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ustomProperty4.bin" ContentType="application/vnd.openxmlformats-officedocument.spreadsheetml.customProperty"/>
  <Override PartName="/xl/customProperty3.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xl/customProperty1.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10995" yWindow="840" windowWidth="14205" windowHeight="10935" tabRatio="790"/>
  </bookViews>
  <sheets>
    <sheet name="Lead" sheetId="163" r:id="rId1"/>
    <sheet name="E &amp; G RB" sheetId="103" r:id="rId2"/>
    <sheet name="2018 Dec IS " sheetId="69" r:id="rId3"/>
    <sheet name="SAP DL Downld" sheetId="43" r:id="rId4"/>
    <sheet name="12ME Dec 18 ZRW_DLF1" sheetId="158" r:id="rId5"/>
    <sheet name="Meter count Updated" sheetId="153" r:id="rId6"/>
    <sheet name="Electric" sheetId="154" r:id="rId7"/>
    <sheet name="Gas" sheetId="155" r:id="rId8"/>
    <sheet name="Combined-2018" sheetId="152" r:id="rId9"/>
    <sheet name="Elect. Customer Counts Pg 10a  " sheetId="150" r:id="rId10"/>
    <sheet name="Gas Customer Counts Pg 10b" sheetId="151" r:id="rId11"/>
    <sheet name="2017 GRC WC Det Format" sheetId="164" r:id="rId12"/>
  </sheets>
  <externalReferences>
    <externalReference r:id="rId13"/>
    <externalReference r:id="rId14"/>
  </externalReferences>
  <definedNames>
    <definedName name="_xlnm._FilterDatabase" localSheetId="11" hidden="1">'2017 GRC WC Det Format'!$A$8:$XEP$1397</definedName>
    <definedName name="_xlnm._FilterDatabase" localSheetId="1" hidden="1">'E &amp; G RB'!$A$58:$D$58</definedName>
  </definedNames>
  <calcPr calcId="162913" calcMode="autoNoTable"/>
</workbook>
</file>

<file path=xl/calcChain.xml><?xml version="1.0" encoding="utf-8"?>
<calcChain xmlns="http://schemas.openxmlformats.org/spreadsheetml/2006/main">
  <c r="C6" i="69" l="1"/>
  <c r="B6" i="69"/>
  <c r="AY1398" i="164"/>
  <c r="AX1398" i="164"/>
  <c r="AW1398" i="164"/>
  <c r="AU1398" i="164"/>
  <c r="AR1398" i="164"/>
  <c r="AQ1398" i="164"/>
  <c r="AO1398" i="164"/>
  <c r="AN1398" i="164"/>
  <c r="AM1398" i="164"/>
  <c r="AK1398" i="164"/>
  <c r="AH1398" i="164"/>
  <c r="AE1398" i="164"/>
  <c r="AB1398" i="164"/>
  <c r="AA1398" i="164"/>
  <c r="Z1398" i="164"/>
  <c r="Y1398" i="164"/>
  <c r="X1398" i="164"/>
  <c r="W1398" i="164"/>
  <c r="V1398" i="164"/>
  <c r="U1398" i="164"/>
  <c r="T1398" i="164"/>
  <c r="S1398" i="164"/>
  <c r="R1398" i="164"/>
  <c r="Q1398" i="164"/>
  <c r="P1398" i="164"/>
  <c r="D60" i="103" l="1"/>
  <c r="D61" i="103"/>
  <c r="D62" i="103"/>
  <c r="D63" i="103"/>
  <c r="D64" i="103"/>
  <c r="D65" i="103"/>
  <c r="D66" i="103"/>
  <c r="D67" i="103"/>
  <c r="D68" i="103"/>
  <c r="D72" i="103"/>
  <c r="D73" i="103"/>
  <c r="D78" i="103"/>
  <c r="D79" i="103"/>
  <c r="D59" i="103"/>
  <c r="D8" i="103"/>
  <c r="D9" i="103"/>
  <c r="D10" i="103"/>
  <c r="D12" i="103"/>
  <c r="D13" i="103"/>
  <c r="D14" i="103"/>
  <c r="D15" i="103"/>
  <c r="D16" i="103"/>
  <c r="D17" i="103"/>
  <c r="D18" i="103"/>
  <c r="D19" i="103"/>
  <c r="D20" i="103"/>
  <c r="D24" i="103"/>
  <c r="D25" i="103"/>
  <c r="D26" i="103"/>
  <c r="D27" i="103"/>
  <c r="D28" i="103"/>
  <c r="D29" i="103"/>
  <c r="D30" i="103"/>
  <c r="D31" i="103"/>
  <c r="D32" i="103"/>
  <c r="D33" i="103"/>
  <c r="D34" i="103"/>
  <c r="D35" i="103"/>
  <c r="D36" i="103"/>
  <c r="D37" i="103"/>
  <c r="D38" i="103"/>
  <c r="D39" i="103"/>
  <c r="D41" i="103"/>
  <c r="D42" i="103"/>
  <c r="D43" i="103"/>
  <c r="D46" i="103"/>
  <c r="D47" i="103"/>
  <c r="D48" i="103"/>
  <c r="D49" i="103"/>
  <c r="D50" i="103"/>
  <c r="D52" i="103"/>
  <c r="D53" i="103"/>
  <c r="D54" i="103"/>
  <c r="D7" i="103"/>
  <c r="P149" i="155" l="1"/>
  <c r="F17" i="163" s="1"/>
  <c r="P850" i="154"/>
  <c r="E17" i="163" s="1"/>
  <c r="G17" i="163" s="1"/>
  <c r="D56" i="103" l="1"/>
  <c r="E31" i="163" s="1"/>
  <c r="D143" i="43" l="1"/>
  <c r="D127" i="43"/>
  <c r="D129" i="43"/>
  <c r="D130" i="43"/>
  <c r="D131" i="43"/>
  <c r="D133" i="43"/>
  <c r="D134" i="43"/>
  <c r="D135" i="43"/>
  <c r="D136" i="43"/>
  <c r="D115" i="43"/>
  <c r="D101" i="43"/>
  <c r="D96" i="43"/>
  <c r="D83" i="43"/>
  <c r="D76" i="43"/>
  <c r="D69" i="43"/>
  <c r="D64" i="43"/>
  <c r="D53" i="43"/>
  <c r="D49" i="43"/>
  <c r="D41" i="43"/>
  <c r="D36" i="43"/>
  <c r="D34" i="43"/>
  <c r="D25" i="43"/>
  <c r="D21" i="43"/>
  <c r="D16" i="43"/>
  <c r="D10" i="43"/>
  <c r="H96" i="158"/>
  <c r="D98" i="43" s="1"/>
  <c r="H95" i="158"/>
  <c r="D97" i="43" s="1"/>
  <c r="H94" i="158"/>
  <c r="H93" i="158"/>
  <c r="D95" i="43" s="1"/>
  <c r="H92" i="158"/>
  <c r="D94" i="43" s="1"/>
  <c r="H91" i="158"/>
  <c r="D93" i="43" s="1"/>
  <c r="H90" i="158"/>
  <c r="H89" i="158"/>
  <c r="H88" i="158"/>
  <c r="D116" i="43" s="1"/>
  <c r="H87" i="158"/>
  <c r="H86" i="158"/>
  <c r="D47" i="43" s="1"/>
  <c r="H85" i="158"/>
  <c r="D46" i="43" s="1"/>
  <c r="H84" i="158"/>
  <c r="D81" i="43" s="1"/>
  <c r="H83" i="158"/>
  <c r="D92" i="43" s="1"/>
  <c r="H80" i="158"/>
  <c r="D112" i="43" s="1"/>
  <c r="H79" i="158"/>
  <c r="H81" i="158" s="1"/>
  <c r="H78" i="158"/>
  <c r="D111" i="43" s="1"/>
  <c r="H77" i="158"/>
  <c r="D110" i="43" s="1"/>
  <c r="H76" i="158"/>
  <c r="H75" i="158"/>
  <c r="H74" i="158"/>
  <c r="D84" i="43" s="1"/>
  <c r="H73" i="158"/>
  <c r="H72" i="158"/>
  <c r="D82" i="43" s="1"/>
  <c r="H70" i="158"/>
  <c r="D87" i="43" s="1"/>
  <c r="H69" i="158"/>
  <c r="H67" i="158"/>
  <c r="D77" i="43" s="1"/>
  <c r="H66" i="158"/>
  <c r="H65" i="158"/>
  <c r="D78" i="43" s="1"/>
  <c r="H64" i="158"/>
  <c r="H68" i="158" s="1"/>
  <c r="H63" i="158"/>
  <c r="D74" i="43" s="1"/>
  <c r="H61" i="158"/>
  <c r="H60" i="158"/>
  <c r="H59" i="158"/>
  <c r="D71" i="43" s="1"/>
  <c r="H58" i="158"/>
  <c r="H57" i="158"/>
  <c r="D63" i="43" s="1"/>
  <c r="H56" i="158"/>
  <c r="H55" i="158"/>
  <c r="H54" i="158"/>
  <c r="H53" i="158"/>
  <c r="H52" i="158"/>
  <c r="H51" i="158"/>
  <c r="H50" i="158"/>
  <c r="H49" i="158"/>
  <c r="D68" i="43" s="1"/>
  <c r="H48" i="158"/>
  <c r="D67" i="43" s="1"/>
  <c r="H47" i="158"/>
  <c r="H46" i="158"/>
  <c r="H45" i="158"/>
  <c r="H44" i="158"/>
  <c r="H43" i="158"/>
  <c r="H42" i="158"/>
  <c r="H41" i="158"/>
  <c r="D60" i="43" s="1"/>
  <c r="H40" i="158"/>
  <c r="D59" i="43" s="1"/>
  <c r="H39" i="158"/>
  <c r="D58" i="43" s="1"/>
  <c r="H38" i="158"/>
  <c r="D105" i="43" s="1"/>
  <c r="H37" i="158"/>
  <c r="D104" i="43" s="1"/>
  <c r="H36" i="158"/>
  <c r="D103" i="43" s="1"/>
  <c r="H35" i="158"/>
  <c r="D102" i="43" s="1"/>
  <c r="H34" i="158"/>
  <c r="H33" i="158"/>
  <c r="H32" i="158"/>
  <c r="D51" i="43" s="1"/>
  <c r="H31" i="158"/>
  <c r="D50" i="43" s="1"/>
  <c r="H30" i="158"/>
  <c r="H29" i="158"/>
  <c r="D48" i="43" s="1"/>
  <c r="H28" i="158"/>
  <c r="D42" i="43" s="1"/>
  <c r="H27" i="158"/>
  <c r="H26" i="158"/>
  <c r="D40" i="43" s="1"/>
  <c r="H25" i="158"/>
  <c r="D39" i="43" s="1"/>
  <c r="H24" i="158"/>
  <c r="H23" i="158"/>
  <c r="D35" i="43" s="1"/>
  <c r="H22" i="158"/>
  <c r="H21" i="158"/>
  <c r="D33" i="43" s="1"/>
  <c r="H20" i="158"/>
  <c r="D32" i="43" s="1"/>
  <c r="H19" i="158"/>
  <c r="H18" i="158"/>
  <c r="D23" i="43" s="1"/>
  <c r="H17" i="158"/>
  <c r="D22" i="43" s="1"/>
  <c r="H16" i="158"/>
  <c r="H15" i="158"/>
  <c r="D17" i="43" s="1"/>
  <c r="H14" i="158"/>
  <c r="H13" i="158"/>
  <c r="D15" i="43" s="1"/>
  <c r="H12" i="158"/>
  <c r="D14" i="43" s="1"/>
  <c r="H11" i="158"/>
  <c r="H10" i="158"/>
  <c r="H9" i="158"/>
  <c r="D11" i="43" s="1"/>
  <c r="H8" i="158"/>
  <c r="H7" i="158"/>
  <c r="D9" i="43" s="1"/>
  <c r="D61" i="43" l="1"/>
  <c r="D91" i="43"/>
  <c r="H97" i="158"/>
  <c r="D122" i="43" s="1"/>
  <c r="H98" i="158"/>
  <c r="D123" i="43" s="1"/>
  <c r="H99" i="158"/>
  <c r="D124" i="43" s="1"/>
  <c r="H71" i="158"/>
  <c r="D88" i="43"/>
  <c r="D75" i="43"/>
  <c r="H62" i="158"/>
  <c r="D120" i="43" s="1"/>
  <c r="H100" i="158" l="1"/>
  <c r="D125" i="43" s="1"/>
  <c r="H101" i="158" l="1"/>
  <c r="D126" i="43" s="1"/>
  <c r="H104" i="158" l="1"/>
  <c r="D128" i="43" s="1"/>
  <c r="H110" i="158" l="1"/>
  <c r="D132" i="43" s="1"/>
  <c r="O149" i="155" l="1"/>
  <c r="N149" i="155"/>
  <c r="M149" i="155"/>
  <c r="L149" i="155"/>
  <c r="K149" i="155"/>
  <c r="J149" i="155"/>
  <c r="I149" i="155"/>
  <c r="H149" i="155"/>
  <c r="G149" i="155"/>
  <c r="F149" i="155"/>
  <c r="E149" i="155"/>
  <c r="D149" i="155"/>
  <c r="C149" i="155"/>
  <c r="P99" i="155"/>
  <c r="F15" i="163" s="1"/>
  <c r="F18" i="163" s="1"/>
  <c r="O99" i="155"/>
  <c r="N99" i="155"/>
  <c r="M99" i="155"/>
  <c r="L99" i="155"/>
  <c r="K99" i="155"/>
  <c r="J99" i="155"/>
  <c r="I99" i="155"/>
  <c r="H99" i="155"/>
  <c r="G99" i="155"/>
  <c r="F99" i="155"/>
  <c r="E99" i="155"/>
  <c r="D99" i="155"/>
  <c r="C99" i="155"/>
  <c r="P10" i="155"/>
  <c r="F16" i="163" s="1"/>
  <c r="O10" i="155"/>
  <c r="N10" i="155"/>
  <c r="M10" i="155"/>
  <c r="L10" i="155"/>
  <c r="K10" i="155"/>
  <c r="J10" i="155"/>
  <c r="I10" i="155"/>
  <c r="H10" i="155"/>
  <c r="G10" i="155"/>
  <c r="F10" i="155"/>
  <c r="E10" i="155"/>
  <c r="D10" i="155"/>
  <c r="C10" i="155"/>
  <c r="O850" i="154"/>
  <c r="N850" i="154"/>
  <c r="M850" i="154"/>
  <c r="L850" i="154"/>
  <c r="K850" i="154"/>
  <c r="J850" i="154"/>
  <c r="I850" i="154"/>
  <c r="H850" i="154"/>
  <c r="G850" i="154"/>
  <c r="F850" i="154"/>
  <c r="E850" i="154"/>
  <c r="D850" i="154"/>
  <c r="C850" i="154"/>
  <c r="P599" i="154"/>
  <c r="E15" i="163" s="1"/>
  <c r="O599" i="154"/>
  <c r="N599" i="154"/>
  <c r="M599" i="154"/>
  <c r="L599" i="154"/>
  <c r="K599" i="154"/>
  <c r="J599" i="154"/>
  <c r="I599" i="154"/>
  <c r="H599" i="154"/>
  <c r="G599" i="154"/>
  <c r="F599" i="154"/>
  <c r="E599" i="154"/>
  <c r="D599" i="154"/>
  <c r="C599" i="154"/>
  <c r="P477" i="154"/>
  <c r="E16" i="163" s="1"/>
  <c r="G16" i="163" s="1"/>
  <c r="O477" i="154"/>
  <c r="N477" i="154"/>
  <c r="M477" i="154"/>
  <c r="L477" i="154"/>
  <c r="K477" i="154"/>
  <c r="J477" i="154"/>
  <c r="I477" i="154"/>
  <c r="H477" i="154"/>
  <c r="G477" i="154"/>
  <c r="F477" i="154"/>
  <c r="E477" i="154"/>
  <c r="D477" i="154"/>
  <c r="C477" i="154"/>
  <c r="D1733" i="153"/>
  <c r="F11" i="163" s="1"/>
  <c r="G11" i="163" s="1"/>
  <c r="F12" i="163" s="1"/>
  <c r="C1733" i="153"/>
  <c r="E11" i="163" s="1"/>
  <c r="E1732" i="153"/>
  <c r="E1731" i="153"/>
  <c r="E1730" i="153"/>
  <c r="E1729" i="153"/>
  <c r="E1728" i="153"/>
  <c r="E1727" i="153"/>
  <c r="E1726" i="153"/>
  <c r="E1725" i="153"/>
  <c r="E1724" i="153"/>
  <c r="E1723" i="153"/>
  <c r="E1722" i="153"/>
  <c r="E1721" i="153"/>
  <c r="E1720" i="153"/>
  <c r="E1719" i="153"/>
  <c r="E1718" i="153"/>
  <c r="E1717" i="153"/>
  <c r="E1716" i="153"/>
  <c r="E1715" i="153"/>
  <c r="E1714" i="153"/>
  <c r="E1713" i="153"/>
  <c r="E1712" i="153"/>
  <c r="E1711" i="153"/>
  <c r="E1710" i="153"/>
  <c r="E1709" i="153"/>
  <c r="E1708" i="153"/>
  <c r="E1707" i="153"/>
  <c r="E1706" i="153"/>
  <c r="E1705" i="153"/>
  <c r="E1704" i="153"/>
  <c r="E1703" i="153"/>
  <c r="E1702" i="153"/>
  <c r="E1701" i="153"/>
  <c r="E1700" i="153"/>
  <c r="E1699" i="153"/>
  <c r="E1698" i="153"/>
  <c r="E1697" i="153"/>
  <c r="E1696" i="153"/>
  <c r="E1695" i="153"/>
  <c r="E1694" i="153"/>
  <c r="E1693" i="153"/>
  <c r="E1692" i="153"/>
  <c r="E1691" i="153"/>
  <c r="E1690" i="153"/>
  <c r="E1689" i="153"/>
  <c r="E1688" i="153"/>
  <c r="E1687" i="153"/>
  <c r="E1686" i="153"/>
  <c r="E1685" i="153"/>
  <c r="E1684" i="153"/>
  <c r="E1683" i="153"/>
  <c r="E1682" i="153"/>
  <c r="E1681" i="153"/>
  <c r="E1680" i="153"/>
  <c r="E1679" i="153"/>
  <c r="E1678" i="153"/>
  <c r="E1677" i="153"/>
  <c r="E1676" i="153"/>
  <c r="E1675" i="153"/>
  <c r="E1674" i="153"/>
  <c r="E1673" i="153"/>
  <c r="E1672" i="153"/>
  <c r="E1671" i="153"/>
  <c r="E1670" i="153"/>
  <c r="E1669" i="153"/>
  <c r="E1668" i="153"/>
  <c r="E1667" i="153"/>
  <c r="E1666" i="153"/>
  <c r="E1665" i="153"/>
  <c r="E1664" i="153"/>
  <c r="E1663" i="153"/>
  <c r="E1662" i="153"/>
  <c r="E1661" i="153"/>
  <c r="E1660" i="153"/>
  <c r="E1659" i="153"/>
  <c r="E1658" i="153"/>
  <c r="E1657" i="153"/>
  <c r="E1656" i="153"/>
  <c r="E1655" i="153"/>
  <c r="E1654" i="153"/>
  <c r="E1653" i="153"/>
  <c r="E1652" i="153"/>
  <c r="E1651" i="153"/>
  <c r="E1650" i="153"/>
  <c r="E1649" i="153"/>
  <c r="E1648" i="153"/>
  <c r="E1647" i="153"/>
  <c r="E1646" i="153"/>
  <c r="E1645" i="153"/>
  <c r="E1644" i="153"/>
  <c r="E1643" i="153"/>
  <c r="E1642" i="153"/>
  <c r="E1641" i="153"/>
  <c r="E1640" i="153"/>
  <c r="E1639" i="153"/>
  <c r="E1638" i="153"/>
  <c r="E1637" i="153"/>
  <c r="E1636" i="153"/>
  <c r="E1635" i="153"/>
  <c r="E1634" i="153"/>
  <c r="E1633" i="153"/>
  <c r="E1632" i="153"/>
  <c r="E1631" i="153"/>
  <c r="E1630" i="153"/>
  <c r="E1629" i="153"/>
  <c r="E1628" i="153"/>
  <c r="E1627" i="153"/>
  <c r="E1626" i="153"/>
  <c r="E1625" i="153"/>
  <c r="E1624" i="153"/>
  <c r="E1623" i="153"/>
  <c r="E1622" i="153"/>
  <c r="E1621" i="153"/>
  <c r="E1620" i="153"/>
  <c r="E1619" i="153"/>
  <c r="E1618" i="153"/>
  <c r="E1617" i="153"/>
  <c r="E1616" i="153"/>
  <c r="E1615" i="153"/>
  <c r="E1614" i="153"/>
  <c r="E1613" i="153"/>
  <c r="E1612" i="153"/>
  <c r="E1611" i="153"/>
  <c r="E1610" i="153"/>
  <c r="E1609" i="153"/>
  <c r="E1608" i="153"/>
  <c r="E1607" i="153"/>
  <c r="E1606" i="153"/>
  <c r="E1605" i="153"/>
  <c r="E1604" i="153"/>
  <c r="E1603" i="153"/>
  <c r="E1602" i="153"/>
  <c r="E1601" i="153"/>
  <c r="E1600" i="153"/>
  <c r="E1599" i="153"/>
  <c r="E1598" i="153"/>
  <c r="E1597" i="153"/>
  <c r="E1596" i="153"/>
  <c r="E1595" i="153"/>
  <c r="E1594" i="153"/>
  <c r="E1593" i="153"/>
  <c r="E1592" i="153"/>
  <c r="E1591" i="153"/>
  <c r="E1590" i="153"/>
  <c r="E1589" i="153"/>
  <c r="E1588" i="153"/>
  <c r="E1587" i="153"/>
  <c r="E1586" i="153"/>
  <c r="E1585" i="153"/>
  <c r="E1584" i="153"/>
  <c r="E1583" i="153"/>
  <c r="E1582" i="153"/>
  <c r="E1581" i="153"/>
  <c r="E1580" i="153"/>
  <c r="E1579" i="153"/>
  <c r="E1578" i="153"/>
  <c r="E1577" i="153"/>
  <c r="E1576" i="153"/>
  <c r="E1575" i="153"/>
  <c r="E1574" i="153"/>
  <c r="E1573" i="153"/>
  <c r="E1572" i="153"/>
  <c r="E1571" i="153"/>
  <c r="E1570" i="153"/>
  <c r="E1569" i="153"/>
  <c r="E1568" i="153"/>
  <c r="E1567" i="153"/>
  <c r="E1566" i="153"/>
  <c r="E1565" i="153"/>
  <c r="E1564" i="153"/>
  <c r="E1563" i="153"/>
  <c r="E1562" i="153"/>
  <c r="E1561" i="153"/>
  <c r="E1560" i="153"/>
  <c r="E1559" i="153"/>
  <c r="E1558" i="153"/>
  <c r="E1557" i="153"/>
  <c r="E1556" i="153"/>
  <c r="E1555" i="153"/>
  <c r="E1554" i="153"/>
  <c r="E1553" i="153"/>
  <c r="E1552" i="153"/>
  <c r="E1551" i="153"/>
  <c r="E1550" i="153"/>
  <c r="E1549" i="153"/>
  <c r="E1548" i="153"/>
  <c r="E1547" i="153"/>
  <c r="E1546" i="153"/>
  <c r="E1545" i="153"/>
  <c r="E1544" i="153"/>
  <c r="E1543" i="153"/>
  <c r="E1542" i="153"/>
  <c r="E1541" i="153"/>
  <c r="E1540" i="153"/>
  <c r="E1539" i="153"/>
  <c r="E1538" i="153"/>
  <c r="E1537" i="153"/>
  <c r="E1536" i="153"/>
  <c r="E1535" i="153"/>
  <c r="E1534" i="153"/>
  <c r="E1533" i="153"/>
  <c r="E1532" i="153"/>
  <c r="E1531" i="153"/>
  <c r="E1530" i="153"/>
  <c r="E1529" i="153"/>
  <c r="E1528" i="153"/>
  <c r="E1527" i="153"/>
  <c r="E1526" i="153"/>
  <c r="E1525" i="153"/>
  <c r="E1524" i="153"/>
  <c r="E1523" i="153"/>
  <c r="E1522" i="153"/>
  <c r="E1521" i="153"/>
  <c r="E1520" i="153"/>
  <c r="E1519" i="153"/>
  <c r="E1518" i="153"/>
  <c r="E1517" i="153"/>
  <c r="E1516" i="153"/>
  <c r="E1515" i="153"/>
  <c r="E1514" i="153"/>
  <c r="E1513" i="153"/>
  <c r="E1512" i="153"/>
  <c r="E1511" i="153"/>
  <c r="E1510" i="153"/>
  <c r="E1509" i="153"/>
  <c r="E1508" i="153"/>
  <c r="E1507" i="153"/>
  <c r="E1506" i="153"/>
  <c r="E1505" i="153"/>
  <c r="E1504" i="153"/>
  <c r="E1503" i="153"/>
  <c r="E1502" i="153"/>
  <c r="E1501" i="153"/>
  <c r="E1500" i="153"/>
  <c r="E1499" i="153"/>
  <c r="E1498" i="153"/>
  <c r="E1497" i="153"/>
  <c r="E1496" i="153"/>
  <c r="E1495" i="153"/>
  <c r="E1494" i="153"/>
  <c r="E1493" i="153"/>
  <c r="E1492" i="153"/>
  <c r="E1491" i="153"/>
  <c r="E1490" i="153"/>
  <c r="E1489" i="153"/>
  <c r="E1488" i="153"/>
  <c r="E1487" i="153"/>
  <c r="E1486" i="153"/>
  <c r="E1485" i="153"/>
  <c r="E1484" i="153"/>
  <c r="E1483" i="153"/>
  <c r="E1482" i="153"/>
  <c r="E1481" i="153"/>
  <c r="E1480" i="153"/>
  <c r="E1479" i="153"/>
  <c r="E1478" i="153"/>
  <c r="E1477" i="153"/>
  <c r="E1476" i="153"/>
  <c r="E1475" i="153"/>
  <c r="E1474" i="153"/>
  <c r="E1473" i="153"/>
  <c r="E1472" i="153"/>
  <c r="E1471" i="153"/>
  <c r="E1470" i="153"/>
  <c r="E1469" i="153"/>
  <c r="E1468" i="153"/>
  <c r="E1467" i="153"/>
  <c r="E1466" i="153"/>
  <c r="E1465" i="153"/>
  <c r="E1464" i="153"/>
  <c r="E1463" i="153"/>
  <c r="E1462" i="153"/>
  <c r="E1461" i="153"/>
  <c r="E1460" i="153"/>
  <c r="E1459" i="153"/>
  <c r="E1458" i="153"/>
  <c r="E1457" i="153"/>
  <c r="E1456" i="153"/>
  <c r="E1455" i="153"/>
  <c r="E1454" i="153"/>
  <c r="E1453" i="153"/>
  <c r="E1452" i="153"/>
  <c r="E1451" i="153"/>
  <c r="E1450" i="153"/>
  <c r="E1449" i="153"/>
  <c r="E1448" i="153"/>
  <c r="E1447" i="153"/>
  <c r="E1446" i="153"/>
  <c r="E1445" i="153"/>
  <c r="E1444" i="153"/>
  <c r="E1443" i="153"/>
  <c r="E1442" i="153"/>
  <c r="E1441" i="153"/>
  <c r="E1440" i="153"/>
  <c r="E1439" i="153"/>
  <c r="E1438" i="153"/>
  <c r="E1437" i="153"/>
  <c r="E1436" i="153"/>
  <c r="E1435" i="153"/>
  <c r="E1434" i="153"/>
  <c r="E1433" i="153"/>
  <c r="E1432" i="153"/>
  <c r="E1431" i="153"/>
  <c r="E1430" i="153"/>
  <c r="E1429" i="153"/>
  <c r="E1428" i="153"/>
  <c r="E1427" i="153"/>
  <c r="E1426" i="153"/>
  <c r="E1425" i="153"/>
  <c r="E1424" i="153"/>
  <c r="E1423" i="153"/>
  <c r="E1422" i="153"/>
  <c r="E1421" i="153"/>
  <c r="E1420" i="153"/>
  <c r="E1419" i="153"/>
  <c r="E1418" i="153"/>
  <c r="E1417" i="153"/>
  <c r="E1416" i="153"/>
  <c r="E1415" i="153"/>
  <c r="E1414" i="153"/>
  <c r="E1413" i="153"/>
  <c r="E1412" i="153"/>
  <c r="E1411" i="153"/>
  <c r="E1410" i="153"/>
  <c r="E1409" i="153"/>
  <c r="E1408" i="153"/>
  <c r="E1407" i="153"/>
  <c r="E1406" i="153"/>
  <c r="E1405" i="153"/>
  <c r="E1404" i="153"/>
  <c r="E1403" i="153"/>
  <c r="E1402" i="153"/>
  <c r="E1401" i="153"/>
  <c r="E1400" i="153"/>
  <c r="E1399" i="153"/>
  <c r="E1398" i="153"/>
  <c r="E1397" i="153"/>
  <c r="E1396" i="153"/>
  <c r="E1395" i="153"/>
  <c r="E1394" i="153"/>
  <c r="E1393" i="153"/>
  <c r="E1392" i="153"/>
  <c r="E1391" i="153"/>
  <c r="E1390" i="153"/>
  <c r="E1389" i="153"/>
  <c r="E1388" i="153"/>
  <c r="E1387" i="153"/>
  <c r="E1386" i="153"/>
  <c r="E1385" i="153"/>
  <c r="E1384" i="153"/>
  <c r="E1383" i="153"/>
  <c r="E1382" i="153"/>
  <c r="E1381" i="153"/>
  <c r="E1380" i="153"/>
  <c r="E1379" i="153"/>
  <c r="E1378" i="153"/>
  <c r="E1377" i="153"/>
  <c r="E1376" i="153"/>
  <c r="E1375" i="153"/>
  <c r="E1374" i="153"/>
  <c r="E1373" i="153"/>
  <c r="E1372" i="153"/>
  <c r="E1371" i="153"/>
  <c r="E1370" i="153"/>
  <c r="E1369" i="153"/>
  <c r="E1368" i="153"/>
  <c r="E1367" i="153"/>
  <c r="E1366" i="153"/>
  <c r="E1365" i="153"/>
  <c r="E1364" i="153"/>
  <c r="E1363" i="153"/>
  <c r="E1362" i="153"/>
  <c r="E1361" i="153"/>
  <c r="E1360" i="153"/>
  <c r="E1359" i="153"/>
  <c r="E1358" i="153"/>
  <c r="E1357" i="153"/>
  <c r="E1356" i="153"/>
  <c r="E1355" i="153"/>
  <c r="E1354" i="153"/>
  <c r="E1353" i="153"/>
  <c r="E1352" i="153"/>
  <c r="E1351" i="153"/>
  <c r="E1350" i="153"/>
  <c r="E1349" i="153"/>
  <c r="E1348" i="153"/>
  <c r="E1347" i="153"/>
  <c r="E1346" i="153"/>
  <c r="E1345" i="153"/>
  <c r="E1344" i="153"/>
  <c r="E1343" i="153"/>
  <c r="E1342" i="153"/>
  <c r="E1341" i="153"/>
  <c r="E1340" i="153"/>
  <c r="E1339" i="153"/>
  <c r="E1338" i="153"/>
  <c r="E1337" i="153"/>
  <c r="E1336" i="153"/>
  <c r="E1335" i="153"/>
  <c r="E1334" i="153"/>
  <c r="E1333" i="153"/>
  <c r="E1332" i="153"/>
  <c r="E1331" i="153"/>
  <c r="E1330" i="153"/>
  <c r="E1329" i="153"/>
  <c r="E1328" i="153"/>
  <c r="E1327" i="153"/>
  <c r="E1326" i="153"/>
  <c r="E1325" i="153"/>
  <c r="E1324" i="153"/>
  <c r="E1323" i="153"/>
  <c r="E1322" i="153"/>
  <c r="E1321" i="153"/>
  <c r="E1320" i="153"/>
  <c r="E1319" i="153"/>
  <c r="E1318" i="153"/>
  <c r="E1317" i="153"/>
  <c r="E1316" i="153"/>
  <c r="E1315" i="153"/>
  <c r="E1314" i="153"/>
  <c r="E1313" i="153"/>
  <c r="E1312" i="153"/>
  <c r="E1311" i="153"/>
  <c r="E1310" i="153"/>
  <c r="E1309" i="153"/>
  <c r="E1308" i="153"/>
  <c r="E1307" i="153"/>
  <c r="E1306" i="153"/>
  <c r="E1305" i="153"/>
  <c r="E1304" i="153"/>
  <c r="E1303" i="153"/>
  <c r="E1302" i="153"/>
  <c r="E1301" i="153"/>
  <c r="E1300" i="153"/>
  <c r="E1299" i="153"/>
  <c r="E1298" i="153"/>
  <c r="E1297" i="153"/>
  <c r="E1296" i="153"/>
  <c r="E1295" i="153"/>
  <c r="E1294" i="153"/>
  <c r="E1293" i="153"/>
  <c r="E1292" i="153"/>
  <c r="E1291" i="153"/>
  <c r="E1290" i="153"/>
  <c r="E1289" i="153"/>
  <c r="E1288" i="153"/>
  <c r="E1287" i="153"/>
  <c r="E1286" i="153"/>
  <c r="E1285" i="153"/>
  <c r="E1284" i="153"/>
  <c r="E1283" i="153"/>
  <c r="E1282" i="153"/>
  <c r="E1281" i="153"/>
  <c r="E1280" i="153"/>
  <c r="E1279" i="153"/>
  <c r="E1278" i="153"/>
  <c r="E1277" i="153"/>
  <c r="E1276" i="153"/>
  <c r="E1275" i="153"/>
  <c r="E1274" i="153"/>
  <c r="E1273" i="153"/>
  <c r="E1272" i="153"/>
  <c r="E1271" i="153"/>
  <c r="E1270" i="153"/>
  <c r="E1269" i="153"/>
  <c r="E1268" i="153"/>
  <c r="E1267" i="153"/>
  <c r="E1266" i="153"/>
  <c r="E1265" i="153"/>
  <c r="E1264" i="153"/>
  <c r="E1263" i="153"/>
  <c r="E1262" i="153"/>
  <c r="E1261" i="153"/>
  <c r="E1260" i="153"/>
  <c r="E1259" i="153"/>
  <c r="E1258" i="153"/>
  <c r="E1257" i="153"/>
  <c r="E1256" i="153"/>
  <c r="E1255" i="153"/>
  <c r="E1254" i="153"/>
  <c r="E1253" i="153"/>
  <c r="E1252" i="153"/>
  <c r="E1251" i="153"/>
  <c r="E1250" i="153"/>
  <c r="E1249" i="153"/>
  <c r="E1248" i="153"/>
  <c r="E1247" i="153"/>
  <c r="E1246" i="153"/>
  <c r="E1245" i="153"/>
  <c r="E1244" i="153"/>
  <c r="E1243" i="153"/>
  <c r="E1242" i="153"/>
  <c r="E1241" i="153"/>
  <c r="E1240" i="153"/>
  <c r="E1239" i="153"/>
  <c r="E1238" i="153"/>
  <c r="E1237" i="153"/>
  <c r="E1236" i="153"/>
  <c r="E1235" i="153"/>
  <c r="E1234" i="153"/>
  <c r="E1233" i="153"/>
  <c r="E1232" i="153"/>
  <c r="E1231" i="153"/>
  <c r="E1230" i="153"/>
  <c r="E1229" i="153"/>
  <c r="E1228" i="153"/>
  <c r="E1227" i="153"/>
  <c r="E1226" i="153"/>
  <c r="E1225" i="153"/>
  <c r="E1224" i="153"/>
  <c r="E1223" i="153"/>
  <c r="E1222" i="153"/>
  <c r="E1221" i="153"/>
  <c r="E1220" i="153"/>
  <c r="E1219" i="153"/>
  <c r="E1218" i="153"/>
  <c r="E1217" i="153"/>
  <c r="E1216" i="153"/>
  <c r="E1215" i="153"/>
  <c r="E1214" i="153"/>
  <c r="E1213" i="153"/>
  <c r="E1212" i="153"/>
  <c r="E1211" i="153"/>
  <c r="E1210" i="153"/>
  <c r="E1209" i="153"/>
  <c r="E1208" i="153"/>
  <c r="E1207" i="153"/>
  <c r="E1206" i="153"/>
  <c r="E1205" i="153"/>
  <c r="E1204" i="153"/>
  <c r="E1203" i="153"/>
  <c r="E1202" i="153"/>
  <c r="E1201" i="153"/>
  <c r="E1200" i="153"/>
  <c r="E1199" i="153"/>
  <c r="E1198" i="153"/>
  <c r="E1197" i="153"/>
  <c r="E1196" i="153"/>
  <c r="E1195" i="153"/>
  <c r="E1194" i="153"/>
  <c r="E1193" i="153"/>
  <c r="E1192" i="153"/>
  <c r="E1191" i="153"/>
  <c r="E1190" i="153"/>
  <c r="E1189" i="153"/>
  <c r="E1188" i="153"/>
  <c r="E1187" i="153"/>
  <c r="E1186" i="153"/>
  <c r="E1185" i="153"/>
  <c r="E1184" i="153"/>
  <c r="E1183" i="153"/>
  <c r="E1182" i="153"/>
  <c r="E1181" i="153"/>
  <c r="E1180" i="153"/>
  <c r="E1179" i="153"/>
  <c r="E1178" i="153"/>
  <c r="E1177" i="153"/>
  <c r="E1176" i="153"/>
  <c r="E1175" i="153"/>
  <c r="E1174" i="153"/>
  <c r="E1173" i="153"/>
  <c r="E1172" i="153"/>
  <c r="E1171" i="153"/>
  <c r="E1170" i="153"/>
  <c r="E1169" i="153"/>
  <c r="E1168" i="153"/>
  <c r="E1167" i="153"/>
  <c r="E1166" i="153"/>
  <c r="E1165" i="153"/>
  <c r="E1164" i="153"/>
  <c r="E1163" i="153"/>
  <c r="E1162" i="153"/>
  <c r="E1161" i="153"/>
  <c r="E1160" i="153"/>
  <c r="E1159" i="153"/>
  <c r="E1158" i="153"/>
  <c r="E1157" i="153"/>
  <c r="E1156" i="153"/>
  <c r="E1155" i="153"/>
  <c r="E1154" i="153"/>
  <c r="E1153" i="153"/>
  <c r="E1152" i="153"/>
  <c r="E1151" i="153"/>
  <c r="E1150" i="153"/>
  <c r="E1149" i="153"/>
  <c r="E1148" i="153"/>
  <c r="E1147" i="153"/>
  <c r="E1146" i="153"/>
  <c r="E1145" i="153"/>
  <c r="E1144" i="153"/>
  <c r="E1143" i="153"/>
  <c r="E1142" i="153"/>
  <c r="E1141" i="153"/>
  <c r="E1140" i="153"/>
  <c r="E1139" i="153"/>
  <c r="E1138" i="153"/>
  <c r="E1137" i="153"/>
  <c r="E1136" i="153"/>
  <c r="E1135" i="153"/>
  <c r="E1134" i="153"/>
  <c r="E1133" i="153"/>
  <c r="E1132" i="153"/>
  <c r="E1131" i="153"/>
  <c r="E1130" i="153"/>
  <c r="E1129" i="153"/>
  <c r="E1128" i="153"/>
  <c r="E1127" i="153"/>
  <c r="E1126" i="153"/>
  <c r="E1125" i="153"/>
  <c r="E1124" i="153"/>
  <c r="E1123" i="153"/>
  <c r="E1122" i="153"/>
  <c r="E1121" i="153"/>
  <c r="E1120" i="153"/>
  <c r="E1119" i="153"/>
  <c r="E1118" i="153"/>
  <c r="E1117" i="153"/>
  <c r="E1116" i="153"/>
  <c r="E1115" i="153"/>
  <c r="E1114" i="153"/>
  <c r="E1113" i="153"/>
  <c r="E1112" i="153"/>
  <c r="E1111" i="153"/>
  <c r="E1110" i="153"/>
  <c r="E1109" i="153"/>
  <c r="E1108" i="153"/>
  <c r="E1107" i="153"/>
  <c r="E1106" i="153"/>
  <c r="E1105" i="153"/>
  <c r="E1104" i="153"/>
  <c r="E1103" i="153"/>
  <c r="E1102" i="153"/>
  <c r="E1101" i="153"/>
  <c r="E1100" i="153"/>
  <c r="E1099" i="153"/>
  <c r="E1098" i="153"/>
  <c r="E1097" i="153"/>
  <c r="E1096" i="153"/>
  <c r="E1095" i="153"/>
  <c r="E1094" i="153"/>
  <c r="E1093" i="153"/>
  <c r="E1092" i="153"/>
  <c r="E1091" i="153"/>
  <c r="E1090" i="153"/>
  <c r="E1089" i="153"/>
  <c r="E1088" i="153"/>
  <c r="E1087" i="153"/>
  <c r="E1086" i="153"/>
  <c r="E1085" i="153"/>
  <c r="E1084" i="153"/>
  <c r="E1083" i="153"/>
  <c r="E1082" i="153"/>
  <c r="E1081" i="153"/>
  <c r="E1080" i="153"/>
  <c r="E1079" i="153"/>
  <c r="E1078" i="153"/>
  <c r="E1077" i="153"/>
  <c r="E1076" i="153"/>
  <c r="E1075" i="153"/>
  <c r="E1074" i="153"/>
  <c r="E1073" i="153"/>
  <c r="E1072" i="153"/>
  <c r="E1071" i="153"/>
  <c r="E1070" i="153"/>
  <c r="E1069" i="153"/>
  <c r="E1068" i="153"/>
  <c r="E1067" i="153"/>
  <c r="E1066" i="153"/>
  <c r="E1065" i="153"/>
  <c r="E1064" i="153"/>
  <c r="E1063" i="153"/>
  <c r="E1062" i="153"/>
  <c r="E1061" i="153"/>
  <c r="E1060" i="153"/>
  <c r="E1059" i="153"/>
  <c r="E1058" i="153"/>
  <c r="E1057" i="153"/>
  <c r="E1056" i="153"/>
  <c r="E1055" i="153"/>
  <c r="E1054" i="153"/>
  <c r="E1053" i="153"/>
  <c r="E1052" i="153"/>
  <c r="E1051" i="153"/>
  <c r="E1050" i="153"/>
  <c r="E1049" i="153"/>
  <c r="E1048" i="153"/>
  <c r="E1047" i="153"/>
  <c r="E1046" i="153"/>
  <c r="E1045" i="153"/>
  <c r="E1044" i="153"/>
  <c r="E1043" i="153"/>
  <c r="E1042" i="153"/>
  <c r="E1041" i="153"/>
  <c r="E1040" i="153"/>
  <c r="E1039" i="153"/>
  <c r="E1038" i="153"/>
  <c r="E1037" i="153"/>
  <c r="E1036" i="153"/>
  <c r="E1035" i="153"/>
  <c r="E1034" i="153"/>
  <c r="E1033" i="153"/>
  <c r="E1032" i="153"/>
  <c r="E1031" i="153"/>
  <c r="E1030" i="153"/>
  <c r="E1029" i="153"/>
  <c r="E1028" i="153"/>
  <c r="E1027" i="153"/>
  <c r="E1026" i="153"/>
  <c r="E1025" i="153"/>
  <c r="E1024" i="153"/>
  <c r="E1023" i="153"/>
  <c r="E1022" i="153"/>
  <c r="E1021" i="153"/>
  <c r="E1020" i="153"/>
  <c r="E1019" i="153"/>
  <c r="E1018" i="153"/>
  <c r="E1017" i="153"/>
  <c r="E1016" i="153"/>
  <c r="E1015" i="153"/>
  <c r="E1014" i="153"/>
  <c r="E1013" i="153"/>
  <c r="E1012" i="153"/>
  <c r="E1011" i="153"/>
  <c r="E1010" i="153"/>
  <c r="E1009" i="153"/>
  <c r="E1008" i="153"/>
  <c r="E1007" i="153"/>
  <c r="E1006" i="153"/>
  <c r="E1005" i="153"/>
  <c r="E1004" i="153"/>
  <c r="E1003" i="153"/>
  <c r="E1002" i="153"/>
  <c r="E1001" i="153"/>
  <c r="E1000" i="153"/>
  <c r="E999" i="153"/>
  <c r="E998" i="153"/>
  <c r="E997" i="153"/>
  <c r="E996" i="153"/>
  <c r="E995" i="153"/>
  <c r="E994" i="153"/>
  <c r="E993" i="153"/>
  <c r="E992" i="153"/>
  <c r="E991" i="153"/>
  <c r="E990" i="153"/>
  <c r="E989" i="153"/>
  <c r="E988" i="153"/>
  <c r="E987" i="153"/>
  <c r="E986" i="153"/>
  <c r="E985" i="153"/>
  <c r="E984" i="153"/>
  <c r="E983" i="153"/>
  <c r="E982" i="153"/>
  <c r="E981" i="153"/>
  <c r="E980" i="153"/>
  <c r="E979" i="153"/>
  <c r="E978" i="153"/>
  <c r="E977" i="153"/>
  <c r="E976" i="153"/>
  <c r="E975" i="153"/>
  <c r="E974" i="153"/>
  <c r="E973" i="153"/>
  <c r="E972" i="153"/>
  <c r="E971" i="153"/>
  <c r="E970" i="153"/>
  <c r="E969" i="153"/>
  <c r="E968" i="153"/>
  <c r="E967" i="153"/>
  <c r="E966" i="153"/>
  <c r="E965" i="153"/>
  <c r="E964" i="153"/>
  <c r="E963" i="153"/>
  <c r="E962" i="153"/>
  <c r="E961" i="153"/>
  <c r="E960" i="153"/>
  <c r="E959" i="153"/>
  <c r="E958" i="153"/>
  <c r="E957" i="153"/>
  <c r="E956" i="153"/>
  <c r="E955" i="153"/>
  <c r="E954" i="153"/>
  <c r="E953" i="153"/>
  <c r="E952" i="153"/>
  <c r="E951" i="153"/>
  <c r="E950" i="153"/>
  <c r="E949" i="153"/>
  <c r="E948" i="153"/>
  <c r="E947" i="153"/>
  <c r="E946" i="153"/>
  <c r="E945" i="153"/>
  <c r="E944" i="153"/>
  <c r="E943" i="153"/>
  <c r="E942" i="153"/>
  <c r="E941" i="153"/>
  <c r="E940" i="153"/>
  <c r="E939" i="153"/>
  <c r="E938" i="153"/>
  <c r="E937" i="153"/>
  <c r="E936" i="153"/>
  <c r="E935" i="153"/>
  <c r="E934" i="153"/>
  <c r="E933" i="153"/>
  <c r="E932" i="153"/>
  <c r="E931" i="153"/>
  <c r="E930" i="153"/>
  <c r="E929" i="153"/>
  <c r="E928" i="153"/>
  <c r="E927" i="153"/>
  <c r="E926" i="153"/>
  <c r="E925" i="153"/>
  <c r="E924" i="153"/>
  <c r="E923" i="153"/>
  <c r="E922" i="153"/>
  <c r="E921" i="153"/>
  <c r="E920" i="153"/>
  <c r="E919" i="153"/>
  <c r="E918" i="153"/>
  <c r="E917" i="153"/>
  <c r="E916" i="153"/>
  <c r="E915" i="153"/>
  <c r="E914" i="153"/>
  <c r="E913" i="153"/>
  <c r="E912" i="153"/>
  <c r="E911" i="153"/>
  <c r="E910" i="153"/>
  <c r="E909" i="153"/>
  <c r="E908" i="153"/>
  <c r="E907" i="153"/>
  <c r="E906" i="153"/>
  <c r="E905" i="153"/>
  <c r="E904" i="153"/>
  <c r="E903" i="153"/>
  <c r="E902" i="153"/>
  <c r="E901" i="153"/>
  <c r="E900" i="153"/>
  <c r="E899" i="153"/>
  <c r="E898" i="153"/>
  <c r="E897" i="153"/>
  <c r="E896" i="153"/>
  <c r="E895" i="153"/>
  <c r="E894" i="153"/>
  <c r="E893" i="153"/>
  <c r="E892" i="153"/>
  <c r="E891" i="153"/>
  <c r="E890" i="153"/>
  <c r="E889" i="153"/>
  <c r="E888" i="153"/>
  <c r="E887" i="153"/>
  <c r="E886" i="153"/>
  <c r="E885" i="153"/>
  <c r="E884" i="153"/>
  <c r="E883" i="153"/>
  <c r="E882" i="153"/>
  <c r="E881" i="153"/>
  <c r="E880" i="153"/>
  <c r="E879" i="153"/>
  <c r="E878" i="153"/>
  <c r="E877" i="153"/>
  <c r="E876" i="153"/>
  <c r="E875" i="153"/>
  <c r="E874" i="153"/>
  <c r="E873" i="153"/>
  <c r="E872" i="153"/>
  <c r="E871" i="153"/>
  <c r="E870" i="153"/>
  <c r="E869" i="153"/>
  <c r="E868" i="153"/>
  <c r="E867" i="153"/>
  <c r="E866" i="153"/>
  <c r="E865" i="153"/>
  <c r="E864" i="153"/>
  <c r="E863" i="153"/>
  <c r="E862" i="153"/>
  <c r="E861" i="153"/>
  <c r="E860" i="153"/>
  <c r="E859" i="153"/>
  <c r="E858" i="153"/>
  <c r="E857" i="153"/>
  <c r="E856" i="153"/>
  <c r="E855" i="153"/>
  <c r="E854" i="153"/>
  <c r="E853" i="153"/>
  <c r="E852" i="153"/>
  <c r="E851" i="153"/>
  <c r="E850" i="153"/>
  <c r="E849" i="153"/>
  <c r="E848" i="153"/>
  <c r="E847" i="153"/>
  <c r="E846" i="153"/>
  <c r="E845" i="153"/>
  <c r="E844" i="153"/>
  <c r="E843" i="153"/>
  <c r="E842" i="153"/>
  <c r="E841" i="153"/>
  <c r="E840" i="153"/>
  <c r="E839" i="153"/>
  <c r="E838" i="153"/>
  <c r="E837" i="153"/>
  <c r="E836" i="153"/>
  <c r="E835" i="153"/>
  <c r="E834" i="153"/>
  <c r="E833" i="153"/>
  <c r="E832" i="153"/>
  <c r="E831" i="153"/>
  <c r="E830" i="153"/>
  <c r="E829" i="153"/>
  <c r="E828" i="153"/>
  <c r="E827" i="153"/>
  <c r="E826" i="153"/>
  <c r="E825" i="153"/>
  <c r="E824" i="153"/>
  <c r="E823" i="153"/>
  <c r="E822" i="153"/>
  <c r="E821" i="153"/>
  <c r="E820" i="153"/>
  <c r="E819" i="153"/>
  <c r="E818" i="153"/>
  <c r="E817" i="153"/>
  <c r="E816" i="153"/>
  <c r="E815" i="153"/>
  <c r="E814" i="153"/>
  <c r="E813" i="153"/>
  <c r="E812" i="153"/>
  <c r="E811" i="153"/>
  <c r="E810" i="153"/>
  <c r="E809" i="153"/>
  <c r="E808" i="153"/>
  <c r="E807" i="153"/>
  <c r="E806" i="153"/>
  <c r="E805" i="153"/>
  <c r="E804" i="153"/>
  <c r="E803" i="153"/>
  <c r="E802" i="153"/>
  <c r="E801" i="153"/>
  <c r="E800" i="153"/>
  <c r="E799" i="153"/>
  <c r="E798" i="153"/>
  <c r="E797" i="153"/>
  <c r="E796" i="153"/>
  <c r="E795" i="153"/>
  <c r="E794" i="153"/>
  <c r="E793" i="153"/>
  <c r="E792" i="153"/>
  <c r="E791" i="153"/>
  <c r="E790" i="153"/>
  <c r="E789" i="153"/>
  <c r="E788" i="153"/>
  <c r="E787" i="153"/>
  <c r="E786" i="153"/>
  <c r="E785" i="153"/>
  <c r="E784" i="153"/>
  <c r="E783" i="153"/>
  <c r="E782" i="153"/>
  <c r="E781" i="153"/>
  <c r="E780" i="153"/>
  <c r="E779" i="153"/>
  <c r="E778" i="153"/>
  <c r="E777" i="153"/>
  <c r="E776" i="153"/>
  <c r="E775" i="153"/>
  <c r="E774" i="153"/>
  <c r="E773" i="153"/>
  <c r="E772" i="153"/>
  <c r="E771" i="153"/>
  <c r="E770" i="153"/>
  <c r="E769" i="153"/>
  <c r="E768" i="153"/>
  <c r="E767" i="153"/>
  <c r="E766" i="153"/>
  <c r="E765" i="153"/>
  <c r="E764" i="153"/>
  <c r="E763" i="153"/>
  <c r="E762" i="153"/>
  <c r="E761" i="153"/>
  <c r="E760" i="153"/>
  <c r="E759" i="153"/>
  <c r="E758" i="153"/>
  <c r="E757" i="153"/>
  <c r="E756" i="153"/>
  <c r="E755" i="153"/>
  <c r="E754" i="153"/>
  <c r="E753" i="153"/>
  <c r="E752" i="153"/>
  <c r="E751" i="153"/>
  <c r="E750" i="153"/>
  <c r="E749" i="153"/>
  <c r="E748" i="153"/>
  <c r="E747" i="153"/>
  <c r="E746" i="153"/>
  <c r="E745" i="153"/>
  <c r="E744" i="153"/>
  <c r="E743" i="153"/>
  <c r="E742" i="153"/>
  <c r="E741" i="153"/>
  <c r="E740" i="153"/>
  <c r="E739" i="153"/>
  <c r="E738" i="153"/>
  <c r="E737" i="153"/>
  <c r="E736" i="153"/>
  <c r="E735" i="153"/>
  <c r="E734" i="153"/>
  <c r="E733" i="153"/>
  <c r="E732" i="153"/>
  <c r="E731" i="153"/>
  <c r="E730" i="153"/>
  <c r="E729" i="153"/>
  <c r="E728" i="153"/>
  <c r="E727" i="153"/>
  <c r="E726" i="153"/>
  <c r="E725" i="153"/>
  <c r="E724" i="153"/>
  <c r="E723" i="153"/>
  <c r="E722" i="153"/>
  <c r="E721" i="153"/>
  <c r="E720" i="153"/>
  <c r="E719" i="153"/>
  <c r="E718" i="153"/>
  <c r="E717" i="153"/>
  <c r="E716" i="153"/>
  <c r="E715" i="153"/>
  <c r="E714" i="153"/>
  <c r="E713" i="153"/>
  <c r="E712" i="153"/>
  <c r="E711" i="153"/>
  <c r="E710" i="153"/>
  <c r="E709" i="153"/>
  <c r="E708" i="153"/>
  <c r="E707" i="153"/>
  <c r="E706" i="153"/>
  <c r="E705" i="153"/>
  <c r="E704" i="153"/>
  <c r="E703" i="153"/>
  <c r="E702" i="153"/>
  <c r="E701" i="153"/>
  <c r="E700" i="153"/>
  <c r="E699" i="153"/>
  <c r="E698" i="153"/>
  <c r="E697" i="153"/>
  <c r="E696" i="153"/>
  <c r="E695" i="153"/>
  <c r="E694" i="153"/>
  <c r="E693" i="153"/>
  <c r="E692" i="153"/>
  <c r="E691" i="153"/>
  <c r="E690" i="153"/>
  <c r="E689" i="153"/>
  <c r="E688" i="153"/>
  <c r="E687" i="153"/>
  <c r="E686" i="153"/>
  <c r="E685" i="153"/>
  <c r="E684" i="153"/>
  <c r="E683" i="153"/>
  <c r="E682" i="153"/>
  <c r="E681" i="153"/>
  <c r="E680" i="153"/>
  <c r="E679" i="153"/>
  <c r="E678" i="153"/>
  <c r="E677" i="153"/>
  <c r="E676" i="153"/>
  <c r="E675" i="153"/>
  <c r="E674" i="153"/>
  <c r="E673" i="153"/>
  <c r="E672" i="153"/>
  <c r="E671" i="153"/>
  <c r="E670" i="153"/>
  <c r="E669" i="153"/>
  <c r="E668" i="153"/>
  <c r="E667" i="153"/>
  <c r="E666" i="153"/>
  <c r="E665" i="153"/>
  <c r="E664" i="153"/>
  <c r="E663" i="153"/>
  <c r="E662" i="153"/>
  <c r="E661" i="153"/>
  <c r="E660" i="153"/>
  <c r="E659" i="153"/>
  <c r="E658" i="153"/>
  <c r="E657" i="153"/>
  <c r="E656" i="153"/>
  <c r="E655" i="153"/>
  <c r="E654" i="153"/>
  <c r="E653" i="153"/>
  <c r="E652" i="153"/>
  <c r="E651" i="153"/>
  <c r="E650" i="153"/>
  <c r="E649" i="153"/>
  <c r="E648" i="153"/>
  <c r="E647" i="153"/>
  <c r="E646" i="153"/>
  <c r="E645" i="153"/>
  <c r="E644" i="153"/>
  <c r="E643" i="153"/>
  <c r="E642" i="153"/>
  <c r="E641" i="153"/>
  <c r="E640" i="153"/>
  <c r="E639" i="153"/>
  <c r="E638" i="153"/>
  <c r="E637" i="153"/>
  <c r="E636" i="153"/>
  <c r="E635" i="153"/>
  <c r="E634" i="153"/>
  <c r="E633" i="153"/>
  <c r="E632" i="153"/>
  <c r="E631" i="153"/>
  <c r="E630" i="153"/>
  <c r="E629" i="153"/>
  <c r="E628" i="153"/>
  <c r="E627" i="153"/>
  <c r="E626" i="153"/>
  <c r="E625" i="153"/>
  <c r="E624" i="153"/>
  <c r="E623" i="153"/>
  <c r="E622" i="153"/>
  <c r="E621" i="153"/>
  <c r="E620" i="153"/>
  <c r="E619" i="153"/>
  <c r="E618" i="153"/>
  <c r="E617" i="153"/>
  <c r="E616" i="153"/>
  <c r="E615" i="153"/>
  <c r="E614" i="153"/>
  <c r="E613" i="153"/>
  <c r="E612" i="153"/>
  <c r="E611" i="153"/>
  <c r="E610" i="153"/>
  <c r="E609" i="153"/>
  <c r="E608" i="153"/>
  <c r="E607" i="153"/>
  <c r="E606" i="153"/>
  <c r="E605" i="153"/>
  <c r="E604" i="153"/>
  <c r="E603" i="153"/>
  <c r="E602" i="153"/>
  <c r="E601" i="153"/>
  <c r="E600" i="153"/>
  <c r="E599" i="153"/>
  <c r="E598" i="153"/>
  <c r="E597" i="153"/>
  <c r="E596" i="153"/>
  <c r="E595" i="153"/>
  <c r="E594" i="153"/>
  <c r="E593" i="153"/>
  <c r="E592" i="153"/>
  <c r="E591" i="153"/>
  <c r="E590" i="153"/>
  <c r="E589" i="153"/>
  <c r="E588" i="153"/>
  <c r="E587" i="153"/>
  <c r="E586" i="153"/>
  <c r="E585" i="153"/>
  <c r="E584" i="153"/>
  <c r="E583" i="153"/>
  <c r="E582" i="153"/>
  <c r="E581" i="153"/>
  <c r="E580" i="153"/>
  <c r="E579" i="153"/>
  <c r="E578" i="153"/>
  <c r="E577" i="153"/>
  <c r="E576" i="153"/>
  <c r="E575" i="153"/>
  <c r="E574" i="153"/>
  <c r="E573" i="153"/>
  <c r="E572" i="153"/>
  <c r="E571" i="153"/>
  <c r="E570" i="153"/>
  <c r="E569" i="153"/>
  <c r="E568" i="153"/>
  <c r="E567" i="153"/>
  <c r="E566" i="153"/>
  <c r="E565" i="153"/>
  <c r="E564" i="153"/>
  <c r="E563" i="153"/>
  <c r="E562" i="153"/>
  <c r="E561" i="153"/>
  <c r="E560" i="153"/>
  <c r="E559" i="153"/>
  <c r="E558" i="153"/>
  <c r="E557" i="153"/>
  <c r="E556" i="153"/>
  <c r="E555" i="153"/>
  <c r="E554" i="153"/>
  <c r="E553" i="153"/>
  <c r="E552" i="153"/>
  <c r="E551" i="153"/>
  <c r="E550" i="153"/>
  <c r="E549" i="153"/>
  <c r="E548" i="153"/>
  <c r="E547" i="153"/>
  <c r="E546" i="153"/>
  <c r="E545" i="153"/>
  <c r="E544" i="153"/>
  <c r="E543" i="153"/>
  <c r="E542" i="153"/>
  <c r="E541" i="153"/>
  <c r="E540" i="153"/>
  <c r="E539" i="153"/>
  <c r="E538" i="153"/>
  <c r="E537" i="153"/>
  <c r="E536" i="153"/>
  <c r="E535" i="153"/>
  <c r="E534" i="153"/>
  <c r="E533" i="153"/>
  <c r="E532" i="153"/>
  <c r="E531" i="153"/>
  <c r="E530" i="153"/>
  <c r="E529" i="153"/>
  <c r="E528" i="153"/>
  <c r="E527" i="153"/>
  <c r="E526" i="153"/>
  <c r="E525" i="153"/>
  <c r="E524" i="153"/>
  <c r="E523" i="153"/>
  <c r="E522" i="153"/>
  <c r="E521" i="153"/>
  <c r="E520" i="153"/>
  <c r="E519" i="153"/>
  <c r="E518" i="153"/>
  <c r="E517" i="153"/>
  <c r="E516" i="153"/>
  <c r="E515" i="153"/>
  <c r="E514" i="153"/>
  <c r="E513" i="153"/>
  <c r="E512" i="153"/>
  <c r="E511" i="153"/>
  <c r="E510" i="153"/>
  <c r="E509" i="153"/>
  <c r="E508" i="153"/>
  <c r="E507" i="153"/>
  <c r="E506" i="153"/>
  <c r="E505" i="153"/>
  <c r="E504" i="153"/>
  <c r="E503" i="153"/>
  <c r="E502" i="153"/>
  <c r="E501" i="153"/>
  <c r="E500" i="153"/>
  <c r="E499" i="153"/>
  <c r="E498" i="153"/>
  <c r="E497" i="153"/>
  <c r="E496" i="153"/>
  <c r="E495" i="153"/>
  <c r="E494" i="153"/>
  <c r="E493" i="153"/>
  <c r="E492" i="153"/>
  <c r="E491" i="153"/>
  <c r="E490" i="153"/>
  <c r="E489" i="153"/>
  <c r="E488" i="153"/>
  <c r="E487" i="153"/>
  <c r="E486" i="153"/>
  <c r="E485" i="153"/>
  <c r="E484" i="153"/>
  <c r="E483" i="153"/>
  <c r="E482" i="153"/>
  <c r="E481" i="153"/>
  <c r="E480" i="153"/>
  <c r="E479" i="153"/>
  <c r="E478" i="153"/>
  <c r="E477" i="153"/>
  <c r="E476" i="153"/>
  <c r="E475" i="153"/>
  <c r="E474" i="153"/>
  <c r="E473" i="153"/>
  <c r="E472" i="153"/>
  <c r="E471" i="153"/>
  <c r="E470" i="153"/>
  <c r="E469" i="153"/>
  <c r="E468" i="153"/>
  <c r="E467" i="153"/>
  <c r="E466" i="153"/>
  <c r="E465" i="153"/>
  <c r="E464" i="153"/>
  <c r="E463" i="153"/>
  <c r="E462" i="153"/>
  <c r="E461" i="153"/>
  <c r="E460" i="153"/>
  <c r="E459" i="153"/>
  <c r="E458" i="153"/>
  <c r="E457" i="153"/>
  <c r="E456" i="153"/>
  <c r="E455" i="153"/>
  <c r="E454" i="153"/>
  <c r="E453" i="153"/>
  <c r="E452" i="153"/>
  <c r="E451" i="153"/>
  <c r="E450" i="153"/>
  <c r="E449" i="153"/>
  <c r="E448" i="153"/>
  <c r="E447" i="153"/>
  <c r="E446" i="153"/>
  <c r="E445" i="153"/>
  <c r="E444" i="153"/>
  <c r="E443" i="153"/>
  <c r="E442" i="153"/>
  <c r="E441" i="153"/>
  <c r="E440" i="153"/>
  <c r="E439" i="153"/>
  <c r="E438" i="153"/>
  <c r="E437" i="153"/>
  <c r="E436" i="153"/>
  <c r="E435" i="153"/>
  <c r="E434" i="153"/>
  <c r="E433" i="153"/>
  <c r="E432" i="153"/>
  <c r="E431" i="153"/>
  <c r="E430" i="153"/>
  <c r="E429" i="153"/>
  <c r="E428" i="153"/>
  <c r="E427" i="153"/>
  <c r="E426" i="153"/>
  <c r="E425" i="153"/>
  <c r="E424" i="153"/>
  <c r="E423" i="153"/>
  <c r="E422" i="153"/>
  <c r="E421" i="153"/>
  <c r="E420" i="153"/>
  <c r="E419" i="153"/>
  <c r="E418" i="153"/>
  <c r="E417" i="153"/>
  <c r="E416" i="153"/>
  <c r="E415" i="153"/>
  <c r="E414" i="153"/>
  <c r="E413" i="153"/>
  <c r="E412" i="153"/>
  <c r="E411" i="153"/>
  <c r="E410" i="153"/>
  <c r="E409" i="153"/>
  <c r="E408" i="153"/>
  <c r="E407" i="153"/>
  <c r="E406" i="153"/>
  <c r="E405" i="153"/>
  <c r="E404" i="153"/>
  <c r="E403" i="153"/>
  <c r="E402" i="153"/>
  <c r="E401" i="153"/>
  <c r="E400" i="153"/>
  <c r="E399" i="153"/>
  <c r="E398" i="153"/>
  <c r="E397" i="153"/>
  <c r="E396" i="153"/>
  <c r="E395" i="153"/>
  <c r="E394" i="153"/>
  <c r="E393" i="153"/>
  <c r="E392" i="153"/>
  <c r="E391" i="153"/>
  <c r="E390" i="153"/>
  <c r="E389" i="153"/>
  <c r="E388" i="153"/>
  <c r="E387" i="153"/>
  <c r="E386" i="153"/>
  <c r="E385" i="153"/>
  <c r="E384" i="153"/>
  <c r="E383" i="153"/>
  <c r="E382" i="153"/>
  <c r="E381" i="153"/>
  <c r="E380" i="153"/>
  <c r="E379" i="153"/>
  <c r="E378" i="153"/>
  <c r="E377" i="153"/>
  <c r="E376" i="153"/>
  <c r="E375" i="153"/>
  <c r="E374" i="153"/>
  <c r="E373" i="153"/>
  <c r="E372" i="153"/>
  <c r="E371" i="153"/>
  <c r="E370" i="153"/>
  <c r="E369" i="153"/>
  <c r="E368" i="153"/>
  <c r="E367" i="153"/>
  <c r="E366" i="153"/>
  <c r="E365" i="153"/>
  <c r="E364" i="153"/>
  <c r="E363" i="153"/>
  <c r="E362" i="153"/>
  <c r="E361" i="153"/>
  <c r="E360" i="153"/>
  <c r="E359" i="153"/>
  <c r="E358" i="153"/>
  <c r="E357" i="153"/>
  <c r="E356" i="153"/>
  <c r="E355" i="153"/>
  <c r="E354" i="153"/>
  <c r="E353" i="153"/>
  <c r="E352" i="153"/>
  <c r="E351" i="153"/>
  <c r="E350" i="153"/>
  <c r="E349" i="153"/>
  <c r="E348" i="153"/>
  <c r="E347" i="153"/>
  <c r="E346" i="153"/>
  <c r="E345" i="153"/>
  <c r="E344" i="153"/>
  <c r="E343" i="153"/>
  <c r="E342" i="153"/>
  <c r="E341" i="153"/>
  <c r="E340" i="153"/>
  <c r="E339" i="153"/>
  <c r="E338" i="153"/>
  <c r="E337" i="153"/>
  <c r="E336" i="153"/>
  <c r="E335" i="153"/>
  <c r="E334" i="153"/>
  <c r="E333" i="153"/>
  <c r="E332" i="153"/>
  <c r="E331" i="153"/>
  <c r="E330" i="153"/>
  <c r="E329" i="153"/>
  <c r="E328" i="153"/>
  <c r="E327" i="153"/>
  <c r="E326" i="153"/>
  <c r="E325" i="153"/>
  <c r="E324" i="153"/>
  <c r="E323" i="153"/>
  <c r="E322" i="153"/>
  <c r="E321" i="153"/>
  <c r="E320" i="153"/>
  <c r="E319" i="153"/>
  <c r="E318" i="153"/>
  <c r="E317" i="153"/>
  <c r="E316" i="153"/>
  <c r="E315" i="153"/>
  <c r="E314" i="153"/>
  <c r="E313" i="153"/>
  <c r="E312" i="153"/>
  <c r="E311" i="153"/>
  <c r="E310" i="153"/>
  <c r="E309" i="153"/>
  <c r="E308" i="153"/>
  <c r="E307" i="153"/>
  <c r="E306" i="153"/>
  <c r="E305" i="153"/>
  <c r="E304" i="153"/>
  <c r="E303" i="153"/>
  <c r="E302" i="153"/>
  <c r="E301" i="153"/>
  <c r="E300" i="153"/>
  <c r="E299" i="153"/>
  <c r="E298" i="153"/>
  <c r="E297" i="153"/>
  <c r="E296" i="153"/>
  <c r="E295" i="153"/>
  <c r="E294" i="153"/>
  <c r="E293" i="153"/>
  <c r="E292" i="153"/>
  <c r="E291" i="153"/>
  <c r="E290" i="153"/>
  <c r="E289" i="153"/>
  <c r="E288" i="153"/>
  <c r="E287" i="153"/>
  <c r="E286" i="153"/>
  <c r="E285" i="153"/>
  <c r="E284" i="153"/>
  <c r="E283" i="153"/>
  <c r="E282" i="153"/>
  <c r="E281" i="153"/>
  <c r="E280" i="153"/>
  <c r="E279" i="153"/>
  <c r="E278" i="153"/>
  <c r="E277" i="153"/>
  <c r="E276" i="153"/>
  <c r="E275" i="153"/>
  <c r="E274" i="153"/>
  <c r="E273" i="153"/>
  <c r="E272" i="153"/>
  <c r="E271" i="153"/>
  <c r="E270" i="153"/>
  <c r="E269" i="153"/>
  <c r="E268" i="153"/>
  <c r="E267" i="153"/>
  <c r="E266" i="153"/>
  <c r="E265" i="153"/>
  <c r="E264" i="153"/>
  <c r="E263" i="153"/>
  <c r="E262" i="153"/>
  <c r="E261" i="153"/>
  <c r="E260" i="153"/>
  <c r="E259" i="153"/>
  <c r="E258" i="153"/>
  <c r="E257" i="153"/>
  <c r="E256" i="153"/>
  <c r="E255" i="153"/>
  <c r="E254" i="153"/>
  <c r="E253" i="153"/>
  <c r="E252" i="153"/>
  <c r="E251" i="153"/>
  <c r="E250" i="153"/>
  <c r="E249" i="153"/>
  <c r="E248" i="153"/>
  <c r="E247" i="153"/>
  <c r="E246" i="153"/>
  <c r="E245" i="153"/>
  <c r="E244" i="153"/>
  <c r="E243" i="153"/>
  <c r="E242" i="153"/>
  <c r="E241" i="153"/>
  <c r="E240" i="153"/>
  <c r="E239" i="153"/>
  <c r="E238" i="153"/>
  <c r="E237" i="153"/>
  <c r="E236" i="153"/>
  <c r="E235" i="153"/>
  <c r="E234" i="153"/>
  <c r="E233" i="153"/>
  <c r="E232" i="153"/>
  <c r="E231" i="153"/>
  <c r="E230" i="153"/>
  <c r="E229" i="153"/>
  <c r="E228" i="153"/>
  <c r="E227" i="153"/>
  <c r="E226" i="153"/>
  <c r="E225" i="153"/>
  <c r="E224" i="153"/>
  <c r="E223" i="153"/>
  <c r="E222" i="153"/>
  <c r="E221" i="153"/>
  <c r="E220" i="153"/>
  <c r="E219" i="153"/>
  <c r="E218" i="153"/>
  <c r="E217" i="153"/>
  <c r="E216" i="153"/>
  <c r="E215" i="153"/>
  <c r="E214" i="153"/>
  <c r="E213" i="153"/>
  <c r="E212" i="153"/>
  <c r="E211" i="153"/>
  <c r="E210" i="153"/>
  <c r="E209" i="153"/>
  <c r="E208" i="153"/>
  <c r="E207" i="153"/>
  <c r="E206" i="153"/>
  <c r="E205" i="153"/>
  <c r="E204" i="153"/>
  <c r="E203" i="153"/>
  <c r="E202" i="153"/>
  <c r="E201" i="153"/>
  <c r="E200" i="153"/>
  <c r="E199" i="153"/>
  <c r="E198" i="153"/>
  <c r="E197" i="153"/>
  <c r="E196" i="153"/>
  <c r="E195" i="153"/>
  <c r="E194" i="153"/>
  <c r="E193" i="153"/>
  <c r="E192" i="153"/>
  <c r="E191" i="153"/>
  <c r="E190" i="153"/>
  <c r="E189" i="153"/>
  <c r="E188" i="153"/>
  <c r="E187" i="153"/>
  <c r="E186" i="153"/>
  <c r="E185" i="153"/>
  <c r="E184" i="153"/>
  <c r="E183" i="153"/>
  <c r="E182" i="153"/>
  <c r="E181" i="153"/>
  <c r="E180" i="153"/>
  <c r="E179" i="153"/>
  <c r="E178" i="153"/>
  <c r="E177" i="153"/>
  <c r="E176" i="153"/>
  <c r="E175" i="153"/>
  <c r="E174" i="153"/>
  <c r="E173" i="153"/>
  <c r="E172" i="153"/>
  <c r="E171" i="153"/>
  <c r="E170" i="153"/>
  <c r="E169" i="153"/>
  <c r="E168" i="153"/>
  <c r="E167" i="153"/>
  <c r="E166" i="153"/>
  <c r="E165" i="153"/>
  <c r="E164" i="153"/>
  <c r="E163" i="153"/>
  <c r="E162" i="153"/>
  <c r="E161" i="153"/>
  <c r="E160" i="153"/>
  <c r="E159" i="153"/>
  <c r="E158" i="153"/>
  <c r="E157" i="153"/>
  <c r="E156" i="153"/>
  <c r="E155" i="153"/>
  <c r="E154" i="153"/>
  <c r="E153" i="153"/>
  <c r="E152" i="153"/>
  <c r="E151" i="153"/>
  <c r="E150" i="153"/>
  <c r="E149" i="153"/>
  <c r="E148" i="153"/>
  <c r="E147" i="153"/>
  <c r="E146" i="153"/>
  <c r="E145" i="153"/>
  <c r="E144" i="153"/>
  <c r="E143" i="153"/>
  <c r="E142" i="153"/>
  <c r="E141" i="153"/>
  <c r="E140" i="153"/>
  <c r="E139" i="153"/>
  <c r="E138" i="153"/>
  <c r="E137" i="153"/>
  <c r="E136" i="153"/>
  <c r="E135" i="153"/>
  <c r="E134" i="153"/>
  <c r="E133" i="153"/>
  <c r="E132" i="153"/>
  <c r="E131" i="153"/>
  <c r="E130" i="153"/>
  <c r="E129" i="153"/>
  <c r="E128" i="153"/>
  <c r="E127" i="153"/>
  <c r="E126" i="153"/>
  <c r="E125" i="153"/>
  <c r="E124" i="153"/>
  <c r="E123" i="153"/>
  <c r="E122" i="153"/>
  <c r="E121" i="153"/>
  <c r="E120" i="153"/>
  <c r="E119" i="153"/>
  <c r="E118" i="153"/>
  <c r="E117" i="153"/>
  <c r="E116" i="153"/>
  <c r="E115" i="153"/>
  <c r="E114" i="153"/>
  <c r="E113" i="153"/>
  <c r="E112" i="153"/>
  <c r="E111" i="153"/>
  <c r="E110" i="153"/>
  <c r="E109" i="153"/>
  <c r="E108" i="153"/>
  <c r="E107" i="153"/>
  <c r="E106" i="153"/>
  <c r="E105" i="153"/>
  <c r="E104" i="153"/>
  <c r="E103" i="153"/>
  <c r="E102" i="153"/>
  <c r="E101" i="153"/>
  <c r="E100" i="153"/>
  <c r="E99" i="153"/>
  <c r="E98" i="153"/>
  <c r="E97" i="153"/>
  <c r="E96" i="153"/>
  <c r="E95" i="153"/>
  <c r="E94" i="153"/>
  <c r="E93" i="153"/>
  <c r="E92" i="153"/>
  <c r="E91" i="153"/>
  <c r="E90" i="153"/>
  <c r="E89" i="153"/>
  <c r="E88" i="153"/>
  <c r="E87" i="153"/>
  <c r="E86" i="153"/>
  <c r="E85" i="153"/>
  <c r="E84" i="153"/>
  <c r="E83" i="153"/>
  <c r="E82" i="153"/>
  <c r="E81" i="153"/>
  <c r="E80" i="153"/>
  <c r="E79" i="153"/>
  <c r="E78" i="153"/>
  <c r="E77" i="153"/>
  <c r="E76" i="153"/>
  <c r="E75" i="153"/>
  <c r="E74" i="153"/>
  <c r="E73" i="153"/>
  <c r="E72" i="153"/>
  <c r="E71" i="153"/>
  <c r="E70" i="153"/>
  <c r="E69" i="153"/>
  <c r="E68" i="153"/>
  <c r="E67" i="153"/>
  <c r="E66" i="153"/>
  <c r="E65" i="153"/>
  <c r="E64" i="153"/>
  <c r="E63" i="153"/>
  <c r="E62" i="153"/>
  <c r="E61" i="153"/>
  <c r="E60" i="153"/>
  <c r="E59" i="153"/>
  <c r="E58" i="153"/>
  <c r="E57" i="153"/>
  <c r="E56" i="153"/>
  <c r="E55" i="153"/>
  <c r="E54" i="153"/>
  <c r="E53" i="153"/>
  <c r="E52" i="153"/>
  <c r="E51" i="153"/>
  <c r="E50" i="153"/>
  <c r="E49" i="153"/>
  <c r="E48" i="153"/>
  <c r="E47" i="153"/>
  <c r="E46" i="153"/>
  <c r="E45" i="153"/>
  <c r="E44" i="153"/>
  <c r="E43" i="153"/>
  <c r="E42" i="153"/>
  <c r="E41" i="153"/>
  <c r="E40" i="153"/>
  <c r="E39" i="153"/>
  <c r="E38" i="153"/>
  <c r="E37" i="153"/>
  <c r="E36" i="153"/>
  <c r="E35" i="153"/>
  <c r="E34" i="153"/>
  <c r="E33" i="153"/>
  <c r="E32" i="153"/>
  <c r="E31" i="153"/>
  <c r="E30" i="153"/>
  <c r="E29" i="153"/>
  <c r="E28" i="153"/>
  <c r="E27" i="153"/>
  <c r="E26" i="153"/>
  <c r="E25" i="153"/>
  <c r="E24" i="153"/>
  <c r="E23" i="153"/>
  <c r="E22" i="153"/>
  <c r="E21" i="153"/>
  <c r="E20" i="153"/>
  <c r="E19" i="153"/>
  <c r="E18" i="153"/>
  <c r="E17" i="153"/>
  <c r="E16" i="153"/>
  <c r="E15" i="153"/>
  <c r="E14" i="153"/>
  <c r="E13" i="153"/>
  <c r="E12" i="153"/>
  <c r="E11" i="153"/>
  <c r="E10" i="153"/>
  <c r="E9" i="153"/>
  <c r="E8" i="153"/>
  <c r="E7" i="153"/>
  <c r="E6" i="153"/>
  <c r="E5" i="153"/>
  <c r="E4" i="153"/>
  <c r="E3" i="153"/>
  <c r="AN43" i="152"/>
  <c r="AN44" i="152" s="1"/>
  <c r="AK38" i="152"/>
  <c r="AK34" i="152"/>
  <c r="AK30" i="152"/>
  <c r="AK29" i="152"/>
  <c r="AH28" i="152"/>
  <c r="AH32" i="152" s="1"/>
  <c r="AE28" i="152"/>
  <c r="AE32" i="152" s="1"/>
  <c r="AB28" i="152"/>
  <c r="AB32" i="152" s="1"/>
  <c r="Z28" i="152"/>
  <c r="W28" i="152"/>
  <c r="W32" i="152" s="1"/>
  <c r="T28" i="152"/>
  <c r="Q28" i="152"/>
  <c r="Q32" i="152" s="1"/>
  <c r="N28" i="152"/>
  <c r="K28" i="152"/>
  <c r="K32" i="152" s="1"/>
  <c r="H28" i="152"/>
  <c r="E28" i="152"/>
  <c r="E32" i="152" s="1"/>
  <c r="B28" i="152"/>
  <c r="AK27" i="152"/>
  <c r="AK26" i="152"/>
  <c r="AK25" i="152"/>
  <c r="AB20" i="152"/>
  <c r="Z20" i="152"/>
  <c r="E20" i="152"/>
  <c r="B20" i="152"/>
  <c r="Q18" i="152"/>
  <c r="AK17" i="152"/>
  <c r="AK16" i="152"/>
  <c r="AK15" i="152"/>
  <c r="AK14" i="152"/>
  <c r="AH12" i="152"/>
  <c r="AH20" i="152" s="1"/>
  <c r="AE12" i="152"/>
  <c r="AE20" i="152" s="1"/>
  <c r="AB12" i="152"/>
  <c r="Z12" i="152"/>
  <c r="W12" i="152"/>
  <c r="W20" i="152" s="1"/>
  <c r="T12" i="152"/>
  <c r="T20" i="152" s="1"/>
  <c r="Q12" i="152"/>
  <c r="N12" i="152"/>
  <c r="N20" i="152" s="1"/>
  <c r="K12" i="152"/>
  <c r="K20" i="152" s="1"/>
  <c r="H12" i="152"/>
  <c r="H20" i="152" s="1"/>
  <c r="E12" i="152"/>
  <c r="B12" i="152"/>
  <c r="AK10" i="152"/>
  <c r="AK9" i="152"/>
  <c r="E18" i="163" l="1"/>
  <c r="G15" i="163"/>
  <c r="G18" i="163" s="1"/>
  <c r="AK12" i="152"/>
  <c r="Q20" i="152"/>
  <c r="E1733" i="153"/>
  <c r="F19" i="163"/>
  <c r="E12" i="163"/>
  <c r="G12" i="163" s="1"/>
  <c r="H36" i="152"/>
  <c r="AE36" i="152"/>
  <c r="AE43" i="152" s="1"/>
  <c r="AE44" i="152" s="1"/>
  <c r="AK28" i="152"/>
  <c r="AK18" i="152"/>
  <c r="H32" i="152"/>
  <c r="K43" i="152"/>
  <c r="K44" i="152" s="1"/>
  <c r="N32" i="152"/>
  <c r="K36" i="152"/>
  <c r="AH36" i="152"/>
  <c r="AH43" i="152" s="1"/>
  <c r="AH44" i="152" s="1"/>
  <c r="B32" i="152"/>
  <c r="Z32" i="152"/>
  <c r="W36" i="152"/>
  <c r="Z36" i="152"/>
  <c r="T32" i="152"/>
  <c r="E36" i="152"/>
  <c r="E43" i="152" s="1"/>
  <c r="E44" i="152" s="1"/>
  <c r="AB36" i="152"/>
  <c r="Q36" i="152" l="1"/>
  <c r="Q43" i="152" s="1"/>
  <c r="Q44" i="152" s="1"/>
  <c r="E19" i="163"/>
  <c r="G19" i="163" s="1"/>
  <c r="Z41" i="152"/>
  <c r="AA32" i="152" s="1"/>
  <c r="W41" i="152"/>
  <c r="X36" i="152" s="1"/>
  <c r="AB41" i="152"/>
  <c r="AC36" i="152" s="1"/>
  <c r="K41" i="152"/>
  <c r="E41" i="152"/>
  <c r="F36" i="152" s="1"/>
  <c r="AB43" i="152"/>
  <c r="AB44" i="152" s="1"/>
  <c r="W43" i="152"/>
  <c r="W44" i="152" s="1"/>
  <c r="AK32" i="152"/>
  <c r="T36" i="152"/>
  <c r="N36" i="152"/>
  <c r="Z43" i="152"/>
  <c r="Z44" i="152" s="1"/>
  <c r="B36" i="152"/>
  <c r="AK20" i="152"/>
  <c r="H41" i="152"/>
  <c r="J32" i="152" s="1"/>
  <c r="AH41" i="152"/>
  <c r="AE41" i="152"/>
  <c r="H43" i="152"/>
  <c r="H44" i="152" s="1"/>
  <c r="Q41" i="152" l="1"/>
  <c r="R36" i="152" s="1"/>
  <c r="AF41" i="152"/>
  <c r="AF38" i="152"/>
  <c r="AF34" i="152"/>
  <c r="AF17" i="152"/>
  <c r="AF15" i="152"/>
  <c r="AF9" i="152"/>
  <c r="AF30" i="152"/>
  <c r="AF25" i="152"/>
  <c r="AF10" i="152"/>
  <c r="AF18" i="152"/>
  <c r="AF27" i="152"/>
  <c r="AF14" i="152"/>
  <c r="AF29" i="152"/>
  <c r="AF16" i="152"/>
  <c r="AF26" i="152"/>
  <c r="AF12" i="152"/>
  <c r="AF20" i="152"/>
  <c r="AF28" i="152"/>
  <c r="AF32" i="152"/>
  <c r="J36" i="152"/>
  <c r="T41" i="152"/>
  <c r="T43" i="152"/>
  <c r="T44" i="152" s="1"/>
  <c r="AI38" i="152"/>
  <c r="AI34" i="152"/>
  <c r="AI41" i="152"/>
  <c r="AI29" i="152"/>
  <c r="AI27" i="152"/>
  <c r="AI25" i="152"/>
  <c r="AI18" i="152"/>
  <c r="AI16" i="152"/>
  <c r="AI30" i="152"/>
  <c r="AI26" i="152"/>
  <c r="AI17" i="152"/>
  <c r="AI12" i="152"/>
  <c r="AI14" i="152"/>
  <c r="AI9" i="152"/>
  <c r="AI28" i="152"/>
  <c r="AI15" i="152"/>
  <c r="AI10" i="152"/>
  <c r="AI20" i="152"/>
  <c r="AI32" i="152"/>
  <c r="N41" i="152"/>
  <c r="N43" i="152"/>
  <c r="N44" i="152" s="1"/>
  <c r="L38" i="152"/>
  <c r="L34" i="152"/>
  <c r="L41" i="152"/>
  <c r="L29" i="152"/>
  <c r="L27" i="152"/>
  <c r="L25" i="152"/>
  <c r="L30" i="152"/>
  <c r="L18" i="152"/>
  <c r="L14" i="152"/>
  <c r="L9" i="152"/>
  <c r="L15" i="152"/>
  <c r="L12" i="152"/>
  <c r="L10" i="152"/>
  <c r="L16" i="152"/>
  <c r="L28" i="152"/>
  <c r="L26" i="152"/>
  <c r="L17" i="152"/>
  <c r="L32" i="152"/>
  <c r="L20" i="152"/>
  <c r="AA41" i="152"/>
  <c r="AA16" i="152"/>
  <c r="AA14" i="152"/>
  <c r="AA10" i="152"/>
  <c r="AA38" i="152"/>
  <c r="AA29" i="152"/>
  <c r="AA30" i="152"/>
  <c r="AA18" i="152"/>
  <c r="AA9" i="152"/>
  <c r="AA26" i="152"/>
  <c r="AA17" i="152"/>
  <c r="AA12" i="152"/>
  <c r="AA34" i="152"/>
  <c r="AA27" i="152"/>
  <c r="AA15" i="152"/>
  <c r="AA25" i="152"/>
  <c r="AA20" i="152"/>
  <c r="AA28" i="152"/>
  <c r="J41" i="152"/>
  <c r="J38" i="152"/>
  <c r="J34" i="152"/>
  <c r="J17" i="152"/>
  <c r="J15" i="152"/>
  <c r="J9" i="152"/>
  <c r="J26" i="152"/>
  <c r="J25" i="152"/>
  <c r="J10" i="152"/>
  <c r="J29" i="152"/>
  <c r="J16" i="152"/>
  <c r="J12" i="152"/>
  <c r="J30" i="152"/>
  <c r="J27" i="152"/>
  <c r="J18" i="152"/>
  <c r="J14" i="152"/>
  <c r="J20" i="152"/>
  <c r="J28" i="152"/>
  <c r="AF36" i="152"/>
  <c r="AK36" i="152"/>
  <c r="AK43" i="152" s="1"/>
  <c r="AK44" i="152" s="1"/>
  <c r="AI36" i="152"/>
  <c r="B41" i="152"/>
  <c r="B43" i="152"/>
  <c r="B44" i="152" s="1"/>
  <c r="R25" i="152"/>
  <c r="R9" i="152"/>
  <c r="R27" i="152"/>
  <c r="R18" i="152"/>
  <c r="F41" i="152"/>
  <c r="F38" i="152"/>
  <c r="F34" i="152"/>
  <c r="F30" i="152"/>
  <c r="F26" i="152"/>
  <c r="F25" i="152"/>
  <c r="F10" i="152"/>
  <c r="F29" i="152"/>
  <c r="F17" i="152"/>
  <c r="F16" i="152"/>
  <c r="F18" i="152"/>
  <c r="F12" i="152"/>
  <c r="F9" i="152"/>
  <c r="F27" i="152"/>
  <c r="F15" i="152"/>
  <c r="F14" i="152"/>
  <c r="F28" i="152"/>
  <c r="F20" i="152"/>
  <c r="F32" i="152"/>
  <c r="L36" i="152"/>
  <c r="X38" i="152"/>
  <c r="X34" i="152"/>
  <c r="X41" i="152"/>
  <c r="X29" i="152"/>
  <c r="X27" i="152"/>
  <c r="X25" i="152"/>
  <c r="X18" i="152"/>
  <c r="X16" i="152"/>
  <c r="X26" i="152"/>
  <c r="X20" i="152"/>
  <c r="X17" i="152"/>
  <c r="X30" i="152"/>
  <c r="X14" i="152"/>
  <c r="X12" i="152"/>
  <c r="X9" i="152"/>
  <c r="X15" i="152"/>
  <c r="X10" i="152"/>
  <c r="X28" i="152"/>
  <c r="X32" i="152"/>
  <c r="AA36" i="152"/>
  <c r="AC41" i="152"/>
  <c r="AC38" i="152"/>
  <c r="AC34" i="152"/>
  <c r="AC30" i="152"/>
  <c r="AC26" i="152"/>
  <c r="AC18" i="152"/>
  <c r="AC27" i="152"/>
  <c r="AC15" i="152"/>
  <c r="AC14" i="152"/>
  <c r="AC16" i="152"/>
  <c r="AC25" i="152"/>
  <c r="AC12" i="152"/>
  <c r="AC10" i="152"/>
  <c r="AC29" i="152"/>
  <c r="AC17" i="152"/>
  <c r="AC9" i="152"/>
  <c r="AC32" i="152"/>
  <c r="AC20" i="152"/>
  <c r="AC28" i="152"/>
  <c r="H50" i="151"/>
  <c r="E50" i="151"/>
  <c r="D50" i="151"/>
  <c r="J49" i="151"/>
  <c r="I49" i="151"/>
  <c r="F49" i="151"/>
  <c r="G49" i="151" s="1"/>
  <c r="J48" i="151"/>
  <c r="I48" i="151"/>
  <c r="F48" i="151"/>
  <c r="G48" i="151" s="1"/>
  <c r="J47" i="151"/>
  <c r="I47" i="151"/>
  <c r="F47" i="151"/>
  <c r="G47" i="151" s="1"/>
  <c r="J46" i="151"/>
  <c r="I46" i="151"/>
  <c r="F46" i="151"/>
  <c r="G46" i="151" s="1"/>
  <c r="I45" i="151"/>
  <c r="J45" i="151" s="1"/>
  <c r="F45" i="151"/>
  <c r="G45" i="151" s="1"/>
  <c r="I44" i="151"/>
  <c r="J44" i="151" s="1"/>
  <c r="F44" i="151"/>
  <c r="G44" i="151" s="1"/>
  <c r="H40" i="151"/>
  <c r="E40" i="151"/>
  <c r="D40" i="151"/>
  <c r="F40" i="151" s="1"/>
  <c r="G40" i="151" s="1"/>
  <c r="I39" i="151"/>
  <c r="J39" i="151" s="1"/>
  <c r="F39" i="151"/>
  <c r="G39" i="151" s="1"/>
  <c r="I38" i="151"/>
  <c r="J38" i="151" s="1"/>
  <c r="F38" i="151"/>
  <c r="G38" i="151" s="1"/>
  <c r="I37" i="151"/>
  <c r="J37" i="151" s="1"/>
  <c r="F37" i="151"/>
  <c r="G37" i="151" s="1"/>
  <c r="I36" i="151"/>
  <c r="J36" i="151" s="1"/>
  <c r="F36" i="151"/>
  <c r="G36" i="151" s="1"/>
  <c r="I35" i="151"/>
  <c r="J35" i="151" s="1"/>
  <c r="F35" i="151"/>
  <c r="G35" i="151" s="1"/>
  <c r="I34" i="151"/>
  <c r="F34" i="151"/>
  <c r="G34" i="151" s="1"/>
  <c r="H30" i="151"/>
  <c r="E30" i="151"/>
  <c r="D30" i="151"/>
  <c r="I29" i="151"/>
  <c r="J29" i="151" s="1"/>
  <c r="F29" i="151"/>
  <c r="G29" i="151" s="1"/>
  <c r="I28" i="151"/>
  <c r="J28" i="151" s="1"/>
  <c r="F28" i="151"/>
  <c r="G28" i="151" s="1"/>
  <c r="I27" i="151"/>
  <c r="J27" i="151" s="1"/>
  <c r="G27" i="151"/>
  <c r="F27" i="151"/>
  <c r="I26" i="151"/>
  <c r="J26" i="151" s="1"/>
  <c r="G26" i="151"/>
  <c r="F26" i="151"/>
  <c r="I25" i="151"/>
  <c r="J25" i="151" s="1"/>
  <c r="G25" i="151"/>
  <c r="F25" i="151"/>
  <c r="I24" i="151"/>
  <c r="J24" i="151" s="1"/>
  <c r="G24" i="151"/>
  <c r="F24" i="151"/>
  <c r="H20" i="151"/>
  <c r="E20" i="151"/>
  <c r="D20" i="151"/>
  <c r="F20" i="151" s="1"/>
  <c r="G20" i="151" s="1"/>
  <c r="I19" i="151"/>
  <c r="J19" i="151" s="1"/>
  <c r="F19" i="151"/>
  <c r="G19" i="151" s="1"/>
  <c r="I18" i="151"/>
  <c r="J18" i="151" s="1"/>
  <c r="F18" i="151"/>
  <c r="G18" i="151" s="1"/>
  <c r="I17" i="151"/>
  <c r="J17" i="151" s="1"/>
  <c r="F17" i="151"/>
  <c r="G17" i="151" s="1"/>
  <c r="I16" i="151"/>
  <c r="J16" i="151" s="1"/>
  <c r="F16" i="151"/>
  <c r="G16" i="151" s="1"/>
  <c r="I15" i="151"/>
  <c r="J15" i="151" s="1"/>
  <c r="F15" i="151"/>
  <c r="G15" i="151" s="1"/>
  <c r="I14" i="151"/>
  <c r="J14" i="151" s="1"/>
  <c r="F14" i="151"/>
  <c r="G14" i="151" s="1"/>
  <c r="H53" i="150"/>
  <c r="E53" i="150"/>
  <c r="D53" i="150"/>
  <c r="E8" i="163" s="1"/>
  <c r="I52" i="150"/>
  <c r="J52" i="150" s="1"/>
  <c r="F52" i="150"/>
  <c r="G52" i="150" s="1"/>
  <c r="I51" i="150"/>
  <c r="J51" i="150" s="1"/>
  <c r="F51" i="150"/>
  <c r="G51" i="150" s="1"/>
  <c r="I50" i="150"/>
  <c r="J50" i="150" s="1"/>
  <c r="F50" i="150"/>
  <c r="G50" i="150" s="1"/>
  <c r="I49" i="150"/>
  <c r="J49" i="150" s="1"/>
  <c r="F49" i="150"/>
  <c r="G49" i="150" s="1"/>
  <c r="I48" i="150"/>
  <c r="J48" i="150" s="1"/>
  <c r="F48" i="150"/>
  <c r="G48" i="150" s="1"/>
  <c r="I47" i="150"/>
  <c r="I53" i="150" s="1"/>
  <c r="J53" i="150" s="1"/>
  <c r="F47" i="150"/>
  <c r="G47" i="150" s="1"/>
  <c r="H42" i="150"/>
  <c r="E42" i="150"/>
  <c r="D42" i="150"/>
  <c r="I41" i="150"/>
  <c r="J41" i="150" s="1"/>
  <c r="G41" i="150"/>
  <c r="F41" i="150"/>
  <c r="I40" i="150"/>
  <c r="J40" i="150" s="1"/>
  <c r="G40" i="150"/>
  <c r="F40" i="150"/>
  <c r="I39" i="150"/>
  <c r="J39" i="150" s="1"/>
  <c r="F39" i="150"/>
  <c r="G39" i="150" s="1"/>
  <c r="I38" i="150"/>
  <c r="J38" i="150" s="1"/>
  <c r="F38" i="150"/>
  <c r="G38" i="150" s="1"/>
  <c r="I37" i="150"/>
  <c r="J37" i="150" s="1"/>
  <c r="F37" i="150"/>
  <c r="G37" i="150" s="1"/>
  <c r="I36" i="150"/>
  <c r="J36" i="150" s="1"/>
  <c r="G36" i="150"/>
  <c r="F36" i="150"/>
  <c r="F42" i="150" s="1"/>
  <c r="G42" i="150" s="1"/>
  <c r="H31" i="150"/>
  <c r="E31" i="150"/>
  <c r="D31" i="150"/>
  <c r="I30" i="150"/>
  <c r="J30" i="150" s="1"/>
  <c r="F30" i="150"/>
  <c r="G30" i="150" s="1"/>
  <c r="I29" i="150"/>
  <c r="J29" i="150" s="1"/>
  <c r="F29" i="150"/>
  <c r="G29" i="150" s="1"/>
  <c r="I28" i="150"/>
  <c r="J28" i="150" s="1"/>
  <c r="F28" i="150"/>
  <c r="G28" i="150" s="1"/>
  <c r="I27" i="150"/>
  <c r="J27" i="150" s="1"/>
  <c r="F27" i="150"/>
  <c r="G27" i="150" s="1"/>
  <c r="I26" i="150"/>
  <c r="J26" i="150" s="1"/>
  <c r="F26" i="150"/>
  <c r="G26" i="150" s="1"/>
  <c r="I25" i="150"/>
  <c r="J25" i="150" s="1"/>
  <c r="F25" i="150"/>
  <c r="F31" i="150" s="1"/>
  <c r="G31" i="150" s="1"/>
  <c r="H20" i="150"/>
  <c r="E20" i="150"/>
  <c r="D20" i="150"/>
  <c r="J19" i="150"/>
  <c r="I19" i="150"/>
  <c r="F19" i="150"/>
  <c r="G19" i="150" s="1"/>
  <c r="J18" i="150"/>
  <c r="I18" i="150"/>
  <c r="F18" i="150"/>
  <c r="G18" i="150" s="1"/>
  <c r="J17" i="150"/>
  <c r="I17" i="150"/>
  <c r="F17" i="150"/>
  <c r="G17" i="150" s="1"/>
  <c r="I16" i="150"/>
  <c r="J16" i="150" s="1"/>
  <c r="F16" i="150"/>
  <c r="G16" i="150" s="1"/>
  <c r="I15" i="150"/>
  <c r="J15" i="150" s="1"/>
  <c r="F15" i="150"/>
  <c r="G15" i="150" s="1"/>
  <c r="I14" i="150"/>
  <c r="I20" i="150" s="1"/>
  <c r="J20" i="150" s="1"/>
  <c r="F14" i="150"/>
  <c r="F20" i="150" l="1"/>
  <c r="G20" i="150" s="1"/>
  <c r="F30" i="151"/>
  <c r="G30" i="151" s="1"/>
  <c r="I50" i="151"/>
  <c r="J50" i="151" s="1"/>
  <c r="R14" i="152"/>
  <c r="R10" i="152"/>
  <c r="J14" i="150"/>
  <c r="I30" i="151"/>
  <c r="J30" i="151" s="1"/>
  <c r="R12" i="152"/>
  <c r="R26" i="152"/>
  <c r="E22" i="163"/>
  <c r="F53" i="150"/>
  <c r="G53" i="150" s="1"/>
  <c r="R16" i="152"/>
  <c r="R30" i="152"/>
  <c r="I20" i="151"/>
  <c r="J20" i="151" s="1"/>
  <c r="I40" i="151"/>
  <c r="J40" i="151" s="1"/>
  <c r="R28" i="152"/>
  <c r="R17" i="152"/>
  <c r="R34" i="152"/>
  <c r="I42" i="150"/>
  <c r="J42" i="150" s="1"/>
  <c r="I31" i="150"/>
  <c r="J31" i="150" s="1"/>
  <c r="F50" i="151"/>
  <c r="G50" i="151" s="1"/>
  <c r="F8" i="163"/>
  <c r="F22" i="163" s="1"/>
  <c r="R32" i="152"/>
  <c r="R29" i="152"/>
  <c r="R38" i="152"/>
  <c r="R20" i="152"/>
  <c r="R15" i="152"/>
  <c r="R41" i="152"/>
  <c r="C41" i="152"/>
  <c r="C18" i="152"/>
  <c r="C16" i="152"/>
  <c r="C14" i="152"/>
  <c r="C10" i="152"/>
  <c r="C34" i="152"/>
  <c r="C27" i="152"/>
  <c r="C15" i="152"/>
  <c r="C12" i="152"/>
  <c r="C25" i="152"/>
  <c r="C30" i="152"/>
  <c r="C38" i="152"/>
  <c r="C29" i="152"/>
  <c r="C26" i="152"/>
  <c r="C17" i="152"/>
  <c r="C9" i="152"/>
  <c r="C20" i="152"/>
  <c r="C28" i="152"/>
  <c r="C32" i="152"/>
  <c r="O41" i="152"/>
  <c r="O18" i="152"/>
  <c r="O16" i="152"/>
  <c r="O14" i="152"/>
  <c r="O10" i="152"/>
  <c r="O30" i="152"/>
  <c r="O38" i="152"/>
  <c r="O27" i="152"/>
  <c r="O15" i="152"/>
  <c r="O34" i="152"/>
  <c r="O29" i="152"/>
  <c r="O17" i="152"/>
  <c r="O9" i="152"/>
  <c r="O25" i="152"/>
  <c r="O26" i="152"/>
  <c r="O12" i="152"/>
  <c r="O20" i="152"/>
  <c r="O28" i="152"/>
  <c r="O32" i="152"/>
  <c r="C36" i="152"/>
  <c r="AK41" i="152"/>
  <c r="O36" i="152"/>
  <c r="U41" i="152"/>
  <c r="U38" i="152"/>
  <c r="U34" i="152"/>
  <c r="U17" i="152"/>
  <c r="U15" i="152"/>
  <c r="U9" i="152"/>
  <c r="U12" i="152"/>
  <c r="U29" i="152"/>
  <c r="U16" i="152"/>
  <c r="U10" i="152"/>
  <c r="U26" i="152"/>
  <c r="U18" i="152"/>
  <c r="U30" i="152"/>
  <c r="U27" i="152"/>
  <c r="U14" i="152"/>
  <c r="U25" i="152"/>
  <c r="U20" i="152"/>
  <c r="U28" i="152"/>
  <c r="U32" i="152"/>
  <c r="U36" i="152"/>
  <c r="J34" i="151"/>
  <c r="J47" i="150"/>
  <c r="G25" i="150"/>
  <c r="G14" i="150"/>
  <c r="G22" i="163" l="1"/>
  <c r="F23" i="163" s="1"/>
  <c r="E23" i="163"/>
  <c r="G23" i="163" s="1"/>
  <c r="G8" i="163"/>
  <c r="AL41" i="152"/>
  <c r="AL29" i="152"/>
  <c r="AL17" i="152"/>
  <c r="AL14" i="152"/>
  <c r="AL9" i="152"/>
  <c r="AL10" i="152"/>
  <c r="AL16" i="152"/>
  <c r="AL12" i="152"/>
  <c r="AL27" i="152"/>
  <c r="AL25" i="152"/>
  <c r="AL26" i="152"/>
  <c r="AL30" i="152"/>
  <c r="AL38" i="152"/>
  <c r="AL34" i="152"/>
  <c r="AL15" i="152"/>
  <c r="AL28" i="152"/>
  <c r="AL18" i="152"/>
  <c r="AL32" i="152"/>
  <c r="AL20" i="152"/>
  <c r="AL36" i="152"/>
  <c r="F9" i="163" l="1"/>
  <c r="E9" i="163"/>
  <c r="D80" i="103"/>
  <c r="F31" i="163" s="1"/>
  <c r="G9" i="163" l="1"/>
  <c r="G31" i="163"/>
  <c r="E32" i="163" s="1"/>
  <c r="F32" i="163" l="1"/>
  <c r="G32" i="163" s="1"/>
  <c r="H9" i="43" l="1"/>
  <c r="H10" i="43"/>
  <c r="D12" i="43"/>
  <c r="D83" i="103" l="1"/>
  <c r="D84" i="103" s="1"/>
  <c r="D85" i="103" l="1"/>
  <c r="C7" i="69" l="1"/>
  <c r="D113" i="43"/>
  <c r="D70" i="43"/>
  <c r="D85" i="43"/>
  <c r="D37" i="43"/>
  <c r="G10" i="43" s="1"/>
  <c r="F25" i="163" s="1"/>
  <c r="D65" i="43"/>
  <c r="D43" i="43"/>
  <c r="D52" i="43"/>
  <c r="D89" i="43"/>
  <c r="D99" i="43"/>
  <c r="D106" i="43"/>
  <c r="G19" i="43"/>
  <c r="D18" i="43"/>
  <c r="D19" i="43" s="1"/>
  <c r="D24" i="43"/>
  <c r="G9" i="43" s="1"/>
  <c r="E25" i="163" s="1"/>
  <c r="G25" i="163" s="1"/>
  <c r="E26" i="163" s="1"/>
  <c r="D79" i="43"/>
  <c r="F26" i="163" l="1"/>
  <c r="G26" i="163" s="1"/>
  <c r="B7" i="69"/>
  <c r="H11" i="43"/>
  <c r="B8" i="69" l="1"/>
  <c r="E28" i="163" s="1"/>
  <c r="H26" i="43" l="1"/>
  <c r="H25" i="43"/>
  <c r="H27" i="43" l="1"/>
  <c r="G16" i="43"/>
  <c r="F44" i="163" l="1"/>
  <c r="D147" i="43" l="1"/>
  <c r="D148" i="43"/>
  <c r="D144" i="43"/>
  <c r="A3" i="43"/>
  <c r="C49" i="43"/>
  <c r="C138" i="43"/>
  <c r="D149" i="43" l="1"/>
  <c r="C140" i="43"/>
  <c r="C146" i="43" s="1"/>
  <c r="G31" i="43" l="1"/>
  <c r="D28" i="43"/>
  <c r="D56" i="43"/>
  <c r="D44" i="43"/>
  <c r="D26" i="43"/>
  <c r="D72" i="43"/>
  <c r="D108" i="43"/>
  <c r="D54" i="43"/>
  <c r="G41" i="43" l="1"/>
  <c r="D30" i="43"/>
  <c r="D118" i="43"/>
  <c r="G11" i="43"/>
  <c r="F38" i="163" l="1"/>
  <c r="F39" i="163" s="1"/>
  <c r="H29" i="43"/>
  <c r="G40" i="43"/>
  <c r="E38" i="163" s="1"/>
  <c r="G21" i="43"/>
  <c r="G32" i="43"/>
  <c r="G33" i="43" s="1"/>
  <c r="E39" i="163" l="1"/>
  <c r="G38" i="163"/>
  <c r="G39" i="163" s="1"/>
  <c r="F40" i="163" s="1"/>
  <c r="G42" i="43"/>
  <c r="H41" i="43" s="1"/>
  <c r="D142" i="43"/>
  <c r="D152" i="43" s="1"/>
  <c r="D153" i="43"/>
  <c r="G15" i="43" s="1"/>
  <c r="E40" i="163" l="1"/>
  <c r="G40" i="163" s="1"/>
  <c r="F43" i="163"/>
  <c r="H40" i="43"/>
  <c r="H42" i="43" s="1"/>
  <c r="G17" i="43"/>
  <c r="D154" i="43"/>
  <c r="F45" i="163" l="1"/>
  <c r="G18" i="43"/>
  <c r="H16" i="43" l="1"/>
  <c r="G44" i="163" s="1"/>
  <c r="F46" i="163"/>
  <c r="G20" i="43"/>
  <c r="G22" i="43" s="1"/>
  <c r="H17" i="43"/>
  <c r="G45" i="163" s="1"/>
  <c r="H15" i="43"/>
  <c r="G43" i="163" s="1"/>
  <c r="G46" i="163" l="1"/>
  <c r="H18" i="43"/>
  <c r="C8" i="69" l="1"/>
  <c r="F28" i="163" s="1"/>
  <c r="G28" i="163" l="1"/>
  <c r="E29" i="163" s="1"/>
  <c r="E34" i="163" l="1"/>
  <c r="E35" i="163" s="1"/>
  <c r="F29" i="163"/>
  <c r="F34" i="163" l="1"/>
  <c r="F35" i="163" s="1"/>
  <c r="G29" i="163"/>
  <c r="G34" i="163" s="1"/>
  <c r="G35" i="163" s="1"/>
  <c r="G30" i="43"/>
  <c r="H33" i="43" s="1"/>
  <c r="H34" i="43" s="1"/>
  <c r="H35" i="43" s="1"/>
  <c r="C1408" i="164" l="1"/>
  <c r="AI1398" i="164" l="1"/>
  <c r="C1409" i="164"/>
  <c r="AS1398" i="164"/>
  <c r="AJ1398" i="164" l="1"/>
  <c r="AT1398" i="164"/>
  <c r="AV1398" i="164" l="1"/>
  <c r="AL1398" i="164"/>
</calcChain>
</file>

<file path=xl/sharedStrings.xml><?xml version="1.0" encoding="utf-8"?>
<sst xmlns="http://schemas.openxmlformats.org/spreadsheetml/2006/main" count="28242" uniqueCount="4281">
  <si>
    <t>AMOUNT</t>
  </si>
  <si>
    <t>% TOTAL</t>
  </si>
  <si>
    <t>100 SERIES OF ACCOUNTS</t>
  </si>
  <si>
    <t xml:space="preserve">  CWIP - 107                </t>
  </si>
  <si>
    <t xml:space="preserve">  RWIP - 108</t>
  </si>
  <si>
    <t xml:space="preserve">       SUBTOTAL</t>
  </si>
  <si>
    <t xml:space="preserve">  STORES EXPENSE - 163</t>
  </si>
  <si>
    <t xml:space="preserve">  CONSERVATION     - 182.3</t>
  </si>
  <si>
    <t xml:space="preserve">  CLEARING ACCTS - 184</t>
  </si>
  <si>
    <t xml:space="preserve">  ALL OTHER 100 ACCTS AND ALL 200</t>
  </si>
  <si>
    <t xml:space="preserve">       SUBTOTAL 100 SERIES (A)</t>
  </si>
  <si>
    <t>OPERATIONS AND MAINTENANCE</t>
  </si>
  <si>
    <t xml:space="preserve">  500 ACCOUNTS</t>
  </si>
  <si>
    <t xml:space="preserve">  700 &amp; 800 ACCOUNTS</t>
  </si>
  <si>
    <t xml:space="preserve">  900 ACCOUNTS            </t>
  </si>
  <si>
    <t xml:space="preserve">       SUBTOTAL O &amp; M (B)</t>
  </si>
  <si>
    <t xml:space="preserve">  400 ACCOUNTS (C)</t>
  </si>
  <si>
    <t>E352 TSM Str/Impv, Mint Farm OP</t>
  </si>
  <si>
    <t>E3620 DST Sub Eq Wild Horse Solar</t>
  </si>
  <si>
    <t>G3740 105 DST Land &amp; Land Rights</t>
  </si>
  <si>
    <t>G3740 DST Land &amp; Land Rights</t>
  </si>
  <si>
    <t>G3741 DST Land &amp; Land Rights, Trans</t>
  </si>
  <si>
    <t>G3741 DST Land, Trans, Everett-Delt</t>
  </si>
  <si>
    <t>G3742 DST Easements</t>
  </si>
  <si>
    <t>G3742 DST Easements, Everett-Delta</t>
  </si>
  <si>
    <t>G3743 DST Easements, From Transmsn</t>
  </si>
  <si>
    <t>G3743 DST Easements, Trans, Everett</t>
  </si>
  <si>
    <t>G3750 DST Structures &amp; Improvements</t>
  </si>
  <si>
    <t>G3751 DST Structures &amp; Imprv, Trans</t>
  </si>
  <si>
    <t>G3762 DST Mains, Plastic</t>
  </si>
  <si>
    <t>G3764 DST Mains, Wrap Stl, Kittitas</t>
  </si>
  <si>
    <t>G3764 DST Mains, Wrapped Steel</t>
  </si>
  <si>
    <t>G3765 DST Mains, Cathodic Protectio</t>
  </si>
  <si>
    <t>G3766 DST Mains, Frm Trans, St Wrap</t>
  </si>
  <si>
    <t>G3766 DST Mains, Trans, Everett</t>
  </si>
  <si>
    <t>G3780 DST Measuring &amp; Reg Station</t>
  </si>
  <si>
    <t>G3781 DST Measuring &amp; Reg Sta, Tran</t>
  </si>
  <si>
    <t>G3800 DST Services-DO NOT USE</t>
  </si>
  <si>
    <t>G3801 DST Services, Cathodic Protec</t>
  </si>
  <si>
    <t>G3802 DST Services, Plastic</t>
  </si>
  <si>
    <t>G3803 DST Services, Steel Wrapped</t>
  </si>
  <si>
    <t>G383 DST House Regulators</t>
  </si>
  <si>
    <t>G384 DST House Regulator Installs</t>
  </si>
  <si>
    <t>G385 DST Industrial M&amp;R Sta Eq</t>
  </si>
  <si>
    <t>G3861 DST Com Water Heater</t>
  </si>
  <si>
    <t>G3862 DST Res Water Heater</t>
  </si>
  <si>
    <t>G3863 DST Res Conv Burner</t>
  </si>
  <si>
    <t>G3865 DST Com Conv Burner</t>
  </si>
  <si>
    <t>G387 DST Other Equipment</t>
  </si>
  <si>
    <t>E3912 GEN Computer Eq, Goldendale</t>
  </si>
  <si>
    <t>E3940 GEN Tools/Garage,  MTF OP</t>
  </si>
  <si>
    <t>E3940 GEN Tools/Garage, MTF new</t>
  </si>
  <si>
    <t>E3970 GEN CommEq, 3rd AC new</t>
  </si>
  <si>
    <t>E3970 GEN CommEq, 3rd AC old</t>
  </si>
  <si>
    <t>E3970 GEN CommEq, Colstrip 1-2 new</t>
  </si>
  <si>
    <t>E3970 GEN CommEq, Colstrip 1-2 old</t>
  </si>
  <si>
    <t>E3970 GEN CommEq, Colstrip 1-4 new</t>
  </si>
  <si>
    <t>E3970 GEN CommEq, Colstrip 1-4 old</t>
  </si>
  <si>
    <t>E3970 GEN CommEq, Hopkins Ridge new</t>
  </si>
  <si>
    <t>G389 105 GEN Land &amp; Land Rights</t>
  </si>
  <si>
    <t>G390 105 GEN Structure  &amp; Improv</t>
  </si>
  <si>
    <t xml:space="preserve">       SUBTOTAL FOR ALL BEFORE PTO (D)</t>
  </si>
  <si>
    <t xml:space="preserve"> PAID TIME - NOT WORKED</t>
  </si>
  <si>
    <t>16</t>
  </si>
  <si>
    <t>Account</t>
  </si>
  <si>
    <t>Account Description</t>
  </si>
  <si>
    <t>PUGET SOUND ENERGY</t>
  </si>
  <si>
    <t>DETERMINATION OF INPUT DATA TO FERC DL PAGES</t>
  </si>
  <si>
    <t>Direct Labor</t>
  </si>
  <si>
    <t>From SAP ZRW_DLF1</t>
  </si>
  <si>
    <t>Item List</t>
  </si>
  <si>
    <t>Code</t>
  </si>
  <si>
    <t>3E     Electric Production OG RPT_FERC1A</t>
  </si>
  <si>
    <t>4E     Electric Transmission OG RPT_FERC</t>
  </si>
  <si>
    <t>5E     Electric Distribution OG RPT_FERC</t>
  </si>
  <si>
    <t>6E     Elec Customer Accts OG RPT_FERC1D</t>
  </si>
  <si>
    <t>7E     Elec Customer Svce OG RPT_FERC1E</t>
  </si>
  <si>
    <t>8E     Electric Sales OG RPT_FERC1F</t>
  </si>
  <si>
    <t>9E     Electric A&amp;G OG RPT_FERC1G</t>
  </si>
  <si>
    <t>12E    Electric Production OG RPT_FERC1H</t>
  </si>
  <si>
    <t>13E    Elec Transmission OG RPT_FERC1I</t>
  </si>
  <si>
    <t>14E    Elec Distribution OG RPT_FERC1J</t>
  </si>
  <si>
    <t>15E    Elec A&amp;G - Maint OG RPT_FERC1K</t>
  </si>
  <si>
    <t>28G    Prod Manufactrd Gas OG RPT_FERC1L</t>
  </si>
  <si>
    <t>30G    Other Gas Supply OG RPT_FERC1N</t>
  </si>
  <si>
    <t>31G    Storage/LNG Term OG RPT_FERC1O</t>
  </si>
  <si>
    <t>32G    Gas Transmission OG RPT_FERC1P</t>
  </si>
  <si>
    <t>33G    Gas Distribution OG RPT_FERC1Q</t>
  </si>
  <si>
    <t>34G    Gas Customer Accts OG RPT_FERC1R</t>
  </si>
  <si>
    <t>35G    Gas Customer Service OG RPT_FERC1</t>
  </si>
  <si>
    <t>36G    Gas Sales OG RPT_FERC1T</t>
  </si>
  <si>
    <t>37G    Gas A&amp;G OG RPT_FERC1U</t>
  </si>
  <si>
    <t>40G    Prd Manufactured Gas OG RPT_FERC1</t>
  </si>
  <si>
    <t>43G    Storage/LNG Term OG RPT_FERC1Y</t>
  </si>
  <si>
    <t>44G    Gas Transmission OG RPT_FERC1Z</t>
  </si>
  <si>
    <t>45G    Gas Distribution OG RPTFERC1AA</t>
  </si>
  <si>
    <t>46G    Gas A&amp;G Maintenance OG RPTFERC1AB</t>
  </si>
  <si>
    <t>CCA    Common Cust Accts OG RPTFERC1AC</t>
  </si>
  <si>
    <t>CCS    Common Cust Svce OG RPTFERC1AD</t>
  </si>
  <si>
    <t>CSA    Common Sales OG RPTFERC1AE</t>
  </si>
  <si>
    <t>CAG    Common A&amp;G OG RPTFERC1AF</t>
  </si>
  <si>
    <t>CMT    Common Maintenance OG RPTFERC1AG</t>
  </si>
  <si>
    <t>65E    Electric Plant OG 107E</t>
  </si>
  <si>
    <t>66G    Gas Plant OG 107G</t>
  </si>
  <si>
    <t>67C    Common Plant OG 107C</t>
  </si>
  <si>
    <t>70E    Electric Plant Removal OG 108E</t>
  </si>
  <si>
    <t>71G    Gas Plant removal OG 108G</t>
  </si>
  <si>
    <t>72C    Common Plant removal OG 108C</t>
  </si>
  <si>
    <t>74.01  Non Utility Property OG 107CL</t>
  </si>
  <si>
    <t>74.01</t>
  </si>
  <si>
    <t>74.01  Non Utility Prop Removal OG 108CL</t>
  </si>
  <si>
    <t>74.01T Non Utility Property Total</t>
  </si>
  <si>
    <t>74.02  Exp Cost Centers 400-405</t>
  </si>
  <si>
    <t>74.02</t>
  </si>
  <si>
    <t>74.02  Stores OG 199_STORES</t>
  </si>
  <si>
    <t>74.02  Cost Center  415</t>
  </si>
  <si>
    <t>74.02  Small Tools OG 199_SMTOOL</t>
  </si>
  <si>
    <t>74.02T Stores Total</t>
  </si>
  <si>
    <t>74.03  Conservation OG 1823</t>
  </si>
  <si>
    <t>74.04  Temp facilities OG 185</t>
  </si>
  <si>
    <t>74.05  Misc def debits OG 186</t>
  </si>
  <si>
    <t>74.06  400 Accts (orders starting w/a 4)</t>
  </si>
  <si>
    <t>74.07  143 Accts Receivable OG 143</t>
  </si>
  <si>
    <t>74.07</t>
  </si>
  <si>
    <t>74.07  JP Capital Non PSE (OG 150  x2/3)</t>
  </si>
  <si>
    <t>74.07  JP Expense Non PSE (OG 151 x2/3)</t>
  </si>
  <si>
    <t>74.07T Acct ReceivableTotal</t>
  </si>
  <si>
    <t>74M2   Misc 200 Accounts OG 2</t>
  </si>
  <si>
    <t>74M2</t>
  </si>
  <si>
    <t>74JPE  JP Expense PSE Share (OG 151 / 3)</t>
  </si>
  <si>
    <t>74JPC  JP Capital PSE Share (OG 151 / 3)</t>
  </si>
  <si>
    <t>PTO    PTO - to be allocated (CC 291)</t>
  </si>
  <si>
    <t>CONSUP Construction Supprt OG 199_CONSUP</t>
  </si>
  <si>
    <t>RMA    Fleet  OG 199_FLEET</t>
  </si>
  <si>
    <t>RMA</t>
  </si>
  <si>
    <t>RMA    Fleet Cost Cntrs (Group P-FLEET)</t>
  </si>
  <si>
    <t>RMA    184 Orders  - allocated OG 184</t>
  </si>
  <si>
    <t>RMA    Labor Benefits OG 199_LBRBEN</t>
  </si>
  <si>
    <t>RMA    Cost Center  280</t>
  </si>
  <si>
    <t>RMA    Cost Center 260</t>
  </si>
  <si>
    <t>RMAT   Remaining Total To Allocate</t>
  </si>
  <si>
    <t>Subtotal  A</t>
  </si>
  <si>
    <t>Subtotal</t>
  </si>
  <si>
    <t>Subtotal  B</t>
  </si>
  <si>
    <t>Subtotal  C</t>
  </si>
  <si>
    <t>Grand Total (A+B+C)</t>
  </si>
  <si>
    <t>Grand</t>
  </si>
  <si>
    <t>ALL Orders - Labor</t>
  </si>
  <si>
    <t>All</t>
  </si>
  <si>
    <t>All Cost Centers - Labor</t>
  </si>
  <si>
    <t>All Cost Centers - PTO</t>
  </si>
  <si>
    <t>Total Labor</t>
  </si>
  <si>
    <t>Check</t>
  </si>
  <si>
    <t>Check 199's Should be Zero</t>
  </si>
  <si>
    <t>Total J. Prairie Capital</t>
  </si>
  <si>
    <t>Total Jackson Prairie Expense</t>
  </si>
  <si>
    <t>All 199's</t>
  </si>
  <si>
    <t>PUGET SOUND ENERGY-ELECTRIC &amp; GAS</t>
  </si>
  <si>
    <t>GRAND TOTAL</t>
  </si>
  <si>
    <t>B/S</t>
  </si>
  <si>
    <t>I/S</t>
  </si>
  <si>
    <t>Total Before PTO</t>
  </si>
  <si>
    <t>Grand Total</t>
  </si>
  <si>
    <t>74.03  Storm OG 1821</t>
  </si>
  <si>
    <t>ARO-Steel Wrapped Services - Gas ST</t>
  </si>
  <si>
    <t>74.03T Regulatory Assets Total</t>
  </si>
  <si>
    <t>74.03T</t>
  </si>
  <si>
    <t>RMAT Remaining Total To Allocate:</t>
  </si>
  <si>
    <t>1st Allocated Labor Benefits OG 199 LBRBEN to:</t>
  </si>
  <si>
    <t>Remaining balance to allocate (Line 1 - Line 3):</t>
  </si>
  <si>
    <t>Fleet  OG 199 FLEET</t>
  </si>
  <si>
    <t>184 Orders  - allocated OG 184</t>
  </si>
  <si>
    <t>Total Allocation (Equal to Line 1)</t>
  </si>
  <si>
    <t>ARO-Gas Bare Steel Pipe Removal</t>
  </si>
  <si>
    <t>ARO - Gas Mains</t>
  </si>
  <si>
    <t>ARO - Gas Bare Steel Pipe Removal to Short</t>
  </si>
  <si>
    <t>ARO - Gas Short Term</t>
  </si>
  <si>
    <t>ARO - Frederickson</t>
  </si>
  <si>
    <t>Elec-Accum Depreciation -PP</t>
  </si>
  <si>
    <t>(a)</t>
  </si>
  <si>
    <t>(b)</t>
  </si>
  <si>
    <t>RMA    188 Orders  - allocated OG 188</t>
  </si>
  <si>
    <t>AMA</t>
  </si>
  <si>
    <t>E3500 105 TSM Land &amp; Land Rights</t>
  </si>
  <si>
    <t>Transmission Plant - Electric</t>
  </si>
  <si>
    <t>E3500 TSM Land &amp; Land Rights</t>
  </si>
  <si>
    <t>E3500 TSM Land, 3rd AC</t>
  </si>
  <si>
    <t>E3500 TSM Land, Baker</t>
  </si>
  <si>
    <t>E3500 TSM Land, Colstrip</t>
  </si>
  <si>
    <t>E3500 TSM Land, N Intertie</t>
  </si>
  <si>
    <t>E3500 TSM Land, Wild Horse</t>
  </si>
  <si>
    <t>E3500 TSM Land, Wind Ridge</t>
  </si>
  <si>
    <t>E3501 105 TSM Easement</t>
  </si>
  <si>
    <t>E3640 DST Poles, Wild Horse Solar</t>
  </si>
  <si>
    <t>E3660 DST U/G Cond,Wild Horse Solar</t>
  </si>
  <si>
    <t>E3660 DST U/G Cond,Wild HorseWind</t>
  </si>
  <si>
    <t>E3911 GEN Off Furn &amp; Eq, Mint Farm</t>
  </si>
  <si>
    <t>E3911 GEN Off Furn &amp; Eq, MTF OP</t>
  </si>
  <si>
    <t>E3970 GEN CommEq, Hopkins Ridge old</t>
  </si>
  <si>
    <t>E3970 GEN CommEq, MFT OP</t>
  </si>
  <si>
    <t>E3970 GEN CommEq, Mint Farm</t>
  </si>
  <si>
    <t>G3980 GEN Misc Equip, new</t>
  </si>
  <si>
    <t xml:space="preserve">     Net Classified Plant (Excluding General (Common) Plant)</t>
  </si>
  <si>
    <t>Employee Benefits</t>
  </si>
  <si>
    <t>Direct Labor Accts 500-935</t>
  </si>
  <si>
    <t>E352 TSM Str/Impv, Colstrip 3-4 Com</t>
  </si>
  <si>
    <t>E352 TSM Structures &amp; Improvement</t>
  </si>
  <si>
    <t>E353 TSM Sta Eq, Colstrip 1-2 Com</t>
  </si>
  <si>
    <t>E353 TSM Sta Eq, Wild Horse</t>
  </si>
  <si>
    <t>E3901 GEN LH, Dayton</t>
  </si>
  <si>
    <t>E3911 GEN Off F&amp;E Sumas OP old</t>
  </si>
  <si>
    <t>E3911 GEN Office F&amp;E, GLD OP old</t>
  </si>
  <si>
    <t>E3912 GEN Computer Eq, Wild Hrs Exp</t>
  </si>
  <si>
    <t>E3970 GEN CommEq, GLD OP old</t>
  </si>
  <si>
    <t>G3742 105 DST Easements</t>
  </si>
  <si>
    <t>E353 TSM Sta Eq, Wild Horse-WindRid</t>
  </si>
  <si>
    <t>E353 TSM Sta Eq, Wind Ridge-NonProj</t>
  </si>
  <si>
    <t>E353 TSM Station Equipment</t>
  </si>
  <si>
    <t>E354 TSM Towers &amp; Fixtures</t>
  </si>
  <si>
    <t>E354 TSM Twr/Fixt, Colstrip 1-2 Com</t>
  </si>
  <si>
    <t>E354 TSM Twr/Fixt, Colstrip 3-4 Com</t>
  </si>
  <si>
    <t>E354 TSM Twr/Fixt, N Intertie</t>
  </si>
  <si>
    <t>E355 TSM Poles &amp; Fixtures</t>
  </si>
  <si>
    <t>E355 TSM Poles, Baker Common</t>
  </si>
  <si>
    <t>E355 TSM Poles, N Intertie</t>
  </si>
  <si>
    <t>E355 TSM Poles, Wild Horse</t>
  </si>
  <si>
    <t>E355 TSM Poles, Wild Horse-WindRidg</t>
  </si>
  <si>
    <t>E355 TSM Poles, Wind Ridge-NonProje</t>
  </si>
  <si>
    <t>E356 TSM O/H Cond, Baker Common</t>
  </si>
  <si>
    <t>E356 TSM O/H Cond, Colstrip 1-2 Com</t>
  </si>
  <si>
    <t>E356 TSM O/H Cond, Colstrip 3-4 Com</t>
  </si>
  <si>
    <t>E356 TSM O/H Cond, N Intertie</t>
  </si>
  <si>
    <t>E356 TSM O/H Cond, Wild Horse</t>
  </si>
  <si>
    <t>E356 TSM O/H Cond, Wild Horse-WindR</t>
  </si>
  <si>
    <t>E356 TSM O/H Cond, Wind Ridge-NonPr</t>
  </si>
  <si>
    <t>E356 TSM O/H Conductor &amp; Devices</t>
  </si>
  <si>
    <t>E354 TSM Poles, Mint Farm OP</t>
  </si>
  <si>
    <t>E356 TSM O/H Cov-Ber NOT USED</t>
  </si>
  <si>
    <t>E3620 DST Sub Eq Wild Horse Expan</t>
  </si>
  <si>
    <t>E3620 DST Sub@Plant WildHorse Expan</t>
  </si>
  <si>
    <t>E3660 DST U/G Cond,Wild Horse Expan</t>
  </si>
  <si>
    <t>E3670 DST U/G Cond, Wild Horse Exp</t>
  </si>
  <si>
    <t>E3911 GEN Off Furn &amp; Eq,Sumas</t>
  </si>
  <si>
    <t>E392 GEN Transp Eq, Encogen old</t>
  </si>
  <si>
    <t>E3970 GEN CommEq, Wild Horse new</t>
  </si>
  <si>
    <t>E3970 GEN CommEq, Wild Horse old</t>
  </si>
  <si>
    <t>E3590 TSM Roads &amp; Trails</t>
  </si>
  <si>
    <t>E3590 TSM Roads, Colstrip 1-2 Com</t>
  </si>
  <si>
    <t>E3590 TSM Roads, Colstrip 3-4 Com</t>
  </si>
  <si>
    <t>E3599 TSM ARO Transmission</t>
  </si>
  <si>
    <t>Tax only - Milwaukee Acq Adj</t>
  </si>
  <si>
    <t>E3600 105 DST Land &amp; Land Rights</t>
  </si>
  <si>
    <t>E3600 DST Land &amp; Land Rights</t>
  </si>
  <si>
    <t>E3600 DST Land, Sub, Alpac</t>
  </si>
  <si>
    <t>E3600 DST Land, Sub, Capitol</t>
  </si>
  <si>
    <t>E3600 DST Land, Sub, Crescent Harbr</t>
  </si>
  <si>
    <t>E3600 DST Land, Sub, Miller Bay</t>
  </si>
  <si>
    <t>E3600 DST Land, Sub, Paccar</t>
  </si>
  <si>
    <t>E3600 DST Land, Sub, Poulsbo</t>
  </si>
  <si>
    <t>E3600 DST Land, Sub, Sumas Generati</t>
  </si>
  <si>
    <t>E3600 DST Land, Sub, Viking</t>
  </si>
  <si>
    <t>E3600 DST Land, Sub, Vitulli</t>
  </si>
  <si>
    <t>E3601 105 DST Easements</t>
  </si>
  <si>
    <t>E3610 DST Structures &amp; Improvement</t>
  </si>
  <si>
    <t>E3620 102 DST Substation Equipment</t>
  </si>
  <si>
    <t>Elec Rate Base Line No.</t>
  </si>
  <si>
    <t>17</t>
  </si>
  <si>
    <t>1</t>
  </si>
  <si>
    <t>5</t>
  </si>
  <si>
    <t>E3620 DST Substation Equipment</t>
  </si>
  <si>
    <t>E3640 DST Poles, Hopkins Ridge</t>
  </si>
  <si>
    <t>E3640 DST Poles/Towers/Fixtures</t>
  </si>
  <si>
    <t>E3650 105 DST O/H Conductor/Devices</t>
  </si>
  <si>
    <t>E3650 DST O/H Cond, Hopkins Ridge</t>
  </si>
  <si>
    <t>E3650 DST O/H Cond, WildHorse Solar</t>
  </si>
  <si>
    <t>E3650 DST O/H Conductor/Devices</t>
  </si>
  <si>
    <t>E3660 DST U/G Conduit</t>
  </si>
  <si>
    <t>E3660 DST U/G Conduit, HopkinsRidge</t>
  </si>
  <si>
    <t>E3670 DST U/G Cond, Hopkins Ridge</t>
  </si>
  <si>
    <t>E3670 DST U/G Cond, Wild Horse</t>
  </si>
  <si>
    <t>E3670 DST U/G Conductor/Devices</t>
  </si>
  <si>
    <t>E368 DST Line Transformers</t>
  </si>
  <si>
    <t>E369 DST Services</t>
  </si>
  <si>
    <t>E373 DST Street Lighting &amp; Signal</t>
  </si>
  <si>
    <t>E374 DST ARO Distribution</t>
  </si>
  <si>
    <t>Tax only - Dupont Acq Adj</t>
  </si>
  <si>
    <t>E389 105 GEN Land &amp; Land Rights</t>
  </si>
  <si>
    <t>General Plant, Electric</t>
  </si>
  <si>
    <t>E389 GEN Land &amp; Land Rights</t>
  </si>
  <si>
    <t>E3900 GEN Str/Impv, Colstrip 3-4</t>
  </si>
  <si>
    <t>E3900 GEN Str/Impv, Wildhorse</t>
  </si>
  <si>
    <t>E3900 GEN Structures &amp; Improvement</t>
  </si>
  <si>
    <t>E3901 GEN LH, Bellingham</t>
  </si>
  <si>
    <t>E3901 GEN LH, Expired</t>
  </si>
  <si>
    <t>E3911 GEN Office Furn &amp; Eq, new</t>
  </si>
  <si>
    <t>E3911 GEN Office Furn &amp; Eq, old</t>
  </si>
  <si>
    <t>E3912 GEN Computer Eq, new</t>
  </si>
  <si>
    <t>E392 GEN Trans Equip, new</t>
  </si>
  <si>
    <t>E392 GEN Trans Equip, old</t>
  </si>
  <si>
    <t>E3930 GEN Stores Equip, new</t>
  </si>
  <si>
    <t>E3930 GEN Stores Equip, old</t>
  </si>
  <si>
    <t>E3940 GEN Tools/Garage/Shop, new</t>
  </si>
  <si>
    <t>E3940 GEN Tools/Garage/Shop, old</t>
  </si>
  <si>
    <t>E3950 GEN Laboratory Equip, new</t>
  </si>
  <si>
    <t>E3950 GEN Laboratory Equip, old</t>
  </si>
  <si>
    <t>E396 GEN Power-Op Equip, new</t>
  </si>
  <si>
    <t>E3970 GEN Comm Equip, new</t>
  </si>
  <si>
    <t>E3970 GEN Comm Equip, old</t>
  </si>
  <si>
    <t>E3980 GEN Misc Equipment, new</t>
  </si>
  <si>
    <t>E3980 GEN Misc Equipment, old</t>
  </si>
  <si>
    <t>Depr Group</t>
  </si>
  <si>
    <t>Distribution Plant - Gas</t>
  </si>
  <si>
    <t>ACTUAL RESULTS OF OPERATIONS</t>
  </si>
  <si>
    <t>G388 DST ARO Distribution</t>
  </si>
  <si>
    <t>G389 GEN Land &amp; Land Rights</t>
  </si>
  <si>
    <t>General Plant, Gas</t>
  </si>
  <si>
    <t>G3911 GEN Office Furn &amp; Eq, new</t>
  </si>
  <si>
    <t>G3911 GEN Office Furn &amp; Eq, old</t>
  </si>
  <si>
    <t>G3912 GEN Computer Eq, new</t>
  </si>
  <si>
    <t>G392 GEN Trans Equip, new</t>
  </si>
  <si>
    <t>G392 GEN Trans Equip, old</t>
  </si>
  <si>
    <t>G3930 GEN Stores Equip, new</t>
  </si>
  <si>
    <t>G3930 GEN Stores Equip, old</t>
  </si>
  <si>
    <t>G3931 GEN Stores Equipment &gt; $20K</t>
  </si>
  <si>
    <t>G3940 GEN Tools/Garage/Shop, new</t>
  </si>
  <si>
    <t>G3940 GEN Tools/Garage/Shop, old</t>
  </si>
  <si>
    <t>G3950 GEN Laboratory Equip, new</t>
  </si>
  <si>
    <t>G3950 GEN Laboratory Equip, old</t>
  </si>
  <si>
    <t>G396 GEN Power Op Equip, old</t>
  </si>
  <si>
    <t>G3970 GEN Comm Equip, new</t>
  </si>
  <si>
    <t>G3970 GEN Comm Equip, old</t>
  </si>
  <si>
    <t>G3980 GEN Misc Equip, old</t>
  </si>
  <si>
    <t>MONTH OF JANUARY</t>
  </si>
  <si>
    <t>MONTH OF FEBRUARY</t>
  </si>
  <si>
    <t>MONTH OF MARCH</t>
  </si>
  <si>
    <t>MONTH OF APRIL</t>
  </si>
  <si>
    <t>MONTH OF MAY</t>
  </si>
  <si>
    <t>MONTH OF JUNE</t>
  </si>
  <si>
    <t xml:space="preserve">  STORM - 182.1</t>
  </si>
  <si>
    <t>Total 700/800</t>
  </si>
  <si>
    <t>Total 900 Accounts</t>
  </si>
  <si>
    <t>ST</t>
  </si>
  <si>
    <t>GT</t>
  </si>
  <si>
    <t>Total Electric</t>
  </si>
  <si>
    <t>Total Gas</t>
  </si>
  <si>
    <t>Allocation to balance sheet (Line 10 + Line 11)</t>
  </si>
  <si>
    <t>Total Allocation to balance sheet (Line 5 + Line 12)</t>
  </si>
  <si>
    <t>Total Allocation to income statement (Line 6)</t>
  </si>
  <si>
    <t>Electric - Plant in Service - PP</t>
  </si>
  <si>
    <t>Elec-RWIP-CED3 C.O.R./Salvage-PP</t>
  </si>
  <si>
    <t>ARO-Wild Horse Wind</t>
  </si>
  <si>
    <t>Gas - Plant in Service - PP</t>
  </si>
  <si>
    <t xml:space="preserve">Gas-RWIP-RET1 C.O.R./Salvage PP    </t>
  </si>
  <si>
    <t>ARO-Steel Wrapped Services</t>
  </si>
  <si>
    <t>500 - 559 Accounts</t>
  </si>
  <si>
    <t>560 - 579 Accounts</t>
  </si>
  <si>
    <t>580 - 599  Accounts</t>
  </si>
  <si>
    <t xml:space="preserve">BALANCE SHEET % BEFORE PTO(A/D)  </t>
  </si>
  <si>
    <t xml:space="preserve">INCOME STATEMENT % BEFORE PTO{(B+C)/D} </t>
  </si>
  <si>
    <t>ARO-Electric Colstrip 1 &amp; 2 ash pond ca</t>
  </si>
  <si>
    <t>ARO-Electric Colstrip 3 &amp; 4 ash pond ca</t>
  </si>
  <si>
    <t>ARO-Hopkins Ridge</t>
  </si>
  <si>
    <t>ARO - Transmission Wood Poles</t>
  </si>
  <si>
    <t>ARO - Distribution Wood Poles</t>
  </si>
  <si>
    <t>ARO - Contaminated Oil &amp; Related Equipment</t>
  </si>
  <si>
    <t>ARO - Transmission Wood Poles to Short Term</t>
  </si>
  <si>
    <t>ARO - Distribution Wood Poles Short Term</t>
  </si>
  <si>
    <t>ARO - Contaminated Oil &amp; Related Equipment To Short</t>
  </si>
  <si>
    <t>ARO - Electric Short Term</t>
  </si>
  <si>
    <t>Gas</t>
  </si>
  <si>
    <t>Electric</t>
  </si>
  <si>
    <t>Total</t>
  </si>
  <si>
    <t>GAS</t>
  </si>
  <si>
    <t>ELECTRIC</t>
  </si>
  <si>
    <t>TOTAL</t>
  </si>
  <si>
    <t>*</t>
  </si>
  <si>
    <t>Method</t>
  </si>
  <si>
    <t>Description</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</si>
  <si>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</si>
  <si>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</si>
  <si>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</si>
  <si>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</si>
  <si>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</si>
  <si>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</si>
  <si>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</si>
  <si>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</si>
  <si>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Total Gas and Electric</t>
  </si>
  <si>
    <t xml:space="preserve">     Number of Customers</t>
  </si>
  <si>
    <t xml:space="preserve">     Percent</t>
  </si>
  <si>
    <t xml:space="preserve">     Labor - Direct Charge to O&amp;M</t>
  </si>
  <si>
    <t xml:space="preserve">     T&amp;D O&amp;M Expense (Less Labor)</t>
  </si>
  <si>
    <t>Transmission &amp; Distribution, Labor</t>
  </si>
  <si>
    <t>Transmission &amp; Distribution Total</t>
  </si>
  <si>
    <t>Transmission &amp; Distribution, excluding Labor</t>
  </si>
  <si>
    <t>Total Percentages</t>
  </si>
  <si>
    <t xml:space="preserve">  </t>
  </si>
  <si>
    <t xml:space="preserve"> </t>
  </si>
  <si>
    <t>ALLOCATION METHODS</t>
  </si>
  <si>
    <t>PUGET SOUND ENERGY, INC.</t>
  </si>
  <si>
    <t>AVERAGE NUMBER OF CUSTOMERS</t>
  </si>
  <si>
    <t>Month Ended</t>
  </si>
  <si>
    <t>Variance from Prior Year</t>
  </si>
  <si>
    <t>Customers</t>
  </si>
  <si>
    <t>Actual</t>
  </si>
  <si>
    <t>Amount</t>
  </si>
  <si>
    <t>%</t>
  </si>
  <si>
    <t>Prior Year</t>
  </si>
  <si>
    <t>Residential</t>
  </si>
  <si>
    <t>Commercial - Firm</t>
  </si>
  <si>
    <t>Commercial Interruptible</t>
  </si>
  <si>
    <t>Industrial - Firm</t>
  </si>
  <si>
    <t>Industrial Interruptible</t>
  </si>
  <si>
    <t>Gas Transportation</t>
  </si>
  <si>
    <t>Total Number of Customers</t>
  </si>
  <si>
    <t>Quarter-to-Date</t>
  </si>
  <si>
    <t>Twelve Months Ended</t>
  </si>
  <si>
    <t>Outdoor Lighting</t>
  </si>
  <si>
    <t>Transportation - Electric</t>
  </si>
  <si>
    <t>ROUTE</t>
  </si>
  <si>
    <t>ELEC_TOTAL</t>
  </si>
  <si>
    <t>GAS_TOTAL</t>
  </si>
  <si>
    <t>3E</t>
  </si>
  <si>
    <t>4E</t>
  </si>
  <si>
    <t>5E</t>
  </si>
  <si>
    <t>6E</t>
  </si>
  <si>
    <t>7E</t>
  </si>
  <si>
    <t>8E</t>
  </si>
  <si>
    <t>9E</t>
  </si>
  <si>
    <t>12E</t>
  </si>
  <si>
    <t>13E</t>
  </si>
  <si>
    <t>14E</t>
  </si>
  <si>
    <t>15E</t>
  </si>
  <si>
    <t>28G</t>
  </si>
  <si>
    <t>30G</t>
  </si>
  <si>
    <t>31G</t>
  </si>
  <si>
    <t>32G</t>
  </si>
  <si>
    <t>33G</t>
  </si>
  <si>
    <t>34G</t>
  </si>
  <si>
    <t>35G</t>
  </si>
  <si>
    <t>36G</t>
  </si>
  <si>
    <t>37G</t>
  </si>
  <si>
    <t>40G</t>
  </si>
  <si>
    <t>44G</t>
  </si>
  <si>
    <t>45G</t>
  </si>
  <si>
    <t>46G</t>
  </si>
  <si>
    <t>65E</t>
  </si>
  <si>
    <t>66G</t>
  </si>
  <si>
    <t>67C</t>
  </si>
  <si>
    <t>70E</t>
  </si>
  <si>
    <t>71G</t>
  </si>
  <si>
    <t>72C</t>
  </si>
  <si>
    <t>74.01T</t>
  </si>
  <si>
    <t>74.02T</t>
  </si>
  <si>
    <t>74.03</t>
  </si>
  <si>
    <t>74.04</t>
  </si>
  <si>
    <t>74.05</t>
  </si>
  <si>
    <t>74.06</t>
  </si>
  <si>
    <t>74JPC</t>
  </si>
  <si>
    <t>74JPE</t>
  </si>
  <si>
    <t>CCA</t>
  </si>
  <si>
    <t>CCS</t>
  </si>
  <si>
    <t>CSA</t>
  </si>
  <si>
    <t>CAG</t>
  </si>
  <si>
    <t>CMT</t>
  </si>
  <si>
    <t>PTO</t>
  </si>
  <si>
    <t>CONSUP</t>
  </si>
  <si>
    <t>RMAT</t>
  </si>
  <si>
    <t>Gas Rental Equip Pipe &amp; Vent UE-001315</t>
  </si>
  <si>
    <t>Gas Rental Equip Pipe &amp; Vent Amortize U</t>
  </si>
  <si>
    <t>E35017 105 TSM Easements</t>
  </si>
  <si>
    <t>E35017 TSM Easements</t>
  </si>
  <si>
    <t>E35017 TSM Easements, Baker Com</t>
  </si>
  <si>
    <t>E35017 TSM Easements, Upper Baker</t>
  </si>
  <si>
    <t>E3507 105 TSM Land &amp; Land Rights</t>
  </si>
  <si>
    <t>E3507 TSM Land &amp; Land Rights</t>
  </si>
  <si>
    <t>E3509 (GIF) Land, Wild Horse</t>
  </si>
  <si>
    <t>E35099 (GIF) Easement, Colstrip 1-2</t>
  </si>
  <si>
    <t>E35099 (GIF) Easement, Hopkins</t>
  </si>
  <si>
    <t>E35099 (GIF) Easement, Poison Sprin</t>
  </si>
  <si>
    <t>E35099 (GIF) Easement, Upper Baker</t>
  </si>
  <si>
    <t>E35099 (GIF) Easement, Wild Horse</t>
  </si>
  <si>
    <t>E352 TSM Str/Impv, 3rd AC Line</t>
  </si>
  <si>
    <t>E3527 TSM Str/Impv, Baker Common</t>
  </si>
  <si>
    <t>E3527 TSM Structures &amp; Improvement</t>
  </si>
  <si>
    <t>E3529 (GIF) Struc/Improv, Mint Farm</t>
  </si>
  <si>
    <t>E3529 (GIF) Struc/Improv, Whitehorn</t>
  </si>
  <si>
    <t>E353 TSM Sta Eq, 3rd AC Line</t>
  </si>
  <si>
    <t>E3537 TSM Sta Eq, Encogen</t>
  </si>
  <si>
    <t>E3537 TSM Sta Eq, Fredonia3&amp;4 OP</t>
  </si>
  <si>
    <t>E3537 TSM Sta Eq, Hopkins Ridge</t>
  </si>
  <si>
    <t>E3537 TSM Sta Eq, Snoqualmie 2</t>
  </si>
  <si>
    <t>E3537 TSM Sub Eq, Sumas OP-SMC</t>
  </si>
  <si>
    <t>E3537 TSM Sub Eq, Sumas OP-SMS</t>
  </si>
  <si>
    <t>E3537 TSM Substation Equipment</t>
  </si>
  <si>
    <t>E3539 (GIF) Sta Eq, Arco Central</t>
  </si>
  <si>
    <t>E3539 (GIF) Sta Eq, Baker River Sw</t>
  </si>
  <si>
    <t>E3539 (GIF) Sta Eq, Colstrip 1-2</t>
  </si>
  <si>
    <t>E3539 (GIF) Sta Eq, Electron Height</t>
  </si>
  <si>
    <t>E3539 (GIF) Sta Eq, Encogen</t>
  </si>
  <si>
    <t>E3539 (GIF) Sta Eq, Frederickson</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</si>
  <si>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</si>
  <si>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</si>
  <si>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</si>
  <si>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</si>
  <si>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</si>
  <si>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</si>
  <si>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</si>
  <si>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</si>
  <si>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</si>
  <si>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</si>
  <si>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</si>
  <si>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</si>
  <si>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</si>
  <si>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</si>
  <si>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</si>
  <si>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E3539 (GIF) Sta Eq, Upper Baker</t>
  </si>
  <si>
    <t>E3539 (GIF) Sta Eq, WHDE sub@plant</t>
  </si>
  <si>
    <t>E3539 (GIF) Sta Eq, Whitehorn</t>
  </si>
  <si>
    <t>E3539 (GIF) Sta Eq, Wild H sub@plt</t>
  </si>
  <si>
    <t>E3539 (GIF) Sta Eq, Wild Horse Exp</t>
  </si>
  <si>
    <t>E354 TSM Twr/Fixt, 3rd AC Line</t>
  </si>
  <si>
    <t>E3547 TSM Towers, Hopkins Ridge</t>
  </si>
  <si>
    <t>E3547 TSM Towers/Fixtures</t>
  </si>
  <si>
    <t>E3549 (GIF) Twr/Fixt, Colstrip 3-4</t>
  </si>
  <si>
    <t>E355 TSM Poles, 3rd AC Line</t>
  </si>
  <si>
    <t>E3557 TSM Poles, Baker Common</t>
  </si>
  <si>
    <t>E3557 TSM Poles, Upper Baker</t>
  </si>
  <si>
    <t>E3559 (GIF) Poles, Colstrip 1-2</t>
  </si>
  <si>
    <t>E3559 (GIF) Poles, Colstrip 3-4</t>
  </si>
  <si>
    <t>E3559 (GIF) Poles, Hopkins Ridge</t>
  </si>
  <si>
    <t>E3559 (GIF) Poles, Lower Baker</t>
  </si>
  <si>
    <t>E3559 (GIF) Poles, Poison Spring</t>
  </si>
  <si>
    <t>E3559 (GIF) Poles, Scl-Tolt</t>
  </si>
  <si>
    <t>E3559 (GIF) Poles, Snoqualmie 1</t>
  </si>
  <si>
    <t>E3559 (GIF) Poles, Snoqualmie 2</t>
  </si>
  <si>
    <t>E3559 (GIF) Poles, Sumas</t>
  </si>
  <si>
    <t>E3559 (GIF) Poles, Upper Baker</t>
  </si>
  <si>
    <t>E3559 (GIF) Poles, Wild Horse</t>
  </si>
  <si>
    <t>E356 TSM O/H Cond, 3rd AC Line</t>
  </si>
  <si>
    <t>E3567 TSM O/H Cond, Baker Common</t>
  </si>
  <si>
    <t>E3567 TSM O/H Conductor/Devices</t>
  </si>
  <si>
    <t>E3567 TSM O/H Cov-Ber-DONOTUSE</t>
  </si>
  <si>
    <t>E3569 (GIF) O/H Cond, Colstrip 1-2</t>
  </si>
  <si>
    <t>E3569 (GIF) O/H Cond, Colstrip 3-4</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</si>
  <si>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</si>
  <si>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</si>
  <si>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</si>
  <si>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</si>
  <si>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</si>
  <si>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</si>
  <si>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</si>
  <si>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Upper Baker</t>
  </si>
  <si>
    <t>E3569 (GIF) O/H Cond, Wild Horse</t>
  </si>
  <si>
    <t>E3577 TSM U/G Conduit</t>
  </si>
  <si>
    <t>E3587 TSM U/G Conductor/Devices</t>
  </si>
  <si>
    <t>E3590 TSM Roads, 3rd AC Line</t>
  </si>
  <si>
    <t>E3597 TSM Roads &amp; Trails</t>
  </si>
  <si>
    <t>E3597 TSM Roads/Trails, Baker Com</t>
  </si>
  <si>
    <t>E3597 TSM Roads/Trails, Upper Baker</t>
  </si>
  <si>
    <t>E35999 (GIF) Rd/Trail, Upper Baker</t>
  </si>
  <si>
    <t>E3940 GEN Tools Hopkins Ridge, new</t>
  </si>
  <si>
    <t>E3970 GEN CommEq, LSR</t>
  </si>
  <si>
    <t>ACDum Depreciation Non-legal Cost of Removal</t>
  </si>
  <si>
    <t>Contra ACDum Depreciation Non-legal Cost of Remova</t>
  </si>
  <si>
    <t>Electric-ACDum Amortization - PP</t>
  </si>
  <si>
    <t>GAS-ACDum Depreciation -PP</t>
  </si>
  <si>
    <t>GAS-ACDum Amortization - PP</t>
  </si>
  <si>
    <t>Total 500 Accounts</t>
  </si>
  <si>
    <t>74.08  Prelim Survey OG 183</t>
  </si>
  <si>
    <t>74.08</t>
  </si>
  <si>
    <t>E35016 TSM Easements</t>
  </si>
  <si>
    <t>E3506 TSM Land &amp; Land Rights</t>
  </si>
  <si>
    <t>E3526 TSM Structures &amp; Improvement</t>
  </si>
  <si>
    <t>E3537 TSM Sta Eq, Hopkins Ridge Exp</t>
  </si>
  <si>
    <t>E3538 (LIF) Sta Eq, Sub-Txe</t>
  </si>
  <si>
    <t>E3539 (GIF) Sta Eq, Fredonia 1&amp;2</t>
  </si>
  <si>
    <t>E3539 (GIF) Sta Eq, Wind Ridge</t>
  </si>
  <si>
    <t>E3539 (GIF) Sta Eq, WindRid NonProj</t>
  </si>
  <si>
    <t>E3566 TSM O/H Conductor/Devices</t>
  </si>
  <si>
    <t>E3567 TSM O/H Cond, Upper Baker</t>
  </si>
  <si>
    <t>E3640 DST Poles, LSR</t>
  </si>
  <si>
    <t>E3660 DST U/G Conduit, LSR</t>
  </si>
  <si>
    <t>E3670 DST U/G Cond, LSR</t>
  </si>
  <si>
    <t>E3911 GEN Off Furn &amp; Eq, LSR</t>
  </si>
  <si>
    <t>E3940 GEN Tools LSR</t>
  </si>
  <si>
    <t>E3970 GEN CommEq, Goldendale new</t>
  </si>
  <si>
    <t>E3970 GEN CommEq, Sumas new</t>
  </si>
  <si>
    <t>ARO - Lower Snake River Wind Facility</t>
  </si>
  <si>
    <t>MONTH OF JULY</t>
  </si>
  <si>
    <t>MONTH OF AUGUST</t>
  </si>
  <si>
    <t>MONTH OF SEPTEMBER</t>
  </si>
  <si>
    <t>G3760 DST Mains-NOTUSED</t>
  </si>
  <si>
    <t>G3761 DST Mains, Cast Iron</t>
  </si>
  <si>
    <t>E353 TSM Sta Eq LSR</t>
  </si>
  <si>
    <t>E3587 TSM U/G Cond, Koma Kulshan</t>
  </si>
  <si>
    <t>ARO - Crystal Mountain Generator Site</t>
  </si>
  <si>
    <t>ARO - Colstrip 1 &amp; 2 (WECo) - Long Term</t>
  </si>
  <si>
    <t>ARO - Ferndale - Long Term</t>
  </si>
  <si>
    <t>ARO - Gas Mains - Short Term</t>
  </si>
  <si>
    <t>ARO - Meteorological Tower Long Term</t>
  </si>
  <si>
    <t>E35017 DONOTUSE, Alpac</t>
  </si>
  <si>
    <t>E3527 DONOTUSE Sub Arco North</t>
  </si>
  <si>
    <t>E3527 DONOTUSE Sub Arco South</t>
  </si>
  <si>
    <t>E3527 DONOTUSE Sub Texaco West</t>
  </si>
  <si>
    <t>E3529 (GIF) Struc/Improv, Snoq#1</t>
  </si>
  <si>
    <t>E3529 (GIF) Struc/Improv, Snoq#2</t>
  </si>
  <si>
    <t>E353 105 TSM Station Equipment</t>
  </si>
  <si>
    <t>E353 HOPKINS SUB@PLANT</t>
  </si>
  <si>
    <t>E353 TSM Sta Eq, Cov-Ber NOT USED</t>
  </si>
  <si>
    <t>E353 TSM Sta Eq, Fredonia 1&amp;2 OP</t>
  </si>
  <si>
    <t>E353 TSM Sta Eq, Mint Farm</t>
  </si>
  <si>
    <t>E353 TSM Sta Eq, Mint Farm OP</t>
  </si>
  <si>
    <t>E353 TSM Sta Eq, Snoqualmie 1</t>
  </si>
  <si>
    <t>E353 WILD HORSE SUB@PLANT</t>
  </si>
  <si>
    <t>E3536 TSM Sta Eq, Baker Common</t>
  </si>
  <si>
    <t>E3536 TSM Sta Eq, Encogen</t>
  </si>
  <si>
    <t>E3536 TSM Sta Eq, Fredonia3&amp;4 OP</t>
  </si>
  <si>
    <t>E3536 TSM Sta Eq, Goldendale</t>
  </si>
  <si>
    <t>E3536 TSM Sta Eq, Hopkins Ridge</t>
  </si>
  <si>
    <t>E3536 TSM Sta Eq, Hopkins Ridge Exp</t>
  </si>
  <si>
    <t>E3536 TSM Sta Eq, Lower Baker</t>
  </si>
  <si>
    <t>E3536 TSM Sta Eq, Snoqualmie 1</t>
  </si>
  <si>
    <t>E3536 TSM Sta Eq, Snoqualmie 2</t>
  </si>
  <si>
    <t>E3536 TSM Sta Eq, Sumas SMS</t>
  </si>
  <si>
    <t>E3536 TSM Sta Eq, Upper Baker</t>
  </si>
  <si>
    <t>E3536 TSM Sta Eq, Wild Horse Solar</t>
  </si>
  <si>
    <t>E3536 TSM Substation Equipment</t>
  </si>
  <si>
    <t>E3537 DONOTUSE Sub, Fairchild</t>
  </si>
  <si>
    <t>E3537 DONOTUSE Sub, Texaco E</t>
  </si>
  <si>
    <t>E3537 DONOTUSE, Sub, Alpac</t>
  </si>
  <si>
    <t>E3537 DONOTUSE, Sub, Arco C</t>
  </si>
  <si>
    <t>E3537 DONOTUSE, Sub, Arco N</t>
  </si>
  <si>
    <t>E3537 DONOTUSE, Sub, Arco S</t>
  </si>
  <si>
    <t>E3537 DONOTUSE, Sub, BoeingRen</t>
  </si>
  <si>
    <t>E3537 DONOTUSE, Sub, Capitol</t>
  </si>
  <si>
    <t>E3537 DONOTUSE, Sub, Clover V</t>
  </si>
  <si>
    <t>E3537 DONOTUSE, Sub, LiquidAir</t>
  </si>
  <si>
    <t>E3537 DONOTUSE, Sub, MillerBay</t>
  </si>
  <si>
    <t>E3537 DONOTUSE, Sub, Olym Avon</t>
  </si>
  <si>
    <t>E3537 DONOTUSE, Sub, Olym Rntn</t>
  </si>
  <si>
    <t>E3537 DONOTUSE, Sub, Paccar</t>
  </si>
  <si>
    <t>E3537 DONOTUSE, Sub, Texaco W</t>
  </si>
  <si>
    <t>E3537 DONOTUSE, Sub, Vitulli</t>
  </si>
  <si>
    <t>E3537 DONOTUSE, Sub, Waterfront</t>
  </si>
  <si>
    <t>E3537 TSM Poles, Sumas OP</t>
  </si>
  <si>
    <t>E3537 TSM Sta Eq, Baker Common</t>
  </si>
  <si>
    <t>E3537 TSM Sta Eq, Goldendale</t>
  </si>
  <si>
    <t>E3537 TSM Sta Eq, Goldendale OP</t>
  </si>
  <si>
    <t>E3537 TSM Sta Eq, Lower Baker</t>
  </si>
  <si>
    <t>E3537 TSM Sta Eq, Mint Farm OP</t>
  </si>
  <si>
    <t>E3537 TSM Sta Eq, Snoqualmie 1</t>
  </si>
  <si>
    <t>E3537 TSM Sta Eq, Sumas SMS</t>
  </si>
  <si>
    <t>E3537 TSM Sta Eq, Upper Baker</t>
  </si>
  <si>
    <t>E3537 TSM Sta Eq, Wild Horse Solar</t>
  </si>
  <si>
    <t>E3539 (GIF) Sta Eq, LB#4 -2013</t>
  </si>
  <si>
    <t>E3539 (GIF) Sta Eq, Snoq 1-2013</t>
  </si>
  <si>
    <t>E3539 (GIF) Sta Eq, Snoq 2-2013</t>
  </si>
  <si>
    <t>E355 TSM Poles, Colstrip 1-2 Com</t>
  </si>
  <si>
    <t>E355 TSM Poles, Colstrip 3-4 Com</t>
  </si>
  <si>
    <t>E355 TSM Poles, Cov-Ber NOT USED</t>
  </si>
  <si>
    <t>E355 TSM Poles, Snoqualmie 2</t>
  </si>
  <si>
    <t>E3557 TSM Poles, Cov-Ber DONOTUSE</t>
  </si>
  <si>
    <t>E3557 TSM Poles, Hopkins Ridge</t>
  </si>
  <si>
    <t>E3557 TSM Poles, Lower Baker</t>
  </si>
  <si>
    <t>E3557 TSM Poles, Snoqualmie 2</t>
  </si>
  <si>
    <t>E3557 TSM Poles, Sumas</t>
  </si>
  <si>
    <t>E356 TSM O/H Cond, Mint Farm OP</t>
  </si>
  <si>
    <t>E356 TSM O/H Cond, Snoqualmie 1</t>
  </si>
  <si>
    <t>E356 TSM O/H Cond, Snoqualmie 2</t>
  </si>
  <si>
    <t>E3567 TSM O/H Cond, Hopkins Ridge</t>
  </si>
  <si>
    <t>E3567 TSM O/H Cond, Lower Baker</t>
  </si>
  <si>
    <t>E3567 TSM O/H Cond, Snoqualmie 1</t>
  </si>
  <si>
    <t>E3567 TSM O/H Cond, Snoqualmie 2</t>
  </si>
  <si>
    <t>E3567 TSM O/H Cond, Sumas OP</t>
  </si>
  <si>
    <t>E3577 TSM U/G Conduit, Koma Kuls</t>
  </si>
  <si>
    <t>E3601 DONOTUSE, Sub, Vitulli</t>
  </si>
  <si>
    <t>E3620 DONOTUSE, Clover Vally</t>
  </si>
  <si>
    <t>E3620 DONOTUSE, Crescent Hbr</t>
  </si>
  <si>
    <t>E3620 DONOTUSE, Fairchild</t>
  </si>
  <si>
    <t>E3640 DST Poles, Wild Horse</t>
  </si>
  <si>
    <t>E3640 DST Poles, Wild Horse Expan</t>
  </si>
  <si>
    <t>E3650 DST O/H Cond, Wild Horse</t>
  </si>
  <si>
    <t>E3650 DST O/H Cond, WildHorse Expan</t>
  </si>
  <si>
    <t>E3912 GEN Computer Eq, LB#4-2013</t>
  </si>
  <si>
    <t>E3970 DONOTUSE, Texaco East</t>
  </si>
  <si>
    <t>E3970 DONOTUSE, Texaco West</t>
  </si>
  <si>
    <t>E3970 DONOTUSE, Vitulli</t>
  </si>
  <si>
    <t>E3970 DONOTUSE, Waterfront</t>
  </si>
  <si>
    <t>E3970 GEN CommEq, Colstrip 3-4 new</t>
  </si>
  <si>
    <t>E3970 GEN CommEq, Encogen</t>
  </si>
  <si>
    <t>E3970 GEN CommEq, LB#4-2013</t>
  </si>
  <si>
    <t>E3970 GEN CommEq, Snoq 1-2013</t>
  </si>
  <si>
    <t>E3970 GEN CommEq, Snoq 2-2013</t>
  </si>
  <si>
    <t>G390 GEN Structures &amp; Improvements</t>
  </si>
  <si>
    <t>G3910 inactive</t>
  </si>
  <si>
    <t>G3941 GEN Tools/Garage/Shop &gt; $20K</t>
  </si>
  <si>
    <t>G3942 GEN Tools, 5 yrs</t>
  </si>
  <si>
    <t>G3943 GEN Tools, From G387 &lt; $20K</t>
  </si>
  <si>
    <t>G3951 GEN Laboratory Equip &gt; $20K</t>
  </si>
  <si>
    <t>G396 GEN Power Op Equip, new</t>
  </si>
  <si>
    <t>G3971 GEN Mobile Comm Eq</t>
  </si>
  <si>
    <t>G3972 GEN Telecommunications Eq</t>
  </si>
  <si>
    <t>G3981 GEN Misc Equipment &gt; $20K</t>
  </si>
  <si>
    <t>G399 GEN Other Tangible Property</t>
  </si>
  <si>
    <t>G3750 DONOTUSE, North Oper Ctr</t>
  </si>
  <si>
    <t>KITSAP</t>
  </si>
  <si>
    <t>KITTITAS</t>
  </si>
  <si>
    <t>PIERCE</t>
  </si>
  <si>
    <t>SNOHOMISH</t>
  </si>
  <si>
    <t>THURSTON</t>
  </si>
  <si>
    <t>VASHON</t>
  </si>
  <si>
    <t>WHATCOM</t>
  </si>
  <si>
    <t>Variance from Budget</t>
  </si>
  <si>
    <t>Budget</t>
  </si>
  <si>
    <t>E3529 (GIF) Struc/Improv, Ferndale</t>
  </si>
  <si>
    <t>E3539 (GIF) Sta Eq, Ferndale</t>
  </si>
  <si>
    <t>E3549 (GIF) Twr/Fixt, Ferndale</t>
  </si>
  <si>
    <t>Electric Plant In Service -Manual Adjustment</t>
  </si>
  <si>
    <t>Electric  Depr Reserve - Manual Adjustments</t>
  </si>
  <si>
    <t>Gas Plant In Service - Manual Adjustments</t>
  </si>
  <si>
    <t>Gas Depr Reserve - Manual Adjustments</t>
  </si>
  <si>
    <t>E35099 (GIF) Easement, LSR</t>
  </si>
  <si>
    <t>E3529 (GIF) Struc/Improv, LSR</t>
  </si>
  <si>
    <t>E3539 (GIF) Sta Eq, LSR</t>
  </si>
  <si>
    <t>E3539 (GIF) Sta Eq, SUB-BRL4-2013</t>
  </si>
  <si>
    <t>E354 TSM Twr/Fixt, MF OP-NOTUSED</t>
  </si>
  <si>
    <t>E354 TSM Twr/Fixt, WR-NonPr-NOTUSED</t>
  </si>
  <si>
    <t>E3549 (GIF) Twr/Fixt, LSR</t>
  </si>
  <si>
    <t>E3557 105 TSM Poles</t>
  </si>
  <si>
    <t>E3559 (GIF) Poles, TLN-HPK@plant</t>
  </si>
  <si>
    <t>E3559 (GIF) TSM Poles, LSR</t>
  </si>
  <si>
    <t>E3567 105 TSM O/H Conductor/Devices</t>
  </si>
  <si>
    <t>E3569 (GIF) O/H Cond, TLN-HPK@plant</t>
  </si>
  <si>
    <t>E3569 (GIF) O/H Conductor, LSR</t>
  </si>
  <si>
    <t>E357 TSM U/G Conduit WH-NOTUSED</t>
  </si>
  <si>
    <t>E3579 (GIF) UG Conduit, LSR</t>
  </si>
  <si>
    <t>E3579 (GIF)U/G Conduit,TLN-WHD@plnt</t>
  </si>
  <si>
    <t>E3589 (GIF) UG Conductor, LSR</t>
  </si>
  <si>
    <t>E3589 (GIF)U/G Cond,TLN-HPK@plt</t>
  </si>
  <si>
    <t>E3589 (GIF)U/G Cond,TLN-WHD@plnt</t>
  </si>
  <si>
    <t>E3589 (GIF)U/G Cond,TLN-WHDE@plt</t>
  </si>
  <si>
    <t>E35999 (GIF) Rds/Trail, LSR</t>
  </si>
  <si>
    <t>E3911 GEN Office F&amp;E, Snoq 1-2013</t>
  </si>
  <si>
    <t>E3911 GEN Office F&amp;E, Snoq 2-2013</t>
  </si>
  <si>
    <t>E3911 GEN Office Furn &amp; Eq, Gold</t>
  </si>
  <si>
    <t>E3912 GEN Computer Eq, old-RETIRED</t>
  </si>
  <si>
    <t>E3912 GEN Computer Eq, Sumas OP-RET</t>
  </si>
  <si>
    <t>SKAGIT</t>
  </si>
  <si>
    <t>Year-To-Date</t>
  </si>
  <si>
    <t>Puget Sound Energy     Direct Labor Report</t>
  </si>
  <si>
    <t>Year:</t>
  </si>
  <si>
    <t>Report Name :</t>
  </si>
  <si>
    <t>E3650 DST O/H Cond, LSR</t>
  </si>
  <si>
    <t>E3912 GEN Computer Eq, LSR</t>
  </si>
  <si>
    <t>Electric NC manual adjustments</t>
  </si>
  <si>
    <t>Gas NC manual adjustments</t>
  </si>
  <si>
    <t>ARO - Colstrip 3 &amp; 4 (WECo) - Long Term</t>
  </si>
  <si>
    <t>E3603 DONOTUSE 105 HV DST SUB-BKB</t>
  </si>
  <si>
    <t>E3603 DONOTUSE 105 HV DST TLN-0022</t>
  </si>
  <si>
    <t>E3603 DONOTUSE 105 HV DST TLN-0105</t>
  </si>
  <si>
    <t>E3610 DONOTUSE, Alpac</t>
  </si>
  <si>
    <t>E3610 DONOTUSE, Arco Central</t>
  </si>
  <si>
    <t>E3610 DONOTUSE, Capitol</t>
  </si>
  <si>
    <t>E3610 DONOTUSE, Clover Valley</t>
  </si>
  <si>
    <t>E3610 DONOTUSE, Miller Bay</t>
  </si>
  <si>
    <t>E3610 DONOTUSE, Paccar</t>
  </si>
  <si>
    <t>E3610 DONOTUSE, Texaco</t>
  </si>
  <si>
    <t>E3610 DONOTUSE, Texaco East</t>
  </si>
  <si>
    <t>E3610 DONOTUSE, Viking</t>
  </si>
  <si>
    <t>E3610 DONOTUSE, Vitulli</t>
  </si>
  <si>
    <t>E3610 DONOTUSE, Waterfront</t>
  </si>
  <si>
    <t>E3620 105 DST Substation Equipment</t>
  </si>
  <si>
    <t>E3620 DONOTUSE, Alpac</t>
  </si>
  <si>
    <t>E3620 DONOTUSE, Arco Central</t>
  </si>
  <si>
    <t>E3620 DONOTUSE, Arco North</t>
  </si>
  <si>
    <t>E3620 DONOTUSE, Arco South</t>
  </si>
  <si>
    <t>E3620 DONOTUSE, Capitol</t>
  </si>
  <si>
    <t>E3620 DONOTUSE, Liquid Air</t>
  </si>
  <si>
    <t>E3620 DONOTUSE, Miller Bay</t>
  </si>
  <si>
    <t>E3620 DONOTUSE, Olympic Avon</t>
  </si>
  <si>
    <t>E3620 DONOTUSE, Olympic Bayv</t>
  </si>
  <si>
    <t>E3620 DONOTUSE, Olympic Mobl</t>
  </si>
  <si>
    <t>E3620 DONOTUSE, Olympic Rntn</t>
  </si>
  <si>
    <t>E3620 DONOTUSE, Olympic Vail</t>
  </si>
  <si>
    <t>E3620 DONOTUSE, Paccar</t>
  </si>
  <si>
    <t>E3620 DONOTUSE, Poulsbo</t>
  </si>
  <si>
    <t>E3620 DONOTUSE, Roeder</t>
  </si>
  <si>
    <t>E3620 DONOTUSE, Texaco East</t>
  </si>
  <si>
    <t>E3620 DONOTUSE, Texaco West</t>
  </si>
  <si>
    <t>E3620 DONOTUSE, Viking</t>
  </si>
  <si>
    <t>E3620 DONOTUSE, Vituilli</t>
  </si>
  <si>
    <t>E3620 DONOTUSE, Waterfront</t>
  </si>
  <si>
    <t>E3620 DONOTUSE, Weyerhauser</t>
  </si>
  <si>
    <t>E3721 DST Water Hter, 10 yr-NOTUSED</t>
  </si>
  <si>
    <t>E3722 DST Water Htr, 15 yr-NOTUSED</t>
  </si>
  <si>
    <t>Distribution Plant - Electric</t>
  </si>
  <si>
    <t>E3900 DONOTUSE, Bellingham SvcC</t>
  </si>
  <si>
    <t>E3900 DONOTUSE, Whidbey Svc Ctr</t>
  </si>
  <si>
    <t>E3912 GEN Computer Eq, Snoqualmie 1</t>
  </si>
  <si>
    <t>E3912 GEN Computer Eq, Snoqualmie 2</t>
  </si>
  <si>
    <t>E3912 GEN Computer Eq, WHH #2-3</t>
  </si>
  <si>
    <t>E3912 GEN Computer Equip, UBK</t>
  </si>
  <si>
    <t>G3750 DONOTUSE, Everett OprBase</t>
  </si>
  <si>
    <t>G3750 DONOTUSE, Georgetown Oper</t>
  </si>
  <si>
    <t>G3750 DONOTUSE, North Oper Base</t>
  </si>
  <si>
    <t>G3912 GEN Computer Eq, old -RETIRED</t>
  </si>
  <si>
    <t>G3915 GEN Network Equipment</t>
  </si>
  <si>
    <t>G3916 GEN Data Equipment</t>
  </si>
  <si>
    <t>Direct Labor From SAP:  ZRW_DLF1 (run in background)</t>
  </si>
  <si>
    <t>E3912 GEN Computer Eq, DO NOT USED</t>
  </si>
  <si>
    <t>E3912 GEN Computer Eq, Encogen</t>
  </si>
  <si>
    <t>E3912 GEN Computer Eq, Frederickson</t>
  </si>
  <si>
    <t>E3912 GEN Computer Eq, LBK FSC</t>
  </si>
  <si>
    <t>E3912 GEN Computer Eq, Mint Farm</t>
  </si>
  <si>
    <t>E3912 GEN Computer Eq, MTF OP</t>
  </si>
  <si>
    <t>E3912 GEN Computer Eq, Sumas</t>
  </si>
  <si>
    <t>E392 GEN Trans Equip, Snoq Park</t>
  </si>
  <si>
    <t>E3970 GEN CommEq, ENC new</t>
  </si>
  <si>
    <t>E3970 GEN CommEq, Frederickson</t>
  </si>
  <si>
    <t>E3970 GEN CommEq, Hopkins Exp</t>
  </si>
  <si>
    <t>E3980 GEN Misc Equip, Encogen</t>
  </si>
  <si>
    <t>E3980 GEN Misc Equip, Frederick</t>
  </si>
  <si>
    <t>COUNTY_AREA</t>
  </si>
  <si>
    <t>JEFFERSON</t>
  </si>
  <si>
    <t xml:space="preserve">E352 TSM Str/Impv, Mint Farm </t>
  </si>
  <si>
    <t>E3529 (GIF) Str/Impr, Fredonia 1&amp;2</t>
  </si>
  <si>
    <t xml:space="preserve">E353 TSM Sta Eq, Colstrip 3-4 </t>
  </si>
  <si>
    <t xml:space="preserve">E353 WILD HORSE EXP SUB </t>
  </si>
  <si>
    <t xml:space="preserve">E353 WILD HORSE EXP SUB@PLANT </t>
  </si>
  <si>
    <t xml:space="preserve">E3536 TSM Sta Eq, Mint Farm </t>
  </si>
  <si>
    <t xml:space="preserve">E3536 TSM Sta Eq, Sumas SMC </t>
  </si>
  <si>
    <t xml:space="preserve">E3537 DONOTUSE, Cov-Ber </t>
  </si>
  <si>
    <t xml:space="preserve">E3537 TSM Sta Eq, Mint Farm </t>
  </si>
  <si>
    <t xml:space="preserve">E3537 TSM Sta Eq, Sumas SMC </t>
  </si>
  <si>
    <t xml:space="preserve">E3539 (GIF) Sta Eq, Colstrip 3-4 </t>
  </si>
  <si>
    <t xml:space="preserve">E3539 (GIF) Sta Eq, Wild Horse </t>
  </si>
  <si>
    <t xml:space="preserve">E354 TSM Poles, Mint Farm </t>
  </si>
  <si>
    <t xml:space="preserve">E354 TSM Twr/Fixt, Mint Farm </t>
  </si>
  <si>
    <t xml:space="preserve">E3549 (GIF) Twr/Fixt, Colstrip 1-2 </t>
  </si>
  <si>
    <t xml:space="preserve">E3556 TSM Poles </t>
  </si>
  <si>
    <t xml:space="preserve">E3557 TSM Poles </t>
  </si>
  <si>
    <t xml:space="preserve">E356 TSM O/H Cond, Mint Farm </t>
  </si>
  <si>
    <t xml:space="preserve">E3567 TSM O/H Cond, Sumas </t>
  </si>
  <si>
    <t>E3900 DONOTUSE, Frederickson</t>
  </si>
  <si>
    <t>E3911 GEN Off Furn &amp; Eq, WildHorse</t>
  </si>
  <si>
    <t>E3911 GEN Office F&amp;E, LBK #3</t>
  </si>
  <si>
    <t>E3911 GEN Office F&amp;E, Snoqualmie 1</t>
  </si>
  <si>
    <t>E3911 GEN Office Furn &amp; Eq, UBK</t>
  </si>
  <si>
    <t>E3912 GEN Computer Eq, Fredonia</t>
  </si>
  <si>
    <t>E3912 GEN Computer Eq, HPK Ridge</t>
  </si>
  <si>
    <t>E3912 GEN Computer Eq, Wild Horse</t>
  </si>
  <si>
    <t>E392 GEN Trans Equip, Colstrip 1</t>
  </si>
  <si>
    <t>E392 GEN Trans Equip, Colstrip 2</t>
  </si>
  <si>
    <t>E392 GEN Trans Equip, Colstrip 3</t>
  </si>
  <si>
    <t>E392 GEN Trans Equip, Colstrip 4</t>
  </si>
  <si>
    <t>E3940 GEN Tools, Colstrip 1</t>
  </si>
  <si>
    <t>E3940 GEN Tools, Colstrip 2</t>
  </si>
  <si>
    <t>E3940 GEN Tools, Colstrip 3</t>
  </si>
  <si>
    <t>E3940 GEN Tools, Colstrip 4</t>
  </si>
  <si>
    <t>E396 GEN Power-Op Equip, Colstrip 1</t>
  </si>
  <si>
    <t>E396 GEN Power-Op Equip, Colstrip 2</t>
  </si>
  <si>
    <t>E396 GEN Power-Op Equip, Colstrip 3</t>
  </si>
  <si>
    <t>E396 GEN Power-Op Equip, Colstrip 4</t>
  </si>
  <si>
    <t>E3970 GEN Comm Equip, Snoqualmie 1</t>
  </si>
  <si>
    <t>E3970 GEN CommEq, LB #3</t>
  </si>
  <si>
    <t>E3970 GEN CommEq, UBK</t>
  </si>
  <si>
    <t>E3980 GEN Misc Equipment, Sumas</t>
  </si>
  <si>
    <t>E3980 GEN Misc Equipment, UBK</t>
  </si>
  <si>
    <t xml:space="preserve">E399 GEN ARO General Plant </t>
  </si>
  <si>
    <t>E3900 DONOTUSE, Kitsap Svc Ctr</t>
  </si>
  <si>
    <t>E3900 DONOTUSE, Lakewood Svc Ct</t>
  </si>
  <si>
    <t>E3900 DONOTUSE, Mount Vernon BO</t>
  </si>
  <si>
    <t>E3900 DONOTUSE, Poulsbo Svc Ctr</t>
  </si>
  <si>
    <t>E3900 DONOTUSE, Pt Townsend Svc</t>
  </si>
  <si>
    <t>E3900 DONOTUSE, Puyallup Bus Of</t>
  </si>
  <si>
    <t>E3900 DONOTUSE, Redmond Svc Ctr</t>
  </si>
  <si>
    <t>E3900 DONOTUSE, Shuffleton Subs</t>
  </si>
  <si>
    <t>E3900 DONOTUSE, Skagit Svc Ctr</t>
  </si>
  <si>
    <t>E3900 DONOTUSE, Vashon Svc Ctr</t>
  </si>
  <si>
    <t>E3901 GEN LH, Oak Harbor - RETIRED</t>
  </si>
  <si>
    <t>E3901 GEN LH, Pomeroy - RETIRED</t>
  </si>
  <si>
    <t>E3901 GEN LH, Pt Townsend-RETIRED</t>
  </si>
  <si>
    <t>E3970 DONOTUSE, Alpac</t>
  </si>
  <si>
    <t>E3970 DONOTUSE, Arco Central</t>
  </si>
  <si>
    <t>E3970 DONOTUSE, Arco North</t>
  </si>
  <si>
    <t>E3970 DONOTUSE, Arco South</t>
  </si>
  <si>
    <t>E3970 DONOTUSE, Boeing Rentn</t>
  </si>
  <si>
    <t>E3970 DONOTUSE, Clover Vally</t>
  </si>
  <si>
    <t xml:space="preserve">E3970 DONOTUSE, Cov-Ber </t>
  </si>
  <si>
    <t>E3970 DONOTUSE, Crescent Hbr</t>
  </si>
  <si>
    <t>E3970 DONOTUSE, Olymp Avon</t>
  </si>
  <si>
    <t>E3970 DONOTUSE, Paccar</t>
  </si>
  <si>
    <t>E3970 DONOTUSE, Poulsbo</t>
  </si>
  <si>
    <t>Colstrip 1&amp;2 Non-Recoverable Costs</t>
  </si>
  <si>
    <t>Colstrip 1&amp;2 Non-Recoverable Costs Cont</t>
  </si>
  <si>
    <t>Utility O&amp;M</t>
  </si>
  <si>
    <t xml:space="preserve">Non-Utility </t>
  </si>
  <si>
    <t xml:space="preserve">Capital </t>
  </si>
  <si>
    <t>Direct Labor Split %</t>
  </si>
  <si>
    <t>Ck</t>
  </si>
  <si>
    <t>Total SAP Download</t>
  </si>
  <si>
    <t>For Production Adjustment:</t>
  </si>
  <si>
    <t>Total Electric Operations and Maintenance</t>
  </si>
  <si>
    <t>900+500</t>
  </si>
  <si>
    <t>Production Related Maintenance Direct Labor</t>
  </si>
  <si>
    <t>Production Related Operation Direct Labor</t>
  </si>
  <si>
    <t xml:space="preserve">4 Factor Allocator </t>
  </si>
  <si>
    <t xml:space="preserve">          Grand Total Electric O&amp;M Direct Labor</t>
  </si>
  <si>
    <t xml:space="preserve">          Total Electric O&amp;M Direct Labor</t>
  </si>
  <si>
    <t xml:space="preserve">          % to derive Production Related % of Benefit&amp;Tax Adjustments</t>
  </si>
  <si>
    <t xml:space="preserve">     Total Common Production Related O&amp;M Direct Labor</t>
  </si>
  <si>
    <t>Direct Labor from Benefits Department</t>
  </si>
  <si>
    <t>O&amp;M Labor - Common</t>
  </si>
  <si>
    <t>E35016 105 TSM Easements</t>
  </si>
  <si>
    <t>E3506 105 TSM Land &amp; Land Rights</t>
  </si>
  <si>
    <t>E3526 105 TSM Structure &amp; Improve</t>
  </si>
  <si>
    <t>E353 TEST DO NOT USE</t>
  </si>
  <si>
    <t>E353 TSM Sta Eq, Fred 1/APC</t>
  </si>
  <si>
    <t>E3539 (GIF) Sta Eq, Fred 1/APC</t>
  </si>
  <si>
    <t>E3589 (GIF) U/G Cond, Fred 1/APC</t>
  </si>
  <si>
    <t>E370 105 DST AMI Meters</t>
  </si>
  <si>
    <t>E3912 GEN Computer Eq, Fred 1/APC</t>
  </si>
  <si>
    <t>E3913 GEN Printers, new</t>
  </si>
  <si>
    <t>E3970 GEN CommEq, Fred 1/APC new</t>
  </si>
  <si>
    <t>E3970 GEN CommEq, Fred 1/APC old</t>
  </si>
  <si>
    <t>G3811 105 DST AMI Modules</t>
  </si>
  <si>
    <t>G38601 DST CNG Kent station</t>
  </si>
  <si>
    <t>G3913 GEN Printers, new</t>
  </si>
  <si>
    <t>in (1000)</t>
  </si>
  <si>
    <t>in $1000</t>
  </si>
  <si>
    <t>(A)</t>
  </si>
  <si>
    <t>(B)</t>
  </si>
  <si>
    <t>(C)</t>
  </si>
  <si>
    <t>(D)</t>
  </si>
  <si>
    <t>(E)</t>
  </si>
  <si>
    <t>(F)</t>
  </si>
  <si>
    <t>(G)</t>
  </si>
  <si>
    <t>(A) - (B)</t>
  </si>
  <si>
    <t>(C) / (B)</t>
  </si>
  <si>
    <t>(A) - (E)</t>
  </si>
  <si>
    <t>(F) / (E)</t>
  </si>
  <si>
    <t>Commercial</t>
  </si>
  <si>
    <t>Industrial</t>
  </si>
  <si>
    <t>Electric Sales for Resale</t>
  </si>
  <si>
    <t>MONTH OF OCTOBER</t>
  </si>
  <si>
    <t>MONTH OF NOVEMBER</t>
  </si>
  <si>
    <t>2017 YEAR-TO-DATE</t>
  </si>
  <si>
    <t>Power Plant 1301 FC Report</t>
  </si>
  <si>
    <t>WC - WORKING CAPITAL</t>
  </si>
  <si>
    <t>Capital</t>
  </si>
  <si>
    <t>Non-Utility</t>
  </si>
  <si>
    <t>KING</t>
  </si>
  <si>
    <t>E354 TSM Twr/Fixt, WH-WindR-RET</t>
  </si>
  <si>
    <t>E355 TSM Poles, Snoqualmie 1-RET</t>
  </si>
  <si>
    <t>E370 DST Meters AMR</t>
  </si>
  <si>
    <t>E3701 DST Meters AMI</t>
  </si>
  <si>
    <t>E3910 GEN Off Fur &amp; Eq, F1/Ep-RET</t>
  </si>
  <si>
    <t>E3910 GEN Office Furn &amp; Eq, Enc-RET</t>
  </si>
  <si>
    <t>E3910 GEN Office Furn &amp; Eq-RET</t>
  </si>
  <si>
    <t>E3914 GEN Computer Equip- RET</t>
  </si>
  <si>
    <t>E3941 GEN Tools/Garage/Shop- RET</t>
  </si>
  <si>
    <t>E3942 GEN Tools/Garage/Shop-RET</t>
  </si>
  <si>
    <t>E3951 GEN Laboratory Equip - RET</t>
  </si>
  <si>
    <t>E3971 GEN Mobile Communicat-RET</t>
  </si>
  <si>
    <t>E3973 GEN Portable Radio Eq- RET</t>
  </si>
  <si>
    <t>E3981 GEN Misc Equipment- RET</t>
  </si>
  <si>
    <t>G3812 DST Modules, AMI</t>
  </si>
  <si>
    <t>G3813 DST Modules, AMR</t>
  </si>
  <si>
    <t>G3822 DST Module Installations, AMI</t>
  </si>
  <si>
    <t>G3823 DST Module Installations, AMR</t>
  </si>
  <si>
    <t>G3864 DST Com Wtr Htr, P&amp;V-RET</t>
  </si>
  <si>
    <t>G3866 DST Res C B, Pipe &amp; Vent-RET</t>
  </si>
  <si>
    <t>G3867 DST Com C B, P&amp;V &lt; 1994-RET</t>
  </si>
  <si>
    <t>G3867 DST Com C Burner, P&amp;V-RET</t>
  </si>
  <si>
    <t>G3914 GEN Computer Equip- RETIRED</t>
  </si>
  <si>
    <t>Check Total Labor and PTO (must be zero)</t>
  </si>
  <si>
    <t>Total Labor excluding Incentive</t>
  </si>
  <si>
    <t>74.02  Stores OG 163 STORES</t>
  </si>
  <si>
    <t>PTO    PTO - to be allocated (23290010)</t>
  </si>
  <si>
    <t>Incentive 23200483</t>
  </si>
  <si>
    <t>$</t>
  </si>
  <si>
    <t>E35010 TSM Easement</t>
  </si>
  <si>
    <t>E35010 TSM Easement,Colstrip 1-2Com</t>
  </si>
  <si>
    <t>E35010 TSM Easement,Colstrip 3-4Com</t>
  </si>
  <si>
    <t>E35010 TSM Easement,Wild Horse-NonP</t>
  </si>
  <si>
    <t>E35010 TSM Easement,Wild Horse-Proj</t>
  </si>
  <si>
    <t>E36010 DST Easements</t>
  </si>
  <si>
    <t>E36010 DST Easements, Hopkins Ridge</t>
  </si>
  <si>
    <t>E3620 DST Sub Eq LSR</t>
  </si>
  <si>
    <t>E3630 DST Battery Storage Equipment</t>
  </si>
  <si>
    <t>E3900 GEN Str&amp;Impv, Burlington/Skag</t>
  </si>
  <si>
    <t>MONTH OF DECEMBER</t>
  </si>
  <si>
    <t>P, T &amp; D Labor</t>
  </si>
  <si>
    <t>T &amp; D Only Labor</t>
  </si>
  <si>
    <t>net to zero</t>
  </si>
  <si>
    <t>ARO –Tacoma PLNG</t>
  </si>
  <si>
    <t>ARO - Colstrip Unit 3&amp;4</t>
  </si>
  <si>
    <t>ARO Tacoma LNG</t>
  </si>
  <si>
    <t>ARO-Colstrip unit 1&amp;2 Ash Pond Capping - ST</t>
  </si>
  <si>
    <t>ARO Cost</t>
  </si>
  <si>
    <t>108 PTC 1&amp;2 NLD</t>
  </si>
  <si>
    <t>108 PTC 3&amp;4 NLD</t>
  </si>
  <si>
    <t>108-TGrant RCW 80.84</t>
  </si>
  <si>
    <t>108-TGrant ARC RCW 80.84</t>
  </si>
  <si>
    <t>108-TGrant ARO RCW 80.84</t>
  </si>
  <si>
    <t>108-TGrant NLD RCW 80.84</t>
  </si>
  <si>
    <t>O&amp;M Split</t>
  </si>
  <si>
    <t>Utility</t>
  </si>
  <si>
    <t>Percent Total</t>
  </si>
  <si>
    <t>Combined</t>
  </si>
  <si>
    <t>E3501 TSM Easement, Bkr Common-RET</t>
  </si>
  <si>
    <t>E3501 TSM Easement, Upper Bkr- RET</t>
  </si>
  <si>
    <t>E352 TSM Str/Impv, Bkr Common-RET</t>
  </si>
  <si>
    <t>E353 TSM Sta Eq, Baker Common-RET</t>
  </si>
  <si>
    <t>E353 TSM Sta Eq, Lower Baker-RET</t>
  </si>
  <si>
    <t>E353 TSM Sta Eq, Snoqualmie 2-RET</t>
  </si>
  <si>
    <t>E353 TSM Sta Eq, Upper Baker-RET</t>
  </si>
  <si>
    <t>E3539 (GIF) Sta Eq, Electron-RET</t>
  </si>
  <si>
    <t>E3546 TSM Towers/Fixtures-RET</t>
  </si>
  <si>
    <t>E355 TSM Poles, Lower Baker-RET</t>
  </si>
  <si>
    <t>E355 TSM Poles, Upper Baker-RET</t>
  </si>
  <si>
    <t>E3559 (GIF) Poles, Electron-RET</t>
  </si>
  <si>
    <t>E356 TSM O/H Cond, Lower Baker-RET</t>
  </si>
  <si>
    <t>E356 TSM O/H Cond, Upper Baker-RET</t>
  </si>
  <si>
    <t>E3569 (GIF) O/H Cond, Electron-RET</t>
  </si>
  <si>
    <t>E357 TSM U/G Conduit-RET</t>
  </si>
  <si>
    <t>E3576 TSM U/G Conduit-RET</t>
  </si>
  <si>
    <t>E358 TSM U/G Cond, Fred 1/APC-RET</t>
  </si>
  <si>
    <t xml:space="preserve">E358 TSM U/G COND, WDH-RET </t>
  </si>
  <si>
    <t>E358 TSM U/G Conductor&amp;Devices-RET</t>
  </si>
  <si>
    <t>E3586 TSM U/G Conductor/Dev-RET</t>
  </si>
  <si>
    <t>E3590 TSM Roads, Baker Common-RET</t>
  </si>
  <si>
    <t>E3590 TSM Roads, Upper Baker-RET</t>
  </si>
  <si>
    <t>E3596 TSM Roads &amp; Trails-RET</t>
  </si>
  <si>
    <t>E371 DST Install on Cust Prem-RET</t>
  </si>
  <si>
    <t>E3720 DST Leased on Cust Prem-RET</t>
  </si>
  <si>
    <t>E3931 GEN Stores Equip&gt;$20K-RET</t>
  </si>
  <si>
    <t>G3650 105 TSM Land &amp; Land Rights</t>
  </si>
  <si>
    <t>Transmission Plant - Gas</t>
  </si>
  <si>
    <t>G3650 TSM Land &amp; Land Rights</t>
  </si>
  <si>
    <t>G3651 TSM Easements-RETIRED</t>
  </si>
  <si>
    <t>G366 TSM Structures &amp; Imp-RETIRED</t>
  </si>
  <si>
    <t>G367 TSM Mains-RETIRED</t>
  </si>
  <si>
    <t>G369 TSM Regulating Stat-RETIRED</t>
  </si>
  <si>
    <t>G3763 DST Mains, Bare Steel-RET</t>
  </si>
  <si>
    <t>G3767 DST Mains,FrmTrans, B St-RET</t>
  </si>
  <si>
    <t>G3804 DST Services, Bare Steel-RET</t>
  </si>
  <si>
    <t>G3805 DST Services, Copper-RET</t>
  </si>
  <si>
    <t>G3868 DST ResWtrHtr, Pipe&amp;Vent-RET</t>
  </si>
  <si>
    <t>G3869 DST Circulating Heaters-RET</t>
  </si>
  <si>
    <t>Total Transmission Plant Gas</t>
  </si>
  <si>
    <t>Total Distribution Plant Gas</t>
  </si>
  <si>
    <t>Electric O&amp;M</t>
  </si>
  <si>
    <t>Gas O&amp;M</t>
  </si>
  <si>
    <t>Total O&amp;M</t>
  </si>
  <si>
    <t>E396 GEN Power-Op Equip, old-RET</t>
  </si>
  <si>
    <t>E3970 GEN CommEq, SumasOPold-RET</t>
  </si>
  <si>
    <t>G3810 DST Meters (AMR)</t>
  </si>
  <si>
    <t>G3820 DST Meter Installations (AMR)</t>
  </si>
  <si>
    <t>G3861 DST Com Water Heater&lt;1994-RET</t>
  </si>
  <si>
    <t>G3862 DST ResWaterHeater &lt; 1994-RET</t>
  </si>
  <si>
    <t>74.05  Misc def debits OG 149</t>
  </si>
  <si>
    <t>12/31/2018</t>
  </si>
  <si>
    <t>FOR THE TWELVE MONTHS ENDED DECEMBER 31, 2018</t>
  </si>
  <si>
    <t>2018 YEAR-TO-DATE</t>
  </si>
  <si>
    <t>E352 TSM Str/Impv, 3rd AC Line-NSC</t>
  </si>
  <si>
    <t>E352 TSM Str/Impv, Colstrip3-4 -NSC</t>
  </si>
  <si>
    <t>E352 TSM Str/Impv, Mint Farm OP-NSC</t>
  </si>
  <si>
    <t>E352 TSM Str/Impv, Mint Farm-NSC</t>
  </si>
  <si>
    <t>E3526 TSM Structures &amp; Improvem-NSC</t>
  </si>
  <si>
    <t>E3527 TSM Structures &amp; Improvem-NSC</t>
  </si>
  <si>
    <t>E3529 (GIF) Str/Impr, Fredonia -NSC</t>
  </si>
  <si>
    <t>E3529 (GIF) Struc/Improv, Fernd-NSC</t>
  </si>
  <si>
    <t>E3529 (GIF) Struc/Improv, LSR-NSC</t>
  </si>
  <si>
    <t>E3529 (GIF) Struc/Improv, Mint-NSC</t>
  </si>
  <si>
    <t>E3529 (GIF) Struc/Improv, White-NSC</t>
  </si>
  <si>
    <t>E353 TSM Station Equipment-NSC</t>
  </si>
  <si>
    <t>E3536 TSM Sta Eq, Encogen-NSC</t>
  </si>
  <si>
    <t>E3536 TSM Sta Eq, Fredonia3&amp;4 O-NSC</t>
  </si>
  <si>
    <t>E3536 TSM Sta Eq, Goldendale-NSC</t>
  </si>
  <si>
    <t>E3536 TSM Sta Eq, Hop Ridge Exp-NSC</t>
  </si>
  <si>
    <t>E3536 TSM Sta Eq, Hopkins Ridge-NSC</t>
  </si>
  <si>
    <t>E3536 TSM Sta Eq, Lower Baker-NSC</t>
  </si>
  <si>
    <t>E3536 TSM Sta Eq, Mint Farm-NSC</t>
  </si>
  <si>
    <t>E3536 TSM Sta Eq, Snoqualmie 1-NSC</t>
  </si>
  <si>
    <t>E3536 TSM Sta Eq, Snoqualmie 2-NSC</t>
  </si>
  <si>
    <t>E3536 TSM Sta Eq, Sumas SMC-NSC</t>
  </si>
  <si>
    <t>E3536 TSM Sta Eq, Sumas SMS-NSC</t>
  </si>
  <si>
    <t>E3536 TSM Sta Eq, Upper Baker-NSC</t>
  </si>
  <si>
    <t>E3536 TSM Sta Eq, Wld Hrs Solar-NSC</t>
  </si>
  <si>
    <t>E3536 TSM Substation Equipment-NSC</t>
  </si>
  <si>
    <t>E3537 TSM Poles, Sumas OP-NSC</t>
  </si>
  <si>
    <t>E3537 TSM Sta Eq, Encogen-NSC</t>
  </si>
  <si>
    <t>E3537 TSM Sta Eq, Fredonia3&amp;4 O-NSC</t>
  </si>
  <si>
    <t>E3537 TSM Sta Eq, Goldendale OP-NSC</t>
  </si>
  <si>
    <t>E3537 TSM Sta Eq, Hop Ridge Exp-NSC</t>
  </si>
  <si>
    <t>E3537 TSM Sta Eq, Hopkins Ridge-NSC</t>
  </si>
  <si>
    <t>E3537 TSM Sta Eq, Lower Baker-NSC</t>
  </si>
  <si>
    <t>E3537 TSM Sta Eq, Mint Farm OP-NSC</t>
  </si>
  <si>
    <t>E3537 TSM Sta Eq, Mint Farm-NSC</t>
  </si>
  <si>
    <t>E3537 TSM Sta Eq, Snoqualmie 1-NSC</t>
  </si>
  <si>
    <t>E3537 TSM Sta Eq, Snoqualmie 2-NSC</t>
  </si>
  <si>
    <t>E3537 TSM Sta Eq, Upper Baker-NSC</t>
  </si>
  <si>
    <t>E3537 TSM Sta Eq, Wld Hrs Solar-NSC</t>
  </si>
  <si>
    <t>E3537 TSM Sub Eq, Sumas OP-SMC-NSC</t>
  </si>
  <si>
    <t>E3537 TSM Sub Eq, Sumas OP-SMS-NSC</t>
  </si>
  <si>
    <t>E3537 TSM Substation Equipment-NSC</t>
  </si>
  <si>
    <t>E3538 (LIF) Sta Eq, Sub-Txe-NSC</t>
  </si>
  <si>
    <t>E3539 (GIF) Sta Eq, Arco Centra-NSC</t>
  </si>
  <si>
    <t>E3539 (GIF) Sta Eq, Baker River-NSC</t>
  </si>
  <si>
    <t>E3539 (GIF) Sta Eq, Colstrip1-2-NSC</t>
  </si>
  <si>
    <t>E3539 (GIF) Sta Eq, Colstrip3-4-NSC</t>
  </si>
  <si>
    <t>E3539 (GIF) Sta Eq, Electron He-NSC</t>
  </si>
  <si>
    <t>E3539 (GIF) Sta Eq, Encogen-NSC</t>
  </si>
  <si>
    <t>E3539 (GIF) Sta Eq, Ferndale-NSC</t>
  </si>
  <si>
    <t>E3539 (GIF) Sta Eq, Fred 1/APC-NSC</t>
  </si>
  <si>
    <t>E3539 (GIF) Sta Eq, Frederickso-NSC</t>
  </si>
  <si>
    <t>E3539 (GIF) Sta Eq, Fredonia 1&amp;-NSC</t>
  </si>
  <si>
    <t>E3539 (GIF) Sta Eq, Fredonia 3&amp;-NSC</t>
  </si>
  <si>
    <t>E3539 (GIF) Sta Eq, Goldendale-NSC</t>
  </si>
  <si>
    <t>E3539 (GIF) Sta Eq, Hop Ridge-NSC</t>
  </si>
  <si>
    <t>E3539 (GIF) Sta Eq, HPK sub@pla-NSC</t>
  </si>
  <si>
    <t>E3539 (GIF) Sta Eq, LB#4 -2013-NSC</t>
  </si>
  <si>
    <t>E3539 (GIF) Sta Eq, Lower Baker-NSC</t>
  </si>
  <si>
    <t>E3539 (GIF) Sta Eq, LSR-NSC</t>
  </si>
  <si>
    <t>E3539 (GIF) Sta Eq, Mint Farm-NSC</t>
  </si>
  <si>
    <t>E3539 (GIF) Sta Eq, Nooksack-NSC</t>
  </si>
  <si>
    <t>E3539 (GIF) Sta Eq, Poison Spri-NSC</t>
  </si>
  <si>
    <t>E3539 (GIF) Sta Eq, Shannon-NSC</t>
  </si>
  <si>
    <t>E3539 (GIF) Sta Eq, Snoq 1-2013-NSC</t>
  </si>
  <si>
    <t>E3539 (GIF) Sta Eq, Snoq 2-2013-NSC</t>
  </si>
  <si>
    <t>E3539 (GIF) Sta Eq, Snoq 2-NSC</t>
  </si>
  <si>
    <t>E3539 (GIF) Sta Eq, Snoq Sw-NSC</t>
  </si>
  <si>
    <t>E3539 (GIF) Sta Eq, Stillwater-NSC</t>
  </si>
  <si>
    <t>E3539 (GIF) Sta Eq, SUB-BRL4-20-NSC</t>
  </si>
  <si>
    <t>E3539 (GIF) Sta Eq, Sumas OP-SM-NSC</t>
  </si>
  <si>
    <t>E3539 (GIF) Sta Eq, Terrell-NSC</t>
  </si>
  <si>
    <t>E3539 (GIF) Sta Eq, Texaco West-NSC</t>
  </si>
  <si>
    <t>E3539 (GIF) Sta Eq, Upper Baker-NSC</t>
  </si>
  <si>
    <t>E3539 (GIF) Sta Eq, WHDE sub@pl-NSC</t>
  </si>
  <si>
    <t>E3539 (GIF) Sta Eq, Whitehorn-NSC</t>
  </si>
  <si>
    <t>E3539 (GIF) Sta Eq, Wild H sub@-NSC</t>
  </si>
  <si>
    <t>E3539 (GIF) Sta Eq, Wild Horse-NSC</t>
  </si>
  <si>
    <t>E3539 (GIF) Sta Eq, Wind Ridge-NSC</t>
  </si>
  <si>
    <t>E3539 (GIF) Sta Eq, WindRid Non-NSC</t>
  </si>
  <si>
    <t>E3539 (GIF) Sta Eq, Wld Hrs Exp-NSC</t>
  </si>
  <si>
    <t>E354 TSM Twr/Fixt, 3rd AC Line-NSC</t>
  </si>
  <si>
    <t>E354 TSM Twr/Fixt, Colstrip1-2 -NSC</t>
  </si>
  <si>
    <t>E354 TSM Twr/Fixt, Colstrip3-4 -NSC</t>
  </si>
  <si>
    <t>E354 TSM Twr/Fixt, Mint Farm-NSC</t>
  </si>
  <si>
    <t>E354 TSM Twr/Fixt, N Intertie-NSC</t>
  </si>
  <si>
    <t>E3547 TSM Towers, Hopkins Ridge-NSC</t>
  </si>
  <si>
    <t>E3549 (GIF) Twr/Fixt, Colstrip1-NSC</t>
  </si>
  <si>
    <t>E3549 (GIF) Twr/Fixt, Colstrip3-NSC</t>
  </si>
  <si>
    <t>E3549 (GIF) Twr/Fixt, Ferndale-NSC</t>
  </si>
  <si>
    <t>E3549 (GIF) Twr/Fixt, LSR-NSC</t>
  </si>
  <si>
    <t>E355 TSM Poles &amp; Fixtures-NSC</t>
  </si>
  <si>
    <t>E355 TSM Poles, 3rd AC Line-NSC</t>
  </si>
  <si>
    <t>E355 TSM Poles, Colstrip1-2 Com-NSC</t>
  </si>
  <si>
    <t>E355 TSM Poles, Colstrip3-4 Com-NSC</t>
  </si>
  <si>
    <t>E355 TSM Poles, N Intertie-NSC</t>
  </si>
  <si>
    <t>E355 TSM Poles, Snoqualmie 2-NSC</t>
  </si>
  <si>
    <t>E355 TSM Poles, Wild Horse-NSC</t>
  </si>
  <si>
    <t>E355 TSM Poles, Wind Ridge-NonP-NSC</t>
  </si>
  <si>
    <t>E355 TSM Poles, Wld Hrs-WindRid-NSC</t>
  </si>
  <si>
    <t>E3556 TSM Poles-NSC</t>
  </si>
  <si>
    <t>E3557 105 TSM Poles-NSC</t>
  </si>
  <si>
    <t>E3557 TSM Poles, Baker Common-NSC</t>
  </si>
  <si>
    <t>E3557 TSM Poles, Hopkins Ridge-NSC</t>
  </si>
  <si>
    <t>E3557 TSM Poles, Lower Baker-NSC</t>
  </si>
  <si>
    <t>E3557 TSM Poles, Snoqualmie 2-NSC</t>
  </si>
  <si>
    <t>E3557 TSM Poles, Upper Baker-NSC</t>
  </si>
  <si>
    <t>E3557 TSM Poles-NSC</t>
  </si>
  <si>
    <t>E3559 (GIF) Poles, Colstrip 1-2-NSC</t>
  </si>
  <si>
    <t>E3559 (GIF) Poles, Colstrip 3-4-NSC</t>
  </si>
  <si>
    <t>E3559 (GIF) Poles, Hop Ridge-NSC</t>
  </si>
  <si>
    <t>E3559 (GIF) Poles, Lower Baker-NSC</t>
  </si>
  <si>
    <t>E3559 (GIF) Poles, Poison Sprin-NSC</t>
  </si>
  <si>
    <t>E3559 (GIF) Poles, Scl-Tolt-NSC</t>
  </si>
  <si>
    <t>E3559 (GIF) Poles, Snoqualmie 1-NSC</t>
  </si>
  <si>
    <t>E3559 (GIF) Poles, Snoqualmie 2-NSC</t>
  </si>
  <si>
    <t>E3559 (GIF) Poles, Sumas-NSC</t>
  </si>
  <si>
    <t>E3559 (GIF) Poles, TLN-HPK@plan-NSC</t>
  </si>
  <si>
    <t>E3559 (GIF) Poles, Upper Baker-NSC</t>
  </si>
  <si>
    <t>E3559 (GIF) Poles, Wild Horse-NSC</t>
  </si>
  <si>
    <t>E3559 (GIF) TSM Poles, LSR-NSC</t>
  </si>
  <si>
    <t>E356 TSM O/H Cond, 3rd AC Line-NSC</t>
  </si>
  <si>
    <t>E356 TSM O/H Cond, Colstrip1-2 -NSC</t>
  </si>
  <si>
    <t>E356 TSM O/H Cond, Colstrip3-4 -NSC</t>
  </si>
  <si>
    <t>E356 TSM O/H Cond, Mint Farm OP-NSC</t>
  </si>
  <si>
    <t>E356 TSM O/H Cond, Mint Farm-NSC</t>
  </si>
  <si>
    <t>E356 TSM O/H Cond, N Intertie-NSC</t>
  </si>
  <si>
    <t>E356 TSM O/H Cond, Snoqualmie 1-NSC</t>
  </si>
  <si>
    <t>E356 TSM O/H Cond, Snoqualmie 2-NSC</t>
  </si>
  <si>
    <t>E356 TSM O/H Cond, Wild Horse-NSC</t>
  </si>
  <si>
    <t>E356 TSM O/H Cond, Wind Ridge-N-NSC</t>
  </si>
  <si>
    <t>E356 TSM O/H Cond, Wld Hrs-Wind-NSC</t>
  </si>
  <si>
    <t>E356 TSM O/H Conductor &amp; Device-NSC</t>
  </si>
  <si>
    <t>E3566 TSM O/H Conductor/Devices-NSC</t>
  </si>
  <si>
    <t>E3567 105 TSM O/H Conductor/Dev-NSC</t>
  </si>
  <si>
    <t>E3567 TSM O/H Cond, Baker Commo-NSC</t>
  </si>
  <si>
    <t>E3567 TSM O/H Cond, Hop Ridge-NSC</t>
  </si>
  <si>
    <t>E3567 TSM O/H Cond, Lower Baker-NSC</t>
  </si>
  <si>
    <t>E3567 TSM O/H Cond, Snoq 1-NSC</t>
  </si>
  <si>
    <t>E3567 TSM O/H Cond, Snoq 2-NSC</t>
  </si>
  <si>
    <t>E3567 TSM O/H Cond, Sumas OP-NSC</t>
  </si>
  <si>
    <t>E3567 TSM O/H Cond, Upper Baker-NSC</t>
  </si>
  <si>
    <t>E3567 TSM O/H Conductor/Devices-NSC</t>
  </si>
  <si>
    <t>E3569 (GIF) O/H Cond, Colstrip1-NSC</t>
  </si>
  <si>
    <t>E3569 (GIF) O/H Cond, Colstrip3-NSC</t>
  </si>
  <si>
    <t>E3569 (GIF) O/H Cond, Hopkins-NSC</t>
  </si>
  <si>
    <t>E3569 (GIF) O/H Cond, Lower Bak-NSC</t>
  </si>
  <si>
    <t>E3569 (GIF) O/H Cond, Poison Sp-NSC</t>
  </si>
  <si>
    <t>E3569 (GIF) O/H Cond, Scl-Tolt-NSC</t>
  </si>
  <si>
    <t>E3569 (GIF) O/H Cond, Snoq 1-NSC</t>
  </si>
  <si>
    <t>E3569 (GIF) O/H Cond, Snoq 2-NSC</t>
  </si>
  <si>
    <t>E3569 (GIF) O/H Cond, Sumas-NSC</t>
  </si>
  <si>
    <t>E3569 (GIF) O/H Cond, TLN-HPK@p-NSC</t>
  </si>
  <si>
    <t>E3569 (GIF) O/H Cond, Upper Bak-NSC</t>
  </si>
  <si>
    <t>E3569 (GIF) O/H Cond, Wld Hrs-NSC</t>
  </si>
  <si>
    <t>E3569 (GIF) O/H Conductor, LSR-NSC</t>
  </si>
  <si>
    <t>E3577 TSM U/G Conduit, Koma Kul-NSC</t>
  </si>
  <si>
    <t>E3579 (GIF) UG Conduit, LSR-NSC</t>
  </si>
  <si>
    <t>E3579 (GIF)U/G Conduit,TLN-WHD@-NSC</t>
  </si>
  <si>
    <t>E3587 TSM U/G Cond, Koma Kulsha-NSC</t>
  </si>
  <si>
    <t>E3589 (GIF) U/G Cond, Fred 1/AP-NSC</t>
  </si>
  <si>
    <t>E3589 (GIF) UG Conductor, LSR-NSC</t>
  </si>
  <si>
    <t>E3589 (GIF)U/G Cond,TLN-HPK@plt-NSC</t>
  </si>
  <si>
    <t>E3589 (GIF)U/G Cond,TLN-WHD@pln-NSC</t>
  </si>
  <si>
    <t>E3589 (GIF)U/G Cond,TLN-WHDE@pl-NSC</t>
  </si>
  <si>
    <t>E3590 TSM Roads, 3rd AC Line-NSC</t>
  </si>
  <si>
    <t>E3590 TSM Roads, Colstrip1-2 Co-NSC</t>
  </si>
  <si>
    <t>E3590 TSM Roads, Colstrip3-4 Co-NSC</t>
  </si>
  <si>
    <t>E3597 TSM Roads/Trails, Baker C-NSC</t>
  </si>
  <si>
    <t>E3597 TSM Roads/Trails, Upper B-NSC</t>
  </si>
  <si>
    <t>E35999 (GIF) Rd/Trail, Upper Ba-NSC</t>
  </si>
  <si>
    <t>E35999 (GIF) Rds/Trail, LSR-NSC</t>
  </si>
  <si>
    <t xml:space="preserve">Total Transmission </t>
  </si>
  <si>
    <t>E3610 DST Structures &amp; Improvem-NSC</t>
  </si>
  <si>
    <t>E3620 DST Substation Equipment-NSC</t>
  </si>
  <si>
    <t>E3630 DST Battery Storage Equip-NSC</t>
  </si>
  <si>
    <t>E3640 DST Poles, Hopkins Ridge-NSC</t>
  </si>
  <si>
    <t>E3640 DST Poles, LSR-NSC</t>
  </si>
  <si>
    <t>E3640 DST Poles, Wild Horse-NSC</t>
  </si>
  <si>
    <t>E3640 DST Poles, Wld Hrs Expan-NSC</t>
  </si>
  <si>
    <t>E3640 DST Poles, Wld Hrs Solar-NSC</t>
  </si>
  <si>
    <t>E3650 DST O/H Conductor/Devices-NSC</t>
  </si>
  <si>
    <t>E3660 DST U/G Cond,Wld Hrs Expa-NSC</t>
  </si>
  <si>
    <t>E3660 DST U/G Cond,Wld Hrs Sola-NSC</t>
  </si>
  <si>
    <t>E3660 DST U/G Cond,Wld HrsWind-NSC</t>
  </si>
  <si>
    <t>E3660 DST U/G Conduit, HopkinsR-NSC</t>
  </si>
  <si>
    <t>E3660 DST U/G Conduit, LSR-NSC</t>
  </si>
  <si>
    <t>E3670 DST U/G Cond, Hop Ridge-NSC</t>
  </si>
  <si>
    <t>E3670 DST U/G Cond, LSR-NSC</t>
  </si>
  <si>
    <t>E3670 DST U/G Cond, Wild Horse-NSC</t>
  </si>
  <si>
    <t>E3670 DST U/G Cond, Wld Hrs Exp-NSC</t>
  </si>
  <si>
    <t>E368 DST Line Transformers-NSC</t>
  </si>
  <si>
    <t>E369 DST Services-NSC</t>
  </si>
  <si>
    <t>E370 DST Meters AMR-NSC</t>
  </si>
  <si>
    <t>E3701 DST Meters AMI-NSC</t>
  </si>
  <si>
    <t>E373 DST Street Lighting &amp; Sign-NSC</t>
  </si>
  <si>
    <t>Total Distribution</t>
  </si>
  <si>
    <t>E3900 GEN Str&amp;Impv, Burlington/-NSC</t>
  </si>
  <si>
    <t>E3900 GEN Str/Impv, Colstrip3-4-NSC</t>
  </si>
  <si>
    <t>E3900 GEN Str/Impv, Wildhorse-NSC</t>
  </si>
  <si>
    <t>E3900 GEN Structures &amp; Improvem-NSC</t>
  </si>
  <si>
    <t>E3901 GEN LH, Bellingham-NSC</t>
  </si>
  <si>
    <t>E3901 GEN LH, Dayton-NSC</t>
  </si>
  <si>
    <t>E3911 GEN Off F&amp;E Sumas OP old-NSC</t>
  </si>
  <si>
    <t>E3911 GEN Off Furn &amp; Eq, LSR-NSC</t>
  </si>
  <si>
    <t>E3911 GEN Off Furn &amp; Eq, Mint-NSC</t>
  </si>
  <si>
    <t>E3911 GEN Off Furn &amp; Eq, MTF OP-NSC</t>
  </si>
  <si>
    <t>E3911 GEN Off Furn &amp; Eq, WildHo-NSC</t>
  </si>
  <si>
    <t>E3911 GEN Off Furn &amp; Eq,Sumas-NSC</t>
  </si>
  <si>
    <t>E3911 GEN Office F&amp;E, GLD OP ol-NSC</t>
  </si>
  <si>
    <t>E3911 GEN Office F&amp;E, Snoq 1-20-NSC</t>
  </si>
  <si>
    <t>E3911 GEN Office F&amp;E, Snoq 1-NSC</t>
  </si>
  <si>
    <t>E3911 GEN Office F&amp;E, Snoq 2-20-NSC</t>
  </si>
  <si>
    <t>E3911 GEN Office Furn &amp; Eq, Gol-NSC</t>
  </si>
  <si>
    <t>E3911 GEN Office Furn &amp; Eq, old-NSC</t>
  </si>
  <si>
    <t>E3911 GEN Office Furn &amp; Eq, UBK-NSC</t>
  </si>
  <si>
    <t>E3912 GEN Computer Eq, Encogen-NSC</t>
  </si>
  <si>
    <t>E3912 GEN Computer Eq, Frederic-NSC</t>
  </si>
  <si>
    <t>E3912 GEN Computer Eq, Fredonia-NSC</t>
  </si>
  <si>
    <t>E3912 GEN Computer Eq, Goldenda-NSC</t>
  </si>
  <si>
    <t>E3912 GEN Computer Eq, HPK Ridg-NSC</t>
  </si>
  <si>
    <t>E3912 GEN Computer Eq, LB#4-201-NSC</t>
  </si>
  <si>
    <t>E3912 GEN Computer Eq, LBK FSC-NSC</t>
  </si>
  <si>
    <t>E3912 GEN Computer Eq, LSR-NSC</t>
  </si>
  <si>
    <t>E3912 GEN Computer Eq, Mint-NSC</t>
  </si>
  <si>
    <t>E3912 GEN Computer Eq, MTF OP-NSC</t>
  </si>
  <si>
    <t>E3912 GEN Computer Eq, new-NSC</t>
  </si>
  <si>
    <t>E3912 GEN Computer Eq, Sumas-NSC</t>
  </si>
  <si>
    <t>E3912 GEN Computer Eq, WHH #2-3-NSC</t>
  </si>
  <si>
    <t>E3912 GEN Computer Eq, Wild Hrs-NSC</t>
  </si>
  <si>
    <t>E3912 GEN Computer Eq, Wld Hrs-NSC</t>
  </si>
  <si>
    <t>E3912 GEN Computer Equip, UBK-NSC</t>
  </si>
  <si>
    <t>E3913 GEN Printers, new-NSC</t>
  </si>
  <si>
    <t>E392 GEN Trans Equip, Colstrip1-NSC</t>
  </si>
  <si>
    <t>E392 GEN Trans Equip, Colstrip2-NSC</t>
  </si>
  <si>
    <t>E392 GEN Trans Equip, Colstrip3-NSC</t>
  </si>
  <si>
    <t>E392 GEN Trans Equip, Colstrip4-NSC</t>
  </si>
  <si>
    <t>E392 GEN Trans Equip, old-NSC</t>
  </si>
  <si>
    <t>E392 GEN Trans Equip, Snoq Park-NSC</t>
  </si>
  <si>
    <t>E392 GEN Transp Eq, Encogen old-NSC</t>
  </si>
  <si>
    <t>E3930 GEN Stores Equip, old-NSC</t>
  </si>
  <si>
    <t>E3940 GEN Tools Hop Ridge, new-NSC</t>
  </si>
  <si>
    <t>E3940 GEN Tools LSR-NSC</t>
  </si>
  <si>
    <t>E3940 GEN Tools, Colstrip 1-NSC</t>
  </si>
  <si>
    <t>E3940 GEN Tools, Colstrip 2-NSC</t>
  </si>
  <si>
    <t>E3940 GEN Tools, Colstrip 3-NSC</t>
  </si>
  <si>
    <t>E3940 GEN Tools, Colstrip 4-NSC</t>
  </si>
  <si>
    <t>E3940 GEN Tools/Garage,  MTF OP-NSC</t>
  </si>
  <si>
    <t>E3940 GEN Tools/Garage, MTF new-NSC</t>
  </si>
  <si>
    <t>E3940 GEN Tools/Garage/Shop, ne-NSC</t>
  </si>
  <si>
    <t>E3940 GEN Tools/Garage/Shop, ol-NSC</t>
  </si>
  <si>
    <t>E3950 GEN Laboratory Equip, new-NSC</t>
  </si>
  <si>
    <t>E3950 GEN Laboratory Equip, old-NSC</t>
  </si>
  <si>
    <t>E396 GEN PwrOp Equp, Colstrip1-NSC</t>
  </si>
  <si>
    <t>E396 GEN PwrOp Equp, Colstrip2-NSC</t>
  </si>
  <si>
    <t>E396 GEN PwrOp Equp, Colstrip3-NSC</t>
  </si>
  <si>
    <t>E396 GEN PwrOp Equp, Colstrip4-NSC</t>
  </si>
  <si>
    <t>E3970 GEN Comm Equip, old-NSC</t>
  </si>
  <si>
    <t>E3970 GEN Comm Equip, Snoq 1-NSC</t>
  </si>
  <si>
    <t>E3970 GEN CommEq, 3rd AC new-NSC</t>
  </si>
  <si>
    <t>E3970 GEN CommEq, 3rd AC old-NSC</t>
  </si>
  <si>
    <t>E3970 GEN CommEq, Colstrip1-2 n-NSC</t>
  </si>
  <si>
    <t>E3970 GEN CommEq, Colstrip1-2 o-NSC</t>
  </si>
  <si>
    <t>E3970 GEN CommEq, Colstrip1-4 n-NSC</t>
  </si>
  <si>
    <t>E3970 GEN CommEq, Colstrip1-4 o-NSC</t>
  </si>
  <si>
    <t>E3970 GEN CommEq, Colstrip3-4 n-NSC</t>
  </si>
  <si>
    <t>E3970 GEN CommEq, Fred 1/APC ne-NSC</t>
  </si>
  <si>
    <t>E3970 GEN CommEq, Fred 1/APC ol-NSC</t>
  </si>
  <si>
    <t>E3970 GEN CommEq, Frederickson-NSC</t>
  </si>
  <si>
    <t>E3970 GEN CommEq, GLD OP old-NSC</t>
  </si>
  <si>
    <t>E3970 GEN CommEq, Goldendale ne-NSC</t>
  </si>
  <si>
    <t>E3970 GEN CommEq, Hop Ridge new-NSC</t>
  </si>
  <si>
    <t>E3970 GEN CommEq, Hop Ridge old-NSC</t>
  </si>
  <si>
    <t>E3970 GEN CommEq, Hopkins Exp-NSC</t>
  </si>
  <si>
    <t>E3970 GEN CommEq, LB #3-NSC</t>
  </si>
  <si>
    <t>E3970 GEN CommEq, LB#4-2013-NSC</t>
  </si>
  <si>
    <t>E3970 GEN CommEq, LSR-NSC</t>
  </si>
  <si>
    <t>E3970 GEN CommEq, MFT OP-NSC</t>
  </si>
  <si>
    <t>E3970 GEN CommEq, Mint Farm-NSC</t>
  </si>
  <si>
    <t>E3970 GEN CommEq, Snoq 1-2013-NSC</t>
  </si>
  <si>
    <t>E3970 GEN CommEq, Snoq 2-2013-NSC</t>
  </si>
  <si>
    <t>E3970 GEN CommEq, Sumas new-NSC</t>
  </si>
  <si>
    <t>E3970 GEN CommEq, UBK-NSC</t>
  </si>
  <si>
    <t>E3970 GEN CommEq, Wld Hrs new-NSC</t>
  </si>
  <si>
    <t>E3970 GEN CommEq, Wld Hrs old-NSC</t>
  </si>
  <si>
    <t>E3980 GEN Misc Equip, Encogen-NSC</t>
  </si>
  <si>
    <t>E3980 GEN Misc Equip, Frederick-NSC</t>
  </si>
  <si>
    <t>E3980 GEN Misc Equipment, new-NSC</t>
  </si>
  <si>
    <t>E3980 GEN Misc Equipment, old-NSC</t>
  </si>
  <si>
    <t>E3980 GEN Misc Equipment, Sumas-NSC</t>
  </si>
  <si>
    <t>E3980 GEN Misc Equipment, UBK-NSC</t>
  </si>
  <si>
    <t>Total General</t>
  </si>
  <si>
    <t>G3750 Centralia Office-RET</t>
  </si>
  <si>
    <t>G3750 DST Structures &amp; Improvem-NSC</t>
  </si>
  <si>
    <t>G3751 DST Structures &amp; Imprv, T-NSC</t>
  </si>
  <si>
    <t>G3762 DST Mains, Plastic-NSC</t>
  </si>
  <si>
    <t>G3764 DST Mains, Wrap Stl, Kitt-NSC</t>
  </si>
  <si>
    <t>G3764 DST Mains, WrapStl, Evert-RET</t>
  </si>
  <si>
    <t>G3765 DST Mains, Cathodic Prote-NSC</t>
  </si>
  <si>
    <t>G3766 DST Mains, Trans, Everett-NSC</t>
  </si>
  <si>
    <t>G3780 DST Measuring &amp; Reg Stati-NSC</t>
  </si>
  <si>
    <t>G3781 DST Measuring &amp; Reg Sta, -NSC</t>
  </si>
  <si>
    <t>G3801 DST Services, Cathodic Pr-NSC</t>
  </si>
  <si>
    <t>G3802 DST Services, Plastic-NSC</t>
  </si>
  <si>
    <t>G3803 DST Services, Steel Wrapp-NSC</t>
  </si>
  <si>
    <t>G3810 DST Meters (AMR)-NSC</t>
  </si>
  <si>
    <t>G3811 DST Meters, AMI-DONOTUSE</t>
  </si>
  <si>
    <t>G3812 DST Modules, AMI-NSC</t>
  </si>
  <si>
    <t>G3813 DST Modules, AMR-NSC</t>
  </si>
  <si>
    <t>G3820 DST Meter Installations (-NSC</t>
  </si>
  <si>
    <t>G3821 DST MeterInstall AMI-DONOTUSE</t>
  </si>
  <si>
    <t>G3822 DST Module Installations,-NSC</t>
  </si>
  <si>
    <t>G3823 DST Module Installations,-NSC</t>
  </si>
  <si>
    <t>G383 DST House Regulators-NSC</t>
  </si>
  <si>
    <t>G384 DST House Regulator Instal-NSC</t>
  </si>
  <si>
    <t>G385 DST Industrial M&amp;R Sta Eq-NSC</t>
  </si>
  <si>
    <t>G38601 DST CNG Kent station-NSC</t>
  </si>
  <si>
    <t>G3862 DST Res Water Heater-NSC</t>
  </si>
  <si>
    <t>G3863 DST Res Conv Burner-NSC</t>
  </si>
  <si>
    <t>G3865 DST Com Conv Burner-NSC</t>
  </si>
  <si>
    <t>G387 DST Other Equipment-NSC</t>
  </si>
  <si>
    <t>G390 105 GEN Structure  &amp; Impro-NSC</t>
  </si>
  <si>
    <t>G390 Centralia Business Office</t>
  </si>
  <si>
    <t>G390 Centralia Business Office-NSC</t>
  </si>
  <si>
    <t>G3911 GEN Office Furn &amp; Eq, old-NSC</t>
  </si>
  <si>
    <t>G3913 GEN Printers, new-NSC</t>
  </si>
  <si>
    <t>G392 GEN Trans Equip, old-NSC</t>
  </si>
  <si>
    <t>G3930 GEN Stores Equip, old-NSC</t>
  </si>
  <si>
    <t>G3940 GEN Tools/Garage/Shop, ol-NSC</t>
  </si>
  <si>
    <t>G3950 GEN Laboratory Equip, old-NSC</t>
  </si>
  <si>
    <t>G396 GEN Power Op Equip, old-NSC</t>
  </si>
  <si>
    <t>G3970 GEN Comm Equip, old-NSC</t>
  </si>
  <si>
    <t>G3980 GEN Misc Equip, old-NSC</t>
  </si>
  <si>
    <t>G399 GEN Other Tangible Propert-NSC</t>
  </si>
  <si>
    <t>Total General Plant Gas</t>
  </si>
  <si>
    <t>FERC Forms 1&amp; 2 Pages 354 &amp; 355</t>
  </si>
  <si>
    <t>Report Group:</t>
  </si>
  <si>
    <t>CO Order</t>
  </si>
  <si>
    <t>Fiscal year/period</t>
  </si>
  <si>
    <t>Overall Result</t>
  </si>
  <si>
    <t>K1/001/2018</t>
  </si>
  <si>
    <t>K1/002/2018</t>
  </si>
  <si>
    <t>K1/003/2018</t>
  </si>
  <si>
    <t>K1/004/2018</t>
  </si>
  <si>
    <t>K1/005/2018</t>
  </si>
  <si>
    <t>K1/006/2018</t>
  </si>
  <si>
    <t>K1/007/2018</t>
  </si>
  <si>
    <t>K1/008/2018</t>
  </si>
  <si>
    <t>K1/009/2018</t>
  </si>
  <si>
    <t>K1/010/2018</t>
  </si>
  <si>
    <t>K1/011/2018</t>
  </si>
  <si>
    <t>K1/012/2018</t>
  </si>
  <si>
    <t>RPT_FERC1A</t>
  </si>
  <si>
    <t>Line  3 Electric Production</t>
  </si>
  <si>
    <t>RPT_FERC1B</t>
  </si>
  <si>
    <t>Line  4 Electric Transmission</t>
  </si>
  <si>
    <t>RPT_FERC1C</t>
  </si>
  <si>
    <t>Line  5 Electric Distribution</t>
  </si>
  <si>
    <t>IWM - 5860</t>
  </si>
  <si>
    <t>RPT_FERC1D</t>
  </si>
  <si>
    <t>Line  6 Electric Customer Accounts</t>
  </si>
  <si>
    <t>IWM - 9031</t>
  </si>
  <si>
    <t>RPT_FERC1E</t>
  </si>
  <si>
    <t>Line  7 Electric Customer Service</t>
  </si>
  <si>
    <t>RPT_FERC1F</t>
  </si>
  <si>
    <t>Line  8 Electric Sales</t>
  </si>
  <si>
    <t>RPT_FERC1G</t>
  </si>
  <si>
    <t>Line  9 Electric A&amp;G</t>
  </si>
  <si>
    <t>RPT_FERC1H</t>
  </si>
  <si>
    <t>Line 12 Electric Production</t>
  </si>
  <si>
    <t>RPT_FERC1I</t>
  </si>
  <si>
    <t>Line 13 Electric Transmission</t>
  </si>
  <si>
    <t>RPT_FERC1J</t>
  </si>
  <si>
    <t>Line 14 Electric Distribution</t>
  </si>
  <si>
    <t>RPT_FERC1K</t>
  </si>
  <si>
    <t>Line 15 Electric A&amp;G</t>
  </si>
  <si>
    <t>RPT_FERC1L</t>
  </si>
  <si>
    <t>Line 28 Production Manufactured Gas</t>
  </si>
  <si>
    <t>RPT_FERC1N</t>
  </si>
  <si>
    <t>Line 30 Other Gas Supply</t>
  </si>
  <si>
    <t>RPT_FERC1O</t>
  </si>
  <si>
    <t>Line 31 Storage, LNG Term. &amp; Processing</t>
  </si>
  <si>
    <t>RPT_FERC1Q</t>
  </si>
  <si>
    <t>Line 33 Gas Distribution</t>
  </si>
  <si>
    <t>RPT_FERC1R</t>
  </si>
  <si>
    <t>Line 34 Gas Customer Accounts</t>
  </si>
  <si>
    <t>RPT_FERC1S</t>
  </si>
  <si>
    <t>Line 35 Gas Customer Service</t>
  </si>
  <si>
    <t>RPT_FERC1U</t>
  </si>
  <si>
    <t>Line 37 Gas A&amp;G</t>
  </si>
  <si>
    <t>RPT_FERC1Y</t>
  </si>
  <si>
    <t>Line 43 Storage, LNG Term. &amp; Processing</t>
  </si>
  <si>
    <t>RPTFERC1AA</t>
  </si>
  <si>
    <t>Line 45 GasDistribution</t>
  </si>
  <si>
    <t>RPTFERC1AB</t>
  </si>
  <si>
    <t>Line 46 Gas A&amp;G</t>
  </si>
  <si>
    <t>RPTFERC1AC</t>
  </si>
  <si>
    <t>Common Customer Accounts</t>
  </si>
  <si>
    <t>RPTFERC1AD</t>
  </si>
  <si>
    <t>Common Customer Service</t>
  </si>
  <si>
    <t>RPTFERC1AE</t>
  </si>
  <si>
    <t>Common Sales</t>
  </si>
  <si>
    <t>RPTFERC1AF</t>
  </si>
  <si>
    <t>Common A&amp;G</t>
  </si>
  <si>
    <t>RPTFERC1AG</t>
  </si>
  <si>
    <t>Common Maintenance</t>
  </si>
  <si>
    <t>107E</t>
  </si>
  <si>
    <t>Electric CWIP</t>
  </si>
  <si>
    <t>107G</t>
  </si>
  <si>
    <t>Gas CWIP</t>
  </si>
  <si>
    <t>107C</t>
  </si>
  <si>
    <t>Common - CWIP</t>
  </si>
  <si>
    <t>1070</t>
  </si>
  <si>
    <t>ELEC</t>
  </si>
  <si>
    <t>COM</t>
  </si>
  <si>
    <t>108E</t>
  </si>
  <si>
    <t>Electric RWIP</t>
  </si>
  <si>
    <t>108G</t>
  </si>
  <si>
    <t>Gas RWIP</t>
  </si>
  <si>
    <t>108C</t>
  </si>
  <si>
    <t>Common RWIP</t>
  </si>
  <si>
    <t>1080</t>
  </si>
  <si>
    <t>107CL</t>
  </si>
  <si>
    <t>Other - CWIP</t>
  </si>
  <si>
    <t>108CL</t>
  </si>
  <si>
    <t>Other Rwip - Land Sales</t>
  </si>
  <si>
    <t>1210</t>
  </si>
  <si>
    <t>163</t>
  </si>
  <si>
    <t>Stores Overhead</t>
  </si>
  <si>
    <t>1821</t>
  </si>
  <si>
    <t>Extraordinary Property Loss</t>
  </si>
  <si>
    <t>1823</t>
  </si>
  <si>
    <t>Other Regulatory Assets</t>
  </si>
  <si>
    <t>185</t>
  </si>
  <si>
    <t>Temporary Facilities</t>
  </si>
  <si>
    <t>186</t>
  </si>
  <si>
    <t>Misc Deferred Debits</t>
  </si>
  <si>
    <t>IWM - 1861</t>
  </si>
  <si>
    <t>149</t>
  </si>
  <si>
    <t>ZXCC Intercompany Orders</t>
  </si>
  <si>
    <t>HOLDING</t>
  </si>
  <si>
    <t>Holding Company Orders 97xxxxxx</t>
  </si>
  <si>
    <t>OTHERINC</t>
  </si>
  <si>
    <t>Other Income (Deductions)</t>
  </si>
  <si>
    <t>2</t>
  </si>
  <si>
    <t>Liability Orders</t>
  </si>
  <si>
    <t>199</t>
  </si>
  <si>
    <t>Fleet OH Clearing/Statistical</t>
  </si>
  <si>
    <t>184</t>
  </si>
  <si>
    <t>Clearing Accounts</t>
  </si>
  <si>
    <t>12ME 12-31-2018</t>
  </si>
  <si>
    <t>Puget Sound Energy</t>
  </si>
  <si>
    <t>BS Column</t>
  </si>
  <si>
    <t>Detail Working Capital Ajustment</t>
  </si>
  <si>
    <t>Shaded accounts are new since the 2017 GRC</t>
  </si>
  <si>
    <t>Old account, no change = NOT SHADED</t>
  </si>
  <si>
    <t>&lt;=make sure link to the right month</t>
  </si>
  <si>
    <t>insert new colmn</t>
  </si>
  <si>
    <t>( c)</t>
  </si>
  <si>
    <t>(d)</t>
  </si>
  <si>
    <t>(e)</t>
  </si>
  <si>
    <t>(f)</t>
  </si>
  <si>
    <t>(g)</t>
  </si>
  <si>
    <t>(h)</t>
  </si>
  <si>
    <t>(i)</t>
  </si>
  <si>
    <t>(j)</t>
  </si>
  <si>
    <t>(k)</t>
  </si>
  <si>
    <t xml:space="preserve">to the left of this </t>
  </si>
  <si>
    <t>AVERAGE MONTHLY AVERAGE (AMA)</t>
  </si>
  <si>
    <t>END OF PERIOD (EOP)</t>
  </si>
  <si>
    <t>End of Period</t>
  </si>
  <si>
    <t>Check AMA and EOP treatment is the same</t>
  </si>
  <si>
    <t>Look-Up Formula</t>
  </si>
  <si>
    <t>AIC</t>
  </si>
  <si>
    <t>ERB</t>
  </si>
  <si>
    <t>GRB</t>
  </si>
  <si>
    <t>Non-Op</t>
  </si>
  <si>
    <t>W/C</t>
  </si>
  <si>
    <t>column</t>
  </si>
  <si>
    <t>Investment</t>
  </si>
  <si>
    <t>Working Capital</t>
  </si>
  <si>
    <t>Account Text</t>
  </si>
  <si>
    <t>Treatment</t>
  </si>
  <si>
    <t>Date First Used</t>
  </si>
  <si>
    <t>Average Invested Capital</t>
  </si>
  <si>
    <t>Electric Rate Base</t>
  </si>
  <si>
    <t>Gas Rate Base</t>
  </si>
  <si>
    <t>Non - Operating</t>
  </si>
  <si>
    <t>Current Assets</t>
  </si>
  <si>
    <t>Current Liabilities</t>
  </si>
  <si>
    <t>AMA (Dec 18)</t>
  </si>
  <si>
    <t>Rate Base Line No.</t>
  </si>
  <si>
    <t xml:space="preserve">Electric-         Rate Base </t>
  </si>
  <si>
    <t>Gas-             Rate Base</t>
  </si>
  <si>
    <t xml:space="preserve">Non-Operating </t>
  </si>
  <si>
    <t>Total Investments</t>
  </si>
  <si>
    <t>Total Working Capital</t>
  </si>
  <si>
    <t>(EOP)</t>
  </si>
  <si>
    <t>Common - Plant in Service - PP</t>
  </si>
  <si>
    <t>2c</t>
  </si>
  <si>
    <t>4</t>
  </si>
  <si>
    <t>Common plant in service - Manual adj</t>
  </si>
  <si>
    <t>Landis-Gyr Capital Lease</t>
  </si>
  <si>
    <t>Printer Capital Lease</t>
  </si>
  <si>
    <t>Electric - Plant Held for Future Use -</t>
  </si>
  <si>
    <t>Gas - Plant Held for Future Use - PP</t>
  </si>
  <si>
    <t>Common - Plant Held for Future Use - PP</t>
  </si>
  <si>
    <t>15</t>
  </si>
  <si>
    <t>Electric Plant - NOT CLASSIFIED - PP</t>
  </si>
  <si>
    <t>Gas - Plant - NOT CLASSIFIED - PP</t>
  </si>
  <si>
    <t>Common - Plant - NOT CLASSIFIED - PP</t>
  </si>
  <si>
    <t>16a</t>
  </si>
  <si>
    <t>Common NC manual adjustments</t>
  </si>
  <si>
    <t>Construction Support Clearing - Electri</t>
  </si>
  <si>
    <t>Construction Support Clearing - Gas</t>
  </si>
  <si>
    <t>Construction Support Clearing - Common</t>
  </si>
  <si>
    <t>CWIP/Retention Clearing (Debit) - Commo</t>
  </si>
  <si>
    <t>Electric - Construction Work in Progres</t>
  </si>
  <si>
    <t>Gas - Construction Work in Progress - P</t>
  </si>
  <si>
    <t>Common - Construction Work in Progress</t>
  </si>
  <si>
    <t>Electric CWIP - Manual Adjustments</t>
  </si>
  <si>
    <t>GAS CWIP - Manual Adjustments</t>
  </si>
  <si>
    <t>Common-Cwip-Manual Adjustments</t>
  </si>
  <si>
    <t>Accum Depreciation Non-legal Cost of Removal</t>
  </si>
  <si>
    <t>Contra Accum Depreciation Non-legal Cost of Remova</t>
  </si>
  <si>
    <t>GAS-Accum Depreciation -PP</t>
  </si>
  <si>
    <t>Common-Accum Depreciation -PP</t>
  </si>
  <si>
    <t>7c</t>
  </si>
  <si>
    <t>Common-RWIP-RET1 C.O.R./Salvage PP</t>
  </si>
  <si>
    <t>Common Depr Reserve - Manual Adjustments</t>
  </si>
  <si>
    <t>18</t>
  </si>
  <si>
    <t>22a</t>
  </si>
  <si>
    <t>108TGrant ARC RCW 80.84</t>
  </si>
  <si>
    <t>108TGrant ARO RCW 80.84</t>
  </si>
  <si>
    <t>108 PTC Monetized</t>
  </si>
  <si>
    <t>108 ARC Depr Offset</t>
  </si>
  <si>
    <t>108T Grant ARC Contra</t>
  </si>
  <si>
    <t>ARC Accum Depr Contra</t>
  </si>
  <si>
    <t>108 ARO Accr Offset</t>
  </si>
  <si>
    <t>108T Grant Accr (ARO) Contra</t>
  </si>
  <si>
    <t>Transition Fund Offset</t>
  </si>
  <si>
    <t>ARC accumulated depreciation since 12/19/17</t>
  </si>
  <si>
    <t>2017 Monetized Transition Fund</t>
  </si>
  <si>
    <t>Monitized PTC Transition Contra</t>
  </si>
  <si>
    <t>Electric-Accum Amortization - PP</t>
  </si>
  <si>
    <t>GAS-Accum Amortization - PP</t>
  </si>
  <si>
    <t>Common-Accum Amortization - PP</t>
  </si>
  <si>
    <t>Electric - Plant Acq Adj. Milwaukee RR</t>
  </si>
  <si>
    <t>Electric - Plant Acq Adj. DuPont</t>
  </si>
  <si>
    <t>Acquisition Adjustment - Encogen</t>
  </si>
  <si>
    <t>Mint Farm - Electric Plant Acquisition Adjustments</t>
  </si>
  <si>
    <t>Whitehorn - Electric Plant Acquisition</t>
  </si>
  <si>
    <t>Ferndale - Electric Plant Acquistion Adjust</t>
  </si>
  <si>
    <t>6</t>
  </si>
  <si>
    <t>Accum Amort Acq Adj. Milwaukee RR - Electric</t>
  </si>
  <si>
    <t>Accum Amort Acq Adj. DuPont - Electric</t>
  </si>
  <si>
    <t>Accumulated Amort Acqu Adj. - Encogen</t>
  </si>
  <si>
    <t>Accum Amort Acquis Adjust - Mint Farm</t>
  </si>
  <si>
    <t>21</t>
  </si>
  <si>
    <t>Accum Amort Acquis Adjust - Whitehorn</t>
  </si>
  <si>
    <t>Accum Amort Acquis Adjust - Ferndale</t>
  </si>
  <si>
    <t>Gas Stored at JP Reservoir- Non Current</t>
  </si>
  <si>
    <t>Gas Stored at JP Reservoir - Noncurrent</t>
  </si>
  <si>
    <t xml:space="preserve">Non-Utility Property - PP </t>
  </si>
  <si>
    <t>Provision for Non-Utility Property - PP</t>
  </si>
  <si>
    <t>Invest in Assoc.-Other than Rainier Receivables</t>
  </si>
  <si>
    <t>Other Investment Life Insurance</t>
  </si>
  <si>
    <t>Notes Rec - Intolight</t>
  </si>
  <si>
    <t>Reserve for Suncadia N/R</t>
  </si>
  <si>
    <t>Suncadia N/R agreement</t>
  </si>
  <si>
    <t>Notes Rec - BOA Keyport Lighting &amp; Capa</t>
  </si>
  <si>
    <t>Notes Rec. - City of Buckley</t>
  </si>
  <si>
    <t>Chelan PUD Contract Prepmt Requirement</t>
  </si>
  <si>
    <t>6m</t>
  </si>
  <si>
    <t>Ferndale Land Lease Escrow - 2046</t>
  </si>
  <si>
    <t>Cash - State Bank - Concrete</t>
  </si>
  <si>
    <t>US Bank - General Account 1775586</t>
  </si>
  <si>
    <t>US Bank - Damage Claims 1771847</t>
  </si>
  <si>
    <t>Cash-UBOC-Payment Processing Bothell 44</t>
  </si>
  <si>
    <t>Cash-UBOC-Bill Payment Consolidator 443</t>
  </si>
  <si>
    <t>Cash-Key Bank-Concentration 47968102460</t>
  </si>
  <si>
    <t>Cash-Key Bank-PSE Receipts 479681024614</t>
  </si>
  <si>
    <t>Cash-Key Bank-Payroll 190994701174</t>
  </si>
  <si>
    <t>Cash-Key Bank-Accounts Payable 19099470</t>
  </si>
  <si>
    <t>Cash-Key Bank- SAP Credit Balance Refun</t>
  </si>
  <si>
    <t>Cash-Key Bank- Checkfree</t>
  </si>
  <si>
    <t>Cash - Key Bank Tri Ad Flex Spending</t>
  </si>
  <si>
    <t>Cash Credit Card Receipts - Billmatrix</t>
  </si>
  <si>
    <t>Cash-Key Bank-DOXO Receipts-5790</t>
  </si>
  <si>
    <t>Cash-Key Bank- EES Amazon Receipts</t>
  </si>
  <si>
    <t>Cash - Business Customer Payments - U.S</t>
  </si>
  <si>
    <t>Wells Fargo Direct Debit</t>
  </si>
  <si>
    <t>Cash Desk Clearing</t>
  </si>
  <si>
    <t>PSE Help Cash Clearing</t>
  </si>
  <si>
    <t>Cash Real Time Clearing</t>
  </si>
  <si>
    <t>PSE Merchant Deposit - Transmission</t>
  </si>
  <si>
    <t>6j</t>
  </si>
  <si>
    <t>PSE Transmission Contra - Merchant Deposit</t>
  </si>
  <si>
    <t>PSE Ben Protect Trust-Bank of NY Money</t>
  </si>
  <si>
    <t>BPA RES JD Wind Deposit</t>
  </si>
  <si>
    <t>Radio Spectrum Purchase Escrow</t>
  </si>
  <si>
    <t>PGE Klamath Peaker Trans Req Deposit</t>
  </si>
  <si>
    <t>BPA Hopkins Ridge Transmission Deposit</t>
  </si>
  <si>
    <t>BPA TSR 80368917-Goldendale Deposit</t>
  </si>
  <si>
    <t>LKE Pacific Trust Deposit - Wire &amp; Cable</t>
  </si>
  <si>
    <t>LKE Pacific Trust Deposit - Transformers</t>
  </si>
  <si>
    <t>Other Special Deposit-BPA TRS - 50MW</t>
  </si>
  <si>
    <t>Otr Special Deposits-BPA TSR 81325474</t>
  </si>
  <si>
    <t>LNG Facility Port of Tacoma Escrow</t>
  </si>
  <si>
    <t>Cash Collateral NGX</t>
  </si>
  <si>
    <t>Colstrip Community Fund Escrow Acct</t>
  </si>
  <si>
    <t>Petty Cash</t>
  </si>
  <si>
    <t>Freddie #1 Operating Advance</t>
  </si>
  <si>
    <t>Colstrip 500KV Transmission O&amp;M Operati</t>
  </si>
  <si>
    <t>Colstrip 1&amp;2 Operating Advance</t>
  </si>
  <si>
    <t>Colstrip 3&amp;4 Operating Advance</t>
  </si>
  <si>
    <t>Working Fund - DCG Postage Expenses</t>
  </si>
  <si>
    <t>Working Funds - Mercer Island</t>
  </si>
  <si>
    <t>Ferndale Cash Advance ( NAES Corporation)</t>
  </si>
  <si>
    <t>FSA - Aon Hewitt Pre Funding</t>
  </si>
  <si>
    <t>Temporary Cash Investments-Taxable</t>
  </si>
  <si>
    <t>Notes Receivable Line Extensions in CLX</t>
  </si>
  <si>
    <t>Customer Accounts Receivable</t>
  </si>
  <si>
    <t>Electric Customer Accounts Receivable</t>
  </si>
  <si>
    <t>Gas Customer Accounts Receivable</t>
  </si>
  <si>
    <t>Cust Accts Recv Unapplied Credits</t>
  </si>
  <si>
    <t>Cust Payment Returns Clarification Acct</t>
  </si>
  <si>
    <t>Gas CuGas - Cust Accounts Receivable CLX</t>
  </si>
  <si>
    <t>Accruals - Customer Accts Recv Unapplie</t>
  </si>
  <si>
    <t>Gas Off System Sales - Other ACDts Rec</t>
  </si>
  <si>
    <t>Jackson Prairie / NW Pipeline - Other A/R</t>
  </si>
  <si>
    <t>Sumas Gas Pipeline / SoCDo - Other A/R</t>
  </si>
  <si>
    <t>Jackson Prairie / WWP - Other A/R</t>
  </si>
  <si>
    <t>Power Sales - Other ACDts Rec</t>
  </si>
  <si>
    <t>Transmission - Other ACDts Rec</t>
  </si>
  <si>
    <t>BPA Residential Exchange - Other ACDts Rec</t>
  </si>
  <si>
    <t>Other ACDts Rec - Misc</t>
  </si>
  <si>
    <t>A/R State and City Tax Receivable</t>
  </si>
  <si>
    <t>Other ACDts Rec.- Miscellaneous</t>
  </si>
  <si>
    <t>Lower Snake River BPA Tranmission Interest Receivable</t>
  </si>
  <si>
    <t>Emp Rec / Payroll Advances &amp; Misc - OARM</t>
  </si>
  <si>
    <t>Loans - Exit Payback - Other ACDts Rec</t>
  </si>
  <si>
    <t>A/R - California ISO</t>
  </si>
  <si>
    <t>A/R - Miscellaneous - CLX</t>
  </si>
  <si>
    <t>BPA – St Clair Transmission Credits Receivable</t>
  </si>
  <si>
    <t>A/R - Energy Division</t>
  </si>
  <si>
    <t>A/R - Treble Damages - Energy Diversion</t>
  </si>
  <si>
    <t xml:space="preserve">A/R - Damage Claims  </t>
  </si>
  <si>
    <t>A/R Treble Damages - Damage Claims</t>
  </si>
  <si>
    <t>Accruals - CIS A/R - Miscellaneous</t>
  </si>
  <si>
    <t>A/R - EES Shopify Credit Card Receivabl</t>
  </si>
  <si>
    <t>A/R - Snohomish PUD - Beverly Park Subs</t>
  </si>
  <si>
    <t>Refundable GST on PSE Gas Purchase</t>
  </si>
  <si>
    <t>A/R - PSE Recovery Seeker via Pacific Exchange</t>
  </si>
  <si>
    <t>Elec OMRC Reimbursable by 3rd Party -ST</t>
  </si>
  <si>
    <t>A/R - Biogas Sales</t>
  </si>
  <si>
    <t>APUA - Electric Customer Accts Receivable</t>
  </si>
  <si>
    <t>APUA - Gas Customer Accts Receivable</t>
  </si>
  <si>
    <t>APUA - Miscellaneous Receivables</t>
  </si>
  <si>
    <t>APUA -Energy Diversion</t>
  </si>
  <si>
    <t>APUA - Damage Claims</t>
  </si>
  <si>
    <t>APUA - Treble Damage Claims</t>
  </si>
  <si>
    <t>Intercompany Accounts receivable</t>
  </si>
  <si>
    <t>14601004</t>
  </si>
  <si>
    <t>IC AR - PWI</t>
  </si>
  <si>
    <t>IC AR - Puget LNG</t>
  </si>
  <si>
    <t>IC AR - Puget Holding LLC</t>
  </si>
  <si>
    <t>IC AR - Puget Intermed. Holdings</t>
  </si>
  <si>
    <t>IC AR - Equico</t>
  </si>
  <si>
    <t>IC AR - Puget Energy, Inc</t>
  </si>
  <si>
    <t>Fuel Stock-CT Oil Inventory-CONTRA</t>
  </si>
  <si>
    <t>Fuel Stock - Colstrip 1&amp;2</t>
  </si>
  <si>
    <t>Fuel Stock - Colstrip 3&amp;4</t>
  </si>
  <si>
    <t>Fuel Stock - Colstrip 3&amp;4 Fuel</t>
  </si>
  <si>
    <t>Fuel Stock - Crystal Mountain</t>
  </si>
  <si>
    <t>Fuel Stock - Whitehorn #1</t>
  </si>
  <si>
    <t>Fuel Stock - Frederickson #1</t>
  </si>
  <si>
    <t>Fuel Stock - Fredonia 1&amp;2</t>
  </si>
  <si>
    <t>Fuel Stock - Propane SWARR Station</t>
  </si>
  <si>
    <t>Fuel Stock - Colstrip 1&amp;2 Propane</t>
  </si>
  <si>
    <t>Fuel Stock - Pooled CT Non-Core Gas Inv</t>
  </si>
  <si>
    <t>Fuel Stock-CT Non-Core Gas @ JacksonPrairie-CONTRA</t>
  </si>
  <si>
    <t>Fuel Stock - Ferndale</t>
  </si>
  <si>
    <t>Fuel Stock-CT Non-Core LNG at Plymouth</t>
  </si>
  <si>
    <t>Fuel Stock - Encogen Oil</t>
  </si>
  <si>
    <t>Inventory - Pre-Capitalized Material</t>
  </si>
  <si>
    <t>Plant Materials - Colstrip 1 &amp; 2</t>
  </si>
  <si>
    <t>Inventory Reserve Account - Pre-Capitalized M</t>
  </si>
  <si>
    <t>Plant Materials - Colstrip 3 &amp; 4</t>
  </si>
  <si>
    <t>Encogen Storeroom</t>
  </si>
  <si>
    <t>Surplus Non-Coded Streetlight Materials</t>
  </si>
  <si>
    <t>Electric - Plant Material &amp; Supplies</t>
  </si>
  <si>
    <t>Gas - Plant Material &amp; Supplies</t>
  </si>
  <si>
    <t>Plant Material &amp; Supplies</t>
  </si>
  <si>
    <t>Inventory - Ferndale</t>
  </si>
  <si>
    <t>CH Biogas Pipeline Imbalance</t>
  </si>
  <si>
    <t>California Carbon Allowances -ST</t>
  </si>
  <si>
    <t>Undistributed Stores Expense</t>
  </si>
  <si>
    <t>Undistributed Substation Equipment Stor</t>
  </si>
  <si>
    <t>SGS-1 Gas Stored Underground</t>
  </si>
  <si>
    <t>SGS-2 Gas Stored Underground</t>
  </si>
  <si>
    <t>Clay Basin Gas Storage - 00925</t>
  </si>
  <si>
    <t>Liquefied Natural Gas Stored</t>
  </si>
  <si>
    <t>LNG - Gig Harbor</t>
  </si>
  <si>
    <t>Prepmts - Puget Auto / General Liability</t>
  </si>
  <si>
    <t>Prepmts - Puget Workman's Comp - Aegis</t>
  </si>
  <si>
    <t>Prepaid - Swinomish Tribal Res 115kv TSM -Long Term</t>
  </si>
  <si>
    <t>Prepaid - EIM Annual Hosting Fee</t>
  </si>
  <si>
    <t>Prepmts - All Risk Property Insurance</t>
  </si>
  <si>
    <t>Prepaid - Doble Engineering Equip Lease</t>
  </si>
  <si>
    <t>Prepaid - Open Text</t>
  </si>
  <si>
    <t>Prepmts - M&amp;M Consulting Fee</t>
  </si>
  <si>
    <t>Prepaid- Transmission software</t>
  </si>
  <si>
    <t>Prepaid- D&amp;O Insurance (annual)</t>
  </si>
  <si>
    <t>Prepamnts - Datalink Symantec SW Maintenance</t>
  </si>
  <si>
    <t>Ppd - Corporation Executive Board (CEB)</t>
  </si>
  <si>
    <t>Ppd - Annual Credit Rating Fee</t>
  </si>
  <si>
    <t>Prepaid Prometheus Software Maintenance</t>
  </si>
  <si>
    <t>Prepaid SAP Support</t>
  </si>
  <si>
    <t>Prepaid - WECC Dues</t>
  </si>
  <si>
    <t>Prepaid - Peak Reliability</t>
  </si>
  <si>
    <t>Prepmts - Heavy Vehicle Licenses</t>
  </si>
  <si>
    <t>Prepaid - MCG EAS Hosting</t>
  </si>
  <si>
    <t>Prepmts - Interest</t>
  </si>
  <si>
    <t>Microsoft Maintenance Contract</t>
  </si>
  <si>
    <t>Prepmts - FERC Annual Land Use - Lower Baker</t>
  </si>
  <si>
    <t>Prepmts - FERC Annual Land Use - Upper Baker</t>
  </si>
  <si>
    <t>Prepmnts - Areva Software Support Servi</t>
  </si>
  <si>
    <t>Prepaid – Skykomish Ranger District ROW</t>
  </si>
  <si>
    <t>Prepaid - Ecologic Analytics Software 2011</t>
  </si>
  <si>
    <t>Prepaid - OSIsoft Software Renewal 2011</t>
  </si>
  <si>
    <t>Prepaid - Douglas PUD PPA (9/1/18-9/30/</t>
  </si>
  <si>
    <t>Prepaid - Lenovo Maintenance Renewal</t>
  </si>
  <si>
    <t>Prepaid - Trintech LT</t>
  </si>
  <si>
    <t>Prepaid - Energy Exemplar</t>
  </si>
  <si>
    <t>Prepaid Gas Option</t>
  </si>
  <si>
    <t>Prepaid- Miscellaneous</t>
  </si>
  <si>
    <t>Prepayments - Licensing Fees (Vehicles)</t>
  </si>
  <si>
    <t>Prepaid - PowerPlant Maintenance Contra</t>
  </si>
  <si>
    <t>Prepaid - Goldendale Capital Maintenanc</t>
  </si>
  <si>
    <t>Prepaid - Goldendale Expense Maintenanc</t>
  </si>
  <si>
    <t>Prepaid Edison Electric Institute dues</t>
  </si>
  <si>
    <t>Prepaid American Gas Association Dues</t>
  </si>
  <si>
    <t>Prepaid NW Gas Association Dues</t>
  </si>
  <si>
    <t>Prepaid Subscrptns</t>
  </si>
  <si>
    <t>Prepaid -2007 CISCO Smartnet (Dimension</t>
  </si>
  <si>
    <t>Prepaid - INSSINC - Futrak Maintenance</t>
  </si>
  <si>
    <t>Prepaid - Freddy 1 Capital FFH</t>
  </si>
  <si>
    <t>Prepaid - Freddy 1 Expense FFH</t>
  </si>
  <si>
    <t>Prepaid - Freddy 1 Inventory</t>
  </si>
  <si>
    <t>Prepayments - Treasury Licensing Fees</t>
  </si>
  <si>
    <t>Prepaid - Goldendale Inventory</t>
  </si>
  <si>
    <t>Prepaid - GEC/NICE Short Term</t>
  </si>
  <si>
    <t>Prepaid-GE Smallworld Software Support 2011</t>
  </si>
  <si>
    <t>Prepaid-Optimize Networks Steelhead Support</t>
  </si>
  <si>
    <t>Prepaid - Mint Farm Capital FFH</t>
  </si>
  <si>
    <t>Prepaid - Mint Farm Expense FFH</t>
  </si>
  <si>
    <t>Prepaid - CGI Mobile Workforce SW Support</t>
  </si>
  <si>
    <t>Prepaid - Mint Farm Inventory</t>
  </si>
  <si>
    <t>Prepaid - Oracle Software Support</t>
  </si>
  <si>
    <t>Prepaid-Sycamore SW Support</t>
  </si>
  <si>
    <t>Prepayment-SAS SW Maintenance Renewal</t>
  </si>
  <si>
    <t>Prepaid - APPS: Ariba Saas</t>
  </si>
  <si>
    <t>Prepaid - APPS: Dataraker SaaS</t>
  </si>
  <si>
    <t>Prepaid - INFRA: Adaptive Riverbed</t>
  </si>
  <si>
    <t>Prepaid - 1256 - BPA Fiber Agreement</t>
  </si>
  <si>
    <t>Prepaid - INFRA: Nokia</t>
  </si>
  <si>
    <t>Prepmts - Colstrip 3&amp;4 Lime Contract -</t>
  </si>
  <si>
    <t>Prepaid - Checkpoint Structure</t>
  </si>
  <si>
    <t>Prepaid - LSR Leaseholder Minimum Rent</t>
  </si>
  <si>
    <t>Prepaid - ROW Dist Crossing Rainbow Bridge LT</t>
  </si>
  <si>
    <t>Prepaid - Workiva Subscription LT</t>
  </si>
  <si>
    <t>Prepaid - Information Handling Service</t>
  </si>
  <si>
    <t>Prepaid - APPS GE Smallworld Maint</t>
  </si>
  <si>
    <t>Prepaid - INFRA: Nice</t>
  </si>
  <si>
    <t>Advance/Down Payments</t>
  </si>
  <si>
    <t>Prepaid - Future Year Expenses</t>
  </si>
  <si>
    <t>EMC - SW/HW Maintenance Renewal ST</t>
  </si>
  <si>
    <t>Prepaid Linked In Advertising - Short Term</t>
  </si>
  <si>
    <t>Prepaid - OATI Annual Services</t>
  </si>
  <si>
    <t>Prepaid - Sirus maintenance Contract - Short Term</t>
  </si>
  <si>
    <t>Prepaid - WWT F5 Support</t>
  </si>
  <si>
    <t>Prepaid - BitSight</t>
  </si>
  <si>
    <t>Prepaid - 1205 APPS Schneider Electric</t>
  </si>
  <si>
    <t>Prepaid - 1207 APPS ITTIA Maint</t>
  </si>
  <si>
    <t>Prepaid - 1213 INFRA  Proofpoint Maint</t>
  </si>
  <si>
    <t>Prepaid - 1220 APPS MaxAttn SAAS</t>
  </si>
  <si>
    <t>Prepaid - INFRA SUSE Maint</t>
  </si>
  <si>
    <t>Prepaid - 1210 INFRA Infoblox Maint</t>
  </si>
  <si>
    <t>Prepaid - AMI Advanced Security Softwar</t>
  </si>
  <si>
    <t>Prepaid - CC4580 AutoCAD License Agreem</t>
  </si>
  <si>
    <t>Prepaid-Colstrip 1&amp;2 Misc- Short Term</t>
  </si>
  <si>
    <t>Prepaid - Info Global Solutions</t>
  </si>
  <si>
    <t>Prepaid Voice Print International - Short Term</t>
  </si>
  <si>
    <t>Prepaid- Colstrip 3&amp;4 Misc - Short Term</t>
  </si>
  <si>
    <t>Prepaid Platts Subscription - Short Term</t>
  </si>
  <si>
    <t>Prepaid PSE Building Brokerage Fee - Short Term</t>
  </si>
  <si>
    <t>Prepaid RSA - Archer Software Maintenance ST</t>
  </si>
  <si>
    <t>Prepaid-Corner Stone-Palms Payments-Short Term</t>
  </si>
  <si>
    <t>Prepaid- TAIT/Zetron Support Agreement-ST</t>
  </si>
  <si>
    <t>Prepaid - Structured-Symantac Renewal - Short Term</t>
  </si>
  <si>
    <t>Prepaid-Doble Energineering Equip Lease-ST</t>
  </si>
  <si>
    <t>Prepaid-Big 4 Telecommunications Exp- Short-Term</t>
  </si>
  <si>
    <t>Prepaid- Tensing Annual Maintenance &amp; Support-ST</t>
  </si>
  <si>
    <t>Prepaid - Open Text -ST</t>
  </si>
  <si>
    <t>Prepaid-ServiceNow-Maintenance Service Contract-ST</t>
  </si>
  <si>
    <t>16502143-Prepaid-Enterpr Licens Cisco Telephony Maintan-ST</t>
  </si>
  <si>
    <t>Prepaid-Annual Maintan for LogRhythm-ST</t>
  </si>
  <si>
    <t>Prepaid-CEB - Annual CIO Membership</t>
  </si>
  <si>
    <t>Prepaid - CheckPoint Structure</t>
  </si>
  <si>
    <t>Prepaid - Swinomish Tribal Res 115kv TS</t>
  </si>
  <si>
    <t>Prepaid - ROW Dis Crossing Rainbow Brid</t>
  </si>
  <si>
    <t>Prepaid - Workiva Subscription - ST</t>
  </si>
  <si>
    <t>Prepaid - Goldendale Capital Maint Majo</t>
  </si>
  <si>
    <t>Prepaid - Goldendale Expense Maint Majo</t>
  </si>
  <si>
    <t>Prepaid - Goldendale Inventory - ST</t>
  </si>
  <si>
    <t>Prepaid - Mint Farm Inventory - ST</t>
  </si>
  <si>
    <t>Prepaid - Mint Farm Capital FFH - Major</t>
  </si>
  <si>
    <t>Prepaid - Mint Farm Expense FFH - Major</t>
  </si>
  <si>
    <t>Prepaid – 1205 APPS NetMotion Maint - S</t>
  </si>
  <si>
    <t>Prepaid - GTZ Message BroadCast SaaS</t>
  </si>
  <si>
    <t>Prepaid - Freddy 1 Capital FFH - Major</t>
  </si>
  <si>
    <t>Prepaid - Gas Options - ST</t>
  </si>
  <si>
    <t>Prepaid - Freddy 1 Expense FFH - Major</t>
  </si>
  <si>
    <t>Prepaid - GEC/NICE - ST</t>
  </si>
  <si>
    <t>Prepaid - Freddy 1 Inventory - Major Ma</t>
  </si>
  <si>
    <t>Prepaid - TriplePoint - Futrak Maintena</t>
  </si>
  <si>
    <t>Prepaid - PSE Building Brokerage Fee -</t>
  </si>
  <si>
    <t>Prepaid - Enterpr Licens Cisco TeleMain</t>
  </si>
  <si>
    <t>Prepaid - SAI Global License - ST</t>
  </si>
  <si>
    <t>Prepaid - TAIT SW Support Svcs - ST</t>
  </si>
  <si>
    <t>Prepaid - CISCO Smartnet (DimensionData</t>
  </si>
  <si>
    <t>Prepaid - ZETRON SW Support Svcs - ST</t>
  </si>
  <si>
    <t>Prepaid - ServiceNow Project Portifolio</t>
  </si>
  <si>
    <t>Prepaid - Coriant America - ST</t>
  </si>
  <si>
    <t>Prepaid - WWT WebEx - ST</t>
  </si>
  <si>
    <t>Prepaid - CC1210 WWT Data Center - ST</t>
  </si>
  <si>
    <t>Prepaid - Structured Data Center - ST</t>
  </si>
  <si>
    <t>Prepaid - CC1213 WWT Data Center - ST</t>
  </si>
  <si>
    <t>Enbala Symphony Software ST</t>
  </si>
  <si>
    <t>Prepaid - GTZ Sitecore SaaS – ST</t>
  </si>
  <si>
    <t>Prepaid - GTZ Sprinklr SaaS – ST</t>
  </si>
  <si>
    <t>Prepaid - IT Security Tenable – ST</t>
  </si>
  <si>
    <t>Prepaid - 1220 APPS Attunity Maint – ST</t>
  </si>
  <si>
    <t>Prepaid - INFRA Palo Alto WF-500 – ST</t>
  </si>
  <si>
    <t>Prepaid - GTZ Spatial Biz SW – ST</t>
  </si>
  <si>
    <t>Prepaid - AMI Command Ctr Test Sys Host</t>
  </si>
  <si>
    <t>Prepaid - GEC/NICE - Long Term</t>
  </si>
  <si>
    <t>Prepaid Voice Print International - Long Term</t>
  </si>
  <si>
    <t>Prepaid - TAIT SW Support Svcs - LT</t>
  </si>
  <si>
    <t>Prepaid PSE Building Brokerage Fee - Term Term</t>
  </si>
  <si>
    <t>Prepaid-TriplePoint-Futrak Maintenance-LT</t>
  </si>
  <si>
    <t>16504053-Prepaid Enterpr Licens Cisco Telephony Maintan-LT</t>
  </si>
  <si>
    <t>Prepaid - GEC/NICE - LT</t>
  </si>
  <si>
    <t>Prepaid - Enterprise Licens Cisco Maint</t>
  </si>
  <si>
    <t>Prepaid - Gas Options - LT</t>
  </si>
  <si>
    <t>Prepaid - Goldendale Inventory - LT</t>
  </si>
  <si>
    <t>Prepaid - SAI Global License - LT</t>
  </si>
  <si>
    <t>Prepaid - Workiva Subscription - LT</t>
  </si>
  <si>
    <t>Prepaid - ZETRON SW Support Svcs - LT</t>
  </si>
  <si>
    <t>Prepaid - Mint Farm Inventory - LT</t>
  </si>
  <si>
    <t>Prepaid - Coriant America - LT</t>
  </si>
  <si>
    <t>Prepaid - WWT WebEx - LT</t>
  </si>
  <si>
    <t>Prepaid - CC1210 WWT Data Center - LT</t>
  </si>
  <si>
    <t>Prepaid - Structured Data Center - LT</t>
  </si>
  <si>
    <t>Prepaid - CC1213 WWT Data Center - LT</t>
  </si>
  <si>
    <t>Prepaid - Enbala Symphony Software LT</t>
  </si>
  <si>
    <t>Prepaid - Datalink SW Maint - LT</t>
  </si>
  <si>
    <t>Prepaid - GTZ Sitecore SaaS – LT</t>
  </si>
  <si>
    <t>Prepaid - GTZ Sprinklr SaaS – LT</t>
  </si>
  <si>
    <t>Prepaid - 1220 APPS Attunity Maint – LT</t>
  </si>
  <si>
    <t>Prepaid – 1205 APPS NetMotion Maint - L</t>
  </si>
  <si>
    <t>Prepaid - INFRA Palo Alto WF-500 - LT</t>
  </si>
  <si>
    <t>Prepaid - GTZ Spatial Biz SW - LT</t>
  </si>
  <si>
    <t>Prepaid - 1213 INFRA VMWare Maint - LT</t>
  </si>
  <si>
    <t>Long Term Portion of Prepayment Electri</t>
  </si>
  <si>
    <t>Long Term Portion of Prepayment Gas - C</t>
  </si>
  <si>
    <t>Long Term Portion of Prepayment Common</t>
  </si>
  <si>
    <t>Long Term Portion of Prepayment Gas</t>
  </si>
  <si>
    <t>Electric - Accrued Utility Revenue</t>
  </si>
  <si>
    <t>Gas - Unbilled Revenue</t>
  </si>
  <si>
    <t>Energy Storage</t>
  </si>
  <si>
    <t>REC Inventory Receivable</t>
  </si>
  <si>
    <t>Unrealized Gain ST - Core Pwr/Gas for Pwr</t>
  </si>
  <si>
    <t>Unrealized Gain ST - Core Gas</t>
  </si>
  <si>
    <t>Unrealized Gain LT - Core Pwr/Gas for Pwr</t>
  </si>
  <si>
    <t>Unrealized Gain LT - Core Gas</t>
  </si>
  <si>
    <t>6.74% MT Notes Due 06/15/18 - Unamort Debt Ex</t>
  </si>
  <si>
    <t>Med Term Notes - C - Unamort Debt Expense</t>
  </si>
  <si>
    <t>$250M 30 Year Senior Notes</t>
  </si>
  <si>
    <t>Amort $425MM 4.30% Sr Notes due 2045 Is</t>
  </si>
  <si>
    <t>2013 Pollution Control Bonds</t>
  </si>
  <si>
    <t>4% Pollution Control Rev Series 2013B Due 3/2031</t>
  </si>
  <si>
    <t>7.02% MT Note Issued - Unamort Debt Expen</t>
  </si>
  <si>
    <t>7.00% MTN Series B Due 3/9/29 - Unamort</t>
  </si>
  <si>
    <t>Amort Costs for $600M Sr Notes Due June</t>
  </si>
  <si>
    <t>$350M Hedging Credit Facility PSE 2013</t>
  </si>
  <si>
    <t>$650M Liquidity Credit Facility PSE 2013</t>
  </si>
  <si>
    <t>PSE 800M Credit Facility due 2022</t>
  </si>
  <si>
    <t>$250 Million 4.434% Sr. Notes due 2041</t>
  </si>
  <si>
    <t>$45 Million 4.70% Sr. Notes due 2051</t>
  </si>
  <si>
    <t>5.197% Snr Notes Due 10/01/15 - Unamort Debt Expense</t>
  </si>
  <si>
    <t>6.724% MTN due 6/15/2036 - Unamort Debt Expense</t>
  </si>
  <si>
    <t>6.274% Senior Notes Due 3/15/2037 - Unamortized Debt Expense</t>
  </si>
  <si>
    <t>6.974% Jr Sub Notes (Hybrid) due 6/1/20</t>
  </si>
  <si>
    <t>PSE Operating Credit Agreement</t>
  </si>
  <si>
    <t>PSE Hedging Credit Agreement</t>
  </si>
  <si>
    <t>5.757% MTN due 10/1/2039 - Unamort Debt Expense</t>
  </si>
  <si>
    <t>March 2010 Bond Issue</t>
  </si>
  <si>
    <t>PSE Summer 2010 Bonds</t>
  </si>
  <si>
    <t>2011 March Senior Notes</t>
  </si>
  <si>
    <t>12/13/2006 Storm - 10 yr Amort</t>
  </si>
  <si>
    <t>2010 Storm Excess Costs</t>
  </si>
  <si>
    <t>2012 Storm Excess Costs</t>
  </si>
  <si>
    <t>2010 Storm - 4 Yr Amortization</t>
  </si>
  <si>
    <t>2014 Storm Excess Costs</t>
  </si>
  <si>
    <t>18210311-2015 Storm Excess Costs</t>
  </si>
  <si>
    <t>2016 Storm Excess Costs</t>
  </si>
  <si>
    <t>2017 Storm Excess Costs</t>
  </si>
  <si>
    <t>2017 Storm Amortization Recovery July 2017-4 Yrs</t>
  </si>
  <si>
    <t>2018 Storm Excess Costs</t>
  </si>
  <si>
    <t>White River Plant Costs Reg Asset</t>
  </si>
  <si>
    <t>6c</t>
  </si>
  <si>
    <t>White River Land Reg Asset</t>
  </si>
  <si>
    <t>White River accum Depreciation to 1/15/</t>
  </si>
  <si>
    <t>White River accum Amort. from 1/16/04 R</t>
  </si>
  <si>
    <t>Proceeds from CWA for White River Plant Sale</t>
  </si>
  <si>
    <t>6d</t>
  </si>
  <si>
    <t>Upper Baker - Unrecovered Plant &amp; Reg. Study Costs</t>
  </si>
  <si>
    <t>6n</t>
  </si>
  <si>
    <t>Electron Unrecovered Loss</t>
  </si>
  <si>
    <t>6p</t>
  </si>
  <si>
    <t>FAS - 109 Gas</t>
  </si>
  <si>
    <t>Electric Conservation not in RB</t>
  </si>
  <si>
    <t>Electric - Def AFUDC - Regulatory Asset</t>
  </si>
  <si>
    <t>12</t>
  </si>
  <si>
    <t>Gas Conservation - Tracker Programs</t>
  </si>
  <si>
    <t>Electric - Colstrip Common FERC Adj - Reg Ass</t>
  </si>
  <si>
    <t>UG950288 DSM Tracker Balance</t>
  </si>
  <si>
    <t>Electric - accum Amort Colstrip Common FERC A</t>
  </si>
  <si>
    <t>Electric - Colstrip Def Depr FERC Adj - Reg A</t>
  </si>
  <si>
    <t>Electric - BPA Power Exch Invstmt - Reg Asset</t>
  </si>
  <si>
    <t>Electric - BPA Power Exch Inv Amort - Reg Ass</t>
  </si>
  <si>
    <t>Electric - Gross PCA</t>
  </si>
  <si>
    <t>Electric - Gross PCA - Contra</t>
  </si>
  <si>
    <t>Env Rem - UG Tank - Whidbey Is. (Future</t>
  </si>
  <si>
    <t>Env Rem Recovery – Gas UG170034</t>
  </si>
  <si>
    <t>Chelan PUD Contract Initiation</t>
  </si>
  <si>
    <t>White River Proj. - CWA AOA- Reg Asset</t>
  </si>
  <si>
    <t>Env Rem Recovery – Elec UE170033</t>
  </si>
  <si>
    <t>Credit Card Deferral - UE-170033</t>
  </si>
  <si>
    <t>Credit Card Deferral - UG-170034</t>
  </si>
  <si>
    <t>Cons Costs NIRB - 1998 Conservation Rider</t>
  </si>
  <si>
    <t>FAS 109 Taxes</t>
  </si>
  <si>
    <t>White River Salvage</t>
  </si>
  <si>
    <t>PCA YR #2  Gross</t>
  </si>
  <si>
    <t>PCA YR #2 Gross - Contra</t>
  </si>
  <si>
    <t>PCA YR #3  Gross</t>
  </si>
  <si>
    <t>PCA YR #3 Gross - Contra</t>
  </si>
  <si>
    <t>PCA YR #4  Gross</t>
  </si>
  <si>
    <t>PCA YR #4 Gross - Contra</t>
  </si>
  <si>
    <t>PCA Company Portion</t>
  </si>
  <si>
    <t>PCA Company Portion - contra</t>
  </si>
  <si>
    <t>PCA Customer Portion</t>
  </si>
  <si>
    <t>PCA YR #5  Gross</t>
  </si>
  <si>
    <t>PCA YR #5 Gross - Contra</t>
  </si>
  <si>
    <t>PCA YR #6 Gross</t>
  </si>
  <si>
    <t>PCA YR #6  Gross # Contra</t>
  </si>
  <si>
    <t>PCA YR #7 Gross</t>
  </si>
  <si>
    <t>PCA YR #7  Gross - Contra</t>
  </si>
  <si>
    <t>PCA YR #8 Gross</t>
  </si>
  <si>
    <t>PCA YR #8  Gross - Contra</t>
  </si>
  <si>
    <t>PCA YR #9 Gross</t>
  </si>
  <si>
    <t>White River Land Sales Costs</t>
  </si>
  <si>
    <t>PCA YR #9  Gross - Contra</t>
  </si>
  <si>
    <t>PCA YR#10 Gross</t>
  </si>
  <si>
    <t>PCA YR#10 Gross - Contra</t>
  </si>
  <si>
    <t>PCA Yr#11 Gross</t>
  </si>
  <si>
    <t>PCA YR#11 Gross-Contra</t>
  </si>
  <si>
    <t>PCA YR#12 Gross</t>
  </si>
  <si>
    <t>PCA YR#12 Gross - Contra</t>
  </si>
  <si>
    <t>PCA YR#13 Gross</t>
  </si>
  <si>
    <t>PCA YR#13 Gross - Contra</t>
  </si>
  <si>
    <t>PCA YR #14 Gross</t>
  </si>
  <si>
    <t>PCA YR #14 Gross - Contra</t>
  </si>
  <si>
    <t>Env Rem-White Rvr/Buckley Ph I Head Fut</t>
  </si>
  <si>
    <t>Env Rem-White Rvr/Buckley Ph I Headwork</t>
  </si>
  <si>
    <t>PCA YR #17 Gross</t>
  </si>
  <si>
    <t>PCA YR #17 Gross – Contra</t>
  </si>
  <si>
    <t>Env Rem - Buckely Headworks Site Est Fu</t>
  </si>
  <si>
    <t>Buckley Ph II Burn Pile &amp; Wood Debris E</t>
  </si>
  <si>
    <t>Env Rem - Duwamish River Site (Future Cost Est.)</t>
  </si>
  <si>
    <t>Env Rem - Duwamish River Site (former G</t>
  </si>
  <si>
    <t>LSR Deposit Def UE-100882</t>
  </si>
  <si>
    <t>6o</t>
  </si>
  <si>
    <t>LSR Def Carrying Costs UE-100882</t>
  </si>
  <si>
    <t>Colstrip 1&amp;2 WeCo Coal Reserve Payment UE-111048</t>
  </si>
  <si>
    <t>6e</t>
  </si>
  <si>
    <t>LSR Def Phase 1 UE-111048</t>
  </si>
  <si>
    <t>Env Rem - UG Tank -Poulsbo Service Cent</t>
  </si>
  <si>
    <t>Tenino Service Center - UG Tank - Env</t>
  </si>
  <si>
    <t>Mint Farm Deferral - UE-090704</t>
  </si>
  <si>
    <t>6i</t>
  </si>
  <si>
    <t>White River Relicensing - UE-040641</t>
  </si>
  <si>
    <t>White River Safety &amp; Regulatory - UE-040641</t>
  </si>
  <si>
    <t>White River Water Rights - UE-040641</t>
  </si>
  <si>
    <t>White River Relicensing - UE-040641 - Post Jan 15, 2004</t>
  </si>
  <si>
    <t>White River Safety &amp; Regulatory - UE-040641 - Post Jan 15, 2004</t>
  </si>
  <si>
    <t>White River Water Rights - UE-040641 - Post Jan 15, 2004</t>
  </si>
  <si>
    <t>WHR Land Sales Cost</t>
  </si>
  <si>
    <t>WHR-Processing Costs-Readying For Sale</t>
  </si>
  <si>
    <t>White River Surplus Land Sales</t>
  </si>
  <si>
    <t>Env Rem - Swarr Station</t>
  </si>
  <si>
    <t>Env Rem - South Seattle GS</t>
  </si>
  <si>
    <t>Env Rem - North Tacoma Gate Station</t>
  </si>
  <si>
    <t>Env Rem - North Seattle Gate Station</t>
  </si>
  <si>
    <t>Env Rem - Covington Gate Station</t>
  </si>
  <si>
    <t>E Decoup Rev Undercollect - Sch 46 &amp; 49</t>
  </si>
  <si>
    <t>E FPC Decoup Rev Undercollect - Sch 46</t>
  </si>
  <si>
    <t>IntE FPC Decoup Rev Undercollect - Sch</t>
  </si>
  <si>
    <t>E FPC Decoup Rev Recover - Sch 46 &amp; 49</t>
  </si>
  <si>
    <t>E Decoup Rev Undercollect - Sch 8 &amp; 24</t>
  </si>
  <si>
    <t>E Decoup Rev Undercoll - Sch7A,11,25,29,35&amp;43</t>
  </si>
  <si>
    <t>E Decoup Rev Undercoll - Sch 40</t>
  </si>
  <si>
    <t>E FPC Decoup Rev Undercollect - Sch 7</t>
  </si>
  <si>
    <t>E FPC Decoup Rev Undercoll - Sch7A,11,2</t>
  </si>
  <si>
    <t>E FPC Decoup Rev Undercollect - Sch 8 &amp;</t>
  </si>
  <si>
    <t>E FPC Decoup Rev Undercollect - Sch 10</t>
  </si>
  <si>
    <t>E FPC Decoup Rev Undercollect - Sch 12 &amp; 26</t>
  </si>
  <si>
    <t>E FPC Decoup Rev Undercollect - Sch 40</t>
  </si>
  <si>
    <t>G Decoup Rev Undercollect - Sch 31 &amp; 31</t>
  </si>
  <si>
    <t>G Decoup Rev Undercoll - Sch 41, 41T, 86 &amp; 86T</t>
  </si>
  <si>
    <t>IntE Decoup Rev Undercollect - Sch 8 &amp;</t>
  </si>
  <si>
    <t>IntE Decoup Rev Undercoll Sch7A,11,25,2</t>
  </si>
  <si>
    <t>IntE Decoup Rev Undercollect - Sch 40</t>
  </si>
  <si>
    <t>IntE FPC Decoup Undercoll - Sch7A,11,25</t>
  </si>
  <si>
    <t>IntE FPC Decoup Rev Undercollect - Sch 12 &amp; 26</t>
  </si>
  <si>
    <t>IntE FPC Decoup Rev Undercollect - Sch 40</t>
  </si>
  <si>
    <t>IntE Decoup Rev Undercollect -  Sch 46</t>
  </si>
  <si>
    <t>IntG Decoup Rev Undercollect - Sch 31 &amp;</t>
  </si>
  <si>
    <t>E Decoup Rev Recover - Sch 46 &amp; 49</t>
  </si>
  <si>
    <t>IntG Decoup Rev Undercoll - Sch 41, 41T, 86 &amp; 86T</t>
  </si>
  <si>
    <t>E Decoup Rev Recover - Sch 8 &amp; 24</t>
  </si>
  <si>
    <t>E Decoup Rev Recover - Sch 7A, 11, 25, 29, 35 &amp; 43</t>
  </si>
  <si>
    <t>E Decoup Rev Recover - Sch 40</t>
  </si>
  <si>
    <t>E FPC Decoup Rev Recover - Sch7A,11,25,</t>
  </si>
  <si>
    <t>E FPC Decoup Rev Recover - Sch 12 &amp; 26</t>
  </si>
  <si>
    <t>E FPC Decoup Rev Recover - Sch 40</t>
  </si>
  <si>
    <t>G Decoup Rev Recover - Sch 31 &amp; 31T</t>
  </si>
  <si>
    <t>G Decoup Rev Recover - Sch 41, 41T, 86 &amp; 86T</t>
  </si>
  <si>
    <t>Schedule 140 Prior Year Electric</t>
  </si>
  <si>
    <t>Schedule 140 Prior Year Gas</t>
  </si>
  <si>
    <t>Schedule 140 Current Year Electric</t>
  </si>
  <si>
    <t>Schedule 140 Current Year Gas</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</si>
  <si>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</si>
  <si>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</si>
  <si>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</si>
  <si>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</si>
  <si>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</si>
  <si>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</si>
  <si>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</si>
  <si>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</si>
  <si>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Schedule 26 Decoupling Revenue Undercollected</t>
  </si>
  <si>
    <t>Electric Schedule 31 Decoupling Revenue Undercollected</t>
  </si>
  <si>
    <t>Electric - Incurred EES Costs , But not Paid</t>
  </si>
  <si>
    <t>Interest on Elec Schedule 26 Decoupling</t>
  </si>
  <si>
    <t>Interest on Elec Schedule 31 Decoupling</t>
  </si>
  <si>
    <t>Ferndale Reg Asset UE-130617</t>
  </si>
  <si>
    <t>6f</t>
  </si>
  <si>
    <t>Baker Reg Asset UE-130617</t>
  </si>
  <si>
    <t>6b</t>
  </si>
  <si>
    <t>Snoqualmie Reg Asset UE-130617</t>
  </si>
  <si>
    <t>6a</t>
  </si>
  <si>
    <t>Low Income Grants - Electric</t>
  </si>
  <si>
    <t>Low Income Grants - Gas</t>
  </si>
  <si>
    <t>PSE Low Income Program Costs - Electric</t>
  </si>
  <si>
    <t>PSE Low Income Program Costs - Gas</t>
  </si>
  <si>
    <t>Low Income Agency Admin Fees - Electric</t>
  </si>
  <si>
    <t>Low Income Agency Admin Fees - Gas</t>
  </si>
  <si>
    <t>Low Income Agency Admin Fees - Common</t>
  </si>
  <si>
    <t>Contra Low Income Program - Electric</t>
  </si>
  <si>
    <t>Contra Low Income Program - Gas</t>
  </si>
  <si>
    <t>Env Rem Costs – Gas UG-170034</t>
  </si>
  <si>
    <t>Reg Asset - Credit Card Fee Deferral</t>
  </si>
  <si>
    <t>PCA Customer Portion - Interest</t>
  </si>
  <si>
    <t>Sch 142 Elec Residential to Recover fro</t>
  </si>
  <si>
    <t>Sch 142 Gas Residential to Recover from</t>
  </si>
  <si>
    <t>Sch 142 Elec Non-Residential to Recover</t>
  </si>
  <si>
    <t>Sch 142 Gas Non-Residential to Recover</t>
  </si>
  <si>
    <t>Sch 142 Elec Schedule 26 to Recover fro</t>
  </si>
  <si>
    <t>Blocked-Sch142 ElecSched 31 to RecovfrC</t>
  </si>
  <si>
    <t>PCA YR #15 Gross</t>
  </si>
  <si>
    <t>PCA YR #15 Gross - Contra</t>
  </si>
  <si>
    <t>PCA YR #16 Gross</t>
  </si>
  <si>
    <t>PCA YR #16 Gross - Contra</t>
  </si>
  <si>
    <t>PCA Fixed Cost Deferral - UE-161112</t>
  </si>
  <si>
    <t>Env Rem Costs – Elec UE-170033</t>
  </si>
  <si>
    <t>White River Reg Asset UE170033</t>
  </si>
  <si>
    <t>Electric - Snoqualmie PH #2 Flowline St</t>
  </si>
  <si>
    <t>Land Transportation Clearing</t>
  </si>
  <si>
    <t>Employee Related Taxes Clearing</t>
  </si>
  <si>
    <t>Employee Benefits Clearing</t>
  </si>
  <si>
    <t>Employee Incentive Plan Clearing</t>
  </si>
  <si>
    <t>CLX Balance Transfer</t>
  </si>
  <si>
    <t>Block - Clearing-Phone Wireless Billing</t>
  </si>
  <si>
    <t>Electric T&amp;D Fleet Clearing</t>
  </si>
  <si>
    <t>Gas Operations Fleet Clearing</t>
  </si>
  <si>
    <t>Misc Corporate Fleet Clearing</t>
  </si>
  <si>
    <t>Generation Fleet Clearing</t>
  </si>
  <si>
    <t>Conversion - Electric Customer A/R</t>
  </si>
  <si>
    <t>Conversion - Gas Customer A/R</t>
  </si>
  <si>
    <t>JO1 Job Orders Temporary Facilities</t>
  </si>
  <si>
    <t>OWIP - Electric - Non-Temp Facility &amp; Damage</t>
  </si>
  <si>
    <t>JO2 Job Orders Non-Temp Facilities</t>
  </si>
  <si>
    <t>ZCLM Damage Claim Orders</t>
  </si>
  <si>
    <t>Generating Plant Expenses</t>
  </si>
  <si>
    <t>Gas - Misc Def Debits</t>
  </si>
  <si>
    <t>Cashiers Shortages - CLX</t>
  </si>
  <si>
    <t>Unbilled Accumulated Costs</t>
  </si>
  <si>
    <t>Def Debits - Misc Def Debits</t>
  </si>
  <si>
    <t xml:space="preserve">Redmond Ridge Soil Mgmt Agmt    </t>
  </si>
  <si>
    <t>Real Estate Reimbursable Projects</t>
  </si>
  <si>
    <t>Residential Exchange - Misc Deferred De</t>
  </si>
  <si>
    <t>2011 PSE Universal Shelf Registration</t>
  </si>
  <si>
    <t>$650M Liguidity Credit Facility PSE 2013</t>
  </si>
  <si>
    <t>IBNR for Workers Comp</t>
  </si>
  <si>
    <t>$800M Credit Facility PSE 2017</t>
  </si>
  <si>
    <t xml:space="preserve">PGA Unrealized Loss </t>
  </si>
  <si>
    <t>Facility Operations Deferred Debits</t>
  </si>
  <si>
    <t>SFAS 71 - Snoqualmie License Expenses</t>
  </si>
  <si>
    <t>SFAS 71 - Baker License Expenses</t>
  </si>
  <si>
    <t>Operating Leases Obligation</t>
  </si>
  <si>
    <t>Prepmt - Chelan PUD - RR Working Capital Charge</t>
  </si>
  <si>
    <t>Prepmt - Chelan PUD - RR Coverage Fund Charge</t>
  </si>
  <si>
    <t>Prepmt - Chelan PUD - RI Working Capital Charge</t>
  </si>
  <si>
    <t>Prepmt - Chelan PUD - RI Coverage Fund Charge</t>
  </si>
  <si>
    <t>Long-Term Purchased REC Intangible</t>
  </si>
  <si>
    <t>Goldendale ST Minor Insp 2018</t>
  </si>
  <si>
    <t>WHH Generator &amp; Accessory Gear Major</t>
  </si>
  <si>
    <t>Env Rem-City of Olympia v PSE Plum St S</t>
  </si>
  <si>
    <t>Misc Deferred Debits - Electric</t>
  </si>
  <si>
    <t>Vernell Office Building Direct Leasing</t>
  </si>
  <si>
    <t>PSE 4th Flr Sublease Direct Leasing Cos</t>
  </si>
  <si>
    <t>Redmond West Direct Leasing Cost</t>
  </si>
  <si>
    <t>MTF 2013 Hot Gas Path Inspection</t>
  </si>
  <si>
    <t>2014 PSE Universal Shelf Registration</t>
  </si>
  <si>
    <t>2016 PSE Universal Shelf Registration</t>
  </si>
  <si>
    <t>Deferred Debit - Carbon Offset Program</t>
  </si>
  <si>
    <t>WSU ARRA Weatherization - Electric</t>
  </si>
  <si>
    <t>ENC Steam Turbine Major Maintenance 201</t>
  </si>
  <si>
    <t>Workers Comp IBNR recoveries</t>
  </si>
  <si>
    <t>GLD Steam Turbine Major Inspection 2014</t>
  </si>
  <si>
    <t>$425MM 4.30% Sr Notes 2045 Issuance Expense</t>
  </si>
  <si>
    <t>FRA Unit#2 Combustion Inspection 2014-L</t>
  </si>
  <si>
    <t>MTF ST Full-Scale Inspection 2014</t>
  </si>
  <si>
    <t>FRE U2 Hot Gas Path Inspection 2014-LT</t>
  </si>
  <si>
    <t>Goldendale 2014 Combustion Inspection Maint-LT</t>
  </si>
  <si>
    <t>FERN Steam Turbine Major Inspection 201</t>
  </si>
  <si>
    <t>Prepaid Gas Options-LT</t>
  </si>
  <si>
    <t>Colstrip 1&amp;2 Misc Deferred Debits-LT</t>
  </si>
  <si>
    <t>Colstrip 3&amp;4 Misc Deferred Debits-LT</t>
  </si>
  <si>
    <t>FRE U2 Hot Gas Path Inspection 2017-ST</t>
  </si>
  <si>
    <t>MTF Full-Scale Inspection 2017 - ST</t>
  </si>
  <si>
    <t>SUM CT Generator Major Inspection</t>
  </si>
  <si>
    <t>SUM Steam Turbine Major Inspection</t>
  </si>
  <si>
    <t>MTF 2017 ST Partial Full Scale Inspecti</t>
  </si>
  <si>
    <t>Colstrip 3&amp;4 2014 Overhaul Costs</t>
  </si>
  <si>
    <t>Colstrip 1&amp;2 Major Maintenance UE141141</t>
  </si>
  <si>
    <t>MNT 2015 Combustion Inspection</t>
  </si>
  <si>
    <t>En Unit #1 Major Inspection 2015</t>
  </si>
  <si>
    <t>ENC Unit#2 Major Inspection 2016-LT</t>
  </si>
  <si>
    <t>Goldendale 2016 Major Inspection - LT</t>
  </si>
  <si>
    <t>WHH Unit 2 Compressor Rebuild</t>
  </si>
  <si>
    <t>ENC Unit#3 Hot Gas Path Maintenance 201</t>
  </si>
  <si>
    <t>Generating Customer Interconnection - r</t>
  </si>
  <si>
    <t>Env Rem - Lower Baker Power Plant Site</t>
  </si>
  <si>
    <t>Env. Rem - Downtower Property</t>
  </si>
  <si>
    <t>Env Rem - Lower Baker Power Plant Site- Future Costs</t>
  </si>
  <si>
    <t>Env Rem - Downtowner Property (Future Costs)</t>
  </si>
  <si>
    <t>Env Rem - Snoqualmie Hydro Generation</t>
  </si>
  <si>
    <t>Env Rem - Bellingham Manufactured Gas Site</t>
  </si>
  <si>
    <t>Env Rem - Bellingham Mfd Gas Site (Future Cost Est</t>
  </si>
  <si>
    <t>Env Rem - Gas Historical Actual Ins Recoverie</t>
  </si>
  <si>
    <t>Env Rem - Electron Flume Site</t>
  </si>
  <si>
    <t>Env Rem - Tacoma Tide Flats Remediation Costs</t>
  </si>
  <si>
    <t>Env Rem - Electric Flume (Future Cost Est)</t>
  </si>
  <si>
    <t>Env Rem - Talbot Hill Substation and Switchyard</t>
  </si>
  <si>
    <t>Env Rem - Talbot Hill Subs &amp; Switchyard -Fut Cost Est.</t>
  </si>
  <si>
    <t>Env. Rem -Everett Asarco Site</t>
  </si>
  <si>
    <t>Env. Rem - Sammamish Substation (Future Cost Est.)</t>
  </si>
  <si>
    <t xml:space="preserve">Env. Rem - Sammamish Substation </t>
  </si>
  <si>
    <t>Env. Rem. -Pt. Robinson cable station</t>
  </si>
  <si>
    <t>Env Rem - Everett Remediation Costs</t>
  </si>
  <si>
    <t>Env-Rem-City of Olympia vs. PSE (Future Cost Est.)</t>
  </si>
  <si>
    <t>Env Rem-City Of Olympia vs. PSE (Plum St Substation)</t>
  </si>
  <si>
    <t>Env-Rem-Whitehorn UST (Future Cost Est.)</t>
  </si>
  <si>
    <t>Env Rem-Whitehorn UST</t>
  </si>
  <si>
    <t>Env Rem-City of Olympia vs. PSE - Reimb</t>
  </si>
  <si>
    <t>Env Rem - Shuffleton</t>
  </si>
  <si>
    <t>Env Rem – Shuffleton (Fut Cost Est)</t>
  </si>
  <si>
    <t>Freddy1 2017 Steam Turbine Major Inspec</t>
  </si>
  <si>
    <t>Env Rem - Chehalis Remediation Costs</t>
  </si>
  <si>
    <t>Freddy1 2017 CT Major Inspection</t>
  </si>
  <si>
    <t>Env Rem - Gas Works Remediation Costs</t>
  </si>
  <si>
    <t>Env Rem - BHM Central (Fut Cost Est)</t>
  </si>
  <si>
    <t>Env Rem - WSDOT Upland Remediation Costs</t>
  </si>
  <si>
    <t>Env Rem - WSDOT Thea Foss Remediation Costs</t>
  </si>
  <si>
    <t>BLOCKED-Thea Foss Recovery</t>
  </si>
  <si>
    <t>Env Rem - Verbeek Properties Remediation Costs</t>
  </si>
  <si>
    <t>Thea Foss Waterway (WADOT Settlement)</t>
  </si>
  <si>
    <t>Everett Washington (WADOT Settlement)</t>
  </si>
  <si>
    <t>Olympia Columbia Street MGP (WADOT Sett</t>
  </si>
  <si>
    <t>Env Rem - Quendall Terminal Remediation</t>
  </si>
  <si>
    <t>Env Rem - Gas Works Park Remediation-Re</t>
  </si>
  <si>
    <t>Env. Rem - Gas Works Park (Future Cost Est.)</t>
  </si>
  <si>
    <t>Env Rem-Post Nov 2012 Gas Works Park -</t>
  </si>
  <si>
    <t>Env Rem-Quendall Terminal - Remediation</t>
  </si>
  <si>
    <t>Env Rem - Bay Station (Elliot Ave) MGP</t>
  </si>
  <si>
    <t>Env Rem - Olympia ( Columbia Street) MGP</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</si>
  <si>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</si>
  <si>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</si>
  <si>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</si>
  <si>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</si>
  <si>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</si>
  <si>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</si>
  <si>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</si>
  <si>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</si>
  <si>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</si>
  <si>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Env Rem - Swarr Station (Future Cost Est.)</t>
  </si>
  <si>
    <t>Env Rem - North Operating Base (Future Cost Est.)</t>
  </si>
  <si>
    <t>Article 502 - Forest Habitat Capital Fund</t>
  </si>
  <si>
    <t>Article 503 - Elk Habitat Capital Fund</t>
  </si>
  <si>
    <t>Article 504 - Wetland Habitat Capital Fund</t>
  </si>
  <si>
    <t>Article 505 - Aquatic Riparian Habitat Capital Fund</t>
  </si>
  <si>
    <t>Accrued - SP consumable charges</t>
  </si>
  <si>
    <t>Montana Transition Fund - PTCs</t>
  </si>
  <si>
    <t>WUTC-AFUDC</t>
  </si>
  <si>
    <t>Def Losses fr Disposition of Utility Pl</t>
  </si>
  <si>
    <t>Deferred Losses post 5/31/08 Property Sales - Gas</t>
  </si>
  <si>
    <t>Deferred Losses post 10/31/09 Property Sales - Electric</t>
  </si>
  <si>
    <t>Gas Def Property Losses UG-111049</t>
  </si>
  <si>
    <t>Electric Def Property Losses UE-111048</t>
  </si>
  <si>
    <t>Def Property Losses  UE-170033</t>
  </si>
  <si>
    <t>Def Property Losses UG-170034</t>
  </si>
  <si>
    <t>Unamort Loss on Reacquired Debt - 1995</t>
  </si>
  <si>
    <t>9-5/8% Series 9/15/94 - Unam Loss Reacq Debt</t>
  </si>
  <si>
    <t>$200M VRN - Amort of Debt Retirement</t>
  </si>
  <si>
    <t>8.231% Trust Preferred Notes - Amort of</t>
  </si>
  <si>
    <t>Call Prem &amp; Exp for redemp $150MM 5.197</t>
  </si>
  <si>
    <t>Call Prem &amp; Exp for redemp $250MM 6.75%</t>
  </si>
  <si>
    <t>Premium &amp; Expenses for Jr. Subordinated</t>
  </si>
  <si>
    <t>9.14% Med Term Notes Due 06/15/18- Unam Loss</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</si>
  <si>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</si>
  <si>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</si>
  <si>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</si>
  <si>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</si>
  <si>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</si>
  <si>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</si>
  <si>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</si>
  <si>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</si>
  <si>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Unamort Reacq Debt</t>
  </si>
  <si>
    <t>8.231% Capital Trust I Pfd Stock Due 6/1/2</t>
  </si>
  <si>
    <t>Redemption Costs for 9.57% FMB's</t>
  </si>
  <si>
    <t>2009 PSE Operating Facility Unamortized Costs</t>
  </si>
  <si>
    <t>2009 PSE Hedging Facility Unamortized Costs</t>
  </si>
  <si>
    <t>2009 PSE CapEx Facility Unamortized Costs</t>
  </si>
  <si>
    <t>5.0% PCB Series 2003A Unamort Debt Issue Costs</t>
  </si>
  <si>
    <t>2014 PSE Operating Facility Unamortized Costs</t>
  </si>
  <si>
    <t>2014 PSE Hedging Facility Unamortized Costs-62%</t>
  </si>
  <si>
    <t>2014 PSE Hedging Facility Unamortized Costs-38%</t>
  </si>
  <si>
    <t>$350M Hedging Facility 2013 Unamort Cos</t>
  </si>
  <si>
    <t>$650M Liquidity Credit Facility 2013 Un</t>
  </si>
  <si>
    <t>5.10% PCB Series 2003B Unamort Debt Issue Costs</t>
  </si>
  <si>
    <t>DTA PTC Estimated Monetization(Not PTC's)</t>
  </si>
  <si>
    <t>Def FIT Deferred Compensation</t>
  </si>
  <si>
    <t>Def FIT FAS 106 Retirement Benefits</t>
  </si>
  <si>
    <t>DFIT - FAS 133 ST Asset - Gas</t>
  </si>
  <si>
    <t>DFIT - FAS 133 LT Asset - Gas</t>
  </si>
  <si>
    <t>DFIT - FAS 133 CFH TLOCK LT</t>
  </si>
  <si>
    <t>DFIT - FAS 133 Asset - PGA</t>
  </si>
  <si>
    <t>DFIT - FAS 133 ST Asset - Electric</t>
  </si>
  <si>
    <t>DFIT - FAS 133 LT Asset - Electric</t>
  </si>
  <si>
    <t>Vacation Pay - accum Def Inc Taxes</t>
  </si>
  <si>
    <t>DFIT - Regence Self INS IBNR</t>
  </si>
  <si>
    <t>Land Sales - accum Def Inc Taxes</t>
  </si>
  <si>
    <t>DFIT- Int'l Paper West Coast Capacity Agreement</t>
  </si>
  <si>
    <t>10</t>
  </si>
  <si>
    <t>DTA for Redmond West Tenant Allowances</t>
  </si>
  <si>
    <t>37g</t>
  </si>
  <si>
    <t>10c</t>
  </si>
  <si>
    <t>DFIT - Land Sales - Gas</t>
  </si>
  <si>
    <t>FAS 109 Tax Reform - Gas</t>
  </si>
  <si>
    <t>Non-Qual SRP - Officers - accum Def Inc Taxes</t>
  </si>
  <si>
    <t>DTA Provision for Rate Refunds Gas</t>
  </si>
  <si>
    <t>DFIT - Westcoast Capacity Assignment - Electric</t>
  </si>
  <si>
    <t>26b</t>
  </si>
  <si>
    <t>Electric - Env Remediation Costs - accum Def</t>
  </si>
  <si>
    <t>DFIT Charitable Contribution Carryforward</t>
  </si>
  <si>
    <t>Gain on Disp Of Emiss Allow - ACD Def Inc Tax</t>
  </si>
  <si>
    <t>DFIT WWU Sponsorship</t>
  </si>
  <si>
    <t>DFIT - LTIP 162m Contra</t>
  </si>
  <si>
    <t>Sr Mgmt L-T Incentive Plan - accum Def Inc Ta</t>
  </si>
  <si>
    <t>Gardiner Property Deferred Loss</t>
  </si>
  <si>
    <t>Def Tax Colstrip Reclamation Electric</t>
  </si>
  <si>
    <t>Deferred FIT - FAS 133 Fwd Swap Long Term</t>
  </si>
  <si>
    <t>Deferred FIT - Electric ARO</t>
  </si>
  <si>
    <t>37f</t>
  </si>
  <si>
    <t>Defrrd Tax Asset - SFAS 158 Qualified P</t>
  </si>
  <si>
    <t>Defrrd Tax Asset - SFAS 158 SERP</t>
  </si>
  <si>
    <t>Defrrd Tax Asset - SFAS 158 Postrtrmnt</t>
  </si>
  <si>
    <t>Deferred FIT - Horizon Wind Energy Paym</t>
  </si>
  <si>
    <t>DFIT - AMT Credit Carryforward</t>
  </si>
  <si>
    <t>DFIT - BPA Transmission Eq Reserve LT</t>
  </si>
  <si>
    <t>Def FIT - Production Tax Credit-OLD</t>
  </si>
  <si>
    <t>Def FIT - Bad Debts- Gas</t>
  </si>
  <si>
    <t>DFIT Summit Landlord Incentive</t>
  </si>
  <si>
    <t>Def FIT - Demand Charges</t>
  </si>
  <si>
    <t>DFIT Staples Loyalty Incentive</t>
  </si>
  <si>
    <t>Def FIT - JP Storage 263A</t>
  </si>
  <si>
    <t>DFIT Bothel Data Ctr. - Ppd Lease Expense</t>
  </si>
  <si>
    <t>35a</t>
  </si>
  <si>
    <t>Def FIT - Mint Farm EqOS</t>
  </si>
  <si>
    <t>Def FIT - ARO</t>
  </si>
  <si>
    <t>Def FIT - Production Tax Credit-New</t>
  </si>
  <si>
    <t>Carrying Costs on PTC's</t>
  </si>
  <si>
    <t>DFIT RECs Post 11/09</t>
  </si>
  <si>
    <t>DFIT - PTC Reg Liability</t>
  </si>
  <si>
    <t>DEF FIT - Reserve for Injuries and Damage -Electric</t>
  </si>
  <si>
    <t>Def FIT - Reserve for Injuries and Damage - Gas</t>
  </si>
  <si>
    <t>DFIT-BNP Electric</t>
  </si>
  <si>
    <t>26c</t>
  </si>
  <si>
    <t>DFIT - Land Sales to PWI</t>
  </si>
  <si>
    <t>DFIT-Landis-Gyr AMR Billing Credits-Elec</t>
  </si>
  <si>
    <t>DFIT-Landis-Gyr AMR Billing Credits-Gas</t>
  </si>
  <si>
    <t>DFIT- Green Gas Attributes</t>
  </si>
  <si>
    <t>DFIT Summit Purchase - Electric</t>
  </si>
  <si>
    <t>DFIT Summitt Purchase - Gas</t>
  </si>
  <si>
    <t>Def FIT - Bad Debts- Electric</t>
  </si>
  <si>
    <t>DFIT REC Rate Schedule 137</t>
  </si>
  <si>
    <t>DFIT REC Int on REC Schedule 137</t>
  </si>
  <si>
    <t>DFIT REC Int on REC Not in Rates</t>
  </si>
  <si>
    <t>DFIT - Equity Reserve on LSR</t>
  </si>
  <si>
    <t>DFIT - Equity Reserve on Ferndale - Long Term</t>
  </si>
  <si>
    <t>DFIT - Int LSR Treasury Grant Sch95A - LT</t>
  </si>
  <si>
    <t>DFIT - Equity Reserve on Sbnoqualmie OS - LT</t>
  </si>
  <si>
    <t>DFIT-Equity Reserve on Baker Project-LT</t>
  </si>
  <si>
    <t>DFIT-Operating Lease Obligation-LT</t>
  </si>
  <si>
    <t>DFIT-PCA Fixed Cost Deferral LT</t>
  </si>
  <si>
    <t>FAS 109 Tax Reform - Electric</t>
  </si>
  <si>
    <t>DTA Montana Transition Fund PTC</t>
  </si>
  <si>
    <t>DTA Provision for Rate Refunds Electric</t>
  </si>
  <si>
    <t>DTA for Unearned Revenue - Pole Contact</t>
  </si>
  <si>
    <t>DFIT-DFIT NOL Carryforward-ST</t>
  </si>
  <si>
    <t>35a2</t>
  </si>
  <si>
    <t>11</t>
  </si>
  <si>
    <t>DFIT- Deferral Snoqualmie Treasury Grant-LT</t>
  </si>
  <si>
    <t>22</t>
  </si>
  <si>
    <t>DFIT-Int Baker Treasury Grant-LT</t>
  </si>
  <si>
    <t>DFIT-Electric Decoupling GAAP-Unearned Revenue-LT</t>
  </si>
  <si>
    <t>DFIT-Gas Decoupling GAAP-Unearned Revenue-LT</t>
  </si>
  <si>
    <t>DFIT-Decoupling Electric ROR Over Earning -LT</t>
  </si>
  <si>
    <t>DFIT-Decoupling Gas ROR Over Earning</t>
  </si>
  <si>
    <t>Current Demand Def - Unrec Purch Gas Costs</t>
  </si>
  <si>
    <t>Curr Commodity Def - Unrec Purch Gas Costs</t>
  </si>
  <si>
    <t>Interest Curr Comm.- Unrcvd Purch Gas C</t>
  </si>
  <si>
    <t>Interest Curr Demand-Unrcvd Purch Gas C</t>
  </si>
  <si>
    <t>PGA  Amort - Demand</t>
  </si>
  <si>
    <t>PGA  Amort - Dommod</t>
  </si>
  <si>
    <t>TOTAL ASSETS</t>
  </si>
  <si>
    <t>Common Stock Issued - PSE 0.01 Par</t>
  </si>
  <si>
    <t>Gas - Premium on Cap Stock - Common</t>
  </si>
  <si>
    <t>Electric - Premium on Cap Stock - Common</t>
  </si>
  <si>
    <t>Premium on Cap Stock - Common Stock</t>
  </si>
  <si>
    <t>Miscellaneous Paid in Capital</t>
  </si>
  <si>
    <t>SFAS 123R Tax Windfall Benefit</t>
  </si>
  <si>
    <t>Gas - Common Stock Expense</t>
  </si>
  <si>
    <t>Electric - Common Stock Expense</t>
  </si>
  <si>
    <t>Approp RE - Fed Amort Reserve - Baker</t>
  </si>
  <si>
    <t>Approp RE - Fed Amort Reserve - Snoqualmie</t>
  </si>
  <si>
    <t>Unappropriated Retained Earnings</t>
  </si>
  <si>
    <t>Total Profit/Loss Current Year</t>
  </si>
  <si>
    <t>Dividends Declared - Common Stock</t>
  </si>
  <si>
    <t>Adjustments to Retained Earnings</t>
  </si>
  <si>
    <t>Derivatives in Retained Earnings - Electric</t>
  </si>
  <si>
    <t>Dividends on Common Stock (Gas History)</t>
  </si>
  <si>
    <t>Dividends on Preferred Stock (Gas History)</t>
  </si>
  <si>
    <t>Excess Premium - Preferred Stock</t>
  </si>
  <si>
    <t>Unappropriated Retained Earnings (Elect Histo</t>
  </si>
  <si>
    <t>Puget Western - Retained Earnings</t>
  </si>
  <si>
    <t xml:space="preserve">OCI - Fwd Swap 6/27/2006 </t>
  </si>
  <si>
    <t>OCI - Treasury Lock  5-24-05</t>
  </si>
  <si>
    <t>OCI - Forward Swap 9/13/06</t>
  </si>
  <si>
    <t>AOCI - FAS 15 Qualified Pension</t>
  </si>
  <si>
    <t>AOCI - DFIT Qualified Pension</t>
  </si>
  <si>
    <t>AOCI - FAS 15 SERP</t>
  </si>
  <si>
    <t>AOCI - DFIT SERP</t>
  </si>
  <si>
    <t>AOCI - FAS 158 Post Retirement</t>
  </si>
  <si>
    <t>AOCI - DFIT Post Retirement</t>
  </si>
  <si>
    <t>DFIT - Fwd Swap 09-13-06</t>
  </si>
  <si>
    <t>DFIT Fwd Swap 6-27-06</t>
  </si>
  <si>
    <t>DFIT Treasury Lock 5-24</t>
  </si>
  <si>
    <t>7.15% Med Term Notes C - Due 12/19/25</t>
  </si>
  <si>
    <t>7.20% Med Term Notes C - Due 12/22/25</t>
  </si>
  <si>
    <t>7.02% Med Term Notes due 12/01/27</t>
  </si>
  <si>
    <t>6.74% Med Term Notes - Due 06/15/18</t>
  </si>
  <si>
    <t>7.00% MTN Series B Due 3/9/29</t>
  </si>
  <si>
    <t>3.9% Pollution Control Rev Series 2013A Due 3/2031</t>
  </si>
  <si>
    <t>$425MM 4.30% Sr Notes Due 2045</t>
  </si>
  <si>
    <t>$600M Sr. Notes Due June 2048</t>
  </si>
  <si>
    <t>6.724% 30 Year Notes Due 6/15/2036</t>
  </si>
  <si>
    <t>6.274% Senior Notes Due 3/15/2037</t>
  </si>
  <si>
    <t>5.757% Senior Notes Due 10/01/39</t>
  </si>
  <si>
    <t>5.764% Senior Notes Due 7/15/40</t>
  </si>
  <si>
    <t>$300 Million 5.63% Senior Notes Issue Discount</t>
  </si>
  <si>
    <t>$425 million 4.30% Senior Notes Discoun</t>
  </si>
  <si>
    <t>Printer Capital Lease Obligations - Non Current</t>
  </si>
  <si>
    <t>Injuries / Damages</t>
  </si>
  <si>
    <t>Liability Reserve Reimbursements - Gas</t>
  </si>
  <si>
    <t>Liability Reserve - Gas</t>
  </si>
  <si>
    <t>SEP Pension &amp; Benefit Plant Liabiltiy</t>
  </si>
  <si>
    <t>Post Retriement Benefit Plan Benefit</t>
  </si>
  <si>
    <t>Qualified Pension Plan Liability</t>
  </si>
  <si>
    <t>Regence Self-Insurance IBNR</t>
  </si>
  <si>
    <t>Wellness Benefit Program</t>
  </si>
  <si>
    <t>Group Health Self Insurance IBNR</t>
  </si>
  <si>
    <t>Regence Reinsurance Fee 2014-2016</t>
  </si>
  <si>
    <t>Group Health Reinsurance Fee 2014-2016</t>
  </si>
  <si>
    <t>Accrued Env Rem - White River (Buckley</t>
  </si>
  <si>
    <t>Accrued Env Rem - Olympia UST</t>
  </si>
  <si>
    <t>Accrued Env Rem - Whidbey Island UST</t>
  </si>
  <si>
    <t>Accrued Env Rem - Puyallup Garage</t>
  </si>
  <si>
    <t>Accrued Env Rem - Poulsbo Service Cente</t>
  </si>
  <si>
    <t>Accrued Env. Remediation - Crystal Mountain</t>
  </si>
  <si>
    <t>Accrued Env Rem - Lower Baker Powerhous</t>
  </si>
  <si>
    <t>Accr Env Rem - Downtowner Property</t>
  </si>
  <si>
    <t>Accr Env Rem - Snoqualmie Power Plant S</t>
  </si>
  <si>
    <t>Accr Env Rem - Bellingham Boulevard Par</t>
  </si>
  <si>
    <t>Accrued Env Rem - Electric Flume</t>
  </si>
  <si>
    <t>Accr Env Rem -Duwamish River Site</t>
  </si>
  <si>
    <t>Accr Env Rem - Talbot Hill Sub &amp; Switchyard Site</t>
  </si>
  <si>
    <t>Wild Horse US Treasury Grant</t>
  </si>
  <si>
    <t>Accr Env. Rem. - Sammamish Substation</t>
  </si>
  <si>
    <t>Accr. Env. Rem. - City of Olympia vs. PSE</t>
  </si>
  <si>
    <t>Accr . Env. Rem. - Whitehorn UST</t>
  </si>
  <si>
    <t>LSR U.S. Treasury Grants</t>
  </si>
  <si>
    <t>Snoqualmie U.S. Hydro Grant</t>
  </si>
  <si>
    <t>Accr Env Rem - Gas Works Park</t>
  </si>
  <si>
    <t>Baker Hydro Grant</t>
  </si>
  <si>
    <t>Accr Env Rem-White Rvr/Buckley Phase I</t>
  </si>
  <si>
    <t>Accr Env Rem–BHM Central Waterfront Sit (Fut Cost Est)</t>
  </si>
  <si>
    <t>Accr Env Rem - Shuffleton (Fut Cost Est)</t>
  </si>
  <si>
    <t>AETNA II Lawsuit unallocated proceeds -</t>
  </si>
  <si>
    <t>Accum Prov Rates Subject to Refund</t>
  </si>
  <si>
    <t>Accumulated Provision for Rate Refunds</t>
  </si>
  <si>
    <t>ARO - South King Complex - Long Term</t>
  </si>
  <si>
    <t>East Building ARO</t>
  </si>
  <si>
    <t>ARO-Colstrip unit 1&amp;2 Ash Pond Capping</t>
  </si>
  <si>
    <t>ARO - Colstrip unit 3&amp;4 Ash Pond Cappin</t>
  </si>
  <si>
    <t>Wells Fargo Bank - Commercial Paper</t>
  </si>
  <si>
    <t>Merrill Lynch - Commercial Paper</t>
  </si>
  <si>
    <t>Suntrust Bank - Commercial Paper</t>
  </si>
  <si>
    <t>Mizuho Securities - Commercial Paper</t>
  </si>
  <si>
    <t>WECO - Vouchers Payable</t>
  </si>
  <si>
    <t>A/P - Power Cost</t>
  </si>
  <si>
    <t>Accounts Payable - Vouchers (Electric Sys)</t>
  </si>
  <si>
    <t>A/P - BPA Transmission Payable</t>
  </si>
  <si>
    <t>A/P - Firm Contract Power Payable</t>
  </si>
  <si>
    <t>A/P - Secondary Power Payable</t>
  </si>
  <si>
    <t>Accounts Payable - Payroll (Electric Sys)</t>
  </si>
  <si>
    <t>A/P - PURPA Power Payable</t>
  </si>
  <si>
    <t>A/P - Combustion Turbine Fuel Payable</t>
  </si>
  <si>
    <t>A/P - Financial Swap payable</t>
  </si>
  <si>
    <t>Salvation Army Donations</t>
  </si>
  <si>
    <t>A/P - Transmission Payable (Non-BPA)</t>
  </si>
  <si>
    <t>Payroll - Energy Fund / Salvation Army</t>
  </si>
  <si>
    <t>A/P Frederickson #1 Vouchers</t>
  </si>
  <si>
    <t>Misc Payroll Deductions</t>
  </si>
  <si>
    <t>CAISO Payable</t>
  </si>
  <si>
    <t>A/P - Gas Pipeline Liability</t>
  </si>
  <si>
    <t>A/P - Gas Purchases</t>
  </si>
  <si>
    <t>Electric - Payroll Deductions - IBEW Union Du</t>
  </si>
  <si>
    <t>Gas - Payroll Deductions - UA Union Dues</t>
  </si>
  <si>
    <t>PTO / Holiday / etc - Clearing</t>
  </si>
  <si>
    <t>A/P – Montana Community Transition Fund</t>
  </si>
  <si>
    <t>Incentive Pay Liability</t>
  </si>
  <si>
    <t>Accounts Payable - E-Payable Account</t>
  </si>
  <si>
    <t>DBS Non-PO Accrual</t>
  </si>
  <si>
    <t>A/P - Salary Month End Payroll Accrual</t>
  </si>
  <si>
    <t>A/P - Hourly Month End Payroll Accrual</t>
  </si>
  <si>
    <t>Payroll - Misc Payable Deductions-good</t>
  </si>
  <si>
    <t>Payroll - 401k company match</t>
  </si>
  <si>
    <t>Dental Insurance - WDS</t>
  </si>
  <si>
    <t>Life Insurance - Hartford</t>
  </si>
  <si>
    <t>AD&amp;D Insurance - CIGNA</t>
  </si>
  <si>
    <t>LTD Insurance - Hartford</t>
  </si>
  <si>
    <t>LTC Insurance - UNUM</t>
  </si>
  <si>
    <t>Payroll HSA EE Deduction</t>
  </si>
  <si>
    <t>Worker's Comp-Working Fund</t>
  </si>
  <si>
    <t>Dental Insurance - Willamette</t>
  </si>
  <si>
    <t>A/P - Biogas Purchases</t>
  </si>
  <si>
    <t>Default Payroll Withholding - S/B $0.00</t>
  </si>
  <si>
    <t>Accounts Payable Reconcilation Account</t>
  </si>
  <si>
    <t>GR/IR Clearing Account</t>
  </si>
  <si>
    <t>Medical Aid - Supplemental</t>
  </si>
  <si>
    <t>Health/Dependent Spending ACDts - Year 1</t>
  </si>
  <si>
    <t>Health/Dependent Spending ACDts - Year</t>
  </si>
  <si>
    <t>401(k) Plan EE</t>
  </si>
  <si>
    <t>Loan Payback 401(k)</t>
  </si>
  <si>
    <t>Cash Discount Clearing</t>
  </si>
  <si>
    <t>Electron Hydro Sale Payments to Tribe</t>
  </si>
  <si>
    <t>Accounts Payable - BillServ NSF's and A</t>
  </si>
  <si>
    <t>Accounts Payable - APS NSF's and Adj-Ke</t>
  </si>
  <si>
    <t>Payroll - Medical Insurance Payable- Re</t>
  </si>
  <si>
    <t>Accounts Payable - Bill Matrix NSFs &amp; Adj. Key Bank</t>
  </si>
  <si>
    <t>Accounts Payable - DOXO NSF's and Adj - Key Bank</t>
  </si>
  <si>
    <t>Payroll HAS ER Contributions</t>
  </si>
  <si>
    <t>Ferndale - Liability Payable ST</t>
  </si>
  <si>
    <t>Payroll - Life Insurance Payable- Retir</t>
  </si>
  <si>
    <t>A/P Liability - Credit Balance Refund</t>
  </si>
  <si>
    <t>Payroll- Giving Campaign</t>
  </si>
  <si>
    <t>Unapplied Credits-Pledges</t>
  </si>
  <si>
    <t>Unapplied Credits-Customer's Overpaymen</t>
  </si>
  <si>
    <t>IC AP - Puget LNG</t>
  </si>
  <si>
    <t>IC AP - Puget Holding LLC</t>
  </si>
  <si>
    <t>IC AP - Puget Energy, Inc</t>
  </si>
  <si>
    <t>Customer Deposits - Common</t>
  </si>
  <si>
    <t>28a</t>
  </si>
  <si>
    <t>12a</t>
  </si>
  <si>
    <t>Transmission Services Deposits</t>
  </si>
  <si>
    <t>Accrued WA Tax - Unbilled Electric Reve</t>
  </si>
  <si>
    <t>Accrued WA Tax - Unbilled Gas Revenue</t>
  </si>
  <si>
    <t>Federal Income Taxes</t>
  </si>
  <si>
    <t>Federal Excise Tax - Fuel/Drayage Veh</t>
  </si>
  <si>
    <t>Accrued FICA - Company</t>
  </si>
  <si>
    <t>FIT Withholding-Board Member</t>
  </si>
  <si>
    <t>Property Taxes - Washington - Electric</t>
  </si>
  <si>
    <t>Property Taxes - Montana - Electric</t>
  </si>
  <si>
    <t>Washington Unemployment Tax - Employer</t>
  </si>
  <si>
    <t>Property Taxes - Oregon - Electric</t>
  </si>
  <si>
    <t>B&amp;O TAXES WITHOLDING-BOARD MEMBERS</t>
  </si>
  <si>
    <t>Property Taxes - Washington - Gas</t>
  </si>
  <si>
    <t>Accrued Washington Municipal Util Tax - Elect</t>
  </si>
  <si>
    <t>Montana State Electric Energy Producer Tax</t>
  </si>
  <si>
    <t>Montana Unemployment Tax Withheld - Employee</t>
  </si>
  <si>
    <t>CA Income Tax Payable</t>
  </si>
  <si>
    <t>Corp License Tax - Montana</t>
  </si>
  <si>
    <t>Accrued Washington State Utility Tax - Electr</t>
  </si>
  <si>
    <t>Accrued Washington State Utility Tax - Gas</t>
  </si>
  <si>
    <t>Accrued Washington Municipal Utility Taxes -</t>
  </si>
  <si>
    <t>Accrued WA State &amp; Local Use Tax</t>
  </si>
  <si>
    <t>Accrued WA State B &amp; O Taxes</t>
  </si>
  <si>
    <t>Accrued WA City B &amp; O Taxes</t>
  </si>
  <si>
    <t>Federal Unemployment Tax - Employer</t>
  </si>
  <si>
    <t>Accrued Int 7.15% Notes Due Dec &amp; Jun</t>
  </si>
  <si>
    <t>Accrued Int 7.20% Notes Due Dec &amp; Jun</t>
  </si>
  <si>
    <t>Accrued Int Bank Notes - Domestic</t>
  </si>
  <si>
    <t>7.00% MTN Series B Due 3/9/29 - Accrued</t>
  </si>
  <si>
    <t>6.74% Med Term Notes Due 6/15/18 - Accrued In</t>
  </si>
  <si>
    <t>Accrued Interest - Transm Deposits</t>
  </si>
  <si>
    <t>Accrued Int - Bonds 9.14% MTN Due 06/21/01</t>
  </si>
  <si>
    <t>5.483% Senior Notes due 6/1/2035</t>
  </si>
  <si>
    <t>Accrued Interest on PE Note</t>
  </si>
  <si>
    <t>Accrued Interest - 6.724% Notes Due 6/1</t>
  </si>
  <si>
    <t>Accrued Interest - 6.274% Senior Notes Due 3/15/2037</t>
  </si>
  <si>
    <t>PSE Barclays Op Cr Interest Expense ACD</t>
  </si>
  <si>
    <t>Accrued Interest - $600M Sr Notes Due J</t>
  </si>
  <si>
    <t>5.757% Accrued Interest -Senior Notes Due 10/1/2039</t>
  </si>
  <si>
    <t>$250 Million 4.434% Sr Notes due 2041</t>
  </si>
  <si>
    <t>$45 Million 4.70% Sr Notes due 2051</t>
  </si>
  <si>
    <t>Common - Accrued Interest Customer Deposits</t>
  </si>
  <si>
    <t>4.0% Pollution Control Rev Series 2013B Due 3/2031</t>
  </si>
  <si>
    <t>Accrued Interest - $425MM 4.30% Sr Note</t>
  </si>
  <si>
    <t>FICA Tax Withheld - Employee</t>
  </si>
  <si>
    <t>Washington State &amp; Local Sales Tax Collected</t>
  </si>
  <si>
    <t>Federal Income Tax Withheld - Employee</t>
  </si>
  <si>
    <t>GST on Gas Sales from PSE</t>
  </si>
  <si>
    <t>Baker SA 318 Law Enforcement Plan</t>
  </si>
  <si>
    <t>WUTC Greenwood Penalty Accrual</t>
  </si>
  <si>
    <t>NERC Standards Compliance Loss Reserve</t>
  </si>
  <si>
    <t>Wind Farm Maintenance Accrual</t>
  </si>
  <si>
    <t>California Carbon Obligation</t>
  </si>
  <si>
    <t>EIM SOC Penalty Accrual</t>
  </si>
  <si>
    <t>Junior Achievement Pledge-Short Term</t>
  </si>
  <si>
    <t>US Treasury Grants in Schedule 95A</t>
  </si>
  <si>
    <t>Wash St Annual Filing Fee</t>
  </si>
  <si>
    <t>FERC Annual Charge US Lands -ST</t>
  </si>
  <si>
    <t>Lower Baker - FERC License Fees</t>
  </si>
  <si>
    <t>Upper Baker - FERC License Fees</t>
  </si>
  <si>
    <t>Snoqualmie #1 - FERC License Fees</t>
  </si>
  <si>
    <t>Snoqualmie #2 - FERC License Fees</t>
  </si>
  <si>
    <t>Severance Payable</t>
  </si>
  <si>
    <t>Trading Floor FERC Fees Payable</t>
  </si>
  <si>
    <t>Accrued WUTC Fee</t>
  </si>
  <si>
    <t>Gas - WUTC SQI Penalty</t>
  </si>
  <si>
    <t>401(k) 1% Company Contribution</t>
  </si>
  <si>
    <t>Electric - WUTC SQI Penalty</t>
  </si>
  <si>
    <t>Electric - Town of Concrete Funding - BakLicImp</t>
  </si>
  <si>
    <t>Accrual - 401(k) Match on Incentive Pla</t>
  </si>
  <si>
    <t>Electric - Upper Skagit Tribe MOU - BakLicImp</t>
  </si>
  <si>
    <t>Electric - Sauk-Suiattle Agmt - BakLicImp</t>
  </si>
  <si>
    <t>Electric - Swinomish Tribe Agmt - BakLicImp</t>
  </si>
  <si>
    <t>Accrued - Sale of Transf Frequency Resp</t>
  </si>
  <si>
    <t>Accrued–Sale Trsfrd Frequency Response–SCL Elec</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</si>
  <si>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</si>
  <si>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</si>
  <si>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</si>
  <si>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</si>
  <si>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</si>
  <si>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</si>
  <si>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</si>
  <si>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</si>
  <si>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</si>
  <si>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</si>
  <si>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</si>
  <si>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</si>
  <si>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</si>
  <si>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Article 602 - Terrestrial Enhance &amp; Research Fund O&amp;M</t>
  </si>
  <si>
    <t>Article 302 - Aesthetics Mgmt O&amp;M</t>
  </si>
  <si>
    <t>Article 304 - Bak Resr Rec Water Safety Pln O&amp;M</t>
  </si>
  <si>
    <t>Article 602 - O&amp;M Habitat Enhance, Rstr</t>
  </si>
  <si>
    <t>Article 602 - O&amp;M Cultural Resource Enh</t>
  </si>
  <si>
    <t>Capital Lease Obligation - Lanis-Gyr</t>
  </si>
  <si>
    <t>Printer Capital Lease Obligation</t>
  </si>
  <si>
    <t>Unrealized Loss ST - Core Pwr/Gas for Pwr</t>
  </si>
  <si>
    <t>Unrealized Loss ST - Core Gas</t>
  </si>
  <si>
    <t>Unrealized Loss LT - Core Pwr/Gas for Pwr</t>
  </si>
  <si>
    <t>Unrealized Loss LT - Core Gas</t>
  </si>
  <si>
    <t>Cust Advances for  Const Posted 9/1</t>
  </si>
  <si>
    <t>NewRule 7 Refund zero consump cust adva</t>
  </si>
  <si>
    <t>Residential Single Family Elec Customer</t>
  </si>
  <si>
    <t>Residential Plat Elec Customer Advances</t>
  </si>
  <si>
    <t>Non-Residential Elec Customer Advances</t>
  </si>
  <si>
    <t>Rule 7 Cust Adv With Tax (9-1-03)</t>
  </si>
  <si>
    <t>Developers Deposit Rule 7 (9-1-03)</t>
  </si>
  <si>
    <t>Rule 7A Cust Adv With Tax (Kitt) (9-1-0</t>
  </si>
  <si>
    <t>Colstrip 3 &amp; 4 Final Reclamation Liability</t>
  </si>
  <si>
    <t>J Harvey Const Encroach. Dep/BPA Kitsap</t>
  </si>
  <si>
    <t>Tacoma Agreement LNG</t>
  </si>
  <si>
    <t>Deferred Compensation - Salary Deferred</t>
  </si>
  <si>
    <t>PTC Deferral Post June 2010</t>
  </si>
  <si>
    <t>Limited Use Permit Salish Lodge/Snoq Ce</t>
  </si>
  <si>
    <t>Equity Reserve on Snoqualmie Deferred Return</t>
  </si>
  <si>
    <t>Equity Reserve on Baker Deferred Return</t>
  </si>
  <si>
    <t>Unearned Revenue - Pole Contacts</t>
  </si>
  <si>
    <t>Def Rev Sch85 Lifetime O&amp;M on Increm Li</t>
  </si>
  <si>
    <t>Junior Acheuivement Pledge-Long Term</t>
  </si>
  <si>
    <t>Deferred Pole Contact Compliance Payment</t>
  </si>
  <si>
    <t>Lower Snake River Trans Interest Due Customers</t>
  </si>
  <si>
    <t>GAAP Equity Reserve on LSR BPA Trans. Dep.</t>
  </si>
  <si>
    <t>International Paper - Westcoast Capacity Agreement</t>
  </si>
  <si>
    <t>Misc Def Cr. - Equity Reserve on LSR Ph. 1 Fixed Def</t>
  </si>
  <si>
    <t>LSR BPA Bill Credit Holding</t>
  </si>
  <si>
    <t>LT Incentive Plan for Sr Mgmt</t>
  </si>
  <si>
    <t>Unclaimed Vendor Payments</t>
  </si>
  <si>
    <t>Unearned Revenue - Miscellaneous</t>
  </si>
  <si>
    <t>Def Compensation - IBNR</t>
  </si>
  <si>
    <t>PSE Building (A) - Landlord Incentives</t>
  </si>
  <si>
    <t>PSE Building (B) - Landlord Incentives</t>
  </si>
  <si>
    <t>Deferred Interchange Power</t>
  </si>
  <si>
    <t>Landlord Incentive Bldg B - Floor 4</t>
  </si>
  <si>
    <t>Bothel Data Center Landlord Incentives</t>
  </si>
  <si>
    <t>Redmond West Tenant Improvement - ST</t>
  </si>
  <si>
    <t>Unclaimed Property - Customer Refunds</t>
  </si>
  <si>
    <t>Unclaimed Property - Payroll Checks</t>
  </si>
  <si>
    <t>Residential Exchange - Other Deferred C</t>
  </si>
  <si>
    <t xml:space="preserve">Unclaimed Vendor Payments - California  </t>
  </si>
  <si>
    <t>Unclaimed Property - Customer Refunds - California</t>
  </si>
  <si>
    <t>Snoqualmie License O&amp;M Liability</t>
  </si>
  <si>
    <t>Oth Def Credit-Staples Loyalty Incentiv</t>
  </si>
  <si>
    <t>Other Deferred Credits - LIHEAP Credit - Electric</t>
  </si>
  <si>
    <t>Other Deferred Credits - LIHEAP Credit - Gas</t>
  </si>
  <si>
    <t>Other Deferred Credits - Contra LIHEAP Credit-Elec</t>
  </si>
  <si>
    <t>Other Deferred Credits - Contra LIHEAP Credit-Gas</t>
  </si>
  <si>
    <t>PGA Unrealized Gain</t>
  </si>
  <si>
    <t>WWU Foundation Pledge – Long Term</t>
  </si>
  <si>
    <t>Baker License O&amp;M Liability</t>
  </si>
  <si>
    <t>Misc Def Cr - MNT Equity Offset CarryC - UE-082128</t>
  </si>
  <si>
    <t>Oth. Def. Cr. - Landis - Gyr AMR Billing Credits - Elec.</t>
  </si>
  <si>
    <t>Oth. Def. Cr. - Landis - Gyr AMR Billing Credits - Gas</t>
  </si>
  <si>
    <t>Redmond West 2nd Amen Tenant Incentives</t>
  </si>
  <si>
    <t>Lease Security Deposit-Electric</t>
  </si>
  <si>
    <t>Lease Security Deposit-Common</t>
  </si>
  <si>
    <t>Electric Decoupling GAAP Unearned Revenue</t>
  </si>
  <si>
    <t>Gas Decoupling GAAP Unearned Revenue</t>
  </si>
  <si>
    <t>Unearned Easement Revenue</t>
  </si>
  <si>
    <t>Deferred Credit - Green Power Tariff</t>
  </si>
  <si>
    <t>Deferred Credit - Carbon Offset Program</t>
  </si>
  <si>
    <t>Freddy1 Remaining Estimated FFH Fees</t>
  </si>
  <si>
    <t>2007 Cashiers Overages</t>
  </si>
  <si>
    <t>Equity Resrv on Ferndale Fixed Deferral</t>
  </si>
  <si>
    <t>Redmond West on Willows - Landlord Ince</t>
  </si>
  <si>
    <t>Redmond West Tenant Improvement</t>
  </si>
  <si>
    <t>Low Income Program - Electric</t>
  </si>
  <si>
    <t>Low Income Program - Gas</t>
  </si>
  <si>
    <t>Operating Leases Oligation</t>
  </si>
  <si>
    <t>PTC Reg Acct Contra</t>
  </si>
  <si>
    <t>Deferred PTC Reg Asset Contra Abandonme</t>
  </si>
  <si>
    <t>PTCs Transition Fund Contra</t>
  </si>
  <si>
    <t>Deferred PTCs</t>
  </si>
  <si>
    <t>Reg Liability Tax Reform – Property Gas</t>
  </si>
  <si>
    <t>Reg Liability Tax Reform – Non Property Gas</t>
  </si>
  <si>
    <t>Unamortized Gain from Disp Allowance - Colstr</t>
  </si>
  <si>
    <t>Summit Purchase Buyout - Electric</t>
  </si>
  <si>
    <t>Summit Purchase Buyout - Gas</t>
  </si>
  <si>
    <t>BNP Westcoast Pipeline Capacity-Non Core Gas</t>
  </si>
  <si>
    <t>29.1</t>
  </si>
  <si>
    <t>FBE Westcoast Pipeline Capacity- Non Core Gas</t>
  </si>
  <si>
    <t>Deferred REC Revenue Post Nov. 2009</t>
  </si>
  <si>
    <t>PTC Customer Deferral of Pre-July 2010</t>
  </si>
  <si>
    <t>REC Proceeds in Rates Sch 137</t>
  </si>
  <si>
    <t>Interest On REC Proceeds in Rates</t>
  </si>
  <si>
    <t>Interest on REC Proceeds Not in Rates</t>
  </si>
  <si>
    <t>Interest on Treasury Grant in Sch 95a</t>
  </si>
  <si>
    <t>Int. on LSR Treasury Grant in Sch 95A</t>
  </si>
  <si>
    <t>Electric Residential Decouping Revenue Overcollect</t>
  </si>
  <si>
    <t>Gas Residential Decouping Revenue Overcollect</t>
  </si>
  <si>
    <t>Gas Non-Residential Decouping Revenue Overcollect</t>
  </si>
  <si>
    <t>25400361</t>
  </si>
  <si>
    <t>Int on Elec Residential Decoupling Rev</t>
  </si>
  <si>
    <t>Electric Schedule 26 Decoupling Revenue Overcollected</t>
  </si>
  <si>
    <t>Electric Schedule 31 Decoupling Revenue Overcollected</t>
  </si>
  <si>
    <t>Gas ROR Over Earning</t>
  </si>
  <si>
    <t>Sch 142 Electric Residential to Return</t>
  </si>
  <si>
    <t>Dfrd Principal on BioGas in Rates</t>
  </si>
  <si>
    <t>Dfrd Interest on Bogas in Rates</t>
  </si>
  <si>
    <t>Interest on Electric Schedule 31 Decoupling Revenue</t>
  </si>
  <si>
    <t>Interest on Electric Schedule 26 Decoupling Revenue</t>
  </si>
  <si>
    <t>Sch 142 Electric Schedule 26 to Return</t>
  </si>
  <si>
    <t>Sch 142 Elec Schedule 31 to Return to C</t>
  </si>
  <si>
    <t>Deferral Snoqualmie Hydro Grant</t>
  </si>
  <si>
    <t>Deferral Baker US Treasury Grant</t>
  </si>
  <si>
    <t>JPUD Gain to Customers-Electric</t>
  </si>
  <si>
    <t>Electric ROR Over Earning-Decoupling</t>
  </si>
  <si>
    <t>Deferred Tax Rate Change – Electric</t>
  </si>
  <si>
    <t>Deferred Tax Rate Change - Gas</t>
  </si>
  <si>
    <t>E Decoup Rev Overcollect - Sch 8 &amp; 24</t>
  </si>
  <si>
    <t>E Decoup Rev Overcoll - Sch 7A, 11, 25,</t>
  </si>
  <si>
    <t>E FPC Decoup Rev Overcollect - Sch 7</t>
  </si>
  <si>
    <t>E FPC Decoup Rev Overcoll - Sch7A,11,25,29,35&amp;43</t>
  </si>
  <si>
    <t>E FPC Decoup Rev Overcollect - Sch 8 &amp; 24</t>
  </si>
  <si>
    <t>E FPC Decoup Rev Overcollect -  Sch 10 &amp; 31</t>
  </si>
  <si>
    <t>E FPC Decoup Rev Overcollect-  Sch 12 &amp;</t>
  </si>
  <si>
    <t>IntE Decoup Rev Overcollect -  Sch 46 &amp; 49</t>
  </si>
  <si>
    <t>G Decoup Rev Overcollect -  Sch 31 &amp; 31T</t>
  </si>
  <si>
    <t>Reg Liability Tax Reform – Non Property Elec</t>
  </si>
  <si>
    <t>G Decoup Rev Overcoll - Sch 41, 41T, 86</t>
  </si>
  <si>
    <t>IntE Decoup Rev Overcollect - Sch 8 &amp; 24</t>
  </si>
  <si>
    <t>IntE Decoup Rev Overcoll - Sch7A,11,25,29,35&amp;43</t>
  </si>
  <si>
    <t>IntE FPC Decoup Rev Overcollect - Sch 7</t>
  </si>
  <si>
    <t>IntE FPC Decoup Rev Overcoll -Sch7A,11,25,29,35&amp;43</t>
  </si>
  <si>
    <t>IntE FPC Decoup Rev Overcollect - Sch 8 &amp; 24</t>
  </si>
  <si>
    <t>IntE FPC Decoup Rev Overcollect -  Sch 10 &amp; 31</t>
  </si>
  <si>
    <t>IntE FPC Decoup Rev Overcollect-  Sch 1</t>
  </si>
  <si>
    <t>Reg Liability Tax Reform – Property Elec</t>
  </si>
  <si>
    <t>IntG Decoup Rev Overcollect -  Sch 31 &amp; 31T</t>
  </si>
  <si>
    <t>E Decoup Rev Return - Sch 8 &amp; 24</t>
  </si>
  <si>
    <t>E Decoup Rev Return - Sch 7A, 11, 25, 2</t>
  </si>
  <si>
    <t>E FPC Decoup Rev Return - Sch 7</t>
  </si>
  <si>
    <t>E FPC Decoup Rev Return - Sch7A,11,25,2</t>
  </si>
  <si>
    <t>E FPC Decoup Rev Return - Sch 8 &amp; 24</t>
  </si>
  <si>
    <t>E FPC Decoup Rev Return - Sch 10 &amp; 31</t>
  </si>
  <si>
    <t>accum Defer Inv Tax Cr - Gas</t>
  </si>
  <si>
    <t>Deferred Gains post  5/31/08 Property Sales - Gas</t>
  </si>
  <si>
    <t>Deferred Gains post 10/31/09 Property Sales - Electric</t>
  </si>
  <si>
    <t>Gas Def Property Gains UG-111049</t>
  </si>
  <si>
    <t>Electric Def Property Gains UE-111048</t>
  </si>
  <si>
    <t>Def Property Gains UE-170033</t>
  </si>
  <si>
    <t>Def Property Gains UG-170034</t>
  </si>
  <si>
    <t>Unamort Gain Reacq Debt- 250M 6.974% MT</t>
  </si>
  <si>
    <t>Deferred Inc Tax - Liberalized Deprec</t>
  </si>
  <si>
    <t xml:space="preserve">Deferred Tax - Common Depreciation  </t>
  </si>
  <si>
    <t>Def Inc Tax - Post 1980 Additions</t>
  </si>
  <si>
    <t>28300001</t>
  </si>
  <si>
    <t>DFIT Provision for Credit Card Deferral</t>
  </si>
  <si>
    <t>DFIT - FAS 133 ST Liability - Electric</t>
  </si>
  <si>
    <t>Def FIT Pension</t>
  </si>
  <si>
    <t>DFIT - FAS 133 LT Liability - Electric</t>
  </si>
  <si>
    <t>Def FIT Bond Related</t>
  </si>
  <si>
    <t>DFIT - BPA Prepayment LT</t>
  </si>
  <si>
    <t>37m</t>
  </si>
  <si>
    <t>DFIT - Variable Deferred Cost Snoqualmie LT</t>
  </si>
  <si>
    <t>37a</t>
  </si>
  <si>
    <t>DFIT Colstrip ARO</t>
  </si>
  <si>
    <t>34</t>
  </si>
  <si>
    <t>28300111</t>
  </si>
  <si>
    <t>DFIT 2018 Storm Excess Costs</t>
  </si>
  <si>
    <t>28300121</t>
  </si>
  <si>
    <t>DFIT Property Tax Electric</t>
  </si>
  <si>
    <t>28300222</t>
  </si>
  <si>
    <t>DFIT Property Tax Gas</t>
  </si>
  <si>
    <t>DFIT - FAS 133 ST Liability - Gas</t>
  </si>
  <si>
    <t>DFIT - FAS 133 LT Liability - Gas</t>
  </si>
  <si>
    <t>DFIT - 2006 Storm Excess Costs</t>
  </si>
  <si>
    <t>DTA Provision for Credit Card Deferral</t>
  </si>
  <si>
    <t>DFIT-2014 Storm Excess Costs</t>
  </si>
  <si>
    <t>DFIT - FAS 133 Liability - PGA  LT</t>
  </si>
  <si>
    <t>Def FIT- Environmental Gas</t>
  </si>
  <si>
    <t>Def FIT - Demand Side Management Gas</t>
  </si>
  <si>
    <t>DFIT - 2015 Storm Excess Costs-LT</t>
  </si>
  <si>
    <t>accum Def Tax Liability - SFAS 109</t>
  </si>
  <si>
    <t>Def FIT - FAS 109</t>
  </si>
  <si>
    <t>Deferred Taxes WNP#3</t>
  </si>
  <si>
    <t>37e</t>
  </si>
  <si>
    <t>DFIT - 2016 Storm Excess Costs-LT</t>
  </si>
  <si>
    <t>DFIT Audit Adjustments</t>
  </si>
  <si>
    <t>DFIT - FAS 133 Frwd Swap Int LT</t>
  </si>
  <si>
    <t>Deferred FIT - PCA Customer Portion</t>
  </si>
  <si>
    <t>28300541</t>
  </si>
  <si>
    <t>DFIT – Goldendale Deferral</t>
  </si>
  <si>
    <t>DFIT - Interest Chelan PUD Reg Asset</t>
  </si>
  <si>
    <t>37l</t>
  </si>
  <si>
    <t>DFIT - Electric Conservation</t>
  </si>
  <si>
    <t>DFIT - White River Reg Asset</t>
  </si>
  <si>
    <t>37c</t>
  </si>
  <si>
    <t>DFIT - FIT MF UE090704</t>
  </si>
  <si>
    <t>37j</t>
  </si>
  <si>
    <t>DFIT - Lower Snake River Deferred Costs</t>
  </si>
  <si>
    <t>DFIT - Ferndale Purchase Deferrals - Long Term</t>
  </si>
  <si>
    <t>37d</t>
  </si>
  <si>
    <t>DFIT-Variable Deferred Cost Baker Upgrade_LT</t>
  </si>
  <si>
    <t>37b</t>
  </si>
  <si>
    <t>DFIT - IWM</t>
  </si>
  <si>
    <t>DFIT-Electric Residential Decoupling Re</t>
  </si>
  <si>
    <t>DFIT-Gas Residential Decoupling Revenue</t>
  </si>
  <si>
    <t>DFIT-Electric NONResidential Decoupling</t>
  </si>
  <si>
    <t>DFIT-Gas NONResidential Decoupling Reve</t>
  </si>
  <si>
    <t>DFIT Electric Property Tax Tracker Schedule 140 - LT</t>
  </si>
  <si>
    <t>DFIT-Gas Property Tax Tracker Schedule 140 -LT</t>
  </si>
  <si>
    <t>DFIT-Decoupling Sch 26 &amp; 31</t>
  </si>
  <si>
    <t>DFIT-Major Inspection-Long Term</t>
  </si>
  <si>
    <t>DFIT-Gas ROR Over Earning-Decoupling Revenue -LT</t>
  </si>
  <si>
    <t>DFIT-Colstrip 3&amp;4 Overhaul Costs-LT</t>
  </si>
  <si>
    <t>DFIT - Electron Unrecovered Loss</t>
  </si>
  <si>
    <t>37i</t>
  </si>
  <si>
    <t>DFIT-Elec ROR Over Earning-Decoupling Revenue-LT</t>
  </si>
  <si>
    <t>DFIT- 2017 Storm - LT</t>
  </si>
  <si>
    <t>TOTAL CAPITALIZATION</t>
  </si>
  <si>
    <t>Total Assets Plus Liabilities and Capitalization</t>
  </si>
  <si>
    <t>NOL</t>
  </si>
  <si>
    <t>Working Capital Ratio</t>
  </si>
  <si>
    <t>Working Capital Spread</t>
  </si>
  <si>
    <t>June 30 2017 CBR</t>
  </si>
  <si>
    <t>Common Allocator</t>
  </si>
  <si>
    <t xml:space="preserve">     Net Classified Plant December 2018 (Excluding General (Common) Plant)</t>
  </si>
  <si>
    <t>Category</t>
  </si>
  <si>
    <t>Other</t>
  </si>
  <si>
    <t>CWIP</t>
  </si>
  <si>
    <t>Earns Interest</t>
  </si>
  <si>
    <t>Colstrip GAAP Acctg</t>
  </si>
  <si>
    <t>Subs</t>
  </si>
  <si>
    <t>COLI</t>
  </si>
  <si>
    <t>Nets to Zero</t>
  </si>
  <si>
    <t>Wind T-Grants</t>
  </si>
  <si>
    <t>PGA</t>
  </si>
  <si>
    <t>FAS 133</t>
  </si>
  <si>
    <t>FAS 109</t>
  </si>
  <si>
    <t>PCA</t>
  </si>
  <si>
    <t>Env - FC</t>
  </si>
  <si>
    <t>Decoupling</t>
  </si>
  <si>
    <t>PTC's</t>
  </si>
  <si>
    <t>SERP/LTIP/PRB</t>
  </si>
  <si>
    <t>LTIP</t>
  </si>
  <si>
    <t>GAAP Equity Reserves</t>
  </si>
  <si>
    <t>24 Mo. GAAP Reserve</t>
  </si>
  <si>
    <t>Pension</t>
  </si>
  <si>
    <t>Include 101, 106, 108 (including 108PTC accounts), 111 and 230 accounts coded to rate base</t>
  </si>
  <si>
    <t>Electric Plant -Not classified-PP</t>
  </si>
  <si>
    <t>Gas Plant -Not classified-PP</t>
  </si>
  <si>
    <t>AMA Dec 2018</t>
  </si>
  <si>
    <t>Jan 2018 - Dec 2018</t>
  </si>
  <si>
    <t>Combined Meter Report December 2018</t>
  </si>
  <si>
    <t>10100501</t>
  </si>
  <si>
    <t/>
  </si>
  <si>
    <t>NO</t>
  </si>
  <si>
    <t>10100502</t>
  </si>
  <si>
    <t>10100503</t>
  </si>
  <si>
    <t>CRB</t>
  </si>
  <si>
    <t>10100601</t>
  </si>
  <si>
    <t>10100602</t>
  </si>
  <si>
    <t>10100651</t>
  </si>
  <si>
    <t>10100661</t>
  </si>
  <si>
    <t>10110013</t>
  </si>
  <si>
    <t>10110023</t>
  </si>
  <si>
    <t>10500501</t>
  </si>
  <si>
    <t>10500502</t>
  </si>
  <si>
    <t>10500503</t>
  </si>
  <si>
    <t>10600501</t>
  </si>
  <si>
    <t>10600502</t>
  </si>
  <si>
    <t>10600503</t>
  </si>
  <si>
    <t>10600602</t>
  </si>
  <si>
    <t>10600603</t>
  </si>
  <si>
    <t>10700011</t>
  </si>
  <si>
    <t>10700012</t>
  </si>
  <si>
    <t>10700013</t>
  </si>
  <si>
    <t>10700023</t>
  </si>
  <si>
    <t>10700051</t>
  </si>
  <si>
    <t>10700501</t>
  </si>
  <si>
    <t>10700502</t>
  </si>
  <si>
    <t>10700503</t>
  </si>
  <si>
    <t>10700601</t>
  </si>
  <si>
    <t>10700602</t>
  </si>
  <si>
    <t>10700603</t>
  </si>
  <si>
    <t>10800061</t>
  </si>
  <si>
    <t>10800062</t>
  </si>
  <si>
    <t>10800071</t>
  </si>
  <si>
    <t>10800072</t>
  </si>
  <si>
    <t>10800501</t>
  </si>
  <si>
    <t>10800502</t>
  </si>
  <si>
    <t>10800503</t>
  </si>
  <si>
    <t>10800541</t>
  </si>
  <si>
    <t>10800543</t>
  </si>
  <si>
    <t>10800552</t>
  </si>
  <si>
    <t>10800601</t>
  </si>
  <si>
    <t>10800602</t>
  </si>
  <si>
    <t>10800611</t>
  </si>
  <si>
    <t>10800621</t>
  </si>
  <si>
    <t>10800631</t>
  </si>
  <si>
    <t>10800701</t>
  </si>
  <si>
    <t>10800711</t>
  </si>
  <si>
    <t>10800721</t>
  </si>
  <si>
    <t>10800741</t>
  </si>
  <si>
    <t>10800751</t>
  </si>
  <si>
    <t>10800831</t>
  </si>
  <si>
    <t>11100501</t>
  </si>
  <si>
    <t>11100502</t>
  </si>
  <si>
    <t>11100503</t>
  </si>
  <si>
    <t>11400001</t>
  </si>
  <si>
    <t>11400011</t>
  </si>
  <si>
    <t>11400031</t>
  </si>
  <si>
    <t>11400061</t>
  </si>
  <si>
    <t>11400071</t>
  </si>
  <si>
    <t>11400091</t>
  </si>
  <si>
    <t>11500001</t>
  </si>
  <si>
    <t>11500011</t>
  </si>
  <si>
    <t>11500031</t>
  </si>
  <si>
    <t>11500041</t>
  </si>
  <si>
    <t>11500051</t>
  </si>
  <si>
    <t>11500061</t>
  </si>
  <si>
    <t>11710002</t>
  </si>
  <si>
    <t>11730002</t>
  </si>
  <si>
    <t>12100503</t>
  </si>
  <si>
    <t>12100513</t>
  </si>
  <si>
    <t>12200503</t>
  </si>
  <si>
    <t>12310000</t>
  </si>
  <si>
    <t>12400043</t>
  </si>
  <si>
    <t>12400503</t>
  </si>
  <si>
    <t>12400542</t>
  </si>
  <si>
    <t>12400552</t>
  </si>
  <si>
    <t>12400553</t>
  </si>
  <si>
    <t>12400723</t>
  </si>
  <si>
    <t>12800001</t>
  </si>
  <si>
    <t>12800011</t>
  </si>
  <si>
    <t>13100543</t>
  </si>
  <si>
    <t>13100563</t>
  </si>
  <si>
    <t>13100573</t>
  </si>
  <si>
    <t>13101003</t>
  </si>
  <si>
    <t>13101013</t>
  </si>
  <si>
    <t>13101023</t>
  </si>
  <si>
    <t>13101033</t>
  </si>
  <si>
    <t>13101093</t>
  </si>
  <si>
    <t>13101113</t>
  </si>
  <si>
    <t>13101123</t>
  </si>
  <si>
    <t>13101133</t>
  </si>
  <si>
    <t>13101163</t>
  </si>
  <si>
    <t>13101183</t>
  </si>
  <si>
    <t>13101193</t>
  </si>
  <si>
    <t>13101213</t>
  </si>
  <si>
    <t>13101253</t>
  </si>
  <si>
    <t>13109003</t>
  </si>
  <si>
    <t>13109013</t>
  </si>
  <si>
    <t>13109023</t>
  </si>
  <si>
    <t>13400021</t>
  </si>
  <si>
    <t>13400031</t>
  </si>
  <si>
    <t>13400073</t>
  </si>
  <si>
    <t>13400111</t>
  </si>
  <si>
    <t>13400123</t>
  </si>
  <si>
    <t>13400211</t>
  </si>
  <si>
    <t>13400241</t>
  </si>
  <si>
    <t>13400261</t>
  </si>
  <si>
    <t>13400271</t>
  </si>
  <si>
    <t>13400281</t>
  </si>
  <si>
    <t>13400311</t>
  </si>
  <si>
    <t>13400321</t>
  </si>
  <si>
    <t>13400332</t>
  </si>
  <si>
    <t>13400341</t>
  </si>
  <si>
    <t>Cash Collateral ICE</t>
  </si>
  <si>
    <t>13500003</t>
  </si>
  <si>
    <t>13500041</t>
  </si>
  <si>
    <t>13500051</t>
  </si>
  <si>
    <t>13500061</t>
  </si>
  <si>
    <t>13500071</t>
  </si>
  <si>
    <t>13500183</t>
  </si>
  <si>
    <t>13500192</t>
  </si>
  <si>
    <t>13500201</t>
  </si>
  <si>
    <t>13500203</t>
  </si>
  <si>
    <t>13600013</t>
  </si>
  <si>
    <t>14100311</t>
  </si>
  <si>
    <t>14200003</t>
  </si>
  <si>
    <t>14200201</t>
  </si>
  <si>
    <t>14200202</t>
  </si>
  <si>
    <t>14200203</t>
  </si>
  <si>
    <t>14200213</t>
  </si>
  <si>
    <t>14200223</t>
  </si>
  <si>
    <t>14200251</t>
  </si>
  <si>
    <t>14200252</t>
  </si>
  <si>
    <t>14200253</t>
  </si>
  <si>
    <t>14300062</t>
  </si>
  <si>
    <t>14300072</t>
  </si>
  <si>
    <t>14300081</t>
  </si>
  <si>
    <t>14300082</t>
  </si>
  <si>
    <t>14300141</t>
  </si>
  <si>
    <t>14300151</t>
  </si>
  <si>
    <t>14300171</t>
  </si>
  <si>
    <t>14300213</t>
  </si>
  <si>
    <t>14300241</t>
  </si>
  <si>
    <t>14300253</t>
  </si>
  <si>
    <t>14300261</t>
  </si>
  <si>
    <t>14300323</t>
  </si>
  <si>
    <t>14300333</t>
  </si>
  <si>
    <t>14300341</t>
  </si>
  <si>
    <t>14300703</t>
  </si>
  <si>
    <t>14300711</t>
  </si>
  <si>
    <t>14300713</t>
  </si>
  <si>
    <t>14300723</t>
  </si>
  <si>
    <t>14300733</t>
  </si>
  <si>
    <t>14300743</t>
  </si>
  <si>
    <t>14300763</t>
  </si>
  <si>
    <t>14300913</t>
  </si>
  <si>
    <t>14300921</t>
  </si>
  <si>
    <t>14301022</t>
  </si>
  <si>
    <t>14301033</t>
  </si>
  <si>
    <t>14301041</t>
  </si>
  <si>
    <t>14301043</t>
  </si>
  <si>
    <t>14400311</t>
  </si>
  <si>
    <t>14400312</t>
  </si>
  <si>
    <t>14400313</t>
  </si>
  <si>
    <t>14400323</t>
  </si>
  <si>
    <t>14400333</t>
  </si>
  <si>
    <t>APUA - Treble Damages Diversion</t>
  </si>
  <si>
    <t>14400343</t>
  </si>
  <si>
    <t>14400353</t>
  </si>
  <si>
    <t>14600000</t>
  </si>
  <si>
    <t>14602502</t>
  </si>
  <si>
    <t>14609470</t>
  </si>
  <si>
    <t>14609480</t>
  </si>
  <si>
    <t>14609490</t>
  </si>
  <si>
    <t>14609500</t>
  </si>
  <si>
    <t>15100001</t>
  </si>
  <si>
    <t>15100021</t>
  </si>
  <si>
    <t>15100031</t>
  </si>
  <si>
    <t>15100041</t>
  </si>
  <si>
    <t>15100061</t>
  </si>
  <si>
    <t>15100081</t>
  </si>
  <si>
    <t>15100091</t>
  </si>
  <si>
    <t>15100101</t>
  </si>
  <si>
    <t>15100122</t>
  </si>
  <si>
    <t>15100181</t>
  </si>
  <si>
    <t>15100211</t>
  </si>
  <si>
    <t>15100221</t>
  </si>
  <si>
    <t>15100271</t>
  </si>
  <si>
    <t>15100291</t>
  </si>
  <si>
    <t>15111001</t>
  </si>
  <si>
    <t>15400023</t>
  </si>
  <si>
    <t>15400031</t>
  </si>
  <si>
    <t>15400033</t>
  </si>
  <si>
    <t>15400041</t>
  </si>
  <si>
    <t>15400061</t>
  </si>
  <si>
    <t>15400101</t>
  </si>
  <si>
    <t>15400102</t>
  </si>
  <si>
    <t>15400103</t>
  </si>
  <si>
    <t>15400181</t>
  </si>
  <si>
    <t>15600003</t>
  </si>
  <si>
    <t>15810001</t>
  </si>
  <si>
    <t>16300023</t>
  </si>
  <si>
    <t>16300063</t>
  </si>
  <si>
    <t>16410002</t>
  </si>
  <si>
    <t>16410012</t>
  </si>
  <si>
    <t>16410022</t>
  </si>
  <si>
    <t>16420002</t>
  </si>
  <si>
    <t>16420012</t>
  </si>
  <si>
    <t>16500013</t>
  </si>
  <si>
    <t>16500022</t>
  </si>
  <si>
    <t>Prepaid - Gas Pipeline Annual Use Permi</t>
  </si>
  <si>
    <t>16500063</t>
  </si>
  <si>
    <t>16500071</t>
  </si>
  <si>
    <t>16500081</t>
  </si>
  <si>
    <t>16500083</t>
  </si>
  <si>
    <t>16500091</t>
  </si>
  <si>
    <t>16500101</t>
  </si>
  <si>
    <t>16500103</t>
  </si>
  <si>
    <t>16500123</t>
  </si>
  <si>
    <t>16500143</t>
  </si>
  <si>
    <t>16500153</t>
  </si>
  <si>
    <t>16500173</t>
  </si>
  <si>
    <t>16500183</t>
  </si>
  <si>
    <t>16500213</t>
  </si>
  <si>
    <t>Prepaid - OpenLink Endur</t>
  </si>
  <si>
    <t>16500223</t>
  </si>
  <si>
    <t>Prepaid - Datalink OneCall - ST</t>
  </si>
  <si>
    <t>16500251</t>
  </si>
  <si>
    <t>16500283</t>
  </si>
  <si>
    <t>16500303</t>
  </si>
  <si>
    <t>Prepaid - L&amp;G USC 1-Way AMR Head End So</t>
  </si>
  <si>
    <t>16500321</t>
  </si>
  <si>
    <t>16500331</t>
  </si>
  <si>
    <t>16500333</t>
  </si>
  <si>
    <t>16500351</t>
  </si>
  <si>
    <t>16500373</t>
  </si>
  <si>
    <t>16500383</t>
  </si>
  <si>
    <t>16500401</t>
  </si>
  <si>
    <t>16500411</t>
  </si>
  <si>
    <t>16500413</t>
  </si>
  <si>
    <t>16500421</t>
  </si>
  <si>
    <t>16500433</t>
  </si>
  <si>
    <t>16500443</t>
  </si>
  <si>
    <t>16500493</t>
  </si>
  <si>
    <t>16500503</t>
  </si>
  <si>
    <t>16500532</t>
  </si>
  <si>
    <t>16500553</t>
  </si>
  <si>
    <t>16500563</t>
  </si>
  <si>
    <t>16500583</t>
  </si>
  <si>
    <t>16500591</t>
  </si>
  <si>
    <t>16500601</t>
  </si>
  <si>
    <t>16500611</t>
  </si>
  <si>
    <t>16500612</t>
  </si>
  <si>
    <t>16500622</t>
  </si>
  <si>
    <t>16500623</t>
  </si>
  <si>
    <t>16500633</t>
  </si>
  <si>
    <t>16500643</t>
  </si>
  <si>
    <t>16500651</t>
  </si>
  <si>
    <t>16500661</t>
  </si>
  <si>
    <t>16500671</t>
  </si>
  <si>
    <t>16500673</t>
  </si>
  <si>
    <t>16500681</t>
  </si>
  <si>
    <t>16500683</t>
  </si>
  <si>
    <t>16500693</t>
  </si>
  <si>
    <t>16500703</t>
  </si>
  <si>
    <t>16500731</t>
  </si>
  <si>
    <t>16500741</t>
  </si>
  <si>
    <t>16500743</t>
  </si>
  <si>
    <t>16500751</t>
  </si>
  <si>
    <t>16500753</t>
  </si>
  <si>
    <t>16500763</t>
  </si>
  <si>
    <t>16500783</t>
  </si>
  <si>
    <t>16500813</t>
  </si>
  <si>
    <t>16500833</t>
  </si>
  <si>
    <t>16500843</t>
  </si>
  <si>
    <t>16500873</t>
  </si>
  <si>
    <t>16500881</t>
  </si>
  <si>
    <t>16500893</t>
  </si>
  <si>
    <t>16500901</t>
  </si>
  <si>
    <t>16500911</t>
  </si>
  <si>
    <t>16500953</t>
  </si>
  <si>
    <t>16500963</t>
  </si>
  <si>
    <t>16500973</t>
  </si>
  <si>
    <t>16500983</t>
  </si>
  <si>
    <t>16501003</t>
  </si>
  <si>
    <t>16501013</t>
  </si>
  <si>
    <t>16501023</t>
  </si>
  <si>
    <t>Prepaid - Structured Indeni Maintenance</t>
  </si>
  <si>
    <t>16501033</t>
  </si>
  <si>
    <t>Prepaid - Gartner Subscription</t>
  </si>
  <si>
    <t>16501043</t>
  </si>
  <si>
    <t>Prepaid  - L&amp;G AMI Command Center SW He</t>
  </si>
  <si>
    <t>16501051</t>
  </si>
  <si>
    <t>16501053</t>
  </si>
  <si>
    <t>Prepaid - OATI WebTrans</t>
  </si>
  <si>
    <t>16501083</t>
  </si>
  <si>
    <t>16501101</t>
  </si>
  <si>
    <t>16501103</t>
  </si>
  <si>
    <t>16501113</t>
  </si>
  <si>
    <t>16501133</t>
  </si>
  <si>
    <t>16501143</t>
  </si>
  <si>
    <t>16501153</t>
  </si>
  <si>
    <t>16501193</t>
  </si>
  <si>
    <t>16502001</t>
  </si>
  <si>
    <t>16502003</t>
  </si>
  <si>
    <t>16502013</t>
  </si>
  <si>
    <t>16502021</t>
  </si>
  <si>
    <t>16502023</t>
  </si>
  <si>
    <t>16502033</t>
  </si>
  <si>
    <t>16502053</t>
  </si>
  <si>
    <t>16502063</t>
  </si>
  <si>
    <t>16502083</t>
  </si>
  <si>
    <t>16502103</t>
  </si>
  <si>
    <t>16502011</t>
  </si>
  <si>
    <t>16502113</t>
  </si>
  <si>
    <t>16502123</t>
  </si>
  <si>
    <t>16502133</t>
  </si>
  <si>
    <t>16502143</t>
  </si>
  <si>
    <t>16502153</t>
  </si>
  <si>
    <t>16502163</t>
  </si>
  <si>
    <t>16502173</t>
  </si>
  <si>
    <t>16502181</t>
  </si>
  <si>
    <t>16502191</t>
  </si>
  <si>
    <t>16502201</t>
  </si>
  <si>
    <t>16502213</t>
  </si>
  <si>
    <t>16502221</t>
  </si>
  <si>
    <t>16502231</t>
  </si>
  <si>
    <t>16502241</t>
  </si>
  <si>
    <t>16502251</t>
  </si>
  <si>
    <t>16502261</t>
  </si>
  <si>
    <t>16502271</t>
  </si>
  <si>
    <t>16502273</t>
  </si>
  <si>
    <t>16502283</t>
  </si>
  <si>
    <t>16502381</t>
  </si>
  <si>
    <t>16502382</t>
  </si>
  <si>
    <t>16502391</t>
  </si>
  <si>
    <t>16502393</t>
  </si>
  <si>
    <t>16502401</t>
  </si>
  <si>
    <t>16502403</t>
  </si>
  <si>
    <t>16502413</t>
  </si>
  <si>
    <t>16502423</t>
  </si>
  <si>
    <t>16502433</t>
  </si>
  <si>
    <t>16502453</t>
  </si>
  <si>
    <t>16502443</t>
  </si>
  <si>
    <t>16502463</t>
  </si>
  <si>
    <t>16502473</t>
  </si>
  <si>
    <t>16502483</t>
  </si>
  <si>
    <t>16502493</t>
  </si>
  <si>
    <t>16502503</t>
  </si>
  <si>
    <t>16502513</t>
  </si>
  <si>
    <t>16502523</t>
  </si>
  <si>
    <t>16502543</t>
  </si>
  <si>
    <t>16502553</t>
  </si>
  <si>
    <t>16504003</t>
  </si>
  <si>
    <t>16504013</t>
  </si>
  <si>
    <t>16504023</t>
  </si>
  <si>
    <t>16504033</t>
  </si>
  <si>
    <t>16504043</t>
  </si>
  <si>
    <t>16504053</t>
  </si>
  <si>
    <t>16504063</t>
  </si>
  <si>
    <t>16504073</t>
  </si>
  <si>
    <t>16504083</t>
  </si>
  <si>
    <t>16504093</t>
  </si>
  <si>
    <t>16504101</t>
  </si>
  <si>
    <t>16504112</t>
  </si>
  <si>
    <t>16504171</t>
  </si>
  <si>
    <t>16504181</t>
  </si>
  <si>
    <t>16504191</t>
  </si>
  <si>
    <t>16504201</t>
  </si>
  <si>
    <t>16504221</t>
  </si>
  <si>
    <t>16504223</t>
  </si>
  <si>
    <t>16504231</t>
  </si>
  <si>
    <t>16504233</t>
  </si>
  <si>
    <t>16504241</t>
  </si>
  <si>
    <t>16504243</t>
  </si>
  <si>
    <t>Prepaid - Datalink OneCall - LT</t>
  </si>
  <si>
    <t>16504251</t>
  </si>
  <si>
    <t>16504253</t>
  </si>
  <si>
    <t>16504261</t>
  </si>
  <si>
    <t>16504271</t>
  </si>
  <si>
    <t>16504273</t>
  </si>
  <si>
    <t>16504281</t>
  </si>
  <si>
    <t>16504283</t>
  </si>
  <si>
    <t>16504293</t>
  </si>
  <si>
    <t>16504303</t>
  </si>
  <si>
    <t>16504313</t>
  </si>
  <si>
    <t>16504323</t>
  </si>
  <si>
    <t>16504353</t>
  </si>
  <si>
    <t>16504373</t>
  </si>
  <si>
    <t>16580001</t>
  </si>
  <si>
    <t>16580002</t>
  </si>
  <si>
    <t>16580003</t>
  </si>
  <si>
    <t>16590001</t>
  </si>
  <si>
    <t>16590002</t>
  </si>
  <si>
    <t>16590003</t>
  </si>
  <si>
    <t>17300001</t>
  </si>
  <si>
    <t>17300002</t>
  </si>
  <si>
    <t>17400001</t>
  </si>
  <si>
    <t>17400011</t>
  </si>
  <si>
    <t>17500001</t>
  </si>
  <si>
    <t>17500002</t>
  </si>
  <si>
    <t>17500011</t>
  </si>
  <si>
    <t>17500012</t>
  </si>
  <si>
    <t>18100003</t>
  </si>
  <si>
    <t>18100093</t>
  </si>
  <si>
    <t>18100203</t>
  </si>
  <si>
    <t>18100213</t>
  </si>
  <si>
    <t>18100223</t>
  </si>
  <si>
    <t>18100233</t>
  </si>
  <si>
    <t>18100473</t>
  </si>
  <si>
    <t>18100493</t>
  </si>
  <si>
    <t>18100663</t>
  </si>
  <si>
    <t>18100673</t>
  </si>
  <si>
    <t>18100683</t>
  </si>
  <si>
    <t>18100923</t>
  </si>
  <si>
    <t>18100933</t>
  </si>
  <si>
    <t>18100993</t>
  </si>
  <si>
    <t>18101023</t>
  </si>
  <si>
    <t>18101033</t>
  </si>
  <si>
    <t>18101053</t>
  </si>
  <si>
    <t>18101083</t>
  </si>
  <si>
    <t>18101093</t>
  </si>
  <si>
    <t>18101113</t>
  </si>
  <si>
    <t>18101123</t>
  </si>
  <si>
    <t>18101133</t>
  </si>
  <si>
    <t>18101143</t>
  </si>
  <si>
    <t>18210231</t>
  </si>
  <si>
    <t>18210261</t>
  </si>
  <si>
    <t>18210281</t>
  </si>
  <si>
    <t>18210291</t>
  </si>
  <si>
    <t>18210301</t>
  </si>
  <si>
    <t>18210311</t>
  </si>
  <si>
    <t>18210321</t>
  </si>
  <si>
    <t>18210331</t>
  </si>
  <si>
    <t>18210341</t>
  </si>
  <si>
    <t>18210351</t>
  </si>
  <si>
    <t>18220011</t>
  </si>
  <si>
    <t>18220021</t>
  </si>
  <si>
    <t>18220031</t>
  </si>
  <si>
    <t>18220041</t>
  </si>
  <si>
    <t>18220061</t>
  </si>
  <si>
    <t>18220091</t>
  </si>
  <si>
    <t>18220101</t>
  </si>
  <si>
    <t>18230002</t>
  </si>
  <si>
    <t>18230021</t>
  </si>
  <si>
    <t>18230031</t>
  </si>
  <si>
    <t>18230032</t>
  </si>
  <si>
    <t>18230041</t>
  </si>
  <si>
    <t>18230042</t>
  </si>
  <si>
    <t>18230051</t>
  </si>
  <si>
    <t>18230061</t>
  </si>
  <si>
    <t>18230071</t>
  </si>
  <si>
    <t>18230081</t>
  </si>
  <si>
    <t>18230281</t>
  </si>
  <si>
    <t>18230291</t>
  </si>
  <si>
    <t>18230311</t>
  </si>
  <si>
    <t>18230312</t>
  </si>
  <si>
    <t>18230351</t>
  </si>
  <si>
    <t>18230401</t>
  </si>
  <si>
    <t>18230431</t>
  </si>
  <si>
    <t>18230501</t>
  </si>
  <si>
    <t>18230502</t>
  </si>
  <si>
    <t>18230621</t>
  </si>
  <si>
    <t>18230631</t>
  </si>
  <si>
    <t>18230691</t>
  </si>
  <si>
    <t>18230711</t>
  </si>
  <si>
    <t>18230721</t>
  </si>
  <si>
    <t>18230731</t>
  </si>
  <si>
    <t>18230741</t>
  </si>
  <si>
    <t>18230751</t>
  </si>
  <si>
    <t>18230761</t>
  </si>
  <si>
    <t>18230771</t>
  </si>
  <si>
    <t>18230781</t>
  </si>
  <si>
    <t>18230791</t>
  </si>
  <si>
    <t>18230811</t>
  </si>
  <si>
    <t>18230821</t>
  </si>
  <si>
    <t>18230831</t>
  </si>
  <si>
    <t>18230841</t>
  </si>
  <si>
    <t>18230851</t>
  </si>
  <si>
    <t>18230861</t>
  </si>
  <si>
    <t>18230871</t>
  </si>
  <si>
    <t>18230881</t>
  </si>
  <si>
    <t>18230891</t>
  </si>
  <si>
    <t>18230971</t>
  </si>
  <si>
    <t>18230981</t>
  </si>
  <si>
    <t>18231051</t>
  </si>
  <si>
    <t>18231061</t>
  </si>
  <si>
    <t>18231081</t>
  </si>
  <si>
    <t>18231091</t>
  </si>
  <si>
    <t>18231141</t>
  </si>
  <si>
    <t>18231151</t>
  </si>
  <si>
    <t>18231161</t>
  </si>
  <si>
    <t>18231171</t>
  </si>
  <si>
    <t>18231181</t>
  </si>
  <si>
    <t>18231191</t>
  </si>
  <si>
    <t>18231241</t>
  </si>
  <si>
    <t>18231251</t>
  </si>
  <si>
    <t>18231261</t>
  </si>
  <si>
    <t>18231271</t>
  </si>
  <si>
    <t>18232221</t>
  </si>
  <si>
    <t>18232251</t>
  </si>
  <si>
    <t>18232261</t>
  </si>
  <si>
    <t>18232271</t>
  </si>
  <si>
    <t>18232301</t>
  </si>
  <si>
    <t>18232311</t>
  </si>
  <si>
    <t>18232321</t>
  </si>
  <si>
    <t>18232331</t>
  </si>
  <si>
    <t>18233061</t>
  </si>
  <si>
    <t>18233091</t>
  </si>
  <si>
    <t>18235521</t>
  </si>
  <si>
    <t>18236021</t>
  </si>
  <si>
    <t>18236031</t>
  </si>
  <si>
    <t>18236041</t>
  </si>
  <si>
    <t>18236051</t>
  </si>
  <si>
    <t>18236061</t>
  </si>
  <si>
    <t>18236071</t>
  </si>
  <si>
    <t>18236091</t>
  </si>
  <si>
    <t>18236101</t>
  </si>
  <si>
    <t>18236111</t>
  </si>
  <si>
    <t>18237112</t>
  </si>
  <si>
    <t>18237122</t>
  </si>
  <si>
    <t>18237132</t>
  </si>
  <si>
    <t>18237142</t>
  </si>
  <si>
    <t>18237152</t>
  </si>
  <si>
    <t>18237161</t>
  </si>
  <si>
    <t>18237171</t>
  </si>
  <si>
    <t>18237181</t>
  </si>
  <si>
    <t>18237201</t>
  </si>
  <si>
    <t>18237211</t>
  </si>
  <si>
    <t>18237221</t>
  </si>
  <si>
    <t>18237231</t>
  </si>
  <si>
    <t>18237241</t>
  </si>
  <si>
    <t>18237251</t>
  </si>
  <si>
    <t>18237261</t>
  </si>
  <si>
    <t>18237271</t>
  </si>
  <si>
    <t>18237281</t>
  </si>
  <si>
    <t>18237292</t>
  </si>
  <si>
    <t>18237302</t>
  </si>
  <si>
    <t>18237311</t>
  </si>
  <si>
    <t>18237321</t>
  </si>
  <si>
    <t>18237331</t>
  </si>
  <si>
    <t>18237341</t>
  </si>
  <si>
    <t>18237351</t>
  </si>
  <si>
    <t>18237361</t>
  </si>
  <si>
    <t>18237381</t>
  </si>
  <si>
    <t>18237391</t>
  </si>
  <si>
    <t>18237401</t>
  </si>
  <si>
    <t>18237402</t>
  </si>
  <si>
    <t>18237411</t>
  </si>
  <si>
    <t>18237412</t>
  </si>
  <si>
    <t>18237421</t>
  </si>
  <si>
    <t>18237431</t>
  </si>
  <si>
    <t>18237441</t>
  </si>
  <si>
    <t>18237502</t>
  </si>
  <si>
    <t>18237512</t>
  </si>
  <si>
    <t>18238031</t>
  </si>
  <si>
    <t>18238032</t>
  </si>
  <si>
    <t>18238041</t>
  </si>
  <si>
    <t>18238042</t>
  </si>
  <si>
    <t>18238141</t>
  </si>
  <si>
    <t>18238142</t>
  </si>
  <si>
    <t>18238151</t>
  </si>
  <si>
    <t>18238152</t>
  </si>
  <si>
    <t>18238161</t>
  </si>
  <si>
    <t>18238162</t>
  </si>
  <si>
    <t>18238171</t>
  </si>
  <si>
    <t>18238172</t>
  </si>
  <si>
    <t>18238181</t>
  </si>
  <si>
    <t>18238191</t>
  </si>
  <si>
    <t>18238201</t>
  </si>
  <si>
    <t>18238211</t>
  </si>
  <si>
    <t>18238221</t>
  </si>
  <si>
    <t>18238311</t>
  </si>
  <si>
    <t>18238321</t>
  </si>
  <si>
    <t>18238331</t>
  </si>
  <si>
    <t>18239001</t>
  </si>
  <si>
    <t>18239002</t>
  </si>
  <si>
    <t>18239011</t>
  </si>
  <si>
    <t>18239012</t>
  </si>
  <si>
    <t>18239021</t>
  </si>
  <si>
    <t>18239022</t>
  </si>
  <si>
    <t>18239023</t>
  </si>
  <si>
    <t>18239031</t>
  </si>
  <si>
    <t>18239032</t>
  </si>
  <si>
    <t>18239042</t>
  </si>
  <si>
    <t>18239043</t>
  </si>
  <si>
    <t>18239061</t>
  </si>
  <si>
    <t>18239081</t>
  </si>
  <si>
    <t>18239082</t>
  </si>
  <si>
    <t>18239091</t>
  </si>
  <si>
    <t>18239092</t>
  </si>
  <si>
    <t>18239101</t>
  </si>
  <si>
    <t>18239111</t>
  </si>
  <si>
    <t>18239121</t>
  </si>
  <si>
    <t>18239131</t>
  </si>
  <si>
    <t>18239141</t>
  </si>
  <si>
    <t>18239151</t>
  </si>
  <si>
    <t>18239161</t>
  </si>
  <si>
    <t>18239171</t>
  </si>
  <si>
    <t>18239191</t>
  </si>
  <si>
    <t>18400013</t>
  </si>
  <si>
    <t>18400123</t>
  </si>
  <si>
    <t>18400143</t>
  </si>
  <si>
    <t>18400483</t>
  </si>
  <si>
    <t>18401013</t>
  </si>
  <si>
    <t>18401191</t>
  </si>
  <si>
    <t>18401192</t>
  </si>
  <si>
    <t>18401193</t>
  </si>
  <si>
    <t>18401201</t>
  </si>
  <si>
    <t>18500003</t>
  </si>
  <si>
    <t>18600011</t>
  </si>
  <si>
    <t>18600013</t>
  </si>
  <si>
    <t>18600053</t>
  </si>
  <si>
    <t>18600091</t>
  </si>
  <si>
    <t>18600122</t>
  </si>
  <si>
    <t>18600123</t>
  </si>
  <si>
    <t>18600143</t>
  </si>
  <si>
    <t>18600203</t>
  </si>
  <si>
    <t>18600291</t>
  </si>
  <si>
    <t>18600293</t>
  </si>
  <si>
    <t>18600321</t>
  </si>
  <si>
    <t>18600363</t>
  </si>
  <si>
    <t>18600383</t>
  </si>
  <si>
    <t>18600403</t>
  </si>
  <si>
    <t>18600443</t>
  </si>
  <si>
    <t>18600512</t>
  </si>
  <si>
    <t>18600513</t>
  </si>
  <si>
    <t>18600561</t>
  </si>
  <si>
    <t>18600571</t>
  </si>
  <si>
    <t>18600573</t>
  </si>
  <si>
    <t>18600751</t>
  </si>
  <si>
    <t>18600761</t>
  </si>
  <si>
    <t>18600771</t>
  </si>
  <si>
    <t>18600781</t>
  </si>
  <si>
    <t>18600861</t>
  </si>
  <si>
    <t>18600923</t>
  </si>
  <si>
    <t>18600941</t>
  </si>
  <si>
    <t>18600943</t>
  </si>
  <si>
    <t>18601013</t>
  </si>
  <si>
    <t>18601021</t>
  </si>
  <si>
    <t>18601173</t>
  </si>
  <si>
    <t>18601183</t>
  </si>
  <si>
    <t>18601502</t>
  </si>
  <si>
    <t>18602231</t>
  </si>
  <si>
    <t>18603001</t>
  </si>
  <si>
    <t>18603003</t>
  </si>
  <si>
    <t>18603011</t>
  </si>
  <si>
    <t>18603013</t>
  </si>
  <si>
    <t>18603021</t>
  </si>
  <si>
    <t>18603031</t>
  </si>
  <si>
    <t>18603041</t>
  </si>
  <si>
    <t>18603051</t>
  </si>
  <si>
    <t>18603061</t>
  </si>
  <si>
    <t>18603072</t>
  </si>
  <si>
    <t>18603081</t>
  </si>
  <si>
    <t>18603091</t>
  </si>
  <si>
    <t>18604001</t>
  </si>
  <si>
    <t>18604011</t>
  </si>
  <si>
    <t>18604021</t>
  </si>
  <si>
    <t>18604031</t>
  </si>
  <si>
    <t>18604041</t>
  </si>
  <si>
    <t>18605011</t>
  </si>
  <si>
    <t>18605021</t>
  </si>
  <si>
    <t>18605031</t>
  </si>
  <si>
    <t>18605041</t>
  </si>
  <si>
    <t>18605051</t>
  </si>
  <si>
    <t>18605061</t>
  </si>
  <si>
    <t>18605071</t>
  </si>
  <si>
    <t>18605081</t>
  </si>
  <si>
    <t>18605091</t>
  </si>
  <si>
    <t>18608001</t>
  </si>
  <si>
    <t>18608002</t>
  </si>
  <si>
    <t>18608011</t>
  </si>
  <si>
    <t>18608012</t>
  </si>
  <si>
    <t>18608021</t>
  </si>
  <si>
    <t>18608031</t>
  </si>
  <si>
    <t>18608041</t>
  </si>
  <si>
    <t>18608051</t>
  </si>
  <si>
    <t>18608062</t>
  </si>
  <si>
    <t>18608081</t>
  </si>
  <si>
    <t>18608112</t>
  </si>
  <si>
    <t>18608111</t>
  </si>
  <si>
    <t>18608141</t>
  </si>
  <si>
    <t>18608151</t>
  </si>
  <si>
    <t>18608171</t>
  </si>
  <si>
    <t>18608181</t>
  </si>
  <si>
    <t>18608191</t>
  </si>
  <si>
    <t>18608211</t>
  </si>
  <si>
    <t>18608212</t>
  </si>
  <si>
    <t>18608221</t>
  </si>
  <si>
    <t>18608231</t>
  </si>
  <si>
    <t>18608241</t>
  </si>
  <si>
    <t>18608251</t>
  </si>
  <si>
    <t>18608271</t>
  </si>
  <si>
    <t>18608281</t>
  </si>
  <si>
    <t>18608291</t>
  </si>
  <si>
    <t>18608311</t>
  </si>
  <si>
    <t>18608312</t>
  </si>
  <si>
    <t>18608411</t>
  </si>
  <si>
    <t>18608412</t>
  </si>
  <si>
    <t>18608451</t>
  </si>
  <si>
    <t>18608612</t>
  </si>
  <si>
    <t>18608712</t>
  </si>
  <si>
    <t>18608722</t>
  </si>
  <si>
    <t>18608752</t>
  </si>
  <si>
    <t>18608772</t>
  </si>
  <si>
    <t>18608782</t>
  </si>
  <si>
    <t>18608792</t>
  </si>
  <si>
    <t>18609312</t>
  </si>
  <si>
    <t>18609402</t>
  </si>
  <si>
    <t>18609422</t>
  </si>
  <si>
    <t>18609432</t>
  </si>
  <si>
    <t>18609512</t>
  </si>
  <si>
    <t>18609532</t>
  </si>
  <si>
    <t>18609542</t>
  </si>
  <si>
    <t>18609572</t>
  </si>
  <si>
    <t>18609582</t>
  </si>
  <si>
    <t>18609592</t>
  </si>
  <si>
    <t>18609602</t>
  </si>
  <si>
    <t>18609622</t>
  </si>
  <si>
    <t>18609642</t>
  </si>
  <si>
    <t>18609652</t>
  </si>
  <si>
    <t>18609662</t>
  </si>
  <si>
    <t>18609672</t>
  </si>
  <si>
    <t>18609682</t>
  </si>
  <si>
    <t>18609692</t>
  </si>
  <si>
    <t>18609801</t>
  </si>
  <si>
    <t>18609821</t>
  </si>
  <si>
    <t>18609841</t>
  </si>
  <si>
    <t>18609861</t>
  </si>
  <si>
    <t>18609883</t>
  </si>
  <si>
    <t>18609891</t>
  </si>
  <si>
    <t>18630031</t>
  </si>
  <si>
    <t>18700003</t>
  </si>
  <si>
    <t>18700032</t>
  </si>
  <si>
    <t>18700041</t>
  </si>
  <si>
    <t>18700062</t>
  </si>
  <si>
    <t>18700071</t>
  </si>
  <si>
    <t>18700081</t>
  </si>
  <si>
    <t>18700082</t>
  </si>
  <si>
    <t>18900013</t>
  </si>
  <si>
    <t>18900173</t>
  </si>
  <si>
    <t>18900183</t>
  </si>
  <si>
    <t>18900193</t>
  </si>
  <si>
    <t>18900203</t>
  </si>
  <si>
    <t>18900213</t>
  </si>
  <si>
    <t>18900233</t>
  </si>
  <si>
    <t>18900243</t>
  </si>
  <si>
    <t>18900253</t>
  </si>
  <si>
    <t>18900263</t>
  </si>
  <si>
    <t>18900273</t>
  </si>
  <si>
    <t>18900283</t>
  </si>
  <si>
    <t>18900293</t>
  </si>
  <si>
    <t>18900303</t>
  </si>
  <si>
    <t>18900323</t>
  </si>
  <si>
    <t>18900353</t>
  </si>
  <si>
    <t>18900373</t>
  </si>
  <si>
    <t>18900383</t>
  </si>
  <si>
    <t>18900393</t>
  </si>
  <si>
    <t>18900403</t>
  </si>
  <si>
    <t>18900413</t>
  </si>
  <si>
    <t>18900423</t>
  </si>
  <si>
    <t>18900433</t>
  </si>
  <si>
    <t>18900443</t>
  </si>
  <si>
    <t>18900451</t>
  </si>
  <si>
    <t>18900452</t>
  </si>
  <si>
    <t>18900463</t>
  </si>
  <si>
    <t>18900473</t>
  </si>
  <si>
    <t>18900533</t>
  </si>
  <si>
    <t>19000001</t>
  </si>
  <si>
    <t>19000003</t>
  </si>
  <si>
    <t>19000013</t>
  </si>
  <si>
    <t>19000032</t>
  </si>
  <si>
    <t>19000042</t>
  </si>
  <si>
    <t>19000043</t>
  </si>
  <si>
    <t>19000052</t>
  </si>
  <si>
    <t>19000081</t>
  </si>
  <si>
    <t>19000091</t>
  </si>
  <si>
    <t>19000093</t>
  </si>
  <si>
    <t>19000103</t>
  </si>
  <si>
    <t>19000111</t>
  </si>
  <si>
    <t>19000112</t>
  </si>
  <si>
    <t>19000122</t>
  </si>
  <si>
    <t>19000132</t>
  </si>
  <si>
    <t>19000133</t>
  </si>
  <si>
    <t xml:space="preserve"> Non-Op</t>
  </si>
  <si>
    <t>19000142</t>
  </si>
  <si>
    <t xml:space="preserve"> W/C</t>
  </si>
  <si>
    <t>19000151</t>
  </si>
  <si>
    <t>19000181</t>
  </si>
  <si>
    <t>19000193</t>
  </si>
  <si>
    <t>19000251</t>
  </si>
  <si>
    <t>19000283</t>
  </si>
  <si>
    <t>19000361</t>
  </si>
  <si>
    <t>19000371</t>
  </si>
  <si>
    <t>19000403</t>
  </si>
  <si>
    <t>19000441</t>
  </si>
  <si>
    <t>19000443</t>
  </si>
  <si>
    <t>19000453</t>
  </si>
  <si>
    <t>19000463</t>
  </si>
  <si>
    <t>19000471</t>
  </si>
  <si>
    <t>19000473</t>
  </si>
  <si>
    <t>19000491</t>
  </si>
  <si>
    <t>19000551</t>
  </si>
  <si>
    <t>19000552</t>
  </si>
  <si>
    <t>19000553</t>
  </si>
  <si>
    <t>19000562</t>
  </si>
  <si>
    <t>19000563</t>
  </si>
  <si>
    <t>19000572</t>
  </si>
  <si>
    <t>19000573</t>
  </si>
  <si>
    <t>19000581</t>
  </si>
  <si>
    <t>19000592</t>
  </si>
  <si>
    <t>19000601</t>
  </si>
  <si>
    <t>19000621</t>
  </si>
  <si>
    <t>19000641</t>
  </si>
  <si>
    <t>19000671</t>
  </si>
  <si>
    <t>19000691</t>
  </si>
  <si>
    <t>19000692</t>
  </si>
  <si>
    <t>19000711</t>
  </si>
  <si>
    <t>19000721</t>
  </si>
  <si>
    <t>19000731</t>
  </si>
  <si>
    <t>19000732</t>
  </si>
  <si>
    <t>19000741</t>
  </si>
  <si>
    <t>19000751</t>
  </si>
  <si>
    <t>19000752</t>
  </si>
  <si>
    <t>19000781</t>
  </si>
  <si>
    <t>19000791</t>
  </si>
  <si>
    <t>19000801</t>
  </si>
  <si>
    <t>19000811</t>
  </si>
  <si>
    <t>19000821</t>
  </si>
  <si>
    <t>19000831</t>
  </si>
  <si>
    <t>19000841</t>
  </si>
  <si>
    <t>19000851</t>
  </si>
  <si>
    <t>19000861</t>
  </si>
  <si>
    <t>19000871</t>
  </si>
  <si>
    <t>19000881</t>
  </si>
  <si>
    <t>19000891</t>
  </si>
  <si>
    <t>19000901</t>
  </si>
  <si>
    <t>19002003</t>
  </si>
  <si>
    <t>19003011</t>
  </si>
  <si>
    <t>19003021</t>
  </si>
  <si>
    <t>19003031</t>
  </si>
  <si>
    <t>19003032</t>
  </si>
  <si>
    <t>19003041</t>
  </si>
  <si>
    <t>19003042</t>
  </si>
  <si>
    <t>19100012</t>
  </si>
  <si>
    <t>19100022</t>
  </si>
  <si>
    <t>19100132</t>
  </si>
  <si>
    <t>19100142</t>
  </si>
  <si>
    <t>19100152</t>
  </si>
  <si>
    <t>19100162</t>
  </si>
  <si>
    <t xml:space="preserve">    </t>
  </si>
  <si>
    <t>20100023</t>
  </si>
  <si>
    <t>20700003</t>
  </si>
  <si>
    <t>20700013</t>
  </si>
  <si>
    <t>20700023</t>
  </si>
  <si>
    <t>21100003</t>
  </si>
  <si>
    <t>21100383</t>
  </si>
  <si>
    <t>21400013</t>
  </si>
  <si>
    <t>21400033</t>
  </si>
  <si>
    <t>21500023</t>
  </si>
  <si>
    <t>21500033</t>
  </si>
  <si>
    <t>21600003</t>
  </si>
  <si>
    <t>43800003</t>
  </si>
  <si>
    <t>43900003</t>
  </si>
  <si>
    <t>21600011</t>
  </si>
  <si>
    <t>21600013</t>
  </si>
  <si>
    <t>21600023</t>
  </si>
  <si>
    <t>21600033</t>
  </si>
  <si>
    <t>21600053</t>
  </si>
  <si>
    <t>21610013</t>
  </si>
  <si>
    <t>21900103</t>
  </si>
  <si>
    <t>21900113</t>
  </si>
  <si>
    <t>21900133</t>
  </si>
  <si>
    <t>21900143</t>
  </si>
  <si>
    <t>21900153</t>
  </si>
  <si>
    <t>21900163</t>
  </si>
  <si>
    <t>21900173</t>
  </si>
  <si>
    <t>21900183</t>
  </si>
  <si>
    <t>21900193</t>
  </si>
  <si>
    <t>21900223</t>
  </si>
  <si>
    <t>21900233</t>
  </si>
  <si>
    <t>21900243</t>
  </si>
  <si>
    <t>22100393</t>
  </si>
  <si>
    <t>22100413</t>
  </si>
  <si>
    <t>22100713</t>
  </si>
  <si>
    <t>22100723</t>
  </si>
  <si>
    <t>22100743</t>
  </si>
  <si>
    <t>22100823</t>
  </si>
  <si>
    <t>22100833</t>
  </si>
  <si>
    <t>22100843</t>
  </si>
  <si>
    <t>22100853</t>
  </si>
  <si>
    <t>22100923</t>
  </si>
  <si>
    <t>22100933</t>
  </si>
  <si>
    <t>22101023</t>
  </si>
  <si>
    <t>22101033</t>
  </si>
  <si>
    <t>22101053</t>
  </si>
  <si>
    <t>22101113</t>
  </si>
  <si>
    <t>22101123</t>
  </si>
  <si>
    <t>22101133</t>
  </si>
  <si>
    <t>22101143</t>
  </si>
  <si>
    <t>22600083</t>
  </si>
  <si>
    <t>22600093</t>
  </si>
  <si>
    <t>22700013</t>
  </si>
  <si>
    <t>22820011</t>
  </si>
  <si>
    <t>22820012</t>
  </si>
  <si>
    <t>22830003</t>
  </si>
  <si>
    <t>22830013</t>
  </si>
  <si>
    <t>22830023</t>
  </si>
  <si>
    <t>22830033</t>
  </si>
  <si>
    <t>22830043</t>
  </si>
  <si>
    <t>22830053</t>
  </si>
  <si>
    <t>22830063</t>
  </si>
  <si>
    <t>22830073</t>
  </si>
  <si>
    <t>22840012</t>
  </si>
  <si>
    <t>22840021</t>
  </si>
  <si>
    <t>22840022</t>
  </si>
  <si>
    <t>22840031</t>
  </si>
  <si>
    <t>22840032</t>
  </si>
  <si>
    <t>22840042</t>
  </si>
  <si>
    <t>22840051</t>
  </si>
  <si>
    <t>22840062</t>
  </si>
  <si>
    <t>22840081</t>
  </si>
  <si>
    <t>22840082</t>
  </si>
  <si>
    <t>22840092</t>
  </si>
  <si>
    <t>22840102</t>
  </si>
  <si>
    <t>22840111</t>
  </si>
  <si>
    <t>22840112</t>
  </si>
  <si>
    <t>22840122</t>
  </si>
  <si>
    <t>22840131</t>
  </si>
  <si>
    <t>22840132</t>
  </si>
  <si>
    <t>22840161</t>
  </si>
  <si>
    <t>22840162</t>
  </si>
  <si>
    <t>22840171</t>
  </si>
  <si>
    <t>22840181</t>
  </si>
  <si>
    <t>22840191</t>
  </si>
  <si>
    <t>22840221</t>
  </si>
  <si>
    <t>22840231</t>
  </si>
  <si>
    <t>22840251</t>
  </si>
  <si>
    <t>22840281</t>
  </si>
  <si>
    <t>22840301</t>
  </si>
  <si>
    <t>22840311</t>
  </si>
  <si>
    <t>22840321</t>
  </si>
  <si>
    <t>22840331</t>
  </si>
  <si>
    <t>22840332</t>
  </si>
  <si>
    <t>22840341</t>
  </si>
  <si>
    <t>22840351</t>
  </si>
  <si>
    <t>22840361</t>
  </si>
  <si>
    <t>22840371</t>
  </si>
  <si>
    <t>22841001</t>
  </si>
  <si>
    <t>22900001</t>
  </si>
  <si>
    <t>22900002</t>
  </si>
  <si>
    <t>23001021</t>
  </si>
  <si>
    <t>23001031</t>
  </si>
  <si>
    <t>23001041</t>
  </si>
  <si>
    <t>23001043</t>
  </si>
  <si>
    <t>23001061</t>
  </si>
  <si>
    <t>23001071</t>
  </si>
  <si>
    <t>23001092</t>
  </si>
  <si>
    <t>23001122</t>
  </si>
  <si>
    <t>23001131</t>
  </si>
  <si>
    <t>23001141</t>
  </si>
  <si>
    <t>23001151</t>
  </si>
  <si>
    <t>23001231</t>
  </si>
  <si>
    <t>23002011</t>
  </si>
  <si>
    <t>23002041</t>
  </si>
  <si>
    <t>23002061</t>
  </si>
  <si>
    <t>23002071</t>
  </si>
  <si>
    <t>23002072</t>
  </si>
  <si>
    <t>23002091</t>
  </si>
  <si>
    <t>23002092</t>
  </si>
  <si>
    <t>23003021</t>
  </si>
  <si>
    <t>23003031</t>
  </si>
  <si>
    <t>23108323</t>
  </si>
  <si>
    <t>23108363</t>
  </si>
  <si>
    <t>23108383</t>
  </si>
  <si>
    <t>23108393</t>
  </si>
  <si>
    <t>23200011</t>
  </si>
  <si>
    <t>23200031</t>
  </si>
  <si>
    <t>23200033</t>
  </si>
  <si>
    <t>23200041</t>
  </si>
  <si>
    <t>23200051</t>
  </si>
  <si>
    <t>23200061</t>
  </si>
  <si>
    <t>23200063</t>
  </si>
  <si>
    <t>23200071</t>
  </si>
  <si>
    <t>23200081</t>
  </si>
  <si>
    <t>23200101</t>
  </si>
  <si>
    <t>23200103</t>
  </si>
  <si>
    <t>23200111</t>
  </si>
  <si>
    <t>23200121</t>
  </si>
  <si>
    <t>23200153</t>
  </si>
  <si>
    <t>23200221</t>
  </si>
  <si>
    <t>23200222</t>
  </si>
  <si>
    <t>23200242</t>
  </si>
  <si>
    <t>23200281</t>
  </si>
  <si>
    <t>23200282</t>
  </si>
  <si>
    <t>23200333</t>
  </si>
  <si>
    <t>23200481</t>
  </si>
  <si>
    <t>23200483</t>
  </si>
  <si>
    <t>23200493</t>
  </si>
  <si>
    <t>23200543</t>
  </si>
  <si>
    <t>23200643</t>
  </si>
  <si>
    <t>23200653</t>
  </si>
  <si>
    <t>23200683</t>
  </si>
  <si>
    <t>23200693</t>
  </si>
  <si>
    <t>23200733</t>
  </si>
  <si>
    <t>23200743</t>
  </si>
  <si>
    <t>23200753</t>
  </si>
  <si>
    <t>23200763</t>
  </si>
  <si>
    <t>23200773</t>
  </si>
  <si>
    <t>23200813</t>
  </si>
  <si>
    <t>23200823</t>
  </si>
  <si>
    <t>23200833</t>
  </si>
  <si>
    <t>23200873</t>
  </si>
  <si>
    <t>23200953</t>
  </si>
  <si>
    <t>23201003</t>
  </si>
  <si>
    <t>23201013</t>
  </si>
  <si>
    <t>23201033</t>
  </si>
  <si>
    <t>23201043</t>
  </si>
  <si>
    <t>23201053</t>
  </si>
  <si>
    <t>23201073</t>
  </si>
  <si>
    <t>23201093</t>
  </si>
  <si>
    <t>23201113</t>
  </si>
  <si>
    <t>23201121</t>
  </si>
  <si>
    <t>23201153</t>
  </si>
  <si>
    <t>23201163</t>
  </si>
  <si>
    <t>23201173</t>
  </si>
  <si>
    <t>23201193</t>
  </si>
  <si>
    <t>23201203</t>
  </si>
  <si>
    <t>23201213</t>
  </si>
  <si>
    <t>23201251</t>
  </si>
  <si>
    <t>23202173</t>
  </si>
  <si>
    <t>23202183</t>
  </si>
  <si>
    <t>23202213</t>
  </si>
  <si>
    <t>23202233</t>
  </si>
  <si>
    <t>23202353</t>
  </si>
  <si>
    <t>23500003</t>
  </si>
  <si>
    <t>23500011</t>
  </si>
  <si>
    <t>23600021</t>
  </si>
  <si>
    <t>23600022</t>
  </si>
  <si>
    <t>23600033</t>
  </si>
  <si>
    <t>23600063</t>
  </si>
  <si>
    <t>23600093</t>
  </si>
  <si>
    <t>23600173</t>
  </si>
  <si>
    <t>23600201</t>
  </si>
  <si>
    <t>23600211</t>
  </si>
  <si>
    <t>23600213</t>
  </si>
  <si>
    <t>23600221</t>
  </si>
  <si>
    <t>23600223</t>
  </si>
  <si>
    <t>23600232</t>
  </si>
  <si>
    <t>23600351</t>
  </si>
  <si>
    <t>23600391</t>
  </si>
  <si>
    <t>23600421</t>
  </si>
  <si>
    <t>23600431</t>
  </si>
  <si>
    <t>23600451</t>
  </si>
  <si>
    <t>23600471</t>
  </si>
  <si>
    <t>23600552</t>
  </si>
  <si>
    <t>23600602</t>
  </si>
  <si>
    <t>23601003</t>
  </si>
  <si>
    <t>23601013</t>
  </si>
  <si>
    <t>23601023</t>
  </si>
  <si>
    <t>23601043</t>
  </si>
  <si>
    <t>23700363</t>
  </si>
  <si>
    <t>23700383</t>
  </si>
  <si>
    <t>23700713</t>
  </si>
  <si>
    <t>23700813</t>
  </si>
  <si>
    <t>23700823</t>
  </si>
  <si>
    <t>23700841</t>
  </si>
  <si>
    <t>23700873</t>
  </si>
  <si>
    <t>23700963</t>
  </si>
  <si>
    <t>23701013</t>
  </si>
  <si>
    <t>23701023</t>
  </si>
  <si>
    <t>23701033</t>
  </si>
  <si>
    <t>23701053</t>
  </si>
  <si>
    <t>23701063</t>
  </si>
  <si>
    <t>23701113</t>
  </si>
  <si>
    <t>23701123</t>
  </si>
  <si>
    <t>23701133</t>
  </si>
  <si>
    <t>23701143</t>
  </si>
  <si>
    <t>23701153</t>
  </si>
  <si>
    <t>23701163</t>
  </si>
  <si>
    <t>23701173</t>
  </si>
  <si>
    <t>23701183</t>
  </si>
  <si>
    <t>23701193</t>
  </si>
  <si>
    <t>23701203</t>
  </si>
  <si>
    <t>24100043</t>
  </si>
  <si>
    <t>24100063</t>
  </si>
  <si>
    <t>24100143</t>
  </si>
  <si>
    <t>24100173</t>
  </si>
  <si>
    <t>24100212</t>
  </si>
  <si>
    <t>24200011</t>
  </si>
  <si>
    <t>24200032</t>
  </si>
  <si>
    <t>24200041</t>
  </si>
  <si>
    <t>24200061</t>
  </si>
  <si>
    <t>24200071</t>
  </si>
  <si>
    <t>24200101</t>
  </si>
  <si>
    <t>24200103</t>
  </si>
  <si>
    <t>24200451</t>
  </si>
  <si>
    <t>24200461</t>
  </si>
  <si>
    <t>24200511</t>
  </si>
  <si>
    <t>24200521</t>
  </si>
  <si>
    <t>24200541</t>
  </si>
  <si>
    <t>24200551</t>
  </si>
  <si>
    <t>24200561</t>
  </si>
  <si>
    <t>24200571</t>
  </si>
  <si>
    <t>24200603</t>
  </si>
  <si>
    <t>24200611</t>
  </si>
  <si>
    <t>24200622</t>
  </si>
  <si>
    <t>24200632</t>
  </si>
  <si>
    <t>24200633</t>
  </si>
  <si>
    <t>24200641</t>
  </si>
  <si>
    <t>24200651</t>
  </si>
  <si>
    <t>24200653</t>
  </si>
  <si>
    <t>24200661</t>
  </si>
  <si>
    <t>24200671</t>
  </si>
  <si>
    <t>24200681</t>
  </si>
  <si>
    <t>24200711</t>
  </si>
  <si>
    <t>24200721</t>
  </si>
  <si>
    <t>24200811</t>
  </si>
  <si>
    <t>24200821</t>
  </si>
  <si>
    <t>24200831</t>
  </si>
  <si>
    <t>24200841</t>
  </si>
  <si>
    <t>24200851</t>
  </si>
  <si>
    <t>24200871</t>
  </si>
  <si>
    <t>24200881</t>
  </si>
  <si>
    <t>24200891</t>
  </si>
  <si>
    <t>24200901</t>
  </si>
  <si>
    <t>24200911</t>
  </si>
  <si>
    <t>24200921</t>
  </si>
  <si>
    <t>24200931</t>
  </si>
  <si>
    <t>24200941</t>
  </si>
  <si>
    <t>24200951</t>
  </si>
  <si>
    <t>24200961</t>
  </si>
  <si>
    <t>24200971</t>
  </si>
  <si>
    <t>24200991</t>
  </si>
  <si>
    <t>24201031</t>
  </si>
  <si>
    <t>24201041</t>
  </si>
  <si>
    <t>24201111</t>
  </si>
  <si>
    <t>24201121</t>
  </si>
  <si>
    <t>24300013</t>
  </si>
  <si>
    <t>24300023</t>
  </si>
  <si>
    <t>24400001</t>
  </si>
  <si>
    <t>24400002</t>
  </si>
  <si>
    <t>24400011</t>
  </si>
  <si>
    <t>24400012</t>
  </si>
  <si>
    <t>25200121</t>
  </si>
  <si>
    <t>25200152</t>
  </si>
  <si>
    <t>25200161</t>
  </si>
  <si>
    <t>25200171</t>
  </si>
  <si>
    <t>25200181</t>
  </si>
  <si>
    <t>25200202</t>
  </si>
  <si>
    <t>25200222</t>
  </si>
  <si>
    <t>25200262</t>
  </si>
  <si>
    <t>25300001</t>
  </si>
  <si>
    <t>25300011</t>
  </si>
  <si>
    <t>25300033</t>
  </si>
  <si>
    <t>25300071</t>
  </si>
  <si>
    <t>25300081</t>
  </si>
  <si>
    <t>25300091</t>
  </si>
  <si>
    <t>25300121</t>
  </si>
  <si>
    <t>25300141</t>
  </si>
  <si>
    <t>25300151</t>
  </si>
  <si>
    <t>25300153</t>
  </si>
  <si>
    <t>25300161</t>
  </si>
  <si>
    <t>25300181</t>
  </si>
  <si>
    <t>25300201</t>
  </si>
  <si>
    <t>25300212</t>
  </si>
  <si>
    <t>25300271</t>
  </si>
  <si>
    <t>25300281</t>
  </si>
  <si>
    <t>25300293</t>
  </si>
  <si>
    <t>25300303</t>
  </si>
  <si>
    <t>25300323</t>
  </si>
  <si>
    <t>25300343</t>
  </si>
  <si>
    <t>25300353</t>
  </si>
  <si>
    <t>25300363</t>
  </si>
  <si>
    <t>25300371</t>
  </si>
  <si>
    <t>25300413</t>
  </si>
  <si>
    <t>25300443</t>
  </si>
  <si>
    <t>25300503</t>
  </si>
  <si>
    <t>25300513</t>
  </si>
  <si>
    <t>25300541</t>
  </si>
  <si>
    <t>25300543</t>
  </si>
  <si>
    <t>25300553</t>
  </si>
  <si>
    <t>25300561</t>
  </si>
  <si>
    <t>25300581</t>
  </si>
  <si>
    <t>25300582</t>
  </si>
  <si>
    <t>25300591</t>
  </si>
  <si>
    <t>25300592</t>
  </si>
  <si>
    <t>25300602</t>
  </si>
  <si>
    <t>25300603</t>
  </si>
  <si>
    <t>25300611</t>
  </si>
  <si>
    <t>25300621</t>
  </si>
  <si>
    <t>25300641</t>
  </si>
  <si>
    <t>25300642</t>
  </si>
  <si>
    <t>25300663</t>
  </si>
  <si>
    <t>25300731</t>
  </si>
  <si>
    <t>25300733</t>
  </si>
  <si>
    <t>25300741</t>
  </si>
  <si>
    <t>25300742</t>
  </si>
  <si>
    <t>25300761</t>
  </si>
  <si>
    <t>25300771</t>
  </si>
  <si>
    <t>25300772</t>
  </si>
  <si>
    <t>25300871</t>
  </si>
  <si>
    <t>25301073</t>
  </si>
  <si>
    <t>25301151</t>
  </si>
  <si>
    <t>25301203</t>
  </si>
  <si>
    <t>25301213</t>
  </si>
  <si>
    <t>25302221</t>
  </si>
  <si>
    <t>25302222</t>
  </si>
  <si>
    <t>25302223</t>
  </si>
  <si>
    <t>25303001</t>
  </si>
  <si>
    <t>25303031</t>
  </si>
  <si>
    <t>25303041</t>
  </si>
  <si>
    <t>25303061</t>
  </si>
  <si>
    <t>25400002</t>
  </si>
  <si>
    <t>25400012</t>
  </si>
  <si>
    <t>25400101</t>
  </si>
  <si>
    <t>25400111</t>
  </si>
  <si>
    <t>25400181</t>
  </si>
  <si>
    <t>25400182</t>
  </si>
  <si>
    <t>25400191</t>
  </si>
  <si>
    <t>25400201</t>
  </si>
  <si>
    <t>25400221</t>
  </si>
  <si>
    <t>25400261</t>
  </si>
  <si>
    <t>25400291</t>
  </si>
  <si>
    <t>25400301</t>
  </si>
  <si>
    <t>25400311</t>
  </si>
  <si>
    <t>25400321</t>
  </si>
  <si>
    <t>25400331</t>
  </si>
  <si>
    <t>25400341</t>
  </si>
  <si>
    <t>25400342</t>
  </si>
  <si>
    <t>25400352</t>
  </si>
  <si>
    <t>25400381</t>
  </si>
  <si>
    <t>25400391</t>
  </si>
  <si>
    <t>25400392</t>
  </si>
  <si>
    <t>25400411</t>
  </si>
  <si>
    <t>25400431</t>
  </si>
  <si>
    <t>25400441</t>
  </si>
  <si>
    <t>25400451</t>
  </si>
  <si>
    <t>25400461</t>
  </si>
  <si>
    <t>25400471</t>
  </si>
  <si>
    <t>25400481</t>
  </si>
  <si>
    <t>25400491</t>
  </si>
  <si>
    <t>25400501</t>
  </si>
  <si>
    <t>25400511</t>
  </si>
  <si>
    <t>25400521</t>
  </si>
  <si>
    <t>25400531</t>
  </si>
  <si>
    <t>25400532</t>
  </si>
  <si>
    <t>25400601</t>
  </si>
  <si>
    <t>25400631</t>
  </si>
  <si>
    <t>25400641</t>
  </si>
  <si>
    <t>25400651</t>
  </si>
  <si>
    <t>25400661</t>
  </si>
  <si>
    <t>25400691</t>
  </si>
  <si>
    <t>25400692</t>
  </si>
  <si>
    <t>25400701</t>
  </si>
  <si>
    <t>25400702</t>
  </si>
  <si>
    <t>25400711</t>
  </si>
  <si>
    <t>25400721</t>
  </si>
  <si>
    <t>25400741</t>
  </si>
  <si>
    <t>25400751</t>
  </si>
  <si>
    <t>25400761</t>
  </si>
  <si>
    <t>25400771</t>
  </si>
  <si>
    <t>25400781</t>
  </si>
  <si>
    <t>25400801</t>
  </si>
  <si>
    <t>25400802</t>
  </si>
  <si>
    <t>25500002</t>
  </si>
  <si>
    <t>25500022</t>
  </si>
  <si>
    <t>25600072</t>
  </si>
  <si>
    <t>25600081</t>
  </si>
  <si>
    <t>25600102</t>
  </si>
  <si>
    <t>25600111</t>
  </si>
  <si>
    <t>25600121</t>
  </si>
  <si>
    <t>25600122</t>
  </si>
  <si>
    <t>25700043</t>
  </si>
  <si>
    <t>28200002</t>
  </si>
  <si>
    <t>28200013</t>
  </si>
  <si>
    <t>28200121</t>
  </si>
  <si>
    <t>28300031</t>
  </si>
  <si>
    <t>28300033</t>
  </si>
  <si>
    <t>28300041</t>
  </si>
  <si>
    <t>28300043</t>
  </si>
  <si>
    <t>28300081</t>
  </si>
  <si>
    <t>28300091</t>
  </si>
  <si>
    <t>28300101</t>
  </si>
  <si>
    <t>28300152</t>
  </si>
  <si>
    <t>28300162</t>
  </si>
  <si>
    <t>28300211</t>
  </si>
  <si>
    <t>28300221</t>
  </si>
  <si>
    <t>28300232</t>
  </si>
  <si>
    <t>28300252</t>
  </si>
  <si>
    <t>28300262</t>
  </si>
  <si>
    <t>28300311</t>
  </si>
  <si>
    <t>28300361</t>
  </si>
  <si>
    <t>28300362</t>
  </si>
  <si>
    <t>28300431</t>
  </si>
  <si>
    <t>28300441</t>
  </si>
  <si>
    <t>28300501</t>
  </si>
  <si>
    <t>28300503</t>
  </si>
  <si>
    <t>28300511</t>
  </si>
  <si>
    <t>28300561</t>
  </si>
  <si>
    <t>28300581</t>
  </si>
  <si>
    <t>28300651</t>
  </si>
  <si>
    <t>28300661</t>
  </si>
  <si>
    <t>28300721</t>
  </si>
  <si>
    <t>28300731</t>
  </si>
  <si>
    <t>28300741</t>
  </si>
  <si>
    <t>28300761</t>
  </si>
  <si>
    <t>28300771</t>
  </si>
  <si>
    <t>28302001</t>
  </si>
  <si>
    <t>28302002</t>
  </si>
  <si>
    <t>28302011</t>
  </si>
  <si>
    <t>28302012</t>
  </si>
  <si>
    <t>28302021</t>
  </si>
  <si>
    <t>28302022</t>
  </si>
  <si>
    <t>28302031</t>
  </si>
  <si>
    <t>28302041</t>
  </si>
  <si>
    <t>28302042</t>
  </si>
  <si>
    <t>28302051</t>
  </si>
  <si>
    <t>28302061</t>
  </si>
  <si>
    <t>28302071</t>
  </si>
  <si>
    <t>28302081</t>
  </si>
  <si>
    <t>Shaded accounts are new since the 2018 ERF</t>
  </si>
  <si>
    <t>Note</t>
  </si>
  <si>
    <r>
      <rPr>
        <b/>
        <u/>
        <sz val="10"/>
        <color rgb="FF0000CC"/>
        <rFont val="Arial"/>
        <family val="2"/>
      </rPr>
      <t>Note (A)</t>
    </r>
    <r>
      <rPr>
        <sz val="10"/>
        <color rgb="FF0000CC"/>
        <rFont val="Arial"/>
        <family val="2"/>
      </rPr>
      <t>:  Accounts are in the 2017 GRC original filing but because there were zero balance in the test year, it were removed in the Settlement Agreement.  Therefore, these accounts are not shaded in brown.</t>
    </r>
  </si>
  <si>
    <t>Dec 31 2018 CBR</t>
  </si>
  <si>
    <t>OK</t>
  </si>
  <si>
    <t>15400091</t>
  </si>
  <si>
    <t>16502093</t>
  </si>
  <si>
    <t>16504383</t>
  </si>
  <si>
    <t>18237191</t>
  </si>
  <si>
    <t>18237371</t>
  </si>
  <si>
    <t>18237461</t>
  </si>
  <si>
    <t>18237491</t>
  </si>
  <si>
    <t>18237501</t>
  </si>
  <si>
    <t>25400611</t>
  </si>
  <si>
    <t>25400671</t>
  </si>
  <si>
    <t>25400821</t>
  </si>
  <si>
    <t>25400831</t>
  </si>
  <si>
    <t>25400851</t>
  </si>
  <si>
    <t>25400861</t>
  </si>
  <si>
    <t>25400871</t>
  </si>
  <si>
    <t>25400881</t>
  </si>
  <si>
    <t>EXH. SEF-5E page 4 of 5 
EXH. SEF-5G page 3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</si>
</sst>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mm\ d\,\ yyyy"/>
    <numFmt numFmtId="167" formatCode="0.000000"/>
    <numFmt numFmtId="168" formatCode="0.0%\ ;\(0.0%\);&quot;0.00% &quot;"/>
    <numFmt numFmtId="169" formatCode="0.0%\ ;\(0.0%\);&quot;0.0% &quot;"/>
    <numFmt numFmtId="170" formatCode="mm/dd/yy"/>
    <numFmt numFmtId="171" formatCode="mmmm\ yyyy"/>
    <numFmt numFmtId="172" formatCode="\$\ #,##0"/>
    <numFmt numFmtId="173" formatCode="\$\ #,##0;\$\ \-\ #,##0"/>
    <numFmt numFmtId="174" formatCode="[$-409]mmm\-yy;@"/>
  </numFmts>
  <fonts count="84"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8"/>
      <name val="Helv"/>
    </font>
    <font>
      <sz val="10"/>
      <name val="Arial"/>
      <family val="2"/>
    </font>
    <font>
      <b/>
      <sz val="12"/>
      <name val="Arial"/>
      <family val="2"/>
    </font>
    <font>
      <b/>
      <sz val="10"/>
      <name val="Arial"/>
      <family val="2"/>
    </font>
    <font>
      <sz val="11"/>
      <name val="Book Antiqua"/>
      <family val="1"/>
    </font>
    <font>
      <b/>
      <sz val="11"/>
      <name val="Book Antiqua"/>
      <family val="1"/>
    </font>
    <font>
      <b/>
      <u/>
      <sz val="10"/>
      <name val="Arial"/>
      <family val="2"/>
    </font>
    <font>
      <b/>
      <sz val="11"/>
      <name val="Arial"/>
      <family val="2"/>
    </font>
    <font>
      <sz val="11"/>
      <name val="Arial"/>
      <family val="2"/>
    </font>
    <font>
      <sz val="9"/>
      <name val="Arial"/>
      <family val="2"/>
    </font>
    <font>
      <sz val="8"/>
      <name val="Arial"/>
      <family val="2"/>
    </font>
    <font>
      <b/>
      <sz val="8"/>
      <name val="Arial"/>
      <family val="2"/>
    </font>
    <font>
      <b/>
      <u/>
      <sz val="9"/>
      <name val="Arial"/>
      <family val="2"/>
    </font>
    <font>
      <b/>
      <sz val="9"/>
      <name val="Arial"/>
      <family val="2"/>
    </font>
    <font>
      <sz val="11"/>
      <color indexed="12"/>
      <name val="Book Antiqua"/>
      <family val="1"/>
    </font>
    <font>
      <sz val="11"/>
      <name val="Calibri"/>
      <family val="2"/>
    </font>
    <font>
      <b/>
      <sz val="11"/>
      <name val="Calibri"/>
      <family val="2"/>
    </font>
    <font>
      <i/>
      <sz val="11"/>
      <name val="Calibri"/>
      <family val="2"/>
    </font>
    <font>
      <b/>
      <u/>
      <sz val="11"/>
      <name val="Calibri"/>
      <family val="2"/>
    </font>
    <font>
      <u/>
      <sz val="11"/>
      <name val="Calibri"/>
      <family val="2"/>
    </font>
    <font>
      <sz val="12"/>
      <name val="Times New Roman"/>
      <family val="1"/>
    </font>
    <font>
      <sz val="10"/>
      <name val="Arial"/>
      <family val="2"/>
    </font>
    <font>
      <sz val="8"/>
      <name val="Arial"/>
      <family val="2"/>
    </font>
    <font>
      <b/>
      <sz val="11"/>
      <name val="Helv"/>
    </font>
    <font>
      <b/>
      <u/>
      <sz val="14"/>
      <name val="Arial"/>
      <family val="2"/>
    </font>
    <font>
      <b/>
      <sz val="14"/>
      <name val="Arial"/>
      <family val="2"/>
    </font>
    <font>
      <sz val="14"/>
      <name val="Arial"/>
      <family val="2"/>
    </font>
    <font>
      <sz val="14"/>
      <color indexed="8"/>
      <name val="Arial"/>
      <family val="2"/>
    </font>
    <font>
      <u/>
      <sz val="14"/>
      <name val="Arial"/>
      <family val="2"/>
    </font>
    <font>
      <b/>
      <sz val="10"/>
      <color indexed="10"/>
      <name val="Arial"/>
      <family val="2"/>
    </font>
    <font>
      <b/>
      <u val="doubleAccounting"/>
      <sz val="10"/>
      <name val="Arial"/>
      <family val="2"/>
    </font>
    <font>
      <sz val="10"/>
      <name val="Verdana"/>
      <family val="2"/>
    </font>
    <font>
      <sz val="8"/>
      <name val="Verdana"/>
      <family val="2"/>
    </font>
    <font>
      <b/>
      <sz val="16"/>
      <name val="Arial"/>
      <family val="2"/>
    </font>
    <font>
      <b/>
      <sz val="10"/>
      <name val="Book Antiqua"/>
      <family val="1"/>
    </font>
    <font>
      <sz val="10"/>
      <name val="Book Antiqua"/>
      <family val="1"/>
    </font>
    <font>
      <b/>
      <sz val="10"/>
      <name val="Times New Roman"/>
      <family val="1"/>
    </font>
    <font>
      <sz val="10"/>
      <color rgb="FFFF0000"/>
      <name val="Arial"/>
      <family val="2"/>
    </font>
    <font>
      <sz val="8"/>
      <color rgb="FFFF0000"/>
      <name val="Helv"/>
    </font>
    <font>
      <b/>
      <sz val="8"/>
      <name val="Helv"/>
    </font>
    <font>
      <sz val="11"/>
      <name val="Calibri"/>
      <family val="2"/>
      <scheme val="minor"/>
    </font>
    <font>
      <u/>
      <sz val="10"/>
      <name val="Arial"/>
      <family val="2"/>
    </font>
    <font>
      <b/>
      <sz val="12"/>
      <color indexed="18"/>
      <name val="Arial"/>
      <family val="2"/>
    </font>
    <font>
      <sz val="10"/>
      <color theme="1"/>
      <name val="Arial"/>
      <family val="2"/>
    </font>
    <font>
      <sz val="11"/>
      <color theme="1"/>
      <name val="Arial"/>
      <family val="2"/>
    </font>
    <font>
      <sz val="9"/>
      <color rgb="FFFF0000"/>
      <name val="Arial"/>
      <family val="2"/>
    </font>
    <font>
      <u/>
      <sz val="11"/>
      <name val="Calibri"/>
      <family val="2"/>
      <scheme val="minor"/>
    </font>
    <font>
      <b/>
      <sz val="8"/>
      <color rgb="FFFF0000"/>
      <name val="Helv"/>
    </font>
    <font>
      <u val="singleAccounting"/>
      <sz val="10"/>
      <name val="Arial"/>
      <family val="2"/>
    </font>
    <font>
      <sz val="12"/>
      <color theme="1"/>
      <name val="Arial"/>
      <family val="2"/>
    </font>
    <font>
      <b/>
      <sz val="12"/>
      <color theme="1"/>
      <name val="Arial"/>
      <family val="2"/>
    </font>
    <font>
      <b/>
      <u/>
      <sz val="12"/>
      <color theme="1"/>
      <name val="Arial"/>
      <family val="2"/>
    </font>
    <font>
      <sz val="13"/>
      <color theme="1"/>
      <name val="Arial"/>
      <family val="2"/>
    </font>
    <font>
      <b/>
      <sz val="10"/>
      <name val="Helv"/>
    </font>
    <font>
      <b/>
      <sz val="11"/>
      <name val="Calibri"/>
      <family val="2"/>
      <scheme val="minor"/>
    </font>
    <font>
      <sz val="8"/>
      <name val="Cambria"/>
      <family val="1"/>
      <scheme val="major"/>
    </font>
    <font>
      <b/>
      <sz val="9"/>
      <name val="Helv"/>
    </font>
    <font>
      <b/>
      <sz val="9"/>
      <name val="Times New Roman"/>
      <family val="1"/>
    </font>
    <font>
      <b/>
      <sz val="8"/>
      <name val="Cambria"/>
      <family val="1"/>
      <scheme val="major"/>
    </font>
    <font>
      <b/>
      <sz val="9"/>
      <color rgb="FFFF0000"/>
      <name val="Arial"/>
      <family val="2"/>
    </font>
    <font>
      <b/>
      <sz val="13"/>
      <color theme="1"/>
      <name val="Arial"/>
      <family val="2"/>
    </font>
    <font>
      <sz val="9"/>
      <name val="Helv"/>
    </font>
    <font>
      <b/>
      <sz val="10"/>
      <color rgb="FFFF0000"/>
      <name val="Arial"/>
      <family val="2"/>
    </font>
    <font>
      <b/>
      <sz val="10"/>
      <color rgb="FF0000CC"/>
      <name val="Arial"/>
      <family val="2"/>
    </font>
    <font>
      <sz val="8"/>
      <color rgb="FF0000CC"/>
      <name val="Arial"/>
      <family val="2"/>
    </font>
    <font>
      <b/>
      <sz val="10"/>
      <color theme="0"/>
      <name val="Arial"/>
      <family val="2"/>
    </font>
    <font>
      <sz val="10"/>
      <color rgb="FF006100"/>
      <name val="Calibri"/>
      <family val="2"/>
      <scheme val="minor"/>
    </font>
    <font>
      <b/>
      <sz val="10"/>
      <color rgb="FF006100"/>
      <name val="Calibri"/>
      <family val="2"/>
      <scheme val="minor"/>
    </font>
    <font>
      <sz val="9"/>
      <color indexed="8"/>
      <name val="Arial"/>
      <family val="2"/>
    </font>
    <font>
      <sz val="9"/>
      <color theme="1"/>
      <name val="Arial"/>
      <family val="2"/>
    </font>
    <font>
      <sz val="9"/>
      <color indexed="20"/>
      <name val="Arial"/>
      <family val="2"/>
    </font>
    <font>
      <sz val="10"/>
      <color rgb="FF0070C0"/>
      <name val="Arial"/>
      <family val="2"/>
    </font>
    <font>
      <u/>
      <sz val="9"/>
      <name val="Arial"/>
      <family val="2"/>
    </font>
    <font>
      <u/>
      <sz val="8"/>
      <name val="Arial"/>
      <family val="2"/>
    </font>
    <font>
      <sz val="10"/>
      <color rgb="FF0000CC"/>
      <name val="Arial"/>
      <family val="2"/>
    </font>
    <font>
      <sz val="9"/>
      <color rgb="FF0000CC"/>
      <name val="Arial"/>
      <family val="2"/>
    </font>
    <font>
      <b/>
      <sz val="9"/>
      <color rgb="FF0000CC"/>
      <name val="Arial"/>
      <family val="2"/>
    </font>
    <font>
      <b/>
      <u/>
      <sz val="10"/>
      <color rgb="FF0000CC"/>
      <name val="Arial"/>
      <family val="2"/>
    </font>
    <font>
      <b/>
      <sz val="12"/>
      <color rgb="FFFF0000"/>
      <name val="Arial"/>
      <family val="2"/>
    </font>
    <font>
      <b/>
      <sz val="11"/>
      <color theme="1"/>
      <name val="Times New Roman"/>
      <family val="1"/>
    </font>
  </fonts>
  <fills count="1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1"/>
      </patternFill>
    </fill>
    <fill>
      <patternFill patternType="solid">
        <fgColor indexed="22"/>
      </patternFill>
    </fill>
    <fill>
      <patternFill patternType="solid">
        <fgColor indexed="49"/>
      </patternFill>
    </fill>
    <fill>
      <patternFill patternType="solid">
        <fgColor rgb="FFFF0000"/>
        <bgColor indexed="64"/>
      </patternFill>
    </fill>
    <fill>
      <patternFill patternType="solid">
        <fgColor theme="2" tint="-9.9978637043366805E-2"/>
        <bgColor indexed="64"/>
      </patternFill>
    </fill>
    <fill>
      <patternFill patternType="solid">
        <fgColor theme="1"/>
        <bgColor indexed="64"/>
      </patternFill>
    </fill>
    <fill>
      <patternFill patternType="solid">
        <fgColor rgb="FFCCFFFF"/>
        <bgColor indexed="64"/>
      </patternFill>
    </fill>
    <fill>
      <patternFill patternType="solid">
        <fgColor rgb="FF66FFCC"/>
        <bgColor indexed="64"/>
      </patternFill>
    </fill>
    <fill>
      <patternFill patternType="solid">
        <fgColor rgb="FF00FFCC"/>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22"/>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1">
    <xf numFmtId="167" fontId="0" fillId="0" borderId="0">
      <alignment horizontal="left" wrapText="1"/>
    </xf>
  </cellStyleXfs>
  <cellXfs count="871">
    <xf numFmtId="0" fontId="0" fillId="0" borderId="0" xfId="0" applyNumberFormat="1" applyAlignment="1"/>
    <xf numFmtId="43" fontId="0" fillId="0" borderId="0" xfId="0" applyNumberFormat="1" applyFont="1" applyAlignment="1"/>
    <xf numFmtId="0" fontId="7" fillId="0" borderId="0" xfId="0" applyNumberFormat="1" applyFont="1" applyFill="1" applyAlignment="1">
      <alignment horizontal="centerContinuous" vertical="center"/>
    </xf>
    <xf numFmtId="0" fontId="13" fillId="0" borderId="0" xfId="0" applyNumberFormat="1" applyFont="1" applyFill="1" applyAlignment="1"/>
    <xf numFmtId="0" fontId="13" fillId="0" borderId="0" xfId="0" applyNumberFormat="1" applyFont="1" applyFill="1" applyAlignment="1">
      <alignment horizontal="center"/>
    </xf>
    <xf numFmtId="0" fontId="17" fillId="0" borderId="7" xfId="0" applyNumberFormat="1" applyFont="1" applyFill="1" applyBorder="1" applyAlignment="1">
      <alignment horizontal="center"/>
    </xf>
    <xf numFmtId="0" fontId="17" fillId="0" borderId="0" xfId="0" applyNumberFormat="1" applyFont="1" applyFill="1" applyAlignment="1">
      <alignment horizontal="center"/>
    </xf>
    <xf numFmtId="0" fontId="16" fillId="0" borderId="0" xfId="0" applyNumberFormat="1" applyFont="1" applyFill="1" applyAlignment="1"/>
    <xf numFmtId="0" fontId="13" fillId="0" borderId="0" xfId="0" applyNumberFormat="1" applyFont="1" applyFill="1" applyAlignment="1">
      <alignment horizontal="left"/>
    </xf>
    <xf numFmtId="10" fontId="17" fillId="0" borderId="6" xfId="0" applyNumberFormat="1" applyFont="1" applyFill="1" applyBorder="1" applyAlignment="1"/>
    <xf numFmtId="10" fontId="13" fillId="0" borderId="2" xfId="0" applyNumberFormat="1" applyFont="1" applyFill="1" applyBorder="1" applyAlignment="1"/>
    <xf numFmtId="0" fontId="19" fillId="0" borderId="0" xfId="0" applyNumberFormat="1" applyFont="1" applyFill="1" applyAlignment="1"/>
    <xf numFmtId="0" fontId="0" fillId="0" borderId="0" xfId="0" applyNumberFormat="1" applyFill="1" applyAlignment="1"/>
    <xf numFmtId="0" fontId="13" fillId="0" borderId="0" xfId="0" applyNumberFormat="1" applyFont="1" applyFill="1" applyBorder="1" applyAlignment="1"/>
    <xf numFmtId="10" fontId="13" fillId="0" borderId="7" xfId="0" applyNumberFormat="1" applyFont="1" applyFill="1" applyBorder="1" applyAlignment="1"/>
    <xf numFmtId="0" fontId="5" fillId="0" borderId="0" xfId="0" applyNumberFormat="1" applyFont="1" applyFill="1" applyAlignment="1"/>
    <xf numFmtId="0" fontId="5" fillId="0" borderId="0" xfId="0" applyNumberFormat="1" applyFont="1" applyFill="1" applyAlignment="1">
      <alignment horizontal="center"/>
    </xf>
    <xf numFmtId="0" fontId="13" fillId="0" borderId="0" xfId="0" applyNumberFormat="1" applyFont="1" applyFill="1" applyAlignment="1">
      <alignment horizontal="left" wrapText="1"/>
    </xf>
    <xf numFmtId="10" fontId="13" fillId="0" borderId="6" xfId="0" applyNumberFormat="1" applyFont="1" applyFill="1" applyBorder="1" applyAlignment="1"/>
    <xf numFmtId="43" fontId="0" fillId="0" borderId="0" xfId="0" applyNumberFormat="1" applyFont="1" applyFill="1" applyAlignment="1"/>
    <xf numFmtId="49" fontId="14" fillId="0" borderId="0" xfId="0" applyNumberFormat="1" applyFont="1" applyFill="1" applyAlignment="1">
      <alignment horizontal="left"/>
    </xf>
    <xf numFmtId="167" fontId="14" fillId="0" borderId="0" xfId="0" applyFont="1" applyFill="1">
      <alignment horizontal="left" wrapText="1"/>
    </xf>
    <xf numFmtId="43" fontId="36" fillId="0" borderId="0" xfId="0" applyNumberFormat="1" applyFont="1" applyFill="1" applyAlignment="1"/>
    <xf numFmtId="0" fontId="36" fillId="0" borderId="0" xfId="0" applyNumberFormat="1" applyFont="1" applyFill="1" applyAlignment="1"/>
    <xf numFmtId="43" fontId="36" fillId="0" borderId="0" xfId="0" applyNumberFormat="1" applyFont="1" applyFill="1" applyAlignment="1"/>
    <xf numFmtId="0" fontId="5" fillId="0" borderId="0" xfId="0" applyNumberFormat="1" applyFont="1" applyFill="1" applyAlignment="1"/>
    <xf numFmtId="43" fontId="5" fillId="0" borderId="0" xfId="0" applyNumberFormat="1" applyFont="1" applyFill="1" applyAlignment="1"/>
    <xf numFmtId="43" fontId="5" fillId="0" borderId="0" xfId="0" applyNumberFormat="1" applyFont="1" applyFill="1" applyAlignment="1"/>
    <xf numFmtId="0" fontId="14" fillId="0" borderId="0" xfId="0" applyNumberFormat="1" applyFont="1" applyFill="1" applyAlignment="1"/>
    <xf numFmtId="0" fontId="35" fillId="0" borderId="11" xfId="0" applyNumberFormat="1" applyFont="1" applyFill="1" applyBorder="1" applyAlignment="1"/>
    <xf numFmtId="43" fontId="15" fillId="0" borderId="0" xfId="0" applyNumberFormat="1" applyFont="1" applyFill="1" applyBorder="1" applyAlignment="1"/>
    <xf numFmtId="0" fontId="5" fillId="0" borderId="0" xfId="0" applyNumberFormat="1" applyFont="1" applyFill="1" applyAlignment="1">
      <alignment wrapText="1"/>
    </xf>
    <xf numFmtId="0" fontId="42" fillId="0" borderId="0" xfId="0" applyNumberFormat="1" applyFont="1" applyAlignment="1"/>
    <xf numFmtId="0" fontId="7" fillId="0" borderId="0" xfId="0" applyNumberFormat="1" applyFont="1" applyFill="1" applyBorder="1" applyAlignment="1"/>
    <xf numFmtId="0" fontId="45" fillId="0" borderId="0" xfId="0" applyNumberFormat="1" applyFont="1" applyFill="1" applyAlignment="1"/>
    <xf numFmtId="167" fontId="25" fillId="0" borderId="0" xfId="0" applyFont="1" applyFill="1">
      <alignment horizontal="left" wrapText="1"/>
    </xf>
    <xf numFmtId="43" fontId="25" fillId="0" borderId="0" xfId="0" applyNumberFormat="1" applyFont="1" applyFill="1" applyAlignment="1">
      <alignment horizontal="left" wrapText="1"/>
    </xf>
    <xf numFmtId="167" fontId="26" fillId="0" borderId="0" xfId="0" applyFont="1" applyFill="1">
      <alignment horizontal="left" wrapText="1"/>
    </xf>
    <xf numFmtId="167" fontId="13" fillId="0" borderId="0" xfId="0" applyFont="1" applyFill="1" applyAlignment="1"/>
    <xf numFmtId="0" fontId="19" fillId="0" borderId="0" xfId="0" applyNumberFormat="1" applyFont="1" applyFill="1" applyAlignment="1">
      <alignment horizontal="center"/>
    </xf>
    <xf numFmtId="0" fontId="19" fillId="0" borderId="0" xfId="0" applyNumberFormat="1" applyFont="1" applyFill="1" applyAlignment="1">
      <alignment horizontal="right"/>
    </xf>
    <xf numFmtId="49" fontId="15" fillId="0" borderId="4" xfId="0" applyNumberFormat="1" applyFont="1" applyFill="1" applyBorder="1" applyAlignment="1"/>
    <xf numFmtId="0" fontId="7" fillId="0" borderId="4" xfId="0" applyNumberFormat="1" applyFont="1" applyFill="1" applyBorder="1" applyAlignment="1">
      <alignment horizontal="center"/>
    </xf>
    <xf numFmtId="49" fontId="7" fillId="0" borderId="4" xfId="0" applyNumberFormat="1" applyFont="1" applyFill="1" applyBorder="1" applyAlignment="1">
      <alignment horizontal="center" wrapText="1"/>
    </xf>
    <xf numFmtId="17" fontId="7" fillId="0" borderId="4" xfId="0" applyNumberFormat="1" applyFont="1" applyFill="1" applyBorder="1" applyAlignment="1">
      <alignment horizontal="center" wrapText="1"/>
    </xf>
    <xf numFmtId="0" fontId="51" fillId="0" borderId="0" xfId="0" applyNumberFormat="1" applyFont="1" applyAlignment="1"/>
    <xf numFmtId="0" fontId="20" fillId="0" borderId="0" xfId="0" applyNumberFormat="1" applyFont="1" applyFill="1" applyAlignment="1">
      <alignment horizontal="centerContinuous"/>
    </xf>
    <xf numFmtId="0" fontId="19" fillId="0" borderId="0" xfId="0" applyNumberFormat="1" applyFont="1" applyFill="1" applyAlignment="1">
      <alignment horizontal="centerContinuous"/>
    </xf>
    <xf numFmtId="37" fontId="20" fillId="0" borderId="0" xfId="0" applyNumberFormat="1" applyFont="1" applyFill="1" applyBorder="1" applyAlignment="1">
      <alignment vertical="center"/>
    </xf>
    <xf numFmtId="0" fontId="21" fillId="0" borderId="0" xfId="0" applyNumberFormat="1" applyFont="1" applyFill="1" applyAlignment="1">
      <alignment horizontal="center"/>
    </xf>
    <xf numFmtId="0" fontId="19" fillId="0" borderId="7" xfId="0" applyNumberFormat="1" applyFont="1" applyFill="1" applyBorder="1" applyAlignment="1">
      <alignment horizontal="center"/>
    </xf>
    <xf numFmtId="49" fontId="20" fillId="0" borderId="7" xfId="0" applyNumberFormat="1" applyFont="1" applyFill="1" applyBorder="1" applyAlignment="1">
      <alignment horizontal="center"/>
    </xf>
    <xf numFmtId="43" fontId="19" fillId="0" borderId="0" xfId="0" applyNumberFormat="1" applyFont="1" applyFill="1" applyAlignment="1"/>
    <xf numFmtId="4" fontId="20" fillId="0" borderId="6" xfId="0" applyNumberFormat="1" applyFont="1" applyFill="1" applyBorder="1" applyAlignment="1"/>
    <xf numFmtId="0" fontId="20" fillId="0" borderId="0" xfId="0" applyNumberFormat="1" applyFont="1" applyFill="1" applyAlignment="1"/>
    <xf numFmtId="0" fontId="22" fillId="0" borderId="0" xfId="0" applyNumberFormat="1" applyFont="1" applyFill="1" applyBorder="1" applyAlignment="1"/>
    <xf numFmtId="43" fontId="19" fillId="0" borderId="0" xfId="0" applyNumberFormat="1" applyFont="1" applyFill="1" applyAlignment="1"/>
    <xf numFmtId="0" fontId="23" fillId="0" borderId="0" xfId="0" applyNumberFormat="1" applyFont="1" applyFill="1" applyAlignment="1"/>
    <xf numFmtId="43" fontId="19" fillId="0" borderId="0" xfId="0" applyNumberFormat="1" applyFont="1" applyFill="1" applyAlignment="1"/>
    <xf numFmtId="0" fontId="19" fillId="0" borderId="0" xfId="0" applyNumberFormat="1" applyFont="1" applyFill="1" applyAlignment="1">
      <alignment horizontal="left"/>
    </xf>
    <xf numFmtId="43" fontId="19" fillId="0" borderId="7" xfId="0" applyNumberFormat="1" applyFont="1" applyFill="1" applyBorder="1" applyAlignment="1"/>
    <xf numFmtId="43" fontId="19" fillId="0" borderId="6" xfId="0" applyNumberFormat="1" applyFont="1" applyFill="1" applyBorder="1" applyAlignment="1"/>
    <xf numFmtId="14" fontId="13" fillId="0" borderId="0" xfId="0" applyNumberFormat="1" applyFont="1" applyFill="1" applyAlignment="1">
      <alignment horizontal="center"/>
    </xf>
    <xf numFmtId="49" fontId="17" fillId="0" borderId="0" xfId="0" applyNumberFormat="1" applyFont="1" applyFill="1" applyBorder="1" applyAlignment="1"/>
    <xf numFmtId="0" fontId="13" fillId="0" borderId="0" xfId="0" applyNumberFormat="1" applyFont="1" applyFill="1" applyAlignment="1"/>
    <xf numFmtId="0" fontId="13" fillId="0" borderId="23" xfId="0" applyNumberFormat="1" applyFont="1" applyFill="1" applyBorder="1" applyAlignment="1"/>
    <xf numFmtId="0" fontId="13" fillId="0" borderId="8" xfId="0" applyNumberFormat="1" applyFont="1" applyFill="1" applyBorder="1" applyAlignment="1"/>
    <xf numFmtId="17" fontId="17" fillId="0" borderId="18" xfId="0" applyNumberFormat="1" applyFont="1" applyFill="1" applyBorder="1" applyAlignment="1">
      <alignment horizontal="center"/>
    </xf>
    <xf numFmtId="0" fontId="13" fillId="0" borderId="0" xfId="0" applyNumberFormat="1" applyFont="1" applyFill="1" applyBorder="1" applyAlignment="1"/>
    <xf numFmtId="49" fontId="13" fillId="0" borderId="4" xfId="0" applyNumberFormat="1" applyFont="1" applyFill="1" applyBorder="1" applyAlignment="1">
      <alignment horizontal="center"/>
    </xf>
    <xf numFmtId="0" fontId="13" fillId="0" borderId="4" xfId="0" applyNumberFormat="1" applyFont="1" applyFill="1" applyBorder="1" applyAlignment="1">
      <alignment horizontal="center"/>
    </xf>
    <xf numFmtId="0" fontId="13" fillId="0" borderId="7" xfId="0" applyNumberFormat="1" applyFont="1" applyFill="1" applyBorder="1" applyAlignment="1"/>
    <xf numFmtId="0" fontId="13" fillId="0" borderId="21" xfId="0" applyNumberFormat="1" applyFont="1" applyFill="1" applyBorder="1" applyAlignment="1"/>
    <xf numFmtId="0" fontId="13" fillId="0" borderId="7" xfId="0" applyNumberFormat="1" applyFont="1" applyFill="1" applyBorder="1" applyAlignment="1"/>
    <xf numFmtId="0" fontId="13" fillId="0" borderId="4" xfId="0" applyNumberFormat="1" applyFont="1" applyFill="1" applyBorder="1" applyAlignment="1"/>
    <xf numFmtId="0" fontId="13" fillId="0" borderId="0" xfId="0" applyNumberFormat="1" applyFont="1" applyFill="1" applyAlignment="1">
      <alignment wrapText="1"/>
    </xf>
    <xf numFmtId="0" fontId="13" fillId="0" borderId="4" xfId="0" applyNumberFormat="1" applyFont="1" applyFill="1" applyBorder="1" applyAlignment="1">
      <alignment wrapText="1"/>
    </xf>
    <xf numFmtId="49" fontId="13" fillId="0" borderId="0" xfId="0" applyNumberFormat="1" applyFont="1" applyFill="1" applyAlignment="1">
      <alignment horizontal="left"/>
    </xf>
    <xf numFmtId="167" fontId="13" fillId="0" borderId="0" xfId="0" applyFont="1" applyFill="1">
      <alignment horizontal="left" wrapText="1"/>
    </xf>
    <xf numFmtId="43" fontId="13" fillId="0" borderId="0" xfId="0" applyNumberFormat="1" applyFont="1" applyFill="1" applyAlignment="1"/>
    <xf numFmtId="164" fontId="34" fillId="0" borderId="34" xfId="0" applyNumberFormat="1" applyFont="1" applyFill="1" applyBorder="1" applyAlignment="1"/>
    <xf numFmtId="0" fontId="5" fillId="0" borderId="11" xfId="0" applyNumberFormat="1" applyFont="1" applyFill="1" applyBorder="1" applyAlignment="1"/>
    <xf numFmtId="164" fontId="7" fillId="0" borderId="6" xfId="0" applyNumberFormat="1" applyFont="1" applyFill="1" applyBorder="1" applyAlignment="1"/>
    <xf numFmtId="0" fontId="0" fillId="0" borderId="0" xfId="0" applyNumberFormat="1" applyFill="1" applyAlignment="1"/>
    <xf numFmtId="0" fontId="19" fillId="0" borderId="0" xfId="0" applyNumberFormat="1" applyFont="1" applyFill="1" applyAlignment="1"/>
    <xf numFmtId="49" fontId="19" fillId="0" borderId="0" xfId="0" applyNumberFormat="1" applyFont="1" applyFill="1" applyAlignment="1">
      <alignment horizontal="center"/>
    </xf>
    <xf numFmtId="0" fontId="10" fillId="0" borderId="9" xfId="0" applyNumberFormat="1" applyFont="1" applyFill="1" applyBorder="1" applyAlignment="1"/>
    <xf numFmtId="0" fontId="10" fillId="0" borderId="35" xfId="0" applyNumberFormat="1" applyFont="1" applyFill="1" applyBorder="1" applyAlignment="1">
      <alignment horizontal="center"/>
    </xf>
    <xf numFmtId="10" fontId="5" fillId="0" borderId="34" xfId="0" applyNumberFormat="1" applyFont="1" applyFill="1" applyBorder="1" applyAlignment="1"/>
    <xf numFmtId="10" fontId="5" fillId="0" borderId="38" xfId="0" applyNumberFormat="1" applyFont="1" applyFill="1" applyBorder="1" applyAlignment="1"/>
    <xf numFmtId="0" fontId="43" fillId="0" borderId="9" xfId="0" applyNumberFormat="1" applyFont="1" applyFill="1" applyBorder="1" applyAlignment="1"/>
    <xf numFmtId="0" fontId="19" fillId="0" borderId="0" xfId="0" applyNumberFormat="1" applyFont="1" applyFill="1" applyBorder="1" applyAlignment="1"/>
    <xf numFmtId="0" fontId="19" fillId="0" borderId="34" xfId="0" applyNumberFormat="1" applyFont="1" applyFill="1" applyBorder="1" applyAlignment="1"/>
    <xf numFmtId="43" fontId="43" fillId="0" borderId="11" xfId="0" applyNumberFormat="1" applyFont="1" applyFill="1" applyBorder="1" applyAlignment="1"/>
    <xf numFmtId="10" fontId="19" fillId="0" borderId="39" xfId="0" applyNumberFormat="1" applyFont="1" applyFill="1" applyBorder="1" applyAlignment="1"/>
    <xf numFmtId="0" fontId="19" fillId="0" borderId="12" xfId="0" applyNumberFormat="1" applyFont="1" applyFill="1" applyBorder="1" applyAlignment="1"/>
    <xf numFmtId="0" fontId="19" fillId="0" borderId="3" xfId="0" applyNumberFormat="1" applyFont="1" applyFill="1" applyBorder="1" applyAlignment="1"/>
    <xf numFmtId="0" fontId="19" fillId="0" borderId="36" xfId="0" applyNumberFormat="1" applyFont="1" applyFill="1" applyBorder="1" applyAlignment="1"/>
    <xf numFmtId="0" fontId="49" fillId="0" borderId="0" xfId="0" applyNumberFormat="1" applyFont="1" applyFill="1" applyAlignment="1">
      <alignment horizontal="center"/>
    </xf>
    <xf numFmtId="14" fontId="49" fillId="0" borderId="0" xfId="0" applyNumberFormat="1" applyFont="1" applyFill="1" applyAlignment="1">
      <alignment horizontal="center"/>
    </xf>
    <xf numFmtId="0" fontId="49" fillId="0" borderId="0" xfId="0" applyNumberFormat="1" applyFont="1" applyFill="1" applyBorder="1" applyAlignment="1">
      <alignment horizontal="center"/>
    </xf>
    <xf numFmtId="0" fontId="10" fillId="0" borderId="0" xfId="0" applyNumberFormat="1" applyFont="1" applyFill="1" applyAlignment="1"/>
    <xf numFmtId="0" fontId="44" fillId="0" borderId="0" xfId="0" applyNumberFormat="1" applyFont="1" applyFill="1" applyAlignment="1"/>
    <xf numFmtId="0" fontId="13" fillId="0" borderId="0" xfId="0" applyNumberFormat="1" applyFont="1" applyFill="1" applyAlignment="1">
      <alignment horizontal="left"/>
    </xf>
    <xf numFmtId="0" fontId="13" fillId="0" borderId="0" xfId="0" applyNumberFormat="1" applyFont="1" applyFill="1" applyAlignment="1">
      <alignment horizontal="left"/>
    </xf>
    <xf numFmtId="0" fontId="17" fillId="0" borderId="0" xfId="0" applyNumberFormat="1" applyFont="1" applyFill="1" applyBorder="1" applyAlignment="1">
      <alignment horizontal="center"/>
    </xf>
    <xf numFmtId="164" fontId="13" fillId="0" borderId="0" xfId="0" applyNumberFormat="1" applyFont="1" applyFill="1" applyAlignment="1"/>
    <xf numFmtId="164" fontId="13" fillId="0" borderId="4" xfId="0" applyNumberFormat="1" applyFont="1" applyFill="1" applyBorder="1" applyAlignment="1"/>
    <xf numFmtId="10" fontId="13" fillId="0" borderId="4" xfId="0" applyNumberFormat="1" applyFont="1" applyFill="1" applyBorder="1" applyAlignment="1">
      <alignment wrapText="1"/>
    </xf>
    <xf numFmtId="10" fontId="13" fillId="0" borderId="4" xfId="0" applyNumberFormat="1" applyFont="1" applyFill="1" applyBorder="1" applyAlignment="1"/>
    <xf numFmtId="0" fontId="43" fillId="0" borderId="0" xfId="0" applyNumberFormat="1" applyFont="1" applyFill="1" applyAlignment="1"/>
    <xf numFmtId="0" fontId="27" fillId="0" borderId="0" xfId="0" applyNumberFormat="1" applyFont="1" applyFill="1" applyAlignment="1"/>
    <xf numFmtId="42" fontId="13" fillId="0" borderId="2" xfId="0" applyNumberFormat="1" applyFont="1" applyFill="1" applyBorder="1" applyAlignment="1"/>
    <xf numFmtId="165" fontId="13" fillId="0" borderId="0" xfId="0" applyNumberFormat="1" applyFont="1" applyFill="1" applyAlignment="1"/>
    <xf numFmtId="165" fontId="13" fillId="0" borderId="2" xfId="0" applyNumberFormat="1" applyFont="1" applyFill="1" applyBorder="1" applyAlignment="1"/>
    <xf numFmtId="164" fontId="34" fillId="0" borderId="0" xfId="0" applyNumberFormat="1" applyFont="1" applyFill="1" applyBorder="1" applyAlignment="1"/>
    <xf numFmtId="17" fontId="11" fillId="0" borderId="0" xfId="0" applyNumberFormat="1" applyFont="1" applyFill="1" applyBorder="1" applyAlignment="1">
      <alignment horizontal="center"/>
    </xf>
    <xf numFmtId="164" fontId="5" fillId="0" borderId="0" xfId="0" applyNumberFormat="1" applyFont="1" applyFill="1" applyBorder="1" applyAlignment="1"/>
    <xf numFmtId="164" fontId="5" fillId="0" borderId="7" xfId="0" applyNumberFormat="1" applyFont="1" applyFill="1" applyBorder="1" applyAlignment="1"/>
    <xf numFmtId="164" fontId="13" fillId="0" borderId="22" xfId="0" applyNumberFormat="1" applyFont="1" applyFill="1" applyBorder="1" applyAlignment="1"/>
    <xf numFmtId="0" fontId="13" fillId="0" borderId="7" xfId="0" applyNumberFormat="1" applyFont="1" applyFill="1" applyBorder="1" applyAlignment="1">
      <alignment horizontal="left"/>
    </xf>
    <xf numFmtId="0" fontId="13" fillId="0" borderId="0" xfId="0" applyNumberFormat="1" applyFont="1" applyFill="1" applyBorder="1" applyAlignment="1">
      <alignment horizontal="left"/>
    </xf>
    <xf numFmtId="1" fontId="4" fillId="0" borderId="0" xfId="0" applyNumberFormat="1" applyFont="1" applyAlignment="1"/>
    <xf numFmtId="167" fontId="43" fillId="0" borderId="0" xfId="0" applyFont="1" applyFill="1" applyAlignment="1"/>
    <xf numFmtId="167" fontId="7" fillId="0" borderId="31" xfId="0" applyFont="1" applyFill="1" applyBorder="1" applyAlignment="1"/>
    <xf numFmtId="0" fontId="7" fillId="0" borderId="33" xfId="0" applyNumberFormat="1" applyFont="1" applyFill="1" applyBorder="1" applyAlignment="1"/>
    <xf numFmtId="167" fontId="59" fillId="0" borderId="0" xfId="0" applyFont="1" applyFill="1" applyAlignment="1"/>
    <xf numFmtId="167" fontId="57" fillId="0" borderId="0" xfId="0" applyFont="1" applyFill="1" applyAlignment="1"/>
    <xf numFmtId="167" fontId="0" fillId="0" borderId="0" xfId="0" applyFont="1" applyFill="1" applyAlignment="1"/>
    <xf numFmtId="0" fontId="0" fillId="0" borderId="0" xfId="0" applyNumberFormat="1" applyFont="1" applyFill="1" applyAlignment="1"/>
    <xf numFmtId="167" fontId="0" fillId="0" borderId="0" xfId="0" applyFont="1" applyFill="1" applyBorder="1" applyAlignment="1"/>
    <xf numFmtId="164" fontId="13" fillId="0" borderId="0" xfId="0" applyNumberFormat="1" applyFont="1" applyFill="1" applyAlignment="1"/>
    <xf numFmtId="10" fontId="13" fillId="0" borderId="0" xfId="0" applyNumberFormat="1" applyFont="1" applyFill="1" applyAlignment="1"/>
    <xf numFmtId="3" fontId="13" fillId="0" borderId="0" xfId="0" applyNumberFormat="1" applyFont="1" applyFill="1" applyAlignment="1"/>
    <xf numFmtId="41" fontId="13" fillId="0" borderId="0" xfId="0" applyNumberFormat="1" applyFont="1" applyFill="1" applyAlignment="1"/>
    <xf numFmtId="42" fontId="13" fillId="0" borderId="0" xfId="0" applyNumberFormat="1" applyFont="1" applyFill="1" applyAlignment="1"/>
    <xf numFmtId="164" fontId="0" fillId="0" borderId="0" xfId="0" applyNumberFormat="1" applyFont="1" applyFill="1" applyBorder="1" applyAlignment="1"/>
    <xf numFmtId="0" fontId="63" fillId="0" borderId="0" xfId="0" applyNumberFormat="1" applyFont="1" applyFill="1" applyAlignment="1">
      <alignment horizontal="center"/>
    </xf>
    <xf numFmtId="165" fontId="13" fillId="0" borderId="0" xfId="0" applyNumberFormat="1" applyFont="1" applyFill="1" applyAlignment="1"/>
    <xf numFmtId="0" fontId="12" fillId="0" borderId="0" xfId="0" applyNumberFormat="1" applyFont="1" applyAlignment="1"/>
    <xf numFmtId="15" fontId="18" fillId="0" borderId="0" xfId="0" quotePrefix="1" applyNumberFormat="1" applyFont="1" applyFill="1" applyAlignment="1"/>
    <xf numFmtId="0" fontId="18" fillId="0" borderId="0" xfId="0" applyNumberFormat="1" applyFont="1" applyFill="1" applyAlignment="1"/>
    <xf numFmtId="0" fontId="8" fillId="0" borderId="0" xfId="0" applyNumberFormat="1" applyFont="1" applyFill="1" applyAlignment="1"/>
    <xf numFmtId="0" fontId="8" fillId="0" borderId="0" xfId="0" applyNumberFormat="1" applyFont="1" applyAlignment="1"/>
    <xf numFmtId="0" fontId="37" fillId="0" borderId="0" xfId="0" applyNumberFormat="1" applyFont="1" applyAlignment="1">
      <alignment horizontal="center"/>
    </xf>
    <xf numFmtId="14" fontId="46" fillId="0" borderId="0" xfId="0" quotePrefix="1" applyNumberFormat="1" applyFont="1" applyAlignment="1">
      <alignment horizontal="left"/>
    </xf>
    <xf numFmtId="166" fontId="37" fillId="0" borderId="0" xfId="0" quotePrefix="1" applyNumberFormat="1" applyFont="1" applyAlignment="1">
      <alignment horizontal="center"/>
    </xf>
    <xf numFmtId="14" fontId="6" fillId="0" borderId="0" xfId="0" quotePrefix="1" applyNumberFormat="1" applyFont="1" applyFill="1" applyAlignment="1">
      <alignment horizontal="centerContinuous"/>
    </xf>
    <xf numFmtId="0" fontId="5" fillId="0" borderId="0" xfId="0" applyNumberFormat="1" applyFont="1" applyFill="1" applyAlignment="1">
      <alignment horizontal="centerContinuous"/>
    </xf>
    <xf numFmtId="0" fontId="5" fillId="0" borderId="0" xfId="0" applyNumberFormat="1" applyFont="1" applyAlignment="1"/>
    <xf numFmtId="0" fontId="28" fillId="0" borderId="0" xfId="0" applyNumberFormat="1" applyFont="1" applyAlignment="1">
      <alignment horizontal="center"/>
    </xf>
    <xf numFmtId="0" fontId="28" fillId="0" borderId="0" xfId="0" applyNumberFormat="1" applyFont="1" applyFill="1" applyAlignment="1">
      <alignment horizontal="center"/>
    </xf>
    <xf numFmtId="0" fontId="12" fillId="0" borderId="7" xfId="0" applyNumberFormat="1" applyFont="1" applyFill="1" applyBorder="1" applyAlignment="1">
      <alignment horizontal="center"/>
    </xf>
    <xf numFmtId="0" fontId="12" fillId="0" borderId="0" xfId="0" applyNumberFormat="1" applyFont="1" applyFill="1" applyAlignment="1"/>
    <xf numFmtId="0" fontId="12" fillId="0" borderId="0" xfId="0" applyNumberFormat="1" applyFont="1" applyFill="1" applyAlignment="1">
      <alignment horizontal="center"/>
    </xf>
    <xf numFmtId="0" fontId="11" fillId="0" borderId="0" xfId="0" applyNumberFormat="1" applyFont="1" applyAlignment="1"/>
    <xf numFmtId="0" fontId="29" fillId="0" borderId="0" xfId="0" applyNumberFormat="1" applyFont="1" applyAlignment="1">
      <alignment horizontal="center"/>
    </xf>
    <xf numFmtId="0" fontId="9" fillId="0" borderId="0" xfId="0" applyNumberFormat="1" applyFont="1" applyAlignment="1"/>
    <xf numFmtId="0" fontId="29" fillId="0" borderId="0" xfId="0" applyNumberFormat="1" applyFont="1" applyFill="1" applyAlignment="1"/>
    <xf numFmtId="0" fontId="28" fillId="0" borderId="0" xfId="0" applyNumberFormat="1" applyFont="1" applyFill="1" applyAlignment="1"/>
    <xf numFmtId="0" fontId="38" fillId="0" borderId="0" xfId="0" applyNumberFormat="1" applyFont="1" applyAlignment="1"/>
    <xf numFmtId="37" fontId="28" fillId="0" borderId="0" xfId="0" applyNumberFormat="1" applyFont="1" applyFill="1" applyAlignment="1">
      <alignment horizontal="center"/>
    </xf>
    <xf numFmtId="37" fontId="10" fillId="0" borderId="0" xfId="0" applyNumberFormat="1" applyFont="1" applyAlignment="1">
      <alignment horizontal="center"/>
    </xf>
    <xf numFmtId="0" fontId="12" fillId="0" borderId="20" xfId="0" applyNumberFormat="1" applyFont="1" applyBorder="1" applyAlignment="1"/>
    <xf numFmtId="0" fontId="30" fillId="0" borderId="0" xfId="0" applyNumberFormat="1" applyFont="1" applyFill="1" applyAlignment="1"/>
    <xf numFmtId="0" fontId="30" fillId="0" borderId="0" xfId="0" applyNumberFormat="1" applyFont="1" applyFill="1" applyAlignment="1">
      <alignment horizontal="center"/>
    </xf>
    <xf numFmtId="41" fontId="30" fillId="0" borderId="0" xfId="0" applyNumberFormat="1" applyFont="1" applyFill="1" applyAlignment="1"/>
    <xf numFmtId="169" fontId="31" fillId="0" borderId="0" xfId="0" applyNumberFormat="1" applyFont="1" applyFill="1" applyAlignment="1" applyProtection="1">
      <protection locked="0"/>
    </xf>
    <xf numFmtId="0" fontId="32" fillId="0" borderId="0" xfId="0" applyNumberFormat="1" applyFont="1" applyFill="1" applyAlignment="1">
      <alignment horizontal="center"/>
    </xf>
    <xf numFmtId="41" fontId="30" fillId="0" borderId="7" xfId="0" applyNumberFormat="1" applyFont="1" applyFill="1" applyBorder="1" applyAlignment="1"/>
    <xf numFmtId="169" fontId="31" fillId="0" borderId="7" xfId="0" applyNumberFormat="1" applyFont="1" applyFill="1" applyBorder="1" applyAlignment="1" applyProtection="1">
      <protection locked="0"/>
    </xf>
    <xf numFmtId="0" fontId="39" fillId="0" borderId="0" xfId="0" applyNumberFormat="1" applyFont="1" applyAlignment="1"/>
    <xf numFmtId="37" fontId="30" fillId="0" borderId="0" xfId="0" applyNumberFormat="1" applyFont="1" applyFill="1" applyAlignment="1"/>
    <xf numFmtId="37" fontId="5" fillId="0" borderId="0" xfId="0" applyNumberFormat="1" applyFont="1" applyAlignment="1"/>
    <xf numFmtId="0" fontId="30" fillId="0" borderId="19" xfId="0" applyNumberFormat="1" applyFont="1" applyFill="1" applyBorder="1" applyAlignment="1"/>
    <xf numFmtId="0" fontId="30" fillId="0" borderId="0" xfId="0" applyNumberFormat="1" applyFont="1" applyFill="1" applyBorder="1" applyAlignment="1"/>
    <xf numFmtId="0" fontId="29" fillId="0" borderId="0" xfId="0" applyNumberFormat="1" applyFont="1" applyAlignment="1">
      <alignment horizontal="center"/>
    </xf>
    <xf numFmtId="0" fontId="30" fillId="0" borderId="7" xfId="0" applyNumberFormat="1" applyFont="1" applyFill="1" applyBorder="1" applyAlignment="1"/>
    <xf numFmtId="0" fontId="30" fillId="0" borderId="7" xfId="0" applyNumberFormat="1" applyFont="1" applyFill="1" applyBorder="1" applyAlignment="1">
      <alignment horizontal="center"/>
    </xf>
    <xf numFmtId="37" fontId="30" fillId="0" borderId="7" xfId="0" applyNumberFormat="1" applyFont="1" applyFill="1" applyBorder="1" applyAlignment="1"/>
    <xf numFmtId="0" fontId="30" fillId="0" borderId="0" xfId="0" applyNumberFormat="1" applyFont="1" applyFill="1" applyBorder="1" applyAlignment="1">
      <alignment horizontal="center"/>
    </xf>
    <xf numFmtId="41" fontId="30" fillId="0" borderId="0" xfId="0" applyNumberFormat="1" applyFont="1" applyFill="1" applyBorder="1" applyAlignment="1"/>
    <xf numFmtId="37" fontId="30" fillId="0" borderId="0" xfId="0" applyNumberFormat="1" applyFont="1" applyFill="1" applyBorder="1" applyAlignment="1"/>
    <xf numFmtId="169" fontId="31" fillId="0" borderId="0" xfId="0" applyNumberFormat="1" applyFont="1" applyFill="1" applyBorder="1" applyAlignment="1" applyProtection="1">
      <protection locked="0"/>
    </xf>
    <xf numFmtId="0" fontId="12" fillId="0" borderId="0" xfId="0" applyNumberFormat="1" applyFont="1" applyBorder="1" applyAlignment="1"/>
    <xf numFmtId="0" fontId="30" fillId="0" borderId="0" xfId="0" applyNumberFormat="1" applyFont="1" applyAlignment="1"/>
    <xf numFmtId="0" fontId="30" fillId="0" borderId="0" xfId="0" applyNumberFormat="1" applyFont="1" applyAlignment="1">
      <alignment horizontal="center"/>
    </xf>
    <xf numFmtId="41" fontId="30" fillId="0" borderId="0" xfId="0" applyNumberFormat="1" applyFont="1" applyAlignment="1"/>
    <xf numFmtId="37" fontId="30" fillId="0" borderId="0" xfId="0" applyNumberFormat="1" applyFont="1" applyAlignment="1"/>
    <xf numFmtId="169" fontId="31" fillId="0" borderId="0" xfId="0" applyNumberFormat="1" applyFont="1" applyAlignment="1" applyProtection="1">
      <protection locked="0"/>
    </xf>
    <xf numFmtId="0" fontId="14" fillId="0" borderId="0" xfId="0" applyNumberFormat="1" applyFont="1" applyAlignment="1"/>
    <xf numFmtId="0" fontId="12" fillId="0" borderId="0" xfId="0" applyNumberFormat="1" applyFont="1" applyAlignment="1"/>
    <xf numFmtId="15" fontId="18" fillId="0" borderId="0" xfId="0" quotePrefix="1" applyNumberFormat="1" applyFont="1" applyFill="1" applyAlignment="1"/>
    <xf numFmtId="0" fontId="18" fillId="0" borderId="0" xfId="0" applyNumberFormat="1" applyFont="1" applyFill="1" applyAlignment="1"/>
    <xf numFmtId="0" fontId="8" fillId="0" borderId="0" xfId="0" applyNumberFormat="1" applyFont="1" applyAlignment="1"/>
    <xf numFmtId="0" fontId="37" fillId="0" borderId="0" xfId="0" applyNumberFormat="1" applyFont="1" applyAlignment="1">
      <alignment horizontal="center"/>
    </xf>
    <xf numFmtId="166" fontId="37" fillId="0" borderId="0" xfId="0" quotePrefix="1" applyNumberFormat="1" applyFont="1" applyAlignment="1">
      <alignment horizontal="center"/>
    </xf>
    <xf numFmtId="14" fontId="6" fillId="0" borderId="0" xfId="0" quotePrefix="1" applyNumberFormat="1" applyFont="1" applyAlignment="1">
      <alignment horizontal="centerContinuous"/>
    </xf>
    <xf numFmtId="0" fontId="5" fillId="0" borderId="0" xfId="0" applyNumberFormat="1" applyFont="1" applyAlignment="1">
      <alignment horizontal="centerContinuous"/>
    </xf>
    <xf numFmtId="0" fontId="5" fillId="0" borderId="0" xfId="0" applyNumberFormat="1" applyFont="1" applyFill="1" applyAlignment="1">
      <alignment horizontal="centerContinuous"/>
    </xf>
    <xf numFmtId="0" fontId="28" fillId="0" borderId="0" xfId="0" applyNumberFormat="1" applyFont="1" applyAlignment="1">
      <alignment horizontal="center"/>
    </xf>
    <xf numFmtId="0" fontId="12" fillId="0" borderId="7" xfId="0" applyNumberFormat="1" applyFont="1" applyFill="1" applyBorder="1" applyAlignment="1">
      <alignment horizontal="center"/>
    </xf>
    <xf numFmtId="0" fontId="12" fillId="0" borderId="0" xfId="0" applyNumberFormat="1" applyFont="1" applyFill="1" applyAlignment="1">
      <alignment horizontal="center"/>
    </xf>
    <xf numFmtId="0" fontId="11" fillId="0" borderId="0" xfId="0" applyNumberFormat="1" applyFont="1" applyAlignment="1"/>
    <xf numFmtId="0" fontId="29" fillId="0" borderId="0" xfId="0" applyNumberFormat="1" applyFont="1" applyAlignment="1">
      <alignment horizontal="center"/>
    </xf>
    <xf numFmtId="0" fontId="9" fillId="0" borderId="0" xfId="0" applyNumberFormat="1" applyFont="1" applyAlignment="1"/>
    <xf numFmtId="0" fontId="29" fillId="0" borderId="0" xfId="0" applyNumberFormat="1" applyFont="1" applyAlignment="1"/>
    <xf numFmtId="0" fontId="29" fillId="0" borderId="0" xfId="0" applyNumberFormat="1" applyFont="1" applyFill="1" applyAlignment="1"/>
    <xf numFmtId="0" fontId="28" fillId="0" borderId="0" xfId="0" applyNumberFormat="1" applyFont="1" applyAlignment="1"/>
    <xf numFmtId="0" fontId="29" fillId="0" borderId="0" xfId="0" applyNumberFormat="1" applyFont="1" applyAlignment="1"/>
    <xf numFmtId="0" fontId="28" fillId="0" borderId="0" xfId="0" applyNumberFormat="1" applyFont="1" applyAlignment="1">
      <alignment horizontal="right"/>
    </xf>
    <xf numFmtId="37" fontId="28" fillId="0" borderId="0" xfId="0" applyNumberFormat="1" applyFont="1" applyAlignment="1">
      <alignment horizontal="center"/>
    </xf>
    <xf numFmtId="37" fontId="28" fillId="0" borderId="0" xfId="0" applyNumberFormat="1" applyFont="1" applyFill="1" applyAlignment="1">
      <alignment horizontal="center"/>
    </xf>
    <xf numFmtId="0" fontId="12" fillId="0" borderId="20" xfId="0" applyNumberFormat="1" applyFont="1" applyBorder="1" applyAlignment="1"/>
    <xf numFmtId="0" fontId="30" fillId="0" borderId="0" xfId="0" applyNumberFormat="1" applyFont="1" applyAlignment="1"/>
    <xf numFmtId="169" fontId="31" fillId="0" borderId="0" xfId="0" applyNumberFormat="1" applyFont="1" applyAlignment="1" applyProtection="1">
      <protection locked="0"/>
    </xf>
    <xf numFmtId="168" fontId="31" fillId="0" borderId="0" xfId="0" applyNumberFormat="1" applyFont="1" applyAlignment="1" applyProtection="1">
      <alignment horizontal="right"/>
      <protection locked="0"/>
    </xf>
    <xf numFmtId="41" fontId="30" fillId="0" borderId="7" xfId="0" applyNumberFormat="1" applyFont="1" applyBorder="1" applyAlignment="1"/>
    <xf numFmtId="169" fontId="31" fillId="0" borderId="7" xfId="0" applyNumberFormat="1" applyFont="1" applyBorder="1" applyAlignment="1" applyProtection="1">
      <protection locked="0"/>
    </xf>
    <xf numFmtId="168" fontId="31" fillId="0" borderId="7" xfId="0" applyNumberFormat="1" applyFont="1" applyBorder="1" applyAlignment="1" applyProtection="1">
      <alignment horizontal="right"/>
      <protection locked="0"/>
    </xf>
    <xf numFmtId="168" fontId="31" fillId="0" borderId="0" xfId="0" applyNumberFormat="1" applyFont="1" applyBorder="1" applyAlignment="1" applyProtection="1">
      <alignment horizontal="right"/>
      <protection locked="0"/>
    </xf>
    <xf numFmtId="37" fontId="30" fillId="0" borderId="0" xfId="0" applyNumberFormat="1" applyFont="1" applyAlignment="1"/>
    <xf numFmtId="37" fontId="30" fillId="0" borderId="0" xfId="0" applyNumberFormat="1" applyFont="1" applyFill="1" applyAlignment="1"/>
    <xf numFmtId="168" fontId="30" fillId="0" borderId="0" xfId="0" applyNumberFormat="1" applyFont="1" applyBorder="1" applyAlignment="1"/>
    <xf numFmtId="0" fontId="30" fillId="0" borderId="0" xfId="0" applyNumberFormat="1" applyFont="1" applyBorder="1" applyAlignment="1"/>
    <xf numFmtId="37" fontId="30" fillId="0" borderId="0" xfId="0" applyNumberFormat="1" applyFont="1" applyFill="1" applyAlignment="1"/>
    <xf numFmtId="0" fontId="29" fillId="0" borderId="0" xfId="0" applyNumberFormat="1" applyFont="1" applyAlignment="1">
      <alignment horizontal="center"/>
    </xf>
    <xf numFmtId="0" fontId="29" fillId="0" borderId="0" xfId="0" applyNumberFormat="1" applyFont="1" applyFill="1" applyAlignment="1"/>
    <xf numFmtId="0" fontId="8" fillId="0" borderId="0" xfId="0" applyNumberFormat="1" applyFont="1" applyFill="1" applyAlignment="1"/>
    <xf numFmtId="0" fontId="12" fillId="0" borderId="0" xfId="0" applyNumberFormat="1" applyFont="1" applyFill="1" applyAlignment="1"/>
    <xf numFmtId="170" fontId="12" fillId="0" borderId="0" xfId="0" applyNumberFormat="1" applyFont="1" applyAlignment="1"/>
    <xf numFmtId="170" fontId="12" fillId="0" borderId="0" xfId="0" applyNumberFormat="1" applyFont="1" applyFill="1" applyAlignment="1"/>
    <xf numFmtId="0" fontId="13" fillId="0" borderId="0" xfId="0" applyNumberFormat="1" applyFont="1" applyAlignment="1"/>
    <xf numFmtId="0" fontId="14" fillId="0" borderId="0" xfId="0" applyNumberFormat="1" applyFont="1" applyAlignment="1"/>
    <xf numFmtId="0" fontId="53" fillId="0" borderId="0" xfId="0" applyNumberFormat="1" applyFont="1" applyAlignment="1"/>
    <xf numFmtId="0" fontId="53" fillId="0" borderId="0" xfId="0" applyNumberFormat="1" applyFont="1" applyAlignment="1">
      <alignment horizontal="right"/>
    </xf>
    <xf numFmtId="10" fontId="53" fillId="0" borderId="0" xfId="0" applyNumberFormat="1" applyFont="1" applyAlignment="1">
      <alignment horizontal="right"/>
    </xf>
    <xf numFmtId="10" fontId="53" fillId="0" borderId="0" xfId="0" applyNumberFormat="1" applyFont="1" applyAlignment="1"/>
    <xf numFmtId="0" fontId="53" fillId="0" borderId="0" xfId="0" applyNumberFormat="1" applyFont="1" applyFill="1" applyAlignment="1"/>
    <xf numFmtId="0" fontId="47" fillId="0" borderId="0" xfId="0" applyNumberFormat="1" applyFont="1" applyAlignment="1"/>
    <xf numFmtId="43" fontId="54" fillId="0" borderId="0" xfId="0" applyNumberFormat="1" applyFont="1" applyAlignment="1">
      <alignment horizontal="left" vertical="center"/>
    </xf>
    <xf numFmtId="43" fontId="54" fillId="0" borderId="0" xfId="0" applyNumberFormat="1" applyFont="1" applyBorder="1" applyAlignment="1">
      <alignment horizontal="left" vertical="center"/>
    </xf>
    <xf numFmtId="43" fontId="54" fillId="0" borderId="7" xfId="0" applyNumberFormat="1" applyFont="1" applyBorder="1" applyAlignment="1">
      <alignment horizontal="left" vertical="center"/>
    </xf>
    <xf numFmtId="43" fontId="53" fillId="0" borderId="7" xfId="0" applyNumberFormat="1" applyFont="1" applyBorder="1" applyAlignment="1">
      <alignment horizontal="left" vertical="center"/>
    </xf>
    <xf numFmtId="43" fontId="53" fillId="0" borderId="0" xfId="0" applyNumberFormat="1" applyFont="1" applyBorder="1" applyAlignment="1">
      <alignment horizontal="left" vertical="center"/>
    </xf>
    <xf numFmtId="0" fontId="47" fillId="0" borderId="0" xfId="0" applyNumberFormat="1" applyFont="1" applyAlignment="1">
      <alignment horizontal="left" vertical="center"/>
    </xf>
    <xf numFmtId="43" fontId="53" fillId="0" borderId="0" xfId="0" applyNumberFormat="1" applyFont="1" applyAlignment="1"/>
    <xf numFmtId="43" fontId="53" fillId="0" borderId="0" xfId="0" applyNumberFormat="1" applyFont="1" applyAlignment="1">
      <alignment horizontal="right"/>
    </xf>
    <xf numFmtId="43" fontId="53" fillId="0" borderId="0" xfId="0" applyNumberFormat="1" applyFont="1" applyAlignment="1"/>
    <xf numFmtId="43" fontId="53" fillId="0" borderId="0" xfId="0" applyNumberFormat="1" applyFont="1" applyFill="1" applyAlignment="1"/>
    <xf numFmtId="43" fontId="53" fillId="0" borderId="0" xfId="0" applyNumberFormat="1" applyFont="1" applyBorder="1" applyAlignment="1"/>
    <xf numFmtId="0" fontId="48" fillId="0" borderId="0" xfId="0" applyNumberFormat="1" applyFont="1" applyAlignment="1"/>
    <xf numFmtId="43" fontId="48" fillId="0" borderId="7" xfId="0" applyNumberFormat="1" applyFont="1" applyBorder="1" applyAlignment="1">
      <alignment horizontal="center"/>
    </xf>
    <xf numFmtId="43" fontId="48" fillId="0" borderId="7" xfId="0" applyNumberFormat="1" applyFont="1" applyBorder="1" applyAlignment="1">
      <alignment horizontal="right"/>
    </xf>
    <xf numFmtId="43" fontId="48" fillId="0" borderId="0" xfId="0" applyNumberFormat="1" applyFont="1" applyAlignment="1">
      <alignment horizontal="center"/>
    </xf>
    <xf numFmtId="43" fontId="48" fillId="0" borderId="7" xfId="0" applyNumberFormat="1" applyFont="1" applyBorder="1" applyAlignment="1">
      <alignment horizontal="center"/>
    </xf>
    <xf numFmtId="10" fontId="48" fillId="0" borderId="7" xfId="0" applyNumberFormat="1" applyFont="1" applyBorder="1" applyAlignment="1">
      <alignment horizontal="right"/>
    </xf>
    <xf numFmtId="10" fontId="48" fillId="0" borderId="7" xfId="0" applyNumberFormat="1" applyFont="1" applyBorder="1" applyAlignment="1">
      <alignment horizontal="center"/>
    </xf>
    <xf numFmtId="43" fontId="48" fillId="0" borderId="7" xfId="0" applyNumberFormat="1" applyFont="1" applyFill="1" applyBorder="1" applyAlignment="1">
      <alignment horizontal="center"/>
    </xf>
    <xf numFmtId="43" fontId="48" fillId="0" borderId="0" xfId="0" applyNumberFormat="1" applyFont="1" applyBorder="1" applyAlignment="1">
      <alignment horizontal="center"/>
    </xf>
    <xf numFmtId="43" fontId="55" fillId="0" borderId="0" xfId="0" applyNumberFormat="1" applyFont="1" applyBorder="1" applyAlignment="1" applyProtection="1">
      <alignment horizontal="left"/>
    </xf>
    <xf numFmtId="43" fontId="53" fillId="0" borderId="0" xfId="0" applyNumberFormat="1" applyFont="1" applyFill="1" applyBorder="1" applyAlignment="1"/>
    <xf numFmtId="43" fontId="53" fillId="0" borderId="0" xfId="0" applyNumberFormat="1" applyFont="1" applyFill="1" applyBorder="1" applyAlignment="1">
      <alignment horizontal="right"/>
    </xf>
    <xf numFmtId="43" fontId="53" fillId="0" borderId="0" xfId="0" applyNumberFormat="1" applyFont="1" applyBorder="1" applyAlignment="1">
      <alignment horizontal="right"/>
    </xf>
    <xf numFmtId="10" fontId="53" fillId="0" borderId="0" xfId="0" applyNumberFormat="1" applyFont="1" applyFill="1" applyBorder="1" applyAlignment="1">
      <alignment horizontal="right"/>
    </xf>
    <xf numFmtId="10" fontId="53" fillId="0" borderId="0" xfId="0" applyNumberFormat="1" applyFont="1" applyFill="1" applyBorder="1" applyAlignment="1"/>
    <xf numFmtId="10" fontId="53" fillId="0" borderId="0" xfId="0" applyNumberFormat="1" applyFont="1" applyBorder="1" applyAlignment="1">
      <alignment horizontal="right"/>
    </xf>
    <xf numFmtId="10" fontId="53" fillId="0" borderId="0" xfId="0" applyNumberFormat="1" applyFont="1" applyBorder="1" applyAlignment="1"/>
    <xf numFmtId="43" fontId="53" fillId="0" borderId="0" xfId="0" quotePrefix="1" applyNumberFormat="1" applyFont="1" applyAlignment="1" applyProtection="1">
      <alignment horizontal="left"/>
    </xf>
    <xf numFmtId="44" fontId="53" fillId="0" borderId="0" xfId="0" applyNumberFormat="1" applyFont="1" applyFill="1" applyAlignment="1"/>
    <xf numFmtId="44" fontId="53" fillId="0" borderId="0" xfId="0" applyNumberFormat="1" applyFont="1" applyAlignment="1"/>
    <xf numFmtId="10" fontId="53" fillId="0" borderId="0" xfId="0" applyNumberFormat="1" applyFont="1" applyAlignment="1"/>
    <xf numFmtId="43" fontId="53" fillId="0" borderId="0" xfId="0" applyNumberFormat="1" applyFont="1" applyAlignment="1" applyProtection="1">
      <alignment horizontal="left"/>
    </xf>
    <xf numFmtId="43" fontId="53" fillId="0" borderId="7" xfId="0" applyNumberFormat="1" applyFont="1" applyFill="1" applyBorder="1" applyAlignment="1"/>
    <xf numFmtId="10" fontId="53" fillId="0" borderId="7" xfId="0" applyNumberFormat="1" applyFont="1" applyBorder="1" applyAlignment="1">
      <alignment horizontal="right"/>
    </xf>
    <xf numFmtId="43" fontId="53" fillId="0" borderId="7" xfId="0" applyNumberFormat="1" applyFont="1" applyBorder="1" applyAlignment="1"/>
    <xf numFmtId="10" fontId="53" fillId="0" borderId="7" xfId="0" applyNumberFormat="1" applyFont="1" applyBorder="1" applyAlignment="1"/>
    <xf numFmtId="43" fontId="53" fillId="0" borderId="0" xfId="0" applyNumberFormat="1" applyFont="1" applyFill="1" applyAlignment="1"/>
    <xf numFmtId="10" fontId="53" fillId="0" borderId="0" xfId="0" applyNumberFormat="1" applyFont="1" applyBorder="1" applyAlignment="1">
      <alignment horizontal="right"/>
    </xf>
    <xf numFmtId="43" fontId="47" fillId="0" borderId="0" xfId="0" applyNumberFormat="1" applyFont="1" applyAlignment="1"/>
    <xf numFmtId="10" fontId="53" fillId="0" borderId="0" xfId="0" applyNumberFormat="1" applyFont="1" applyBorder="1" applyAlignment="1"/>
    <xf numFmtId="43" fontId="53" fillId="0" borderId="7" xfId="0" applyNumberFormat="1" applyFont="1" applyBorder="1" applyAlignment="1"/>
    <xf numFmtId="43" fontId="53" fillId="0" borderId="0" xfId="0" applyNumberFormat="1" applyFont="1" applyFill="1" applyBorder="1" applyAlignment="1"/>
    <xf numFmtId="10" fontId="53" fillId="0" borderId="0" xfId="0" applyNumberFormat="1" applyFont="1" applyFill="1" applyAlignment="1">
      <alignment horizontal="right"/>
    </xf>
    <xf numFmtId="10" fontId="53" fillId="0" borderId="7" xfId="0" applyNumberFormat="1" applyFont="1" applyFill="1" applyBorder="1" applyAlignment="1">
      <alignment horizontal="right"/>
    </xf>
    <xf numFmtId="10" fontId="53" fillId="0" borderId="8" xfId="0" applyNumberFormat="1" applyFont="1" applyBorder="1" applyAlignment="1">
      <alignment horizontal="right"/>
    </xf>
    <xf numFmtId="43" fontId="53" fillId="0" borderId="0" xfId="0" quotePrefix="1" applyNumberFormat="1" applyFont="1" applyBorder="1" applyAlignment="1" applyProtection="1">
      <alignment horizontal="left"/>
    </xf>
    <xf numFmtId="43" fontId="53" fillId="0" borderId="0" xfId="0" applyNumberFormat="1" applyFont="1" applyBorder="1" applyAlignment="1"/>
    <xf numFmtId="43" fontId="53" fillId="0" borderId="0" xfId="0" applyNumberFormat="1" applyFont="1" applyBorder="1" applyAlignment="1"/>
    <xf numFmtId="43" fontId="47" fillId="0" borderId="0" xfId="0" applyNumberFormat="1" applyFont="1" applyAlignment="1"/>
    <xf numFmtId="43" fontId="53" fillId="0" borderId="0" xfId="0" applyNumberFormat="1" applyFont="1" applyBorder="1" applyAlignment="1" applyProtection="1">
      <alignment horizontal="left"/>
    </xf>
    <xf numFmtId="43" fontId="54" fillId="0" borderId="0" xfId="0" applyNumberFormat="1" applyFont="1" applyFill="1" applyAlignment="1" applyProtection="1">
      <alignment horizontal="left"/>
    </xf>
    <xf numFmtId="44" fontId="53" fillId="0" borderId="6" xfId="0" applyNumberFormat="1" applyFont="1" applyFill="1" applyBorder="1" applyAlignment="1"/>
    <xf numFmtId="10" fontId="53" fillId="0" borderId="6" xfId="0" applyNumberFormat="1" applyFont="1" applyFill="1" applyBorder="1" applyAlignment="1">
      <alignment horizontal="right"/>
    </xf>
    <xf numFmtId="10" fontId="53" fillId="0" borderId="6" xfId="0" applyNumberFormat="1" applyFont="1" applyBorder="1" applyAlignment="1">
      <alignment horizontal="right"/>
    </xf>
    <xf numFmtId="10" fontId="53" fillId="0" borderId="6" xfId="0" applyNumberFormat="1" applyFont="1" applyFill="1" applyBorder="1" applyAlignment="1"/>
    <xf numFmtId="44" fontId="53" fillId="0" borderId="0" xfId="0" applyNumberFormat="1" applyFont="1" applyBorder="1" applyAlignment="1"/>
    <xf numFmtId="43" fontId="53" fillId="0" borderId="0" xfId="0" applyNumberFormat="1" applyFont="1" applyAlignment="1"/>
    <xf numFmtId="43" fontId="53" fillId="0" borderId="0" xfId="0" applyNumberFormat="1" applyFont="1" applyBorder="1" applyAlignment="1"/>
    <xf numFmtId="10" fontId="54" fillId="0" borderId="0" xfId="0" applyNumberFormat="1" applyFont="1" applyFill="1" applyBorder="1" applyAlignment="1"/>
    <xf numFmtId="43" fontId="54" fillId="0" borderId="0" xfId="0" applyNumberFormat="1" applyFont="1" applyBorder="1" applyAlignment="1">
      <alignment horizontal="right"/>
    </xf>
    <xf numFmtId="43" fontId="56" fillId="0" borderId="0" xfId="0" applyNumberFormat="1" applyFont="1" applyAlignment="1"/>
    <xf numFmtId="43" fontId="56" fillId="0" borderId="0" xfId="0" applyNumberFormat="1" applyFont="1" applyBorder="1" applyAlignment="1">
      <alignment horizontal="right"/>
    </xf>
    <xf numFmtId="43" fontId="56" fillId="0" borderId="0" xfId="0" applyNumberFormat="1" applyFont="1" applyBorder="1" applyAlignment="1"/>
    <xf numFmtId="0" fontId="56" fillId="0" borderId="0" xfId="0" applyNumberFormat="1" applyFont="1" applyAlignment="1"/>
    <xf numFmtId="43" fontId="56" fillId="0" borderId="0" xfId="0" applyNumberFormat="1" applyFont="1" applyAlignment="1">
      <alignment horizontal="left"/>
    </xf>
    <xf numFmtId="43" fontId="56" fillId="0" borderId="0" xfId="0" applyNumberFormat="1" applyFont="1" applyAlignment="1">
      <alignment horizontal="right"/>
    </xf>
    <xf numFmtId="10" fontId="56" fillId="0" borderId="0" xfId="0" applyNumberFormat="1" applyFont="1" applyAlignment="1">
      <alignment horizontal="right"/>
    </xf>
    <xf numFmtId="10" fontId="56" fillId="0" borderId="0" xfId="0" applyNumberFormat="1" applyFont="1" applyAlignment="1"/>
    <xf numFmtId="10" fontId="56" fillId="0" borderId="0" xfId="0" applyNumberFormat="1" applyFont="1" applyBorder="1" applyAlignment="1"/>
    <xf numFmtId="10" fontId="56" fillId="0" borderId="0" xfId="0" applyNumberFormat="1" applyFont="1" applyFill="1" applyAlignment="1"/>
    <xf numFmtId="43" fontId="64" fillId="0" borderId="0" xfId="0" applyNumberFormat="1" applyFont="1" applyBorder="1" applyAlignment="1">
      <alignment horizontal="right"/>
    </xf>
    <xf numFmtId="43" fontId="56" fillId="0" borderId="0" xfId="0" applyNumberFormat="1" applyFont="1" applyBorder="1" applyAlignment="1"/>
    <xf numFmtId="43" fontId="56" fillId="0" borderId="0" xfId="0" applyNumberFormat="1" applyFont="1" applyAlignment="1"/>
    <xf numFmtId="43" fontId="56" fillId="0" borderId="0" xfId="0" applyNumberFormat="1" applyFont="1" applyAlignment="1"/>
    <xf numFmtId="43" fontId="56" fillId="0" borderId="0" xfId="0" applyNumberFormat="1" applyFont="1" applyAlignment="1">
      <alignment horizontal="right"/>
    </xf>
    <xf numFmtId="0" fontId="56" fillId="0" borderId="0" xfId="0" applyNumberFormat="1" applyFont="1" applyFill="1" applyAlignment="1"/>
    <xf numFmtId="0" fontId="47" fillId="0" borderId="0" xfId="0" applyNumberFormat="1" applyFont="1" applyAlignment="1">
      <alignment horizontal="right"/>
    </xf>
    <xf numFmtId="10" fontId="47" fillId="0" borderId="0" xfId="0" applyNumberFormat="1" applyFont="1" applyAlignment="1">
      <alignment horizontal="right"/>
    </xf>
    <xf numFmtId="10" fontId="47" fillId="0" borderId="0" xfId="0" applyNumberFormat="1" applyFont="1" applyAlignment="1"/>
    <xf numFmtId="0" fontId="47" fillId="0" borderId="0" xfId="0" applyNumberFormat="1" applyFont="1" applyFill="1" applyAlignment="1"/>
    <xf numFmtId="44" fontId="47" fillId="0" borderId="0" xfId="0" applyNumberFormat="1" applyFont="1" applyAlignment="1"/>
    <xf numFmtId="10" fontId="47" fillId="0" borderId="0" xfId="0" applyNumberFormat="1" applyFont="1" applyAlignment="1"/>
    <xf numFmtId="164" fontId="43" fillId="0" borderId="0" xfId="0" applyNumberFormat="1" applyFont="1" applyFill="1" applyAlignment="1"/>
    <xf numFmtId="164" fontId="7" fillId="0" borderId="32" xfId="0" applyNumberFormat="1" applyFont="1" applyFill="1" applyBorder="1" applyAlignment="1"/>
    <xf numFmtId="0" fontId="3" fillId="0" borderId="0" xfId="0" applyNumberFormat="1" applyFont="1" applyAlignment="1"/>
    <xf numFmtId="167" fontId="59" fillId="0" borderId="2" xfId="0" applyFont="1" applyFill="1" applyBorder="1" applyAlignment="1"/>
    <xf numFmtId="164" fontId="62" fillId="0" borderId="2" xfId="0" applyNumberFormat="1" applyFont="1" applyFill="1" applyBorder="1" applyAlignment="1"/>
    <xf numFmtId="43" fontId="13" fillId="0" borderId="0" xfId="0" applyNumberFormat="1" applyFont="1" applyFill="1" applyAlignment="1"/>
    <xf numFmtId="43" fontId="17" fillId="0" borderId="43" xfId="0" applyNumberFormat="1" applyFont="1" applyFill="1" applyBorder="1" applyAlignment="1">
      <alignment horizontal="centerContinuous" vertical="center"/>
    </xf>
    <xf numFmtId="43" fontId="17" fillId="0" borderId="44" xfId="0" applyNumberFormat="1" applyFont="1" applyFill="1" applyBorder="1" applyAlignment="1">
      <alignment horizontal="centerContinuous" vertical="center"/>
    </xf>
    <xf numFmtId="17" fontId="61" fillId="0" borderId="46" xfId="0" applyNumberFormat="1" applyFont="1" applyFill="1" applyBorder="1" applyAlignment="1">
      <alignment horizontal="center"/>
    </xf>
    <xf numFmtId="1" fontId="4" fillId="0" borderId="0" xfId="0" applyNumberFormat="1" applyFont="1" applyFill="1" applyAlignment="1"/>
    <xf numFmtId="22" fontId="13" fillId="0" borderId="0" xfId="0" applyNumberFormat="1" applyFont="1" applyFill="1" applyAlignment="1">
      <alignment horizontal="right"/>
    </xf>
    <xf numFmtId="164" fontId="65" fillId="0" borderId="2" xfId="0" applyNumberFormat="1" applyFont="1" applyFill="1" applyBorder="1" applyAlignment="1"/>
    <xf numFmtId="164" fontId="60" fillId="0" borderId="2" xfId="0" applyNumberFormat="1" applyFont="1" applyFill="1" applyBorder="1" applyAlignment="1"/>
    <xf numFmtId="22" fontId="13" fillId="0" borderId="2" xfId="0" applyNumberFormat="1" applyFont="1" applyFill="1" applyBorder="1" applyAlignment="1">
      <alignment horizontal="right"/>
    </xf>
    <xf numFmtId="0" fontId="13" fillId="0" borderId="2" xfId="0" applyNumberFormat="1" applyFont="1" applyFill="1" applyBorder="1" applyAlignment="1"/>
    <xf numFmtId="43" fontId="13" fillId="0" borderId="0" xfId="0" applyNumberFormat="1" applyFont="1" applyAlignment="1"/>
    <xf numFmtId="43" fontId="13" fillId="0" borderId="43" xfId="0" applyNumberFormat="1" applyFont="1" applyBorder="1" applyAlignment="1"/>
    <xf numFmtId="43" fontId="17" fillId="0" borderId="43" xfId="0" applyNumberFormat="1" applyFont="1" applyBorder="1" applyAlignment="1"/>
    <xf numFmtId="0" fontId="7" fillId="0" borderId="44" xfId="0" applyNumberFormat="1" applyFont="1" applyFill="1" applyBorder="1" applyAlignment="1">
      <alignment horizontal="center" vertical="center"/>
    </xf>
    <xf numFmtId="17" fontId="40" fillId="0" borderId="46" xfId="0" applyNumberFormat="1" applyFont="1" applyFill="1" applyBorder="1" applyAlignment="1">
      <alignment horizontal="center"/>
    </xf>
    <xf numFmtId="17" fontId="40" fillId="0" borderId="47" xfId="0" applyNumberFormat="1" applyFont="1" applyFill="1" applyBorder="1" applyAlignment="1">
      <alignment horizontal="center"/>
    </xf>
    <xf numFmtId="43" fontId="13" fillId="0" borderId="0" xfId="0" applyNumberFormat="1" applyFont="1" applyAlignment="1">
      <alignment horizontal="right"/>
    </xf>
    <xf numFmtId="164" fontId="4" fillId="0" borderId="0" xfId="0" applyNumberFormat="1" applyFont="1" applyAlignment="1"/>
    <xf numFmtId="164" fontId="57" fillId="0" borderId="0" xfId="0" applyNumberFormat="1" applyFont="1" applyAlignment="1"/>
    <xf numFmtId="164" fontId="4" fillId="0" borderId="17" xfId="0" applyNumberFormat="1" applyFont="1" applyBorder="1" applyAlignment="1"/>
    <xf numFmtId="1" fontId="4" fillId="0" borderId="2" xfId="0" applyNumberFormat="1" applyFont="1" applyBorder="1" applyAlignment="1"/>
    <xf numFmtId="164" fontId="57" fillId="0" borderId="2" xfId="0" applyNumberFormat="1" applyFont="1" applyBorder="1" applyAlignment="1"/>
    <xf numFmtId="43" fontId="13" fillId="0" borderId="2" xfId="0" applyNumberFormat="1" applyFont="1" applyBorder="1" applyAlignment="1">
      <alignment horizontal="right"/>
    </xf>
    <xf numFmtId="43" fontId="13" fillId="0" borderId="2" xfId="0" applyNumberFormat="1" applyFont="1" applyBorder="1" applyAlignment="1"/>
    <xf numFmtId="43" fontId="17" fillId="0" borderId="2" xfId="0" applyNumberFormat="1" applyFont="1" applyBorder="1" applyAlignment="1"/>
    <xf numFmtId="0" fontId="2" fillId="0" borderId="0" xfId="0" applyNumberFormat="1" applyFont="1" applyAlignment="1"/>
    <xf numFmtId="0" fontId="44" fillId="0" borderId="0" xfId="0" applyNumberFormat="1" applyFont="1" applyFill="1" applyAlignment="1"/>
    <xf numFmtId="0" fontId="58" fillId="0" borderId="0" xfId="0" applyNumberFormat="1" applyFont="1" applyFill="1" applyAlignment="1">
      <alignment horizontal="center"/>
    </xf>
    <xf numFmtId="0" fontId="58" fillId="0" borderId="0" xfId="0" applyNumberFormat="1" applyFont="1" applyFill="1" applyAlignment="1"/>
    <xf numFmtId="43" fontId="58" fillId="0" borderId="0" xfId="0" applyNumberFormat="1" applyFont="1" applyFill="1" applyAlignment="1">
      <alignment horizontal="center"/>
    </xf>
    <xf numFmtId="0" fontId="50" fillId="0" borderId="0" xfId="0" applyNumberFormat="1" applyFont="1" applyFill="1" applyAlignment="1"/>
    <xf numFmtId="0" fontId="14" fillId="6" borderId="48" xfId="0" quotePrefix="1" applyNumberFormat="1" applyFont="1" applyFill="1" applyBorder="1" applyAlignment="1">
      <alignment horizontal="left" vertical="center" indent="1"/>
    </xf>
    <xf numFmtId="0" fontId="14" fillId="3" borderId="48" xfId="0" quotePrefix="1" applyNumberFormat="1" applyFont="1" applyFill="1" applyBorder="1" applyAlignment="1">
      <alignment horizontal="left" vertical="center" indent="1"/>
    </xf>
    <xf numFmtId="0" fontId="14" fillId="6" borderId="48" xfId="0" quotePrefix="1" applyNumberFormat="1" applyFont="1" applyFill="1" applyBorder="1" applyAlignment="1">
      <alignment horizontal="left" vertical="center" indent="1"/>
    </xf>
    <xf numFmtId="43" fontId="44" fillId="0" borderId="0" xfId="0" applyNumberFormat="1" applyFont="1" applyFill="1" applyAlignment="1"/>
    <xf numFmtId="0" fontId="14" fillId="5" borderId="48" xfId="0" quotePrefix="1" applyNumberFormat="1" applyFont="1" applyFill="1" applyBorder="1" applyAlignment="1">
      <alignment horizontal="left" vertical="center" indent="2"/>
    </xf>
    <xf numFmtId="0" fontId="14" fillId="5" borderId="48" xfId="0" quotePrefix="1" applyNumberFormat="1" applyFont="1" applyFill="1" applyBorder="1" applyAlignment="1">
      <alignment horizontal="left" vertical="center" indent="1"/>
    </xf>
    <xf numFmtId="172" fontId="14" fillId="2" borderId="48" xfId="0" applyNumberFormat="1" applyFont="1" applyFill="1" applyBorder="1" applyAlignment="1">
      <alignment vertical="center"/>
    </xf>
    <xf numFmtId="172" fontId="14" fillId="0" borderId="48" xfId="0" applyNumberFormat="1" applyFont="1" applyBorder="1" applyAlignment="1">
      <alignment horizontal="right" vertical="center"/>
    </xf>
    <xf numFmtId="0" fontId="14" fillId="4" borderId="48" xfId="0" quotePrefix="1" applyNumberFormat="1" applyFont="1" applyFill="1" applyBorder="1" applyAlignment="1">
      <alignment horizontal="left" vertical="center" indent="1"/>
    </xf>
    <xf numFmtId="3" fontId="14" fillId="0" borderId="48" xfId="0" applyNumberFormat="1" applyFont="1" applyBorder="1" applyAlignment="1">
      <alignment horizontal="right" vertical="center"/>
    </xf>
    <xf numFmtId="173" fontId="14" fillId="0" borderId="48" xfId="0" applyNumberFormat="1" applyFont="1" applyBorder="1" applyAlignment="1">
      <alignment horizontal="right" vertical="center"/>
    </xf>
    <xf numFmtId="0" fontId="14" fillId="7" borderId="48" xfId="0" quotePrefix="1" applyNumberFormat="1" applyFont="1" applyFill="1" applyBorder="1" applyAlignment="1">
      <alignment horizontal="left" vertical="center" indent="1"/>
    </xf>
    <xf numFmtId="0" fontId="14" fillId="7" borderId="48" xfId="0" quotePrefix="1" applyNumberFormat="1" applyFont="1" applyFill="1" applyBorder="1" applyAlignment="1">
      <alignment horizontal="left" vertical="center" indent="1"/>
    </xf>
    <xf numFmtId="43" fontId="58" fillId="0" borderId="0" xfId="0" applyNumberFormat="1" applyFont="1" applyFill="1" applyAlignment="1"/>
    <xf numFmtId="43" fontId="58" fillId="0" borderId="7" xfId="0" applyNumberFormat="1" applyFont="1" applyFill="1" applyBorder="1" applyAlignment="1"/>
    <xf numFmtId="0" fontId="20" fillId="0" borderId="0" xfId="0" applyNumberFormat="1" applyFont="1" applyFill="1" applyAlignment="1"/>
    <xf numFmtId="164" fontId="7" fillId="0" borderId="0" xfId="0" applyNumberFormat="1" applyFont="1" applyFill="1" applyAlignment="1"/>
    <xf numFmtId="38" fontId="70" fillId="0" borderId="0" xfId="0" applyNumberFormat="1" applyFont="1" applyFill="1" applyAlignment="1">
      <alignment horizontal="center"/>
    </xf>
    <xf numFmtId="38" fontId="71" fillId="0" borderId="0" xfId="0" applyNumberFormat="1" applyFont="1" applyFill="1" applyAlignment="1">
      <alignment horizontal="center"/>
    </xf>
    <xf numFmtId="49" fontId="13" fillId="0" borderId="0" xfId="0" applyNumberFormat="1" applyFont="1" applyFill="1" applyBorder="1" applyAlignment="1">
      <alignment horizontal="left"/>
    </xf>
    <xf numFmtId="43" fontId="13" fillId="0" borderId="0" xfId="0" applyNumberFormat="1" applyFont="1" applyFill="1" applyBorder="1" applyAlignment="1"/>
    <xf numFmtId="49" fontId="13" fillId="0" borderId="11" xfId="0" applyNumberFormat="1" applyFont="1" applyFill="1" applyBorder="1" applyAlignment="1">
      <alignment horizontal="left"/>
    </xf>
    <xf numFmtId="43" fontId="13" fillId="8" borderId="0" xfId="0" applyNumberFormat="1" applyFont="1" applyFill="1" applyBorder="1" applyAlignment="1"/>
    <xf numFmtId="0" fontId="13" fillId="0" borderId="11" xfId="0" applyNumberFormat="1" applyFont="1" applyFill="1" applyBorder="1" applyAlignment="1">
      <alignment horizontal="left"/>
    </xf>
    <xf numFmtId="1" fontId="13" fillId="0" borderId="11" xfId="0" applyNumberFormat="1" applyFont="1" applyFill="1" applyBorder="1" applyAlignment="1">
      <alignment horizontal="left"/>
    </xf>
    <xf numFmtId="1" fontId="13" fillId="0" borderId="0" xfId="0" applyNumberFormat="1" applyFont="1" applyFill="1" applyBorder="1" applyAlignment="1">
      <alignment horizontal="left"/>
    </xf>
    <xf numFmtId="0" fontId="72" fillId="0" borderId="11" xfId="0" applyNumberFormat="1" applyFont="1" applyFill="1" applyBorder="1" applyAlignment="1">
      <alignment horizontal="left" wrapText="1"/>
    </xf>
    <xf numFmtId="0" fontId="72" fillId="0" borderId="0" xfId="0" applyNumberFormat="1" applyFont="1" applyFill="1" applyBorder="1" applyAlignment="1">
      <alignment horizontal="left" wrapText="1"/>
    </xf>
    <xf numFmtId="0" fontId="72" fillId="0" borderId="0" xfId="0" applyNumberFormat="1" applyFont="1" applyFill="1" applyBorder="1" applyAlignment="1">
      <alignment wrapText="1"/>
    </xf>
    <xf numFmtId="0" fontId="72" fillId="8" borderId="11" xfId="0" applyNumberFormat="1" applyFont="1" applyFill="1" applyBorder="1" applyAlignment="1">
      <alignment horizontal="left" wrapText="1"/>
    </xf>
    <xf numFmtId="0" fontId="72" fillId="8" borderId="0" xfId="0" applyNumberFormat="1" applyFont="1" applyFill="1" applyBorder="1" applyAlignment="1">
      <alignment horizontal="left" wrapText="1"/>
    </xf>
    <xf numFmtId="0" fontId="72" fillId="8" borderId="0" xfId="0" applyNumberFormat="1" applyFont="1" applyFill="1" applyBorder="1" applyAlignment="1">
      <alignment wrapText="1"/>
    </xf>
    <xf numFmtId="0" fontId="72" fillId="0" borderId="54" xfId="0" applyNumberFormat="1" applyFont="1" applyFill="1" applyBorder="1" applyAlignment="1">
      <alignment wrapText="1"/>
    </xf>
    <xf numFmtId="0" fontId="72" fillId="0" borderId="0" xfId="0" applyNumberFormat="1" applyFont="1" applyFill="1" applyBorder="1" applyAlignment="1"/>
    <xf numFmtId="1" fontId="13" fillId="8" borderId="0" xfId="0" applyNumberFormat="1" applyFont="1" applyFill="1" applyAlignment="1">
      <alignment horizontal="left"/>
    </xf>
    <xf numFmtId="1" fontId="13" fillId="8" borderId="11" xfId="0" applyNumberFormat="1" applyFont="1" applyFill="1" applyBorder="1" applyAlignment="1">
      <alignment horizontal="left"/>
    </xf>
    <xf numFmtId="1" fontId="13" fillId="8" borderId="0" xfId="0" applyNumberFormat="1" applyFont="1" applyFill="1" applyBorder="1" applyAlignment="1">
      <alignment horizontal="left"/>
    </xf>
    <xf numFmtId="49" fontId="72" fillId="0" borderId="11" xfId="0" applyNumberFormat="1" applyFont="1" applyFill="1" applyBorder="1" applyAlignment="1">
      <alignment horizontal="left" wrapText="1"/>
    </xf>
    <xf numFmtId="49" fontId="72" fillId="0" borderId="0" xfId="0" applyNumberFormat="1" applyFont="1" applyFill="1" applyBorder="1" applyAlignment="1">
      <alignment horizontal="left" wrapText="1"/>
    </xf>
    <xf numFmtId="0" fontId="72" fillId="0" borderId="54" xfId="0" applyNumberFormat="1" applyFont="1" applyFill="1" applyBorder="1" applyAlignment="1"/>
    <xf numFmtId="49" fontId="13" fillId="0" borderId="11" xfId="0" applyNumberFormat="1" applyFont="1" applyFill="1" applyBorder="1" applyAlignment="1">
      <alignment horizontal="left"/>
    </xf>
    <xf numFmtId="49" fontId="13" fillId="0" borderId="0" xfId="0" applyNumberFormat="1" applyFont="1" applyFill="1" applyBorder="1" applyAlignment="1">
      <alignment horizontal="left"/>
    </xf>
    <xf numFmtId="0" fontId="13" fillId="0" borderId="0" xfId="0" applyNumberFormat="1" applyFont="1" applyFill="1" applyBorder="1" applyAlignment="1"/>
    <xf numFmtId="41" fontId="74" fillId="0" borderId="0" xfId="0" applyNumberFormat="1" applyFont="1" applyFill="1" applyBorder="1" applyAlignment="1"/>
    <xf numFmtId="41" fontId="74" fillId="0" borderId="20" xfId="0" applyNumberFormat="1" applyFont="1" applyFill="1" applyBorder="1" applyAlignment="1"/>
    <xf numFmtId="41" fontId="13" fillId="0" borderId="11" xfId="0" applyNumberFormat="1" applyFont="1" applyFill="1" applyBorder="1" applyAlignment="1"/>
    <xf numFmtId="41" fontId="13" fillId="0" borderId="0" xfId="0" applyNumberFormat="1" applyFont="1" applyFill="1" applyBorder="1" applyAlignment="1"/>
    <xf numFmtId="0" fontId="74" fillId="0" borderId="0" xfId="0" applyNumberFormat="1" applyFont="1" applyFill="1" applyAlignment="1"/>
    <xf numFmtId="41" fontId="74" fillId="8" borderId="0" xfId="0" applyNumberFormat="1" applyFont="1" applyFill="1" applyBorder="1" applyAlignment="1"/>
    <xf numFmtId="41" fontId="74" fillId="8" borderId="20" xfId="0" applyNumberFormat="1" applyFont="1" applyFill="1" applyBorder="1" applyAlignment="1"/>
    <xf numFmtId="41" fontId="13" fillId="8" borderId="11" xfId="0" applyNumberFormat="1" applyFont="1" applyFill="1" applyBorder="1" applyAlignment="1"/>
    <xf numFmtId="41" fontId="13" fillId="8" borderId="0" xfId="0" applyNumberFormat="1" applyFont="1" applyFill="1" applyBorder="1" applyAlignment="1"/>
    <xf numFmtId="41" fontId="13" fillId="0" borderId="0" xfId="0" applyNumberFormat="1" applyFont="1" applyFill="1" applyBorder="1" applyAlignment="1"/>
    <xf numFmtId="41" fontId="13" fillId="0" borderId="11" xfId="0" applyNumberFormat="1" applyFont="1" applyFill="1" applyBorder="1" applyAlignment="1"/>
    <xf numFmtId="164" fontId="13" fillId="0" borderId="0" xfId="0" applyNumberFormat="1" applyFont="1" applyFill="1" applyAlignment="1"/>
    <xf numFmtId="41" fontId="13" fillId="8" borderId="0" xfId="0" applyNumberFormat="1" applyFont="1" applyFill="1" applyBorder="1" applyAlignment="1"/>
    <xf numFmtId="41" fontId="13" fillId="8" borderId="11" xfId="0" applyNumberFormat="1" applyFont="1" applyFill="1" applyBorder="1" applyAlignment="1"/>
    <xf numFmtId="0" fontId="13" fillId="0" borderId="0" xfId="0" applyNumberFormat="1" applyFont="1" applyFill="1" applyBorder="1" applyAlignment="1"/>
    <xf numFmtId="0" fontId="13" fillId="8" borderId="0" xfId="0" applyNumberFormat="1" applyFont="1" applyFill="1" applyAlignment="1"/>
    <xf numFmtId="0" fontId="13" fillId="8" borderId="0" xfId="0" applyNumberFormat="1" applyFont="1" applyFill="1" applyBorder="1" applyAlignment="1"/>
    <xf numFmtId="43" fontId="17" fillId="0" borderId="6" xfId="0" applyNumberFormat="1" applyFont="1" applyFill="1" applyBorder="1" applyAlignment="1"/>
    <xf numFmtId="43" fontId="13" fillId="0" borderId="6" xfId="0" applyNumberFormat="1" applyFont="1" applyFill="1" applyBorder="1" applyAlignment="1"/>
    <xf numFmtId="49" fontId="72" fillId="0" borderId="11" xfId="0" applyNumberFormat="1" applyFont="1" applyFill="1" applyBorder="1" applyAlignment="1">
      <alignment wrapText="1"/>
    </xf>
    <xf numFmtId="49" fontId="72" fillId="0" borderId="0" xfId="0" applyNumberFormat="1" applyFont="1" applyFill="1" applyBorder="1" applyAlignment="1">
      <alignment wrapText="1"/>
    </xf>
    <xf numFmtId="43" fontId="13" fillId="8" borderId="46" xfId="0" applyNumberFormat="1" applyFont="1" applyFill="1" applyBorder="1" applyAlignment="1"/>
    <xf numFmtId="43" fontId="17" fillId="0" borderId="0" xfId="0" applyNumberFormat="1" applyFont="1" applyFill="1" applyBorder="1" applyAlignment="1"/>
    <xf numFmtId="43" fontId="49" fillId="0" borderId="0" xfId="0" applyNumberFormat="1" applyFont="1" applyFill="1" applyBorder="1" applyAlignment="1"/>
    <xf numFmtId="41" fontId="5" fillId="0" borderId="0" xfId="0" applyNumberFormat="1" applyFont="1" applyFill="1" applyBorder="1" applyAlignment="1"/>
    <xf numFmtId="49" fontId="7" fillId="0" borderId="0" xfId="0" applyNumberFormat="1" applyFont="1" applyFill="1" applyAlignment="1"/>
    <xf numFmtId="0" fontId="66" fillId="0" borderId="0" xfId="0" applyNumberFormat="1" applyFont="1" applyFill="1" applyAlignment="1"/>
    <xf numFmtId="0" fontId="7" fillId="0" borderId="0" xfId="0" applyNumberFormat="1" applyFont="1" applyFill="1" applyAlignment="1"/>
    <xf numFmtId="0" fontId="5" fillId="0" borderId="0" xfId="0" applyNumberFormat="1" applyFont="1" applyFill="1" applyAlignment="1"/>
    <xf numFmtId="0" fontId="5" fillId="0" borderId="0" xfId="0" applyNumberFormat="1" applyFont="1" applyFill="1" applyBorder="1" applyAlignment="1"/>
    <xf numFmtId="49" fontId="5" fillId="0" borderId="0" xfId="0" applyNumberFormat="1" applyFont="1" applyFill="1" applyAlignment="1"/>
    <xf numFmtId="41" fontId="5" fillId="0" borderId="0" xfId="0" applyNumberFormat="1" applyFont="1" applyFill="1" applyAlignment="1"/>
    <xf numFmtId="41" fontId="7" fillId="0" borderId="0" xfId="0" applyNumberFormat="1" applyFont="1" applyFill="1" applyAlignment="1"/>
    <xf numFmtId="17" fontId="67" fillId="0" borderId="0" xfId="0" quotePrefix="1" applyNumberFormat="1" applyFont="1" applyFill="1" applyAlignment="1">
      <alignment horizontal="left"/>
    </xf>
    <xf numFmtId="14" fontId="7" fillId="0" borderId="0" xfId="0" applyNumberFormat="1" applyFont="1" applyFill="1" applyAlignment="1">
      <alignment horizontal="left"/>
    </xf>
    <xf numFmtId="17" fontId="33" fillId="0" borderId="0" xfId="0" quotePrefix="1" applyNumberFormat="1" applyFont="1" applyFill="1" applyAlignment="1"/>
    <xf numFmtId="164" fontId="5" fillId="0" borderId="0" xfId="0" applyNumberFormat="1" applyFont="1" applyFill="1" applyAlignment="1"/>
    <xf numFmtId="164" fontId="7" fillId="0" borderId="0" xfId="0" applyNumberFormat="1" applyFont="1" applyFill="1" applyAlignment="1"/>
    <xf numFmtId="164" fontId="5" fillId="0" borderId="0" xfId="0" applyNumberFormat="1" applyFont="1" applyFill="1" applyBorder="1" applyAlignment="1"/>
    <xf numFmtId="10" fontId="5" fillId="0" borderId="0" xfId="0" applyNumberFormat="1" applyFont="1" applyFill="1" applyAlignment="1"/>
    <xf numFmtId="0" fontId="68" fillId="0" borderId="0" xfId="0" applyNumberFormat="1" applyFont="1" applyFill="1" applyAlignment="1"/>
    <xf numFmtId="14" fontId="7" fillId="0" borderId="0" xfId="0" applyNumberFormat="1" applyFont="1" applyFill="1" applyAlignment="1">
      <alignment horizontal="center"/>
    </xf>
    <xf numFmtId="174" fontId="7" fillId="9" borderId="0" xfId="0" applyNumberFormat="1" applyFont="1" applyFill="1" applyBorder="1" applyAlignment="1"/>
    <xf numFmtId="0" fontId="66" fillId="0" borderId="0" xfId="0" applyNumberFormat="1" applyFont="1" applyFill="1" applyAlignment="1">
      <alignment horizontal="centerContinuous"/>
    </xf>
    <xf numFmtId="41" fontId="5" fillId="0" borderId="39" xfId="0" applyNumberFormat="1" applyFont="1" applyFill="1" applyBorder="1" applyAlignment="1">
      <alignment horizontal="center"/>
    </xf>
    <xf numFmtId="41" fontId="5" fillId="0" borderId="0" xfId="0" applyNumberFormat="1" applyFont="1" applyFill="1" applyBorder="1" applyAlignment="1">
      <alignment horizontal="center"/>
    </xf>
    <xf numFmtId="41" fontId="7" fillId="9" borderId="0" xfId="0" applyNumberFormat="1" applyFont="1" applyFill="1" applyBorder="1" applyAlignment="1">
      <alignment horizontal="center"/>
    </xf>
    <xf numFmtId="41" fontId="7" fillId="0" borderId="23" xfId="0" applyNumberFormat="1" applyFont="1" applyFill="1" applyBorder="1" applyAlignment="1"/>
    <xf numFmtId="41" fontId="7" fillId="0" borderId="18" xfId="0" applyNumberFormat="1" applyFont="1" applyFill="1" applyBorder="1" applyAlignment="1"/>
    <xf numFmtId="49" fontId="7" fillId="0" borderId="51" xfId="0" applyNumberFormat="1" applyFont="1" applyFill="1" applyBorder="1" applyAlignment="1"/>
    <xf numFmtId="49" fontId="7" fillId="0" borderId="1" xfId="0" applyNumberFormat="1" applyFont="1" applyFill="1" applyBorder="1" applyAlignment="1"/>
    <xf numFmtId="0" fontId="7" fillId="0" borderId="3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 xfId="0" applyNumberFormat="1" applyFont="1" applyFill="1" applyBorder="1" applyAlignment="1">
      <alignment horizontal="center" wrapText="1"/>
    </xf>
    <xf numFmtId="17" fontId="7" fillId="0" borderId="1" xfId="0" applyNumberFormat="1" applyFont="1" applyFill="1" applyBorder="1" applyAlignment="1">
      <alignment horizontal="center"/>
    </xf>
    <xf numFmtId="49" fontId="7" fillId="0" borderId="32" xfId="0" applyNumberFormat="1" applyFont="1" applyFill="1" applyBorder="1" applyAlignment="1">
      <alignment horizontal="center" wrapText="1"/>
    </xf>
    <xf numFmtId="41" fontId="7" fillId="0" borderId="31" xfId="0" applyNumberFormat="1" applyFont="1" applyFill="1" applyBorder="1" applyAlignment="1">
      <alignment horizontal="center" wrapText="1"/>
    </xf>
    <xf numFmtId="41" fontId="7" fillId="0" borderId="32" xfId="0" applyNumberFormat="1" applyFont="1" applyFill="1" applyBorder="1" applyAlignment="1">
      <alignment horizontal="center" wrapText="1"/>
    </xf>
    <xf numFmtId="41" fontId="7" fillId="0" borderId="33" xfId="0" applyNumberFormat="1" applyFont="1" applyFill="1" applyBorder="1" applyAlignment="1">
      <alignment horizontal="center" wrapText="1"/>
    </xf>
    <xf numFmtId="41" fontId="7" fillId="9" borderId="2" xfId="0" applyNumberFormat="1" applyFont="1" applyFill="1" applyBorder="1" applyAlignment="1">
      <alignment horizontal="center" wrapText="1"/>
    </xf>
    <xf numFmtId="41" fontId="7" fillId="0" borderId="52" xfId="0" applyNumberFormat="1" applyFont="1" applyFill="1" applyBorder="1" applyAlignment="1">
      <alignment horizontal="center" wrapText="1"/>
    </xf>
    <xf numFmtId="41" fontId="7" fillId="0" borderId="39" xfId="0" applyNumberFormat="1" applyFont="1" applyFill="1" applyBorder="1" applyAlignment="1">
      <alignment horizontal="center" wrapText="1"/>
    </xf>
    <xf numFmtId="41" fontId="7" fillId="0" borderId="53" xfId="0" applyNumberFormat="1" applyFont="1" applyFill="1" applyBorder="1" applyAlignment="1">
      <alignment horizontal="center" wrapText="1"/>
    </xf>
    <xf numFmtId="41" fontId="7" fillId="0" borderId="51" xfId="0" applyNumberFormat="1" applyFont="1" applyFill="1" applyBorder="1" applyAlignment="1">
      <alignment horizontal="center" wrapText="1"/>
    </xf>
    <xf numFmtId="0" fontId="13" fillId="0" borderId="0" xfId="0" applyNumberFormat="1" applyFont="1" applyFill="1" applyBorder="1" applyAlignment="1"/>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5" fillId="0" borderId="0" xfId="0" applyNumberFormat="1" applyFont="1" applyAlignment="1"/>
    <xf numFmtId="49" fontId="13" fillId="0" borderId="15" xfId="0" applyNumberFormat="1" applyFont="1" applyFill="1" applyBorder="1" applyAlignment="1">
      <alignment horizontal="center"/>
    </xf>
    <xf numFmtId="41" fontId="13" fillId="0" borderId="0" xfId="0" applyNumberFormat="1" applyFont="1" applyFill="1" applyBorder="1" applyAlignment="1"/>
    <xf numFmtId="41" fontId="13" fillId="0" borderId="20" xfId="0" applyNumberFormat="1" applyFont="1" applyFill="1" applyBorder="1" applyAlignment="1"/>
    <xf numFmtId="41" fontId="13" fillId="0" borderId="11" xfId="0" applyNumberFormat="1" applyFont="1" applyFill="1" applyBorder="1" applyAlignment="1"/>
    <xf numFmtId="41" fontId="13" fillId="0" borderId="34" xfId="0" applyNumberFormat="1" applyFont="1" applyFill="1" applyBorder="1" applyAlignment="1"/>
    <xf numFmtId="41" fontId="13" fillId="9" borderId="0" xfId="0" applyNumberFormat="1" applyFont="1" applyFill="1" applyBorder="1" applyAlignment="1"/>
    <xf numFmtId="41" fontId="13" fillId="0" borderId="0" xfId="0" applyNumberFormat="1" applyFont="1" applyFill="1" applyAlignment="1"/>
    <xf numFmtId="41" fontId="13" fillId="0" borderId="26" xfId="0" applyNumberFormat="1" applyFont="1" applyFill="1" applyBorder="1" applyAlignment="1"/>
    <xf numFmtId="0" fontId="13" fillId="0" borderId="26" xfId="0" applyNumberFormat="1" applyFont="1" applyFill="1" applyBorder="1" applyAlignment="1">
      <alignment horizontal="left"/>
    </xf>
    <xf numFmtId="43" fontId="13" fillId="0" borderId="0" xfId="0" applyNumberFormat="1" applyFont="1" applyFill="1" applyAlignment="1"/>
    <xf numFmtId="0" fontId="13" fillId="0" borderId="0" xfId="0" applyNumberFormat="1" applyFont="1" applyFill="1" applyAlignment="1"/>
    <xf numFmtId="49" fontId="13" fillId="0" borderId="4" xfId="0" applyNumberFormat="1" applyFont="1" applyFill="1" applyBorder="1" applyAlignment="1">
      <alignment horizontal="center"/>
    </xf>
    <xf numFmtId="49" fontId="13" fillId="0" borderId="16" xfId="0" applyNumberFormat="1" applyFont="1" applyFill="1" applyBorder="1" applyAlignment="1">
      <alignment horizontal="center"/>
    </xf>
    <xf numFmtId="0" fontId="13" fillId="8" borderId="0" xfId="0" applyNumberFormat="1" applyFont="1" applyFill="1" applyBorder="1" applyAlignment="1"/>
    <xf numFmtId="0" fontId="13" fillId="8" borderId="0" xfId="0" applyNumberFormat="1" applyFont="1" applyFill="1" applyBorder="1" applyAlignment="1">
      <alignment horizontal="left"/>
    </xf>
    <xf numFmtId="174" fontId="13" fillId="8" borderId="0" xfId="0" applyNumberFormat="1" applyFont="1" applyFill="1" applyBorder="1" applyAlignment="1">
      <alignment horizontal="right"/>
    </xf>
    <xf numFmtId="0" fontId="13" fillId="8" borderId="0" xfId="0" applyNumberFormat="1" applyFont="1" applyFill="1" applyBorder="1" applyAlignment="1">
      <alignment horizontal="center"/>
    </xf>
    <xf numFmtId="0" fontId="5" fillId="8" borderId="0" xfId="0" applyNumberFormat="1" applyFont="1" applyFill="1" applyAlignment="1"/>
    <xf numFmtId="49" fontId="13" fillId="8" borderId="4" xfId="0" applyNumberFormat="1" applyFont="1" applyFill="1" applyBorder="1" applyAlignment="1">
      <alignment horizontal="center"/>
    </xf>
    <xf numFmtId="49" fontId="13" fillId="8" borderId="16" xfId="0" applyNumberFormat="1" applyFont="1" applyFill="1" applyBorder="1" applyAlignment="1">
      <alignment horizontal="center"/>
    </xf>
    <xf numFmtId="41" fontId="13" fillId="8" borderId="0" xfId="0" applyNumberFormat="1" applyFont="1" applyFill="1" applyBorder="1" applyAlignment="1"/>
    <xf numFmtId="41" fontId="13" fillId="8" borderId="20" xfId="0" applyNumberFormat="1" applyFont="1" applyFill="1" applyBorder="1" applyAlignment="1"/>
    <xf numFmtId="41" fontId="13" fillId="8" borderId="11" xfId="0" applyNumberFormat="1" applyFont="1" applyFill="1" applyBorder="1" applyAlignment="1"/>
    <xf numFmtId="41" fontId="13" fillId="8" borderId="34" xfId="0" applyNumberFormat="1" applyFont="1" applyFill="1" applyBorder="1" applyAlignment="1"/>
    <xf numFmtId="41" fontId="13" fillId="8" borderId="0" xfId="0" applyNumberFormat="1" applyFont="1" applyFill="1" applyAlignment="1"/>
    <xf numFmtId="41" fontId="13" fillId="8" borderId="26" xfId="0" applyNumberFormat="1" applyFont="1" applyFill="1" applyBorder="1" applyAlignment="1"/>
    <xf numFmtId="49" fontId="13" fillId="0" borderId="11" xfId="0" applyNumberFormat="1" applyFont="1" applyFill="1" applyBorder="1" applyAlignment="1">
      <alignment horizontal="left"/>
    </xf>
    <xf numFmtId="49" fontId="13" fillId="0" borderId="0" xfId="0" applyNumberFormat="1" applyFont="1" applyFill="1" applyBorder="1" applyAlignment="1">
      <alignment horizontal="left"/>
    </xf>
    <xf numFmtId="49" fontId="13" fillId="8" borderId="11" xfId="0" applyNumberFormat="1" applyFont="1" applyFill="1" applyBorder="1" applyAlignment="1">
      <alignment horizontal="left"/>
    </xf>
    <xf numFmtId="49" fontId="13" fillId="8" borderId="0" xfId="0" applyNumberFormat="1" applyFont="1" applyFill="1" applyBorder="1" applyAlignment="1">
      <alignment horizontal="left"/>
    </xf>
    <xf numFmtId="0" fontId="5" fillId="0" borderId="0" xfId="0" applyNumberFormat="1" applyFont="1" applyFill="1" applyAlignment="1"/>
    <xf numFmtId="17" fontId="13" fillId="8" borderId="0" xfId="0" applyNumberFormat="1" applyFont="1" applyFill="1" applyBorder="1" applyAlignment="1"/>
    <xf numFmtId="49" fontId="13" fillId="0" borderId="11"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49" fontId="13" fillId="8" borderId="11" xfId="0" applyNumberFormat="1" applyFont="1" applyFill="1" applyBorder="1" applyAlignment="1">
      <alignment horizontal="left" vertical="top"/>
    </xf>
    <xf numFmtId="49" fontId="13" fillId="8" borderId="0" xfId="0" applyNumberFormat="1" applyFont="1" applyFill="1" applyBorder="1" applyAlignment="1">
      <alignment horizontal="left" vertical="top"/>
    </xf>
    <xf numFmtId="49" fontId="17" fillId="0" borderId="4" xfId="0" applyNumberFormat="1" applyFont="1" applyFill="1" applyBorder="1" applyAlignment="1">
      <alignment horizontal="center"/>
    </xf>
    <xf numFmtId="49" fontId="17" fillId="0" borderId="16" xfId="0" applyNumberFormat="1" applyFont="1" applyFill="1" applyBorder="1" applyAlignment="1">
      <alignment horizontal="center"/>
    </xf>
    <xf numFmtId="49" fontId="13" fillId="8" borderId="0" xfId="0" applyNumberFormat="1" applyFont="1" applyFill="1" applyAlignment="1">
      <alignment horizontal="left"/>
    </xf>
    <xf numFmtId="0" fontId="13" fillId="8" borderId="0" xfId="0" applyNumberFormat="1" applyFont="1" applyFill="1" applyAlignment="1"/>
    <xf numFmtId="17" fontId="13" fillId="8" borderId="0" xfId="0" applyNumberFormat="1" applyFont="1" applyFill="1" applyAlignment="1"/>
    <xf numFmtId="49" fontId="17" fillId="8" borderId="4" xfId="0" applyNumberFormat="1" applyFont="1" applyFill="1" applyBorder="1" applyAlignment="1">
      <alignment horizontal="center"/>
    </xf>
    <xf numFmtId="49" fontId="17" fillId="8" borderId="16" xfId="0" applyNumberFormat="1" applyFont="1" applyFill="1" applyBorder="1" applyAlignment="1">
      <alignment horizontal="center"/>
    </xf>
    <xf numFmtId="0" fontId="13" fillId="8" borderId="11" xfId="0" applyNumberFormat="1" applyFont="1" applyFill="1" applyBorder="1" applyAlignment="1">
      <alignment horizontal="left"/>
    </xf>
    <xf numFmtId="0" fontId="13" fillId="8" borderId="0" xfId="0" applyNumberFormat="1" applyFont="1" applyFill="1" applyBorder="1" applyAlignment="1">
      <alignment horizontal="left"/>
    </xf>
    <xf numFmtId="0" fontId="13" fillId="0" borderId="11" xfId="0" applyNumberFormat="1" applyFont="1" applyFill="1" applyBorder="1" applyAlignment="1">
      <alignment horizontal="left"/>
    </xf>
    <xf numFmtId="0" fontId="13" fillId="0" borderId="0" xfId="0" applyNumberFormat="1" applyFont="1" applyFill="1" applyBorder="1" applyAlignment="1">
      <alignment horizontal="left"/>
    </xf>
    <xf numFmtId="49" fontId="13" fillId="0" borderId="11" xfId="0" applyNumberFormat="1" applyFont="1" applyFill="1" applyBorder="1" applyAlignment="1"/>
    <xf numFmtId="49" fontId="13" fillId="0" borderId="0" xfId="0" applyNumberFormat="1" applyFont="1" applyFill="1" applyBorder="1" applyAlignment="1"/>
    <xf numFmtId="174" fontId="13" fillId="8" borderId="0" xfId="0" applyNumberFormat="1" applyFont="1" applyFill="1" applyBorder="1" applyAlignment="1">
      <alignment horizontal="center"/>
    </xf>
    <xf numFmtId="17" fontId="13" fillId="8" borderId="0" xfId="0" applyNumberFormat="1" applyFont="1" applyFill="1" applyBorder="1" applyAlignment="1">
      <alignment horizontal="right"/>
    </xf>
    <xf numFmtId="174" fontId="13" fillId="0" borderId="0" xfId="0" applyNumberFormat="1" applyFont="1" applyFill="1" applyBorder="1" applyAlignment="1">
      <alignment horizontal="center"/>
    </xf>
    <xf numFmtId="0" fontId="13" fillId="0" borderId="11" xfId="0" applyNumberFormat="1" applyFont="1" applyFill="1" applyBorder="1" applyAlignment="1">
      <alignment horizontal="left"/>
    </xf>
    <xf numFmtId="0" fontId="13" fillId="0" borderId="54" xfId="0" applyNumberFormat="1" applyFont="1" applyFill="1" applyBorder="1" applyAlignment="1"/>
    <xf numFmtId="17" fontId="13" fillId="0" borderId="0" xfId="0" applyNumberFormat="1" applyFont="1" applyFill="1" applyBorder="1" applyAlignment="1"/>
    <xf numFmtId="0" fontId="74" fillId="0" borderId="0" xfId="0" applyNumberFormat="1" applyFont="1" applyFill="1" applyBorder="1" applyAlignment="1"/>
    <xf numFmtId="49" fontId="13" fillId="8" borderId="2" xfId="0" applyNumberFormat="1" applyFont="1" applyFill="1" applyBorder="1" applyAlignment="1">
      <alignment horizontal="center"/>
    </xf>
    <xf numFmtId="49" fontId="13" fillId="0" borderId="2" xfId="0" applyNumberFormat="1" applyFont="1" applyFill="1" applyBorder="1" applyAlignment="1">
      <alignment horizontal="center"/>
    </xf>
    <xf numFmtId="164" fontId="13" fillId="0" borderId="0" xfId="0" applyNumberFormat="1" applyFont="1" applyFill="1" applyBorder="1" applyAlignment="1"/>
    <xf numFmtId="49" fontId="13" fillId="8" borderId="11" xfId="0" applyNumberFormat="1" applyFont="1" applyFill="1" applyBorder="1" applyAlignment="1"/>
    <xf numFmtId="49" fontId="13" fillId="8" borderId="18" xfId="0" applyNumberFormat="1" applyFont="1" applyFill="1" applyBorder="1" applyAlignment="1">
      <alignment horizontal="center"/>
    </xf>
    <xf numFmtId="49" fontId="13" fillId="0" borderId="18" xfId="0" applyNumberFormat="1" applyFont="1" applyFill="1" applyBorder="1" applyAlignment="1">
      <alignment horizontal="center"/>
    </xf>
    <xf numFmtId="0" fontId="13" fillId="0" borderId="0" xfId="0" applyNumberFormat="1" applyFont="1" applyFill="1" applyBorder="1" applyAlignment="1">
      <alignment horizontal="left" vertical="top" wrapText="1"/>
    </xf>
    <xf numFmtId="0" fontId="13" fillId="8" borderId="0" xfId="0" applyNumberFormat="1" applyFont="1" applyFill="1" applyBorder="1" applyAlignment="1">
      <alignment horizontal="left" vertical="top" wrapText="1"/>
    </xf>
    <xf numFmtId="0" fontId="13" fillId="8" borderId="11" xfId="0" applyNumberFormat="1" applyFont="1" applyFill="1" applyBorder="1" applyAlignment="1">
      <alignment horizontal="left"/>
    </xf>
    <xf numFmtId="0" fontId="72" fillId="0" borderId="11" xfId="0" applyNumberFormat="1" applyFont="1" applyFill="1" applyBorder="1" applyAlignment="1">
      <alignment horizontal="left"/>
    </xf>
    <xf numFmtId="0" fontId="72" fillId="0" borderId="0" xfId="0" applyNumberFormat="1" applyFont="1" applyFill="1" applyBorder="1" applyAlignment="1">
      <alignment horizontal="left"/>
    </xf>
    <xf numFmtId="0" fontId="72" fillId="0" borderId="0" xfId="0" applyNumberFormat="1" applyFont="1" applyFill="1" applyBorder="1" applyAlignment="1"/>
    <xf numFmtId="0" fontId="13" fillId="8" borderId="11" xfId="0" applyNumberFormat="1" applyFont="1" applyFill="1" applyBorder="1" applyAlignment="1">
      <alignment horizontal="left" vertical="top"/>
    </xf>
    <xf numFmtId="0" fontId="13" fillId="8" borderId="0" xfId="0" applyNumberFormat="1" applyFont="1" applyFill="1" applyBorder="1" applyAlignment="1">
      <alignment horizontal="left" vertical="top"/>
    </xf>
    <xf numFmtId="0" fontId="13" fillId="8" borderId="0" xfId="0" applyNumberFormat="1" applyFont="1" applyFill="1" applyBorder="1" applyAlignment="1">
      <alignment vertical="top" wrapText="1"/>
    </xf>
    <xf numFmtId="49" fontId="13" fillId="8" borderId="14" xfId="0" applyNumberFormat="1" applyFont="1" applyFill="1" applyBorder="1" applyAlignment="1">
      <alignment horizontal="center"/>
    </xf>
    <xf numFmtId="164" fontId="13" fillId="0" borderId="0" xfId="0" applyNumberFormat="1" applyFont="1" applyFill="1" applyAlignment="1"/>
    <xf numFmtId="0" fontId="13" fillId="0" borderId="0" xfId="0" quotePrefix="1" applyNumberFormat="1" applyFont="1" applyFill="1" applyBorder="1" applyAlignment="1"/>
    <xf numFmtId="49" fontId="13" fillId="0" borderId="28" xfId="0" applyNumberFormat="1" applyFont="1" applyFill="1" applyBorder="1" applyAlignment="1">
      <alignment horizontal="center"/>
    </xf>
    <xf numFmtId="49" fontId="13" fillId="0" borderId="20" xfId="0" applyNumberFormat="1" applyFont="1" applyFill="1" applyBorder="1" applyAlignment="1">
      <alignment horizontal="center"/>
    </xf>
    <xf numFmtId="41" fontId="17" fillId="0" borderId="0" xfId="0" applyNumberFormat="1" applyFont="1" applyFill="1" applyBorder="1" applyAlignment="1"/>
    <xf numFmtId="41" fontId="17" fillId="0" borderId="11" xfId="0" applyNumberFormat="1" applyFont="1" applyFill="1" applyBorder="1" applyAlignment="1"/>
    <xf numFmtId="0" fontId="17" fillId="0" borderId="0" xfId="0" applyNumberFormat="1" applyFont="1" applyFill="1" applyAlignment="1"/>
    <xf numFmtId="0" fontId="17" fillId="0" borderId="0" xfId="0" applyNumberFormat="1" applyFont="1" applyFill="1" applyBorder="1" applyAlignment="1"/>
    <xf numFmtId="49" fontId="13" fillId="0" borderId="14" xfId="0" applyNumberFormat="1" applyFont="1" applyFill="1" applyBorder="1" applyAlignment="1">
      <alignment horizontal="center"/>
    </xf>
    <xf numFmtId="49" fontId="17" fillId="0" borderId="14" xfId="0" applyNumberFormat="1" applyFont="1" applyFill="1" applyBorder="1" applyAlignment="1">
      <alignment horizontal="center"/>
    </xf>
    <xf numFmtId="0" fontId="13" fillId="0" borderId="7" xfId="0" applyNumberFormat="1" applyFont="1" applyFill="1" applyBorder="1" applyAlignment="1"/>
    <xf numFmtId="0" fontId="13" fillId="0" borderId="7" xfId="0" applyNumberFormat="1" applyFont="1" applyFill="1" applyBorder="1" applyAlignment="1">
      <alignment horizontal="left"/>
    </xf>
    <xf numFmtId="0" fontId="13" fillId="0" borderId="7" xfId="0" applyNumberFormat="1" applyFont="1" applyFill="1" applyBorder="1" applyAlignment="1">
      <alignment horizontal="center"/>
    </xf>
    <xf numFmtId="49" fontId="17" fillId="0" borderId="55" xfId="0" applyNumberFormat="1" applyFont="1" applyFill="1" applyBorder="1" applyAlignment="1">
      <alignment horizontal="left"/>
    </xf>
    <xf numFmtId="49" fontId="17" fillId="0" borderId="17" xfId="0" applyNumberFormat="1" applyFont="1" applyFill="1" applyBorder="1" applyAlignment="1">
      <alignment horizontal="left"/>
    </xf>
    <xf numFmtId="0" fontId="13" fillId="0" borderId="46" xfId="0" applyNumberFormat="1" applyFont="1" applyFill="1" applyBorder="1" applyAlignment="1"/>
    <xf numFmtId="0" fontId="13" fillId="0" borderId="46" xfId="0" applyNumberFormat="1" applyFont="1" applyFill="1" applyBorder="1" applyAlignment="1">
      <alignment horizontal="left"/>
    </xf>
    <xf numFmtId="0" fontId="13" fillId="0" borderId="46" xfId="0" applyNumberFormat="1" applyFont="1" applyFill="1" applyBorder="1" applyAlignment="1">
      <alignment horizontal="center"/>
    </xf>
    <xf numFmtId="49" fontId="17" fillId="0" borderId="56" xfId="0" applyNumberFormat="1" applyFont="1" applyFill="1" applyBorder="1" applyAlignment="1">
      <alignment horizontal="center"/>
    </xf>
    <xf numFmtId="41" fontId="17" fillId="0" borderId="6" xfId="0" applyNumberFormat="1" applyFont="1" applyFill="1" applyBorder="1" applyAlignment="1"/>
    <xf numFmtId="41" fontId="17" fillId="0" borderId="27" xfId="0" applyNumberFormat="1" applyFont="1" applyFill="1" applyBorder="1" applyAlignment="1"/>
    <xf numFmtId="41" fontId="17" fillId="0" borderId="57" xfId="0" applyNumberFormat="1" applyFont="1" applyFill="1" applyBorder="1" applyAlignment="1"/>
    <xf numFmtId="41" fontId="17" fillId="0" borderId="37" xfId="0" applyNumberFormat="1" applyFont="1" applyFill="1" applyBorder="1" applyAlignment="1"/>
    <xf numFmtId="41" fontId="17" fillId="9" borderId="0" xfId="0" applyNumberFormat="1" applyFont="1" applyFill="1" applyBorder="1" applyAlignment="1"/>
    <xf numFmtId="41" fontId="17" fillId="0" borderId="58" xfId="0" applyNumberFormat="1" applyFont="1" applyFill="1" applyBorder="1" applyAlignment="1"/>
    <xf numFmtId="41" fontId="49" fillId="0" borderId="0" xfId="0" applyNumberFormat="1" applyFont="1" applyFill="1" applyAlignment="1"/>
    <xf numFmtId="0" fontId="13" fillId="0" borderId="0" xfId="0" quotePrefix="1" applyNumberFormat="1" applyFont="1" applyFill="1" applyBorder="1" applyAlignment="1">
      <alignment vertical="top" wrapText="1"/>
    </xf>
    <xf numFmtId="0" fontId="13" fillId="0" borderId="4" xfId="0" applyNumberFormat="1" applyFont="1" applyFill="1" applyBorder="1" applyAlignment="1">
      <alignment horizontal="center"/>
    </xf>
    <xf numFmtId="0" fontId="13" fillId="8" borderId="4" xfId="0" applyNumberFormat="1" applyFont="1" applyFill="1" applyBorder="1" applyAlignment="1">
      <alignment horizontal="center"/>
    </xf>
    <xf numFmtId="0" fontId="13" fillId="0" borderId="16" xfId="0" applyNumberFormat="1" applyFont="1" applyFill="1" applyBorder="1" applyAlignment="1">
      <alignment horizontal="center"/>
    </xf>
    <xf numFmtId="0" fontId="13" fillId="8" borderId="16" xfId="0" applyNumberFormat="1" applyFont="1" applyFill="1" applyBorder="1" applyAlignment="1">
      <alignment horizontal="center"/>
    </xf>
    <xf numFmtId="49" fontId="13" fillId="0" borderId="22" xfId="0" applyNumberFormat="1" applyFont="1" applyFill="1" applyBorder="1" applyAlignment="1">
      <alignment horizontal="center"/>
    </xf>
    <xf numFmtId="49" fontId="13" fillId="0" borderId="11" xfId="0" quotePrefix="1" applyNumberFormat="1" applyFont="1" applyFill="1" applyBorder="1" applyAlignment="1">
      <alignment horizontal="left"/>
    </xf>
    <xf numFmtId="49" fontId="13" fillId="0" borderId="0" xfId="0" quotePrefix="1" applyNumberFormat="1" applyFont="1" applyFill="1" applyBorder="1" applyAlignment="1">
      <alignment horizontal="left"/>
    </xf>
    <xf numFmtId="0" fontId="13" fillId="8" borderId="11" xfId="0" quotePrefix="1" applyNumberFormat="1" applyFont="1" applyFill="1" applyBorder="1" applyAlignment="1">
      <alignment horizontal="left"/>
    </xf>
    <xf numFmtId="0" fontId="13" fillId="8" borderId="0" xfId="0" quotePrefix="1" applyNumberFormat="1" applyFont="1" applyFill="1" applyBorder="1" applyAlignment="1">
      <alignment horizontal="left"/>
    </xf>
    <xf numFmtId="0" fontId="13" fillId="0" borderId="0" xfId="0" quotePrefix="1" applyNumberFormat="1" applyFont="1" applyFill="1" applyBorder="1" applyAlignment="1">
      <alignment vertical="top"/>
    </xf>
    <xf numFmtId="0" fontId="13" fillId="0" borderId="0" xfId="0" applyNumberFormat="1" applyFont="1" applyFill="1" applyBorder="1" applyAlignment="1">
      <alignment wrapText="1"/>
    </xf>
    <xf numFmtId="0" fontId="13" fillId="8" borderId="0" xfId="0" applyNumberFormat="1" applyFont="1" applyFill="1" applyBorder="1" applyAlignment="1">
      <alignment wrapText="1"/>
    </xf>
    <xf numFmtId="49" fontId="13" fillId="8" borderId="15" xfId="0" applyNumberFormat="1" applyFont="1" applyFill="1" applyBorder="1" applyAlignment="1">
      <alignment horizontal="center"/>
    </xf>
    <xf numFmtId="0" fontId="13" fillId="0" borderId="0" xfId="0" applyNumberFormat="1" applyFont="1" applyFill="1" applyBorder="1" applyAlignment="1">
      <alignment horizontal="left" vertical="top"/>
    </xf>
    <xf numFmtId="0" fontId="13" fillId="0" borderId="5" xfId="0" applyNumberFormat="1" applyFont="1" applyFill="1" applyBorder="1" applyAlignment="1">
      <alignment vertical="top" wrapText="1"/>
    </xf>
    <xf numFmtId="0" fontId="13" fillId="0" borderId="0" xfId="0" applyNumberFormat="1" applyFont="1" applyFill="1" applyBorder="1" applyAlignment="1">
      <alignment vertical="top" wrapText="1"/>
    </xf>
    <xf numFmtId="49" fontId="17" fillId="0" borderId="15" xfId="0" applyNumberFormat="1" applyFont="1" applyFill="1" applyBorder="1" applyAlignment="1">
      <alignment horizontal="center"/>
    </xf>
    <xf numFmtId="49" fontId="17" fillId="0" borderId="22" xfId="0" applyNumberFormat="1" applyFont="1" applyFill="1" applyBorder="1" applyAlignment="1">
      <alignment horizontal="center"/>
    </xf>
    <xf numFmtId="0" fontId="13" fillId="8" borderId="0" xfId="0" applyNumberFormat="1" applyFont="1" applyFill="1" applyAlignment="1">
      <alignment horizontal="left"/>
    </xf>
    <xf numFmtId="49" fontId="17" fillId="8" borderId="15" xfId="0" applyNumberFormat="1" applyFont="1" applyFill="1" applyBorder="1" applyAlignment="1">
      <alignment horizontal="center"/>
    </xf>
    <xf numFmtId="49" fontId="17" fillId="8" borderId="22" xfId="0" applyNumberFormat="1" applyFont="1" applyFill="1" applyBorder="1" applyAlignment="1">
      <alignment horizontal="center"/>
    </xf>
    <xf numFmtId="174" fontId="13" fillId="0" borderId="0" xfId="0" applyNumberFormat="1" applyFont="1" applyFill="1" applyBorder="1" applyAlignment="1">
      <alignment horizontal="right"/>
    </xf>
    <xf numFmtId="41" fontId="13" fillId="0" borderId="59" xfId="0" applyNumberFormat="1" applyFont="1" applyFill="1" applyBorder="1" applyAlignment="1"/>
    <xf numFmtId="0" fontId="13" fillId="8" borderId="45" xfId="0" applyNumberFormat="1" applyFont="1" applyFill="1" applyBorder="1" applyAlignment="1">
      <alignment horizontal="left"/>
    </xf>
    <xf numFmtId="0" fontId="13" fillId="8" borderId="46" xfId="0" applyNumberFormat="1" applyFont="1" applyFill="1" applyBorder="1" applyAlignment="1">
      <alignment horizontal="left"/>
    </xf>
    <xf numFmtId="0" fontId="13" fillId="8" borderId="46" xfId="0" applyNumberFormat="1" applyFont="1" applyFill="1" applyBorder="1" applyAlignment="1"/>
    <xf numFmtId="0" fontId="13" fillId="8" borderId="46" xfId="0" applyNumberFormat="1" applyFont="1" applyFill="1" applyBorder="1" applyAlignment="1">
      <alignment horizontal="left"/>
    </xf>
    <xf numFmtId="174" fontId="13" fillId="8" borderId="46" xfId="0" applyNumberFormat="1" applyFont="1" applyFill="1" applyBorder="1" applyAlignment="1">
      <alignment horizontal="right"/>
    </xf>
    <xf numFmtId="0" fontId="13" fillId="8" borderId="46" xfId="0" applyNumberFormat="1" applyFont="1" applyFill="1" applyBorder="1" applyAlignment="1">
      <alignment horizontal="center"/>
    </xf>
    <xf numFmtId="49" fontId="13" fillId="8" borderId="56" xfId="0" applyNumberFormat="1" applyFont="1" applyFill="1" applyBorder="1" applyAlignment="1">
      <alignment horizontal="center"/>
    </xf>
    <xf numFmtId="41" fontId="13" fillId="8" borderId="46" xfId="0" applyNumberFormat="1" applyFont="1" applyFill="1" applyBorder="1" applyAlignment="1"/>
    <xf numFmtId="41" fontId="13" fillId="8" borderId="60" xfId="0" applyNumberFormat="1" applyFont="1" applyFill="1" applyBorder="1" applyAlignment="1"/>
    <xf numFmtId="41" fontId="13" fillId="8" borderId="61" xfId="0" applyNumberFormat="1" applyFont="1" applyFill="1" applyBorder="1" applyAlignment="1"/>
    <xf numFmtId="41" fontId="13" fillId="8" borderId="47" xfId="0" applyNumberFormat="1" applyFont="1" applyFill="1" applyBorder="1" applyAlignment="1"/>
    <xf numFmtId="41" fontId="13" fillId="8" borderId="45" xfId="0" applyNumberFormat="1" applyFont="1" applyFill="1" applyBorder="1" applyAlignment="1"/>
    <xf numFmtId="49" fontId="17" fillId="0" borderId="0" xfId="0" applyNumberFormat="1" applyFont="1" applyFill="1" applyBorder="1" applyAlignment="1">
      <alignment horizontal="left"/>
    </xf>
    <xf numFmtId="49" fontId="17" fillId="0" borderId="7" xfId="0" applyNumberFormat="1" applyFont="1" applyFill="1" applyBorder="1" applyAlignment="1">
      <alignment horizontal="center"/>
    </xf>
    <xf numFmtId="41" fontId="17" fillId="0" borderId="7" xfId="0" applyNumberFormat="1" applyFont="1" applyFill="1" applyBorder="1" applyAlignment="1"/>
    <xf numFmtId="41" fontId="17" fillId="0" borderId="62" xfId="0" applyNumberFormat="1" applyFont="1" applyFill="1" applyBorder="1" applyAlignment="1"/>
    <xf numFmtId="41" fontId="17" fillId="0" borderId="63" xfId="0" applyNumberFormat="1" applyFont="1" applyFill="1" applyBorder="1" applyAlignment="1"/>
    <xf numFmtId="41" fontId="5" fillId="0" borderId="0" xfId="0" applyNumberFormat="1" applyFont="1" applyFill="1" applyBorder="1" applyAlignment="1"/>
    <xf numFmtId="43" fontId="41" fillId="0" borderId="0" xfId="0" applyNumberFormat="1" applyFont="1" applyFill="1" applyAlignment="1"/>
    <xf numFmtId="43" fontId="5" fillId="0" borderId="0" xfId="0" applyNumberFormat="1" applyFont="1" applyFill="1" applyAlignment="1"/>
    <xf numFmtId="41" fontId="7" fillId="0" borderId="64" xfId="0" applyNumberFormat="1" applyFont="1" applyFill="1" applyBorder="1" applyAlignment="1"/>
    <xf numFmtId="41" fontId="7" fillId="0" borderId="0" xfId="0" applyNumberFormat="1" applyFont="1" applyFill="1" applyBorder="1" applyAlignment="1"/>
    <xf numFmtId="41" fontId="7" fillId="0" borderId="65" xfId="0" applyNumberFormat="1" applyFont="1" applyFill="1" applyBorder="1" applyAlignment="1"/>
    <xf numFmtId="174" fontId="5" fillId="0" borderId="0" xfId="0" applyNumberFormat="1" applyFont="1" applyFill="1" applyAlignment="1"/>
    <xf numFmtId="0" fontId="7" fillId="0" borderId="24" xfId="0" applyNumberFormat="1" applyFont="1" applyFill="1" applyBorder="1" applyAlignment="1">
      <alignment horizontal="center"/>
    </xf>
    <xf numFmtId="0" fontId="5" fillId="0" borderId="0" xfId="0" applyNumberFormat="1" applyFont="1" applyFill="1" applyAlignment="1">
      <alignment horizontal="center"/>
    </xf>
    <xf numFmtId="0" fontId="41" fillId="0" borderId="0" xfId="0" applyNumberFormat="1" applyFont="1" applyFill="1" applyAlignment="1"/>
    <xf numFmtId="10" fontId="7" fillId="0" borderId="0" xfId="0" applyNumberFormat="1" applyFont="1" applyFill="1" applyAlignment="1"/>
    <xf numFmtId="10" fontId="5" fillId="0" borderId="26" xfId="0" applyNumberFormat="1" applyFont="1" applyFill="1" applyBorder="1" applyAlignment="1">
      <alignment horizontal="center"/>
    </xf>
    <xf numFmtId="10" fontId="5" fillId="0" borderId="0" xfId="0" applyNumberFormat="1" applyFont="1" applyFill="1" applyAlignment="1">
      <alignment horizontal="center"/>
    </xf>
    <xf numFmtId="10" fontId="45" fillId="0" borderId="26" xfId="0" applyNumberFormat="1" applyFont="1" applyFill="1" applyBorder="1" applyAlignment="1">
      <alignment horizontal="center"/>
    </xf>
    <xf numFmtId="10" fontId="5" fillId="0" borderId="30" xfId="0" applyNumberFormat="1" applyFont="1" applyFill="1" applyBorder="1" applyAlignment="1">
      <alignment horizontal="center"/>
    </xf>
    <xf numFmtId="41" fontId="41" fillId="0" borderId="0" xfId="0" applyNumberFormat="1" applyFont="1" applyFill="1" applyAlignment="1"/>
    <xf numFmtId="10" fontId="5" fillId="0" borderId="11" xfId="0" applyNumberFormat="1" applyFont="1" applyFill="1" applyBorder="1" applyAlignment="1">
      <alignment horizontal="center"/>
    </xf>
    <xf numFmtId="41" fontId="5" fillId="0" borderId="34" xfId="0" applyNumberFormat="1" applyFont="1" applyFill="1" applyBorder="1" applyAlignment="1"/>
    <xf numFmtId="43" fontId="7" fillId="0" borderId="24" xfId="0" applyNumberFormat="1" applyFont="1" applyFill="1" applyBorder="1" applyAlignment="1"/>
    <xf numFmtId="10" fontId="5" fillId="0" borderId="29" xfId="0" applyNumberFormat="1" applyFont="1" applyFill="1" applyBorder="1" applyAlignment="1">
      <alignment horizontal="center"/>
    </xf>
    <xf numFmtId="41" fontId="5" fillId="0" borderId="38" xfId="0" applyNumberFormat="1" applyFont="1" applyFill="1" applyBorder="1" applyAlignment="1"/>
    <xf numFmtId="0" fontId="45" fillId="0" borderId="26" xfId="0" applyNumberFormat="1" applyFont="1" applyFill="1" applyBorder="1" applyAlignment="1">
      <alignment horizontal="center"/>
    </xf>
    <xf numFmtId="10" fontId="5" fillId="0" borderId="45" xfId="0" applyNumberFormat="1" applyFont="1" applyFill="1" applyBorder="1" applyAlignment="1">
      <alignment horizontal="center"/>
    </xf>
    <xf numFmtId="41" fontId="5" fillId="0" borderId="47" xfId="0" applyNumberFormat="1" applyFont="1" applyFill="1" applyBorder="1" applyAlignment="1"/>
    <xf numFmtId="49" fontId="75" fillId="0" borderId="0" xfId="0" applyNumberFormat="1" applyFont="1" applyFill="1" applyAlignment="1"/>
    <xf numFmtId="49" fontId="14" fillId="0" borderId="0" xfId="0" applyNumberFormat="1" applyFont="1" applyFill="1" applyAlignment="1">
      <alignment horizontal="left"/>
    </xf>
    <xf numFmtId="43" fontId="5" fillId="0" borderId="0" xfId="0" applyNumberFormat="1" applyFont="1" applyFill="1" applyBorder="1" applyAlignment="1"/>
    <xf numFmtId="41" fontId="5" fillId="10" borderId="0" xfId="0" applyNumberFormat="1" applyFont="1" applyFill="1" applyAlignment="1"/>
    <xf numFmtId="41" fontId="13" fillId="0" borderId="0" xfId="0" applyNumberFormat="1" applyFont="1" applyFill="1" applyAlignment="1"/>
    <xf numFmtId="42" fontId="13" fillId="0" borderId="6" xfId="0" applyNumberFormat="1" applyFont="1" applyFill="1" applyBorder="1" applyAlignment="1"/>
    <xf numFmtId="0" fontId="13" fillId="0" borderId="7" xfId="0" applyNumberFormat="1" applyFont="1" applyFill="1" applyBorder="1" applyAlignment="1">
      <alignment horizontal="left"/>
    </xf>
    <xf numFmtId="164" fontId="13" fillId="0" borderId="20" xfId="0" applyNumberFormat="1" applyFont="1" applyFill="1" applyBorder="1" applyAlignment="1"/>
    <xf numFmtId="0" fontId="24" fillId="0" borderId="0" xfId="0" applyNumberFormat="1" applyFont="1" applyFill="1" applyAlignment="1"/>
    <xf numFmtId="0" fontId="11" fillId="0" borderId="0" xfId="0" applyNumberFormat="1" applyFont="1" applyFill="1" applyAlignment="1"/>
    <xf numFmtId="0" fontId="4" fillId="0" borderId="0" xfId="0" applyNumberFormat="1" applyFont="1" applyFill="1" applyAlignment="1"/>
    <xf numFmtId="17" fontId="76" fillId="0" borderId="0" xfId="0" applyNumberFormat="1" applyFont="1" applyFill="1" applyAlignment="1"/>
    <xf numFmtId="0" fontId="77" fillId="0" borderId="0" xfId="0" applyNumberFormat="1" applyFont="1" applyFill="1" applyAlignment="1">
      <alignment horizontal="center"/>
    </xf>
    <xf numFmtId="164" fontId="13" fillId="0" borderId="0" xfId="0" applyNumberFormat="1" applyFont="1" applyFill="1" applyAlignment="1"/>
    <xf numFmtId="164" fontId="14" fillId="0" borderId="0" xfId="0" applyNumberFormat="1" applyFont="1" applyFill="1" applyAlignment="1"/>
    <xf numFmtId="164" fontId="5" fillId="0" borderId="10" xfId="0" applyNumberFormat="1" applyFont="1" applyFill="1" applyBorder="1" applyAlignment="1"/>
    <xf numFmtId="164" fontId="5" fillId="0" borderId="35" xfId="0" applyNumberFormat="1" applyFont="1" applyFill="1" applyBorder="1" applyAlignment="1"/>
    <xf numFmtId="43" fontId="19" fillId="0" borderId="0" xfId="0" applyNumberFormat="1" applyFont="1" applyFill="1" applyAlignment="1">
      <alignment horizontal="center"/>
    </xf>
    <xf numFmtId="164" fontId="52" fillId="0" borderId="0" xfId="0" applyNumberFormat="1" applyFont="1" applyFill="1" applyBorder="1" applyAlignment="1"/>
    <xf numFmtId="164" fontId="52" fillId="0" borderId="34" xfId="0" applyNumberFormat="1" applyFont="1" applyFill="1" applyBorder="1" applyAlignment="1"/>
    <xf numFmtId="164" fontId="5" fillId="0" borderId="7" xfId="0" applyNumberFormat="1" applyFont="1" applyFill="1" applyBorder="1" applyAlignment="1"/>
    <xf numFmtId="0" fontId="19" fillId="0" borderId="0" xfId="0" applyNumberFormat="1" applyFont="1" applyFill="1" applyAlignment="1"/>
    <xf numFmtId="44" fontId="19" fillId="0" borderId="0" xfId="0" applyNumberFormat="1" applyFont="1" applyFill="1" applyAlignment="1"/>
    <xf numFmtId="0" fontId="5" fillId="0" borderId="9" xfId="0" applyNumberFormat="1" applyFont="1" applyFill="1" applyBorder="1" applyAlignment="1"/>
    <xf numFmtId="0" fontId="5" fillId="0" borderId="11" xfId="0" applyNumberFormat="1" applyFont="1" applyFill="1" applyBorder="1" applyAlignment="1"/>
    <xf numFmtId="0" fontId="4" fillId="0" borderId="11" xfId="0" applyNumberFormat="1" applyFont="1" applyFill="1" applyBorder="1" applyAlignment="1"/>
    <xf numFmtId="0" fontId="4" fillId="0" borderId="12" xfId="0" applyNumberFormat="1" applyFont="1" applyFill="1" applyBorder="1" applyAlignment="1"/>
    <xf numFmtId="0" fontId="4" fillId="0" borderId="3" xfId="0" applyNumberFormat="1" applyFont="1" applyFill="1" applyBorder="1" applyAlignment="1"/>
    <xf numFmtId="0" fontId="4" fillId="0" borderId="36" xfId="0" applyNumberFormat="1" applyFont="1" applyFill="1" applyBorder="1" applyAlignment="1"/>
    <xf numFmtId="0" fontId="4" fillId="0" borderId="10" xfId="0" applyNumberFormat="1" applyFont="1" applyFill="1" applyBorder="1" applyAlignment="1"/>
    <xf numFmtId="43" fontId="20" fillId="0" borderId="2" xfId="0" applyNumberFormat="1" applyFont="1" applyFill="1" applyBorder="1" applyAlignment="1"/>
    <xf numFmtId="0" fontId="4" fillId="0" borderId="34" xfId="0" applyNumberFormat="1" applyFont="1" applyFill="1" applyBorder="1" applyAlignment="1"/>
    <xf numFmtId="0" fontId="14" fillId="0" borderId="11" xfId="0" applyNumberFormat="1" applyFont="1" applyFill="1" applyBorder="1" applyAlignment="1"/>
    <xf numFmtId="164" fontId="4" fillId="0" borderId="0" xfId="0" applyNumberFormat="1" applyFont="1" applyFill="1" applyBorder="1" applyAlignment="1"/>
    <xf numFmtId="0" fontId="14" fillId="0" borderId="12" xfId="0" applyNumberFormat="1" applyFont="1" applyFill="1" applyBorder="1" applyAlignment="1"/>
    <xf numFmtId="43" fontId="4" fillId="0" borderId="3" xfId="0" applyNumberFormat="1" applyFont="1" applyFill="1" applyBorder="1" applyAlignment="1"/>
    <xf numFmtId="0" fontId="4" fillId="0" borderId="0" xfId="0" applyNumberFormat="1" applyFont="1" applyFill="1" applyBorder="1" applyAlignment="1"/>
    <xf numFmtId="0" fontId="4" fillId="0" borderId="35" xfId="0" applyNumberFormat="1" applyFont="1" applyFill="1" applyBorder="1" applyAlignment="1"/>
    <xf numFmtId="43" fontId="4" fillId="0" borderId="11" xfId="0" applyNumberFormat="1" applyFont="1" applyFill="1" applyBorder="1" applyAlignment="1"/>
    <xf numFmtId="44" fontId="4" fillId="0" borderId="34" xfId="0" applyNumberFormat="1" applyFont="1" applyFill="1" applyBorder="1" applyAlignment="1"/>
    <xf numFmtId="43" fontId="4" fillId="0" borderId="34" xfId="0" applyNumberFormat="1" applyFont="1" applyFill="1" applyBorder="1" applyAlignment="1"/>
    <xf numFmtId="43" fontId="19" fillId="0" borderId="2" xfId="0" applyNumberFormat="1" applyFont="1" applyFill="1" applyBorder="1" applyAlignment="1"/>
    <xf numFmtId="44" fontId="4" fillId="0" borderId="37" xfId="0" applyNumberFormat="1" applyFont="1" applyFill="1" applyBorder="1" applyAlignment="1"/>
    <xf numFmtId="43" fontId="20" fillId="0" borderId="7" xfId="0" applyNumberFormat="1" applyFont="1" applyFill="1" applyBorder="1" applyAlignment="1"/>
    <xf numFmtId="43" fontId="20" fillId="0" borderId="0" xfId="0" applyNumberFormat="1" applyFont="1" applyFill="1" applyBorder="1" applyAlignment="1"/>
    <xf numFmtId="43" fontId="20" fillId="0" borderId="6" xfId="0" applyNumberFormat="1" applyFont="1" applyFill="1" applyBorder="1" applyAlignment="1"/>
    <xf numFmtId="10" fontId="4" fillId="0" borderId="0" xfId="0" applyNumberFormat="1" applyFont="1" applyFill="1" applyBorder="1" applyAlignment="1"/>
    <xf numFmtId="43" fontId="4" fillId="0" borderId="41" xfId="0" applyNumberFormat="1" applyFont="1" applyFill="1" applyBorder="1" applyAlignment="1"/>
    <xf numFmtId="43" fontId="4" fillId="0" borderId="40" xfId="0" applyNumberFormat="1" applyFont="1" applyFill="1" applyBorder="1" applyAlignment="1"/>
    <xf numFmtId="44" fontId="4" fillId="0" borderId="40" xfId="0" applyNumberFormat="1" applyFont="1" applyFill="1" applyBorder="1" applyAlignment="1"/>
    <xf numFmtId="0" fontId="4" fillId="0" borderId="42" xfId="0" applyNumberFormat="1" applyFont="1" applyFill="1" applyBorder="1" applyAlignment="1"/>
    <xf numFmtId="0" fontId="4" fillId="0" borderId="43" xfId="0" applyNumberFormat="1" applyFont="1" applyFill="1" applyBorder="1" applyAlignment="1"/>
    <xf numFmtId="0" fontId="4" fillId="0" borderId="44" xfId="0" applyNumberFormat="1" applyFont="1" applyFill="1" applyBorder="1" applyAlignment="1"/>
    <xf numFmtId="44" fontId="4" fillId="0" borderId="0" xfId="0" applyNumberFormat="1" applyFont="1" applyFill="1" applyBorder="1" applyAlignment="1"/>
    <xf numFmtId="10" fontId="4" fillId="0" borderId="34" xfId="0" applyNumberFormat="1" applyFont="1" applyFill="1" applyBorder="1" applyAlignment="1"/>
    <xf numFmtId="43" fontId="4" fillId="0" borderId="0" xfId="0" applyNumberFormat="1" applyFont="1" applyFill="1" applyBorder="1" applyAlignment="1"/>
    <xf numFmtId="43" fontId="4" fillId="0" borderId="6" xfId="0" applyNumberFormat="1" applyFont="1" applyFill="1" applyBorder="1" applyAlignment="1"/>
    <xf numFmtId="10" fontId="4" fillId="0" borderId="37" xfId="0" applyNumberFormat="1" applyFont="1" applyFill="1" applyBorder="1" applyAlignment="1"/>
    <xf numFmtId="0" fontId="4" fillId="0" borderId="45" xfId="0" applyNumberFormat="1" applyFont="1" applyFill="1" applyBorder="1" applyAlignment="1"/>
    <xf numFmtId="0" fontId="4" fillId="0" borderId="46" xfId="0" applyNumberFormat="1" applyFont="1" applyFill="1" applyBorder="1" applyAlignment="1"/>
    <xf numFmtId="0" fontId="4" fillId="0" borderId="47" xfId="0" applyNumberFormat="1" applyFont="1" applyFill="1" applyBorder="1" applyAlignment="1"/>
    <xf numFmtId="43" fontId="4" fillId="0" borderId="0" xfId="0" applyNumberFormat="1" applyFont="1" applyFill="1" applyAlignment="1"/>
    <xf numFmtId="43" fontId="20" fillId="0" borderId="8" xfId="0" applyNumberFormat="1" applyFont="1" applyFill="1" applyBorder="1" applyAlignment="1"/>
    <xf numFmtId="43" fontId="20" fillId="0" borderId="0" xfId="0" applyNumberFormat="1" applyFont="1" applyFill="1" applyAlignment="1"/>
    <xf numFmtId="0" fontId="13" fillId="0" borderId="11" xfId="0" applyNumberFormat="1" applyFont="1" applyFill="1" applyBorder="1" applyAlignment="1"/>
    <xf numFmtId="0" fontId="67" fillId="0" borderId="0" xfId="0" applyNumberFormat="1" applyFont="1" applyFill="1" applyAlignment="1"/>
    <xf numFmtId="0" fontId="78" fillId="0" borderId="0" xfId="0" applyNumberFormat="1" applyFont="1" applyFill="1" applyAlignment="1"/>
    <xf numFmtId="17" fontId="67" fillId="11" borderId="0" xfId="0" quotePrefix="1" applyNumberFormat="1" applyFont="1" applyFill="1" applyAlignment="1"/>
    <xf numFmtId="17" fontId="67" fillId="0" borderId="0" xfId="0" quotePrefix="1" applyNumberFormat="1" applyFont="1" applyFill="1" applyAlignment="1"/>
    <xf numFmtId="17" fontId="67" fillId="8" borderId="0" xfId="0" quotePrefix="1" applyNumberFormat="1" applyFont="1" applyFill="1" applyAlignment="1"/>
    <xf numFmtId="14" fontId="67" fillId="0" borderId="0" xfId="0" applyNumberFormat="1" applyFont="1" applyFill="1" applyAlignment="1">
      <alignment horizontal="center"/>
    </xf>
    <xf numFmtId="0" fontId="79" fillId="0" borderId="0" xfId="0" applyNumberFormat="1" applyFont="1" applyFill="1" applyBorder="1" applyAlignment="1">
      <alignment horizontal="left"/>
    </xf>
    <xf numFmtId="49" fontId="7" fillId="0" borderId="67" xfId="0" applyNumberFormat="1" applyFont="1" applyFill="1" applyBorder="1" applyAlignment="1">
      <alignment horizontal="centerContinuous"/>
    </xf>
    <xf numFmtId="41" fontId="7" fillId="0" borderId="67" xfId="0" applyNumberFormat="1" applyFont="1" applyFill="1" applyBorder="1" applyAlignment="1"/>
    <xf numFmtId="0" fontId="67" fillId="0" borderId="1" xfId="0" applyNumberFormat="1" applyFont="1" applyFill="1" applyBorder="1" applyAlignment="1">
      <alignment horizontal="center"/>
    </xf>
    <xf numFmtId="0" fontId="7" fillId="0" borderId="24" xfId="0" applyNumberFormat="1" applyFont="1" applyFill="1" applyBorder="1" applyAlignment="1">
      <alignment horizontal="center"/>
    </xf>
    <xf numFmtId="49" fontId="13" fillId="0" borderId="0" xfId="0" applyNumberFormat="1" applyFont="1" applyFill="1" applyBorder="1" applyAlignment="1">
      <alignment horizontal="left"/>
    </xf>
    <xf numFmtId="49" fontId="13" fillId="11" borderId="11" xfId="0" applyNumberFormat="1" applyFont="1" applyFill="1" applyBorder="1" applyAlignment="1">
      <alignment horizontal="left"/>
    </xf>
    <xf numFmtId="49" fontId="13" fillId="11" borderId="0" xfId="0" applyNumberFormat="1" applyFont="1" applyFill="1" applyBorder="1" applyAlignment="1">
      <alignment horizontal="left"/>
    </xf>
    <xf numFmtId="0" fontId="13" fillId="11" borderId="0" xfId="0" applyNumberFormat="1" applyFont="1" applyFill="1" applyBorder="1" applyAlignment="1"/>
    <xf numFmtId="0" fontId="13" fillId="11" borderId="0" xfId="0" applyNumberFormat="1" applyFont="1" applyFill="1" applyBorder="1" applyAlignment="1">
      <alignment horizontal="left"/>
    </xf>
    <xf numFmtId="0" fontId="79" fillId="11" borderId="0" xfId="0" applyNumberFormat="1" applyFont="1" applyFill="1" applyBorder="1" applyAlignment="1">
      <alignment horizontal="left"/>
    </xf>
    <xf numFmtId="174" fontId="13" fillId="11" borderId="0" xfId="0" applyNumberFormat="1" applyFont="1" applyFill="1" applyBorder="1" applyAlignment="1">
      <alignment horizontal="right"/>
    </xf>
    <xf numFmtId="0" fontId="13" fillId="11" borderId="0" xfId="0" applyNumberFormat="1" applyFont="1" applyFill="1" applyBorder="1" applyAlignment="1">
      <alignment horizontal="center"/>
    </xf>
    <xf numFmtId="0" fontId="5" fillId="11" borderId="0" xfId="0" applyNumberFormat="1" applyFont="1" applyFill="1" applyAlignment="1"/>
    <xf numFmtId="43" fontId="13" fillId="11" borderId="0" xfId="0" applyNumberFormat="1" applyFont="1" applyFill="1" applyBorder="1" applyAlignment="1"/>
    <xf numFmtId="49" fontId="13" fillId="11" borderId="4" xfId="0" applyNumberFormat="1" applyFont="1" applyFill="1" applyBorder="1" applyAlignment="1">
      <alignment horizontal="center"/>
    </xf>
    <xf numFmtId="49" fontId="13" fillId="11" borderId="16" xfId="0" applyNumberFormat="1" applyFont="1" applyFill="1" applyBorder="1" applyAlignment="1">
      <alignment horizontal="center"/>
    </xf>
    <xf numFmtId="41" fontId="13" fillId="11" borderId="0" xfId="0" applyNumberFormat="1" applyFont="1" applyFill="1" applyBorder="1" applyAlignment="1"/>
    <xf numFmtId="41" fontId="13" fillId="11" borderId="20" xfId="0" applyNumberFormat="1" applyFont="1" applyFill="1" applyBorder="1" applyAlignment="1"/>
    <xf numFmtId="41" fontId="13" fillId="11" borderId="11" xfId="0" applyNumberFormat="1" applyFont="1" applyFill="1" applyBorder="1" applyAlignment="1"/>
    <xf numFmtId="41" fontId="13" fillId="11" borderId="34" xfId="0" applyNumberFormat="1" applyFont="1" applyFill="1" applyBorder="1" applyAlignment="1"/>
    <xf numFmtId="41" fontId="13" fillId="11" borderId="0" xfId="0" applyNumberFormat="1" applyFont="1" applyFill="1" applyAlignment="1"/>
    <xf numFmtId="41" fontId="13" fillId="11" borderId="26" xfId="0" applyNumberFormat="1" applyFont="1" applyFill="1" applyBorder="1" applyAlignment="1"/>
    <xf numFmtId="0" fontId="13" fillId="11" borderId="26" xfId="0" applyNumberFormat="1" applyFont="1" applyFill="1" applyBorder="1" applyAlignment="1">
      <alignment horizontal="left"/>
    </xf>
    <xf numFmtId="43" fontId="13" fillId="0" borderId="0" xfId="0" quotePrefix="1" applyNumberFormat="1" applyFont="1" applyFill="1" applyBorder="1" applyAlignment="1"/>
    <xf numFmtId="0" fontId="79" fillId="8" borderId="0" xfId="0" applyNumberFormat="1" applyFont="1" applyFill="1" applyBorder="1" applyAlignment="1">
      <alignment horizontal="left"/>
    </xf>
    <xf numFmtId="0" fontId="13" fillId="8" borderId="26" xfId="0" applyNumberFormat="1" applyFont="1" applyFill="1" applyBorder="1" applyAlignment="1">
      <alignment horizontal="left"/>
    </xf>
    <xf numFmtId="49" fontId="13" fillId="11" borderId="11" xfId="0" applyNumberFormat="1" applyFont="1" applyFill="1" applyBorder="1" applyAlignment="1">
      <alignment horizontal="left"/>
    </xf>
    <xf numFmtId="49" fontId="13" fillId="11" borderId="0" xfId="0" applyNumberFormat="1" applyFont="1" applyFill="1" applyBorder="1" applyAlignment="1">
      <alignment horizontal="left"/>
    </xf>
    <xf numFmtId="17" fontId="13" fillId="11" borderId="0" xfId="0" applyNumberFormat="1" applyFont="1" applyFill="1" applyBorder="1" applyAlignment="1"/>
    <xf numFmtId="49" fontId="13" fillId="11" borderId="0" xfId="0" applyNumberFormat="1" applyFont="1" applyFill="1" applyAlignment="1">
      <alignment horizontal="left"/>
    </xf>
    <xf numFmtId="0" fontId="13" fillId="11" borderId="0" xfId="0" applyNumberFormat="1" applyFont="1" applyFill="1" applyAlignment="1"/>
    <xf numFmtId="17" fontId="13" fillId="11" borderId="0" xfId="0" applyNumberFormat="1" applyFont="1" applyFill="1" applyAlignment="1"/>
    <xf numFmtId="0" fontId="72" fillId="11" borderId="11" xfId="0" applyNumberFormat="1" applyFont="1" applyFill="1" applyBorder="1" applyAlignment="1">
      <alignment horizontal="left" wrapText="1"/>
    </xf>
    <xf numFmtId="0" fontId="72" fillId="11" borderId="0" xfId="0" applyNumberFormat="1" applyFont="1" applyFill="1" applyBorder="1" applyAlignment="1">
      <alignment horizontal="left" wrapText="1"/>
    </xf>
    <xf numFmtId="0" fontId="1" fillId="11" borderId="0" xfId="0" applyNumberFormat="1" applyFont="1" applyFill="1" applyAlignment="1"/>
    <xf numFmtId="49" fontId="17" fillId="11" borderId="4" xfId="0" applyNumberFormat="1" applyFont="1" applyFill="1" applyBorder="1" applyAlignment="1">
      <alignment horizontal="center"/>
    </xf>
    <xf numFmtId="49" fontId="17" fillId="11" borderId="16" xfId="0" applyNumberFormat="1" applyFont="1" applyFill="1" applyBorder="1" applyAlignment="1">
      <alignment horizontal="center"/>
    </xf>
    <xf numFmtId="0" fontId="13" fillId="0" borderId="0" xfId="0" applyNumberFormat="1" applyFont="1" applyFill="1" applyBorder="1" applyAlignment="1">
      <alignment horizontal="left"/>
    </xf>
    <xf numFmtId="49" fontId="13" fillId="0" borderId="0" xfId="0" applyNumberFormat="1" applyFont="1" applyFill="1" applyBorder="1" applyAlignment="1"/>
    <xf numFmtId="49" fontId="13" fillId="0" borderId="0" xfId="0" applyNumberFormat="1" applyFont="1" applyFill="1" applyBorder="1" applyAlignment="1">
      <alignment horizontal="left" vertical="top"/>
    </xf>
    <xf numFmtId="0" fontId="1" fillId="8" borderId="0" xfId="0" applyNumberFormat="1" applyFont="1" applyFill="1" applyAlignment="1"/>
    <xf numFmtId="0" fontId="73" fillId="0" borderId="11" xfId="0" applyNumberFormat="1" applyFont="1" applyFill="1" applyBorder="1" applyAlignment="1">
      <alignment horizontal="left"/>
    </xf>
    <xf numFmtId="0" fontId="73"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73" fillId="0" borderId="0" xfId="0" applyNumberFormat="1" applyFont="1" applyFill="1" applyBorder="1" applyAlignment="1">
      <alignment horizontal="left"/>
    </xf>
    <xf numFmtId="0" fontId="13" fillId="11" borderId="11" xfId="0" applyNumberFormat="1" applyFont="1" applyFill="1" applyBorder="1" applyAlignment="1">
      <alignment horizontal="left"/>
    </xf>
    <xf numFmtId="0" fontId="1" fillId="11" borderId="0" xfId="0" applyNumberFormat="1" applyFont="1" applyFill="1" applyAlignment="1"/>
    <xf numFmtId="0" fontId="13" fillId="11" borderId="0" xfId="0" applyNumberFormat="1" applyFont="1" applyFill="1" applyBorder="1" applyAlignment="1">
      <alignment horizontal="left"/>
    </xf>
    <xf numFmtId="0" fontId="1" fillId="11" borderId="0" xfId="0" applyNumberFormat="1" applyFont="1" applyFill="1" applyAlignment="1"/>
    <xf numFmtId="1" fontId="13" fillId="11" borderId="0" xfId="0" applyNumberFormat="1" applyFont="1" applyFill="1" applyAlignment="1">
      <alignment horizontal="left"/>
    </xf>
    <xf numFmtId="0" fontId="73" fillId="8" borderId="0" xfId="0" applyNumberFormat="1" applyFont="1" applyFill="1" applyBorder="1" applyAlignment="1"/>
    <xf numFmtId="0" fontId="73" fillId="8" borderId="0" xfId="0" applyNumberFormat="1" applyFont="1" applyFill="1" applyAlignment="1">
      <alignment horizontal="left"/>
    </xf>
    <xf numFmtId="0" fontId="73" fillId="8" borderId="0" xfId="0" applyNumberFormat="1" applyFont="1" applyFill="1" applyAlignment="1"/>
    <xf numFmtId="0" fontId="73" fillId="11" borderId="0" xfId="0" applyNumberFormat="1" applyFont="1" applyFill="1" applyAlignment="1">
      <alignment horizontal="left"/>
    </xf>
    <xf numFmtId="0" fontId="73" fillId="8" borderId="0" xfId="0" applyNumberFormat="1" applyFont="1" applyFill="1" applyBorder="1" applyAlignment="1"/>
    <xf numFmtId="41" fontId="74" fillId="11" borderId="0" xfId="0" applyNumberFormat="1" applyFont="1" applyFill="1" applyBorder="1" applyAlignment="1"/>
    <xf numFmtId="41" fontId="74" fillId="11" borderId="20" xfId="0" applyNumberFormat="1" applyFont="1" applyFill="1" applyBorder="1" applyAlignment="1"/>
    <xf numFmtId="41" fontId="13" fillId="11" borderId="11" xfId="0" applyNumberFormat="1" applyFont="1" applyFill="1" applyBorder="1" applyAlignment="1"/>
    <xf numFmtId="41" fontId="13" fillId="11" borderId="0" xfId="0" applyNumberFormat="1" applyFont="1" applyFill="1" applyBorder="1" applyAlignment="1"/>
    <xf numFmtId="0" fontId="73" fillId="0" borderId="0" xfId="0" applyNumberFormat="1" applyFont="1" applyFill="1" applyBorder="1" applyAlignment="1"/>
    <xf numFmtId="49" fontId="13" fillId="8" borderId="0" xfId="0" applyNumberFormat="1" applyFont="1" applyFill="1" applyBorder="1" applyAlignment="1"/>
    <xf numFmtId="0" fontId="73" fillId="8" borderId="0" xfId="0" applyNumberFormat="1" applyFont="1" applyFill="1" applyBorder="1" applyAlignment="1"/>
    <xf numFmtId="49" fontId="13" fillId="11" borderId="11" xfId="0" applyNumberFormat="1" applyFont="1" applyFill="1" applyBorder="1" applyAlignment="1"/>
    <xf numFmtId="49" fontId="13" fillId="11" borderId="0" xfId="0" applyNumberFormat="1" applyFont="1" applyFill="1" applyBorder="1" applyAlignment="1"/>
    <xf numFmtId="0" fontId="73" fillId="11" borderId="0" xfId="0" applyNumberFormat="1" applyFont="1" applyFill="1" applyBorder="1" applyAlignment="1"/>
    <xf numFmtId="49" fontId="13" fillId="11" borderId="18" xfId="0" applyNumberFormat="1" applyFont="1" applyFill="1" applyBorder="1" applyAlignment="1">
      <alignment horizontal="center"/>
    </xf>
    <xf numFmtId="0" fontId="73" fillId="0" borderId="0" xfId="0" applyNumberFormat="1" applyFont="1" applyFill="1" applyBorder="1" applyAlignment="1"/>
    <xf numFmtId="0" fontId="73" fillId="8" borderId="0" xfId="0" applyNumberFormat="1" applyFont="1" applyFill="1" applyAlignment="1"/>
    <xf numFmtId="0" fontId="73" fillId="0" borderId="11" xfId="0" applyNumberFormat="1" applyFont="1" applyFill="1" applyBorder="1" applyAlignment="1">
      <alignment horizontal="left"/>
    </xf>
    <xf numFmtId="0" fontId="73" fillId="0" borderId="0" xfId="0" applyNumberFormat="1" applyFont="1" applyFill="1" applyBorder="1" applyAlignment="1"/>
    <xf numFmtId="0" fontId="79" fillId="0" borderId="7" xfId="0" applyNumberFormat="1" applyFont="1" applyFill="1" applyBorder="1" applyAlignment="1">
      <alignment horizontal="left"/>
    </xf>
    <xf numFmtId="0" fontId="79" fillId="0" borderId="46" xfId="0" applyNumberFormat="1" applyFont="1" applyFill="1" applyBorder="1" applyAlignment="1">
      <alignment horizontal="left"/>
    </xf>
    <xf numFmtId="0" fontId="73" fillId="8" borderId="0" xfId="0" applyNumberFormat="1" applyFont="1" applyFill="1" applyBorder="1" applyAlignment="1"/>
    <xf numFmtId="0" fontId="1" fillId="11" borderId="0" xfId="0" applyNumberFormat="1" applyFont="1" applyFill="1" applyAlignment="1"/>
    <xf numFmtId="0" fontId="13" fillId="11" borderId="4" xfId="0" applyNumberFormat="1" applyFont="1" applyFill="1" applyBorder="1" applyAlignment="1">
      <alignment horizontal="center"/>
    </xf>
    <xf numFmtId="0" fontId="79" fillId="11" borderId="0" xfId="0" applyNumberFormat="1" applyFont="1" applyFill="1" applyBorder="1" applyAlignment="1"/>
    <xf numFmtId="43" fontId="13" fillId="11" borderId="0" xfId="0" applyNumberFormat="1" applyFont="1" applyFill="1" applyAlignment="1"/>
    <xf numFmtId="0" fontId="13" fillId="11" borderId="0" xfId="0" applyNumberFormat="1" applyFont="1" applyFill="1" applyBorder="1" applyAlignment="1">
      <alignment wrapText="1"/>
    </xf>
    <xf numFmtId="0" fontId="73" fillId="8" borderId="0" xfId="0" applyNumberFormat="1" applyFont="1" applyFill="1" applyAlignment="1"/>
    <xf numFmtId="49" fontId="13" fillId="12" borderId="11" xfId="0" applyNumberFormat="1" applyFont="1" applyFill="1" applyBorder="1" applyAlignment="1">
      <alignment horizontal="left"/>
    </xf>
    <xf numFmtId="49" fontId="13" fillId="12" borderId="0" xfId="0" applyNumberFormat="1" applyFont="1" applyFill="1" applyBorder="1" applyAlignment="1">
      <alignment horizontal="left"/>
    </xf>
    <xf numFmtId="0" fontId="13" fillId="12" borderId="0" xfId="0" applyNumberFormat="1" applyFont="1" applyFill="1" applyBorder="1" applyAlignment="1"/>
    <xf numFmtId="0" fontId="13" fillId="12" borderId="0" xfId="0" applyNumberFormat="1" applyFont="1" applyFill="1" applyBorder="1" applyAlignment="1">
      <alignment horizontal="left"/>
    </xf>
    <xf numFmtId="0" fontId="79" fillId="12" borderId="0" xfId="0" applyNumberFormat="1" applyFont="1" applyFill="1" applyBorder="1" applyAlignment="1">
      <alignment horizontal="left"/>
    </xf>
    <xf numFmtId="17" fontId="13" fillId="12" borderId="0" xfId="0" applyNumberFormat="1" applyFont="1" applyFill="1" applyAlignment="1"/>
    <xf numFmtId="0" fontId="13" fillId="12" borderId="0" xfId="0" applyNumberFormat="1" applyFont="1" applyFill="1" applyBorder="1" applyAlignment="1">
      <alignment horizontal="center"/>
    </xf>
    <xf numFmtId="0" fontId="5" fillId="12" borderId="0" xfId="0" applyNumberFormat="1" applyFont="1" applyFill="1" applyAlignment="1"/>
    <xf numFmtId="43" fontId="13" fillId="12" borderId="0" xfId="0" applyNumberFormat="1" applyFont="1" applyFill="1" applyBorder="1" applyAlignment="1"/>
    <xf numFmtId="49" fontId="13" fillId="12" borderId="4" xfId="0" applyNumberFormat="1" applyFont="1" applyFill="1" applyBorder="1" applyAlignment="1">
      <alignment horizontal="center"/>
    </xf>
    <xf numFmtId="49" fontId="13" fillId="12" borderId="16" xfId="0" applyNumberFormat="1" applyFont="1" applyFill="1" applyBorder="1" applyAlignment="1">
      <alignment horizontal="center"/>
    </xf>
    <xf numFmtId="41" fontId="13" fillId="12" borderId="0" xfId="0" applyNumberFormat="1" applyFont="1" applyFill="1" applyBorder="1" applyAlignment="1"/>
    <xf numFmtId="41" fontId="13" fillId="12" borderId="20" xfId="0" applyNumberFormat="1" applyFont="1" applyFill="1" applyBorder="1" applyAlignment="1"/>
    <xf numFmtId="41" fontId="13" fillId="12" borderId="11" xfId="0" applyNumberFormat="1" applyFont="1" applyFill="1" applyBorder="1" applyAlignment="1"/>
    <xf numFmtId="41" fontId="13" fillId="12" borderId="34" xfId="0" applyNumberFormat="1" applyFont="1" applyFill="1" applyBorder="1" applyAlignment="1"/>
    <xf numFmtId="41" fontId="13" fillId="12" borderId="0" xfId="0" applyNumberFormat="1" applyFont="1" applyFill="1" applyAlignment="1"/>
    <xf numFmtId="0" fontId="13" fillId="12" borderId="26" xfId="0" applyNumberFormat="1" applyFont="1" applyFill="1" applyBorder="1" applyAlignment="1">
      <alignment horizontal="left"/>
    </xf>
    <xf numFmtId="0" fontId="13" fillId="12" borderId="11" xfId="0" applyNumberFormat="1" applyFont="1" applyFill="1" applyBorder="1" applyAlignment="1">
      <alignment horizontal="left"/>
    </xf>
    <xf numFmtId="0" fontId="13" fillId="12" borderId="0" xfId="0" applyNumberFormat="1" applyFont="1" applyFill="1" applyBorder="1" applyAlignment="1">
      <alignment horizontal="left"/>
    </xf>
    <xf numFmtId="0" fontId="1" fillId="12" borderId="0" xfId="0" applyNumberFormat="1" applyFont="1" applyFill="1" applyAlignment="1"/>
    <xf numFmtId="17" fontId="13" fillId="12" borderId="0" xfId="0" applyNumberFormat="1" applyFont="1" applyFill="1" applyBorder="1" applyAlignment="1"/>
    <xf numFmtId="49" fontId="17" fillId="12" borderId="15" xfId="0" applyNumberFormat="1" applyFont="1" applyFill="1" applyBorder="1" applyAlignment="1">
      <alignment horizontal="center"/>
    </xf>
    <xf numFmtId="49" fontId="17" fillId="12" borderId="22" xfId="0" applyNumberFormat="1" applyFont="1" applyFill="1" applyBorder="1" applyAlignment="1">
      <alignment horizontal="center"/>
    </xf>
    <xf numFmtId="49" fontId="17" fillId="11" borderId="15" xfId="0" applyNumberFormat="1" applyFont="1" applyFill="1" applyBorder="1" applyAlignment="1">
      <alignment horizontal="center"/>
    </xf>
    <xf numFmtId="49" fontId="17" fillId="11" borderId="22" xfId="0" applyNumberFormat="1" applyFont="1" applyFill="1" applyBorder="1" applyAlignment="1">
      <alignment horizontal="center"/>
    </xf>
    <xf numFmtId="0" fontId="1" fillId="12" borderId="0" xfId="0" applyNumberFormat="1" applyFont="1" applyFill="1" applyAlignment="1"/>
    <xf numFmtId="174" fontId="13" fillId="12" borderId="0" xfId="0" applyNumberFormat="1" applyFont="1" applyFill="1" applyBorder="1" applyAlignment="1">
      <alignment horizontal="right"/>
    </xf>
    <xf numFmtId="0" fontId="1" fillId="12" borderId="0" xfId="0" applyNumberFormat="1" applyFont="1" applyFill="1" applyAlignment="1"/>
    <xf numFmtId="0" fontId="1" fillId="0" borderId="0" xfId="0" applyNumberFormat="1" applyFont="1" applyFill="1" applyAlignment="1"/>
    <xf numFmtId="0" fontId="13" fillId="12" borderId="11" xfId="0" applyNumberFormat="1" applyFont="1" applyFill="1" applyBorder="1" applyAlignment="1">
      <alignment horizontal="left"/>
    </xf>
    <xf numFmtId="0" fontId="1" fillId="12" borderId="0" xfId="0" applyNumberFormat="1" applyFont="1" applyFill="1" applyAlignment="1"/>
    <xf numFmtId="0" fontId="79" fillId="8" borderId="46" xfId="0" applyNumberFormat="1" applyFont="1" applyFill="1" applyBorder="1" applyAlignment="1">
      <alignment horizontal="left"/>
    </xf>
    <xf numFmtId="0" fontId="13" fillId="8" borderId="30" xfId="0" applyNumberFormat="1" applyFont="1" applyFill="1" applyBorder="1" applyAlignment="1"/>
    <xf numFmtId="0" fontId="80" fillId="0" borderId="0" xfId="0" applyNumberFormat="1" applyFont="1" applyFill="1" applyBorder="1" applyAlignment="1"/>
    <xf numFmtId="49" fontId="78" fillId="0" borderId="0" xfId="0" applyNumberFormat="1" applyFont="1" applyFill="1" applyAlignment="1"/>
    <xf numFmtId="0" fontId="78" fillId="0" borderId="0" xfId="0" applyNumberFormat="1" applyFont="1" applyFill="1" applyAlignment="1">
      <alignment horizontal="center"/>
    </xf>
    <xf numFmtId="10" fontId="78" fillId="0" borderId="0" xfId="0" applyNumberFormat="1" applyFont="1" applyFill="1" applyAlignment="1">
      <alignment horizontal="center"/>
    </xf>
    <xf numFmtId="43" fontId="78" fillId="0" borderId="0" xfId="0" applyNumberFormat="1" applyFont="1" applyFill="1" applyAlignment="1"/>
    <xf numFmtId="49" fontId="68" fillId="0" borderId="0" xfId="0" applyNumberFormat="1" applyFont="1" applyFill="1" applyAlignment="1">
      <alignment horizontal="left"/>
    </xf>
    <xf numFmtId="43" fontId="82" fillId="0" borderId="0" xfId="0" applyNumberFormat="1" applyFont="1" applyFill="1" applyAlignment="1"/>
    <xf numFmtId="43" fontId="82" fillId="0" borderId="0" xfId="0" applyNumberFormat="1" applyFont="1" applyFill="1" applyBorder="1" applyAlignment="1"/>
    <xf numFmtId="49" fontId="82" fillId="0" borderId="0" xfId="0" applyNumberFormat="1" applyFont="1" applyFill="1" applyBorder="1" applyAlignment="1">
      <alignment horizontal="center"/>
    </xf>
    <xf numFmtId="41" fontId="82" fillId="0" borderId="67" xfId="0" applyNumberFormat="1" applyFont="1" applyFill="1" applyBorder="1" applyAlignment="1"/>
    <xf numFmtId="41" fontId="82" fillId="0" borderId="0" xfId="0" applyNumberFormat="1" applyFont="1" applyFill="1" applyBorder="1" applyAlignment="1"/>
    <xf numFmtId="41" fontId="82" fillId="0" borderId="0" xfId="0" applyNumberFormat="1" applyFont="1" applyFill="1" applyAlignment="1"/>
    <xf numFmtId="41" fontId="82" fillId="0" borderId="20" xfId="0" applyNumberFormat="1" applyFont="1" applyFill="1" applyBorder="1" applyAlignment="1"/>
    <xf numFmtId="0" fontId="7" fillId="0" borderId="0" xfId="0" applyNumberFormat="1" applyFont="1" applyFill="1" applyAlignment="1">
      <alignment horizontal="centerContinuous"/>
    </xf>
    <xf numFmtId="0" fontId="17" fillId="0" borderId="7" xfId="0" applyNumberFormat="1" applyFont="1" applyFill="1" applyBorder="1" applyAlignment="1">
      <alignment horizontal="centerContinuous"/>
    </xf>
    <xf numFmtId="167" fontId="83" fillId="0" borderId="13" xfId="0" applyFont="1" applyBorder="1" applyAlignment="1">
      <alignment horizontal="center" wrapText="1"/>
    </xf>
    <xf numFmtId="167" fontId="83" fillId="0" borderId="2" xfId="0" applyFont="1" applyBorder="1" applyAlignment="1">
      <alignment horizontal="center"/>
    </xf>
    <xf numFmtId="167" fontId="83" fillId="0" borderId="16" xfId="0" applyFont="1" applyBorder="1" applyAlignment="1">
      <alignment horizontal="center"/>
    </xf>
    <xf numFmtId="0" fontId="11" fillId="0" borderId="0" xfId="0" applyNumberFormat="1" applyFont="1" applyFill="1" applyAlignment="1">
      <alignment horizontal="center"/>
    </xf>
    <xf numFmtId="0" fontId="7" fillId="0" borderId="0" xfId="0" applyNumberFormat="1" applyFont="1" applyFill="1" applyAlignment="1">
      <alignment horizontal="center"/>
    </xf>
    <xf numFmtId="0" fontId="17" fillId="0" borderId="42" xfId="0" applyNumberFormat="1" applyFont="1" applyFill="1" applyBorder="1" applyAlignment="1">
      <alignment horizontal="center" vertical="center"/>
    </xf>
    <xf numFmtId="0" fontId="13" fillId="0" borderId="45" xfId="0" applyNumberFormat="1" applyFont="1" applyFill="1" applyBorder="1" applyAlignment="1">
      <alignment horizontal="center" vertical="center"/>
    </xf>
    <xf numFmtId="0" fontId="17" fillId="0" borderId="43"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43" fontId="54" fillId="0" borderId="7" xfId="0" applyNumberFormat="1" applyFont="1" applyBorder="1" applyAlignment="1">
      <alignment horizontal="center" vertical="center"/>
    </xf>
    <xf numFmtId="0" fontId="28" fillId="0" borderId="0" xfId="0" applyNumberFormat="1" applyFont="1" applyFill="1" applyAlignment="1">
      <alignment horizontal="right"/>
    </xf>
    <xf numFmtId="0" fontId="37" fillId="0" borderId="0" xfId="0" applyNumberFormat="1" applyFont="1" applyAlignment="1">
      <alignment horizontal="center"/>
    </xf>
    <xf numFmtId="171" fontId="37" fillId="0" borderId="0" xfId="0" quotePrefix="1" applyNumberFormat="1" applyFont="1" applyFill="1" applyAlignment="1">
      <alignment horizontal="center"/>
    </xf>
    <xf numFmtId="0" fontId="28" fillId="0" borderId="0" xfId="0" applyNumberFormat="1" applyFont="1" applyFill="1" applyAlignment="1">
      <alignment horizontal="center"/>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xf>
    <xf numFmtId="0" fontId="29" fillId="0" borderId="19" xfId="0" applyNumberFormat="1" applyFont="1" applyFill="1" applyBorder="1" applyAlignment="1">
      <alignment horizontal="center"/>
    </xf>
    <xf numFmtId="0" fontId="28" fillId="0" borderId="0" xfId="0" applyNumberFormat="1" applyFont="1" applyAlignment="1">
      <alignment horizontal="right"/>
    </xf>
    <xf numFmtId="0" fontId="28" fillId="0" borderId="0" xfId="0" applyNumberFormat="1" applyFont="1" applyAlignment="1">
      <alignment horizontal="center"/>
    </xf>
    <xf numFmtId="0" fontId="29" fillId="0" borderId="0" xfId="0" applyNumberFormat="1" applyFont="1" applyAlignment="1">
      <alignment horizontal="center"/>
    </xf>
    <xf numFmtId="0" fontId="29" fillId="0" borderId="0" xfId="0" applyNumberFormat="1" applyFont="1" applyBorder="1" applyAlignment="1">
      <alignment horizontal="center"/>
    </xf>
    <xf numFmtId="41" fontId="7" fillId="0" borderId="25" xfId="0" applyNumberFormat="1" applyFont="1" applyFill="1" applyBorder="1" applyAlignment="1">
      <alignment horizontal="center"/>
    </xf>
    <xf numFmtId="41" fontId="7" fillId="0" borderId="66" xfId="0" applyNumberFormat="1" applyFont="1" applyFill="1" applyBorder="1" applyAlignment="1">
      <alignment horizontal="center"/>
    </xf>
    <xf numFmtId="174" fontId="69" fillId="9" borderId="7" xfId="0" applyNumberFormat="1" applyFont="1" applyFill="1" applyBorder="1" applyAlignment="1">
      <alignment horizontal="center"/>
    </xf>
    <xf numFmtId="174" fontId="69" fillId="9" borderId="0" xfId="0" applyNumberFormat="1" applyFont="1" applyFill="1" applyBorder="1" applyAlignment="1">
      <alignment horizontal="center"/>
    </xf>
    <xf numFmtId="41" fontId="7" fillId="0" borderId="49" xfId="0" applyNumberFormat="1" applyFont="1" applyFill="1" applyBorder="1" applyAlignment="1">
      <alignment horizontal="center"/>
    </xf>
    <xf numFmtId="41" fontId="7" fillId="0" borderId="17" xfId="0" applyNumberFormat="1" applyFont="1" applyFill="1" applyBorder="1" applyAlignment="1">
      <alignment horizontal="center"/>
    </xf>
    <xf numFmtId="41" fontId="7" fillId="0" borderId="50" xfId="0" applyNumberFormat="1" applyFont="1" applyFill="1" applyBorder="1" applyAlignment="1">
      <alignment horizontal="center"/>
    </xf>
    <xf numFmtId="41" fontId="7" fillId="0" borderId="23" xfId="0" applyNumberFormat="1" applyFont="1" applyFill="1" applyBorder="1" applyAlignment="1">
      <alignment horizontal="center"/>
    </xf>
    <xf numFmtId="41" fontId="7" fillId="0" borderId="67" xfId="0" applyNumberFormat="1" applyFont="1" applyFill="1" applyBorder="1" applyAlignment="1">
      <alignment horizontal="center"/>
    </xf>
    <xf numFmtId="41" fontId="7" fillId="0" borderId="18" xfId="0" applyNumberFormat="1" applyFont="1" applyFill="1" applyBorder="1" applyAlignment="1">
      <alignment horizontal="center"/>
    </xf>
    <xf numFmtId="41" fontId="7" fillId="0" borderId="19" xfId="0" applyNumberFormat="1" applyFont="1" applyFill="1" applyBorder="1" applyAlignment="1">
      <alignment horizontal="center"/>
    </xf>
    <xf numFmtId="41" fontId="7" fillId="0" borderId="0" xfId="0" applyNumberFormat="1" applyFont="1" applyFill="1" applyBorder="1" applyAlignment="1">
      <alignment horizontal="center"/>
    </xf>
    <xf numFmtId="41" fontId="7" fillId="0" borderId="20" xfId="0" applyNumberFormat="1" applyFont="1" applyFill="1" applyBorder="1" applyAlignment="1">
      <alignment horizontal="center"/>
    </xf>
  </cellXfs>
  <cellStyles count="1">
    <cellStyle name="Normal" xfId="0" builtinId="0"/>
  </cellStyles>
  <dxfs count="38">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theme="5" tint="0.59996337778862885"/>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3FFA7"/>
      <color rgb="FFFFB7FF"/>
      <color rgb="FFFAD3C2"/>
      <color rgb="FFF7B293"/>
      <color rgb="FF3333FF"/>
      <color rgb="FFC2FF85"/>
      <color rgb="FF6EEED6"/>
      <color rgb="FFC58BFF"/>
      <color rgb="FFF7CDF8"/>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5.01-5.02-E-n-G-WC-RB-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9">
          <cell r="B9">
            <v>2165233766.8899999</v>
          </cell>
        </row>
        <row r="25">
          <cell r="B25">
            <v>24439502.479999997</v>
          </cell>
          <cell r="C25">
            <v>2110.77</v>
          </cell>
        </row>
        <row r="26">
          <cell r="B26">
            <v>83251239.00999999</v>
          </cell>
          <cell r="C26">
            <v>60174168.099999979</v>
          </cell>
        </row>
      </sheetData>
      <sheetData sheetId="1" refreshError="1"/>
      <sheetData sheetId="2">
        <row r="12">
          <cell r="G12">
            <v>1147259983</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ERB AMA"/>
      <sheetName val="GRB AMA"/>
      <sheetName val="WC "/>
      <sheetName val="2017 GRC WC Det Format"/>
      <sheetName val="ERB EOP"/>
      <sheetName val="GRB EOP"/>
      <sheetName val="PPXLSaveData0"/>
      <sheetName val="PPXLFunctions"/>
      <sheetName val="PPXLOpen"/>
      <sheetName val="3.04 &amp; 4.04 Lead"/>
    </sheetNames>
    <sheetDataSet>
      <sheetData sheetId="0"/>
      <sheetData sheetId="1"/>
      <sheetData sheetId="2"/>
      <sheetData sheetId="3"/>
      <sheetData sheetId="4"/>
      <sheetData sheetId="5">
        <row r="1397">
          <cell r="P1397">
            <v>-12625792218.959993</v>
          </cell>
          <cell r="Q1397">
            <v>-12604473198.450008</v>
          </cell>
          <cell r="R1397">
            <v>-12602024652.319984</v>
          </cell>
          <cell r="S1397">
            <v>-12541851064.240009</v>
          </cell>
          <cell r="T1397">
            <v>-12456431093.99</v>
          </cell>
          <cell r="U1397">
            <v>-12414895662.369995</v>
          </cell>
          <cell r="V1397">
            <v>-12432450872.950006</v>
          </cell>
          <cell r="W1397">
            <v>-12488909379.350012</v>
          </cell>
          <cell r="X1397">
            <v>-12510155829.600014</v>
          </cell>
          <cell r="Y1397">
            <v>-12549509246.580017</v>
          </cell>
          <cell r="Z1397">
            <v>-12755070345.659985</v>
          </cell>
          <cell r="AA1397">
            <v>-13028285352.999996</v>
          </cell>
          <cell r="AB1397">
            <v>-12964100505.320002</v>
          </cell>
          <cell r="AE1397">
            <v>-12598250255.054171</v>
          </cell>
          <cell r="AH1397">
            <v>-7876558764.8029175</v>
          </cell>
          <cell r="AI1397">
            <v>-1741229320.2971277</v>
          </cell>
          <cell r="AJ1397">
            <v>-647693035.71995568</v>
          </cell>
          <cell r="AK1397">
            <v>-1623145727.7212503</v>
          </cell>
          <cell r="AL1397">
            <v>-4012068083.7383308</v>
          </cell>
          <cell r="AM1397">
            <v>0</v>
          </cell>
          <cell r="AN1397">
            <v>-709623406.51291656</v>
          </cell>
          <cell r="AO1397">
            <v>-709623406.51291656</v>
          </cell>
          <cell r="AQ1397">
            <v>-12964100505.320002</v>
          </cell>
          <cell r="AR1397">
            <v>-8175716459.0500002</v>
          </cell>
          <cell r="AS1397">
            <v>-1710745030.7964158</v>
          </cell>
          <cell r="AT1397">
            <v>-640503052.27358401</v>
          </cell>
          <cell r="AU1397">
            <v>-1590911781.5699997</v>
          </cell>
          <cell r="AV1397">
            <v>-3942159864.6399999</v>
          </cell>
          <cell r="AW1397">
            <v>0</v>
          </cell>
          <cell r="AX1397">
            <v>-846224181.63000011</v>
          </cell>
          <cell r="AY1397">
            <v>-846224181.63000011</v>
          </cell>
        </row>
        <row r="1408">
          <cell r="C1408">
            <v>0.66190000000000004</v>
          </cell>
        </row>
        <row r="1409">
          <cell r="C1409">
            <v>0.33810000000000001</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zoomScaleNormal="100" workbookViewId="0">
      <pane xSplit="4" ySplit="6" topLeftCell="E7" activePane="bottomRight" state="frozen"/>
      <selection activeCell="B4" sqref="B4:J4"/>
      <selection pane="topRight" activeCell="B4" sqref="B4:J4"/>
      <selection pane="bottomLeft" activeCell="B4" sqref="B4:J4"/>
      <selection pane="bottomRight" activeCell="I3" sqref="I3"/>
    </sheetView>
  </sheetViews>
  <sheetFormatPr defaultColWidth="9.33203125" defaultRowHeight="15" customHeight="1" outlineLevelCol="1" x14ac:dyDescent="0.2"/>
  <cols>
    <col min="1" max="1" width="9" style="500" customWidth="1"/>
    <col min="2" max="2" width="2" style="500" customWidth="1" outlineLevel="1"/>
    <col min="3" max="3" width="49" style="500" customWidth="1"/>
    <col min="4" max="4" width="12.6640625" style="618" customWidth="1" outlineLevel="1"/>
    <col min="5" max="7" width="17.5" style="500" customWidth="1"/>
    <col min="8" max="8" width="12.1640625" style="15" customWidth="1"/>
    <col min="9" max="16384" width="9.33203125" style="15"/>
  </cols>
  <sheetData>
    <row r="1" spans="1:8" ht="32.25" customHeight="1" x14ac:dyDescent="0.2">
      <c r="E1" s="833" t="s">
        <v>4280</v>
      </c>
      <c r="F1" s="834"/>
      <c r="G1" s="835"/>
    </row>
    <row r="2" spans="1:8" ht="61.5" customHeight="1" x14ac:dyDescent="0.2">
      <c r="A2" s="831" t="s">
        <v>157</v>
      </c>
      <c r="B2" s="2"/>
      <c r="C2" s="2"/>
      <c r="D2" s="2"/>
      <c r="E2" s="2"/>
      <c r="F2" s="2"/>
      <c r="G2" s="2"/>
    </row>
    <row r="3" spans="1:8" ht="15" customHeight="1" x14ac:dyDescent="0.2">
      <c r="A3" s="2" t="s">
        <v>1063</v>
      </c>
      <c r="B3" s="2"/>
      <c r="C3" s="2"/>
      <c r="D3" s="2"/>
      <c r="E3" s="2"/>
      <c r="F3" s="2"/>
      <c r="G3" s="2"/>
    </row>
    <row r="4" spans="1:8" ht="15" customHeight="1" x14ac:dyDescent="0.2">
      <c r="A4" s="2" t="s">
        <v>397</v>
      </c>
      <c r="B4" s="2"/>
      <c r="C4" s="2"/>
      <c r="D4" s="2"/>
      <c r="E4" s="2"/>
      <c r="F4" s="2"/>
      <c r="G4" s="2"/>
    </row>
    <row r="5" spans="1:8" s="3" customFormat="1" ht="15" customHeight="1" x14ac:dyDescent="0.2">
      <c r="A5" s="480"/>
      <c r="B5" s="480"/>
      <c r="C5" s="4"/>
      <c r="D5" s="4"/>
      <c r="E5" s="480"/>
      <c r="F5" s="480"/>
      <c r="G5" s="480"/>
    </row>
    <row r="6" spans="1:8" s="3" customFormat="1" ht="15" customHeight="1" x14ac:dyDescent="0.2">
      <c r="A6" s="832" t="s">
        <v>376</v>
      </c>
      <c r="B6" s="832"/>
      <c r="C6" s="5" t="s">
        <v>377</v>
      </c>
      <c r="D6" s="5"/>
      <c r="E6" s="5" t="s">
        <v>370</v>
      </c>
      <c r="F6" s="5" t="s">
        <v>369</v>
      </c>
      <c r="G6" s="5" t="s">
        <v>371</v>
      </c>
    </row>
    <row r="7" spans="1:8" s="3" customFormat="1" ht="12.75" customHeight="1" x14ac:dyDescent="0.2">
      <c r="A7" s="480"/>
      <c r="B7" s="480"/>
      <c r="C7" s="480"/>
      <c r="D7" s="98"/>
      <c r="E7" s="480"/>
      <c r="F7" s="480"/>
      <c r="G7" s="480"/>
    </row>
    <row r="8" spans="1:8" s="3" customFormat="1" ht="15" customHeight="1" x14ac:dyDescent="0.2">
      <c r="A8" s="6">
        <v>1</v>
      </c>
      <c r="B8" s="6" t="s">
        <v>375</v>
      </c>
      <c r="C8" s="7" t="s">
        <v>378</v>
      </c>
      <c r="D8" s="62">
        <v>43465</v>
      </c>
      <c r="E8" s="647">
        <f>'Elect. Customer Counts Pg 10a  '!D53</f>
        <v>1149789</v>
      </c>
      <c r="F8" s="647">
        <f>'Gas Customer Counts Pg 10b'!D50</f>
        <v>830781</v>
      </c>
      <c r="G8" s="647">
        <f>SUM(E8:F8)</f>
        <v>1980570</v>
      </c>
      <c r="H8" s="131"/>
    </row>
    <row r="9" spans="1:8" s="3" customFormat="1" ht="18.95" customHeight="1" thickBot="1" x14ac:dyDescent="0.25">
      <c r="A9" s="480"/>
      <c r="B9" s="4"/>
      <c r="C9" s="104" t="s">
        <v>379</v>
      </c>
      <c r="D9" s="4"/>
      <c r="E9" s="9">
        <f>ROUND(+E8/G8,4)</f>
        <v>0.58050000000000002</v>
      </c>
      <c r="F9" s="9">
        <f>ROUND(+F8/G8,4)</f>
        <v>0.41949999999999998</v>
      </c>
      <c r="G9" s="18">
        <f>SUM(E9:F9)</f>
        <v>1</v>
      </c>
      <c r="H9" s="132"/>
    </row>
    <row r="10" spans="1:8" s="3" customFormat="1" ht="15" customHeight="1" thickTop="1" x14ac:dyDescent="0.2">
      <c r="A10" s="4"/>
      <c r="B10" s="4"/>
      <c r="C10" s="480"/>
      <c r="D10" s="62"/>
      <c r="E10" s="480"/>
      <c r="F10" s="480"/>
      <c r="G10" s="480"/>
    </row>
    <row r="11" spans="1:8" s="3" customFormat="1" ht="15" customHeight="1" x14ac:dyDescent="0.2">
      <c r="A11" s="6">
        <v>2</v>
      </c>
      <c r="B11" s="6" t="s">
        <v>375</v>
      </c>
      <c r="C11" s="7" t="s">
        <v>380</v>
      </c>
      <c r="D11" s="62">
        <v>43465</v>
      </c>
      <c r="E11" s="133">
        <f>'Meter count Updated'!C1733</f>
        <v>772668</v>
      </c>
      <c r="F11" s="133">
        <f>'Meter count Updated'!D1733</f>
        <v>469328</v>
      </c>
      <c r="G11" s="133">
        <f>SUM(E11:F11)</f>
        <v>1241996</v>
      </c>
      <c r="H11" s="133"/>
    </row>
    <row r="12" spans="1:8" s="3" customFormat="1" ht="18.95" customHeight="1" thickBot="1" x14ac:dyDescent="0.25">
      <c r="A12" s="480"/>
      <c r="B12" s="4"/>
      <c r="C12" s="104" t="s">
        <v>379</v>
      </c>
      <c r="D12" s="98"/>
      <c r="E12" s="9">
        <f>ROUND(+E11/G11,4)</f>
        <v>0.62209999999999999</v>
      </c>
      <c r="F12" s="9">
        <f>ROUND(+F11/G11,4)</f>
        <v>0.37790000000000001</v>
      </c>
      <c r="G12" s="18">
        <f>SUM(E12:F12)</f>
        <v>1</v>
      </c>
      <c r="H12" s="132"/>
    </row>
    <row r="13" spans="1:8" s="3" customFormat="1" ht="15" customHeight="1" thickTop="1" x14ac:dyDescent="0.2">
      <c r="A13" s="4"/>
      <c r="B13" s="4"/>
      <c r="C13" s="480"/>
      <c r="D13" s="98"/>
      <c r="E13" s="480"/>
      <c r="F13" s="480"/>
      <c r="G13" s="480"/>
    </row>
    <row r="14" spans="1:8" s="3" customFormat="1" ht="15" customHeight="1" x14ac:dyDescent="0.2">
      <c r="A14" s="6">
        <v>3</v>
      </c>
      <c r="B14" s="6" t="s">
        <v>375</v>
      </c>
      <c r="C14" s="7" t="s">
        <v>381</v>
      </c>
      <c r="D14" s="98"/>
      <c r="E14" s="480"/>
      <c r="F14" s="480"/>
      <c r="G14" s="480"/>
    </row>
    <row r="15" spans="1:8" s="3" customFormat="1" ht="15" customHeight="1" x14ac:dyDescent="0.2">
      <c r="A15" s="4"/>
      <c r="B15" s="4"/>
      <c r="C15" s="17" t="s">
        <v>382</v>
      </c>
      <c r="D15" s="62">
        <v>43465</v>
      </c>
      <c r="E15" s="638">
        <f>Electric!P599</f>
        <v>3916270559</v>
      </c>
      <c r="F15" s="135">
        <f>Gas!P99</f>
        <v>3720008877</v>
      </c>
      <c r="G15" s="135">
        <f>SUM(E15:F15)</f>
        <v>7636279436</v>
      </c>
      <c r="H15" s="134"/>
    </row>
    <row r="16" spans="1:8" s="3" customFormat="1" ht="15" customHeight="1" x14ac:dyDescent="0.2">
      <c r="A16" s="4"/>
      <c r="B16" s="4"/>
      <c r="C16" s="17" t="s">
        <v>383</v>
      </c>
      <c r="D16" s="62">
        <v>43465</v>
      </c>
      <c r="E16" s="638">
        <f>Electric!P477</f>
        <v>1565101205</v>
      </c>
      <c r="F16" s="638">
        <f>Gas!P10</f>
        <v>0</v>
      </c>
      <c r="G16" s="638">
        <f>SUM(E16:F16)</f>
        <v>1565101205</v>
      </c>
      <c r="H16" s="134"/>
    </row>
    <row r="17" spans="1:8" s="3" customFormat="1" ht="15" customHeight="1" x14ac:dyDescent="0.2">
      <c r="A17" s="4"/>
      <c r="B17" s="4"/>
      <c r="C17" s="17" t="s">
        <v>384</v>
      </c>
      <c r="D17" s="62">
        <v>43465</v>
      </c>
      <c r="E17" s="638">
        <f>Electric!P850</f>
        <v>224862862</v>
      </c>
      <c r="F17" s="638">
        <f>Gas!P149</f>
        <v>24731375</v>
      </c>
      <c r="G17" s="638">
        <f>SUM(E17:F17)</f>
        <v>249594237</v>
      </c>
      <c r="H17" s="134"/>
    </row>
    <row r="18" spans="1:8" s="3" customFormat="1" ht="15" customHeight="1" x14ac:dyDescent="0.2">
      <c r="A18" s="4"/>
      <c r="B18" s="4"/>
      <c r="C18" s="17" t="s">
        <v>371</v>
      </c>
      <c r="D18" s="100"/>
      <c r="E18" s="112">
        <f>SUM(E15:E17)</f>
        <v>5706234626</v>
      </c>
      <c r="F18" s="112">
        <f>SUM(F15:F17)</f>
        <v>3744740252</v>
      </c>
      <c r="G18" s="112">
        <f>SUM(G15:G17)</f>
        <v>9450974878</v>
      </c>
      <c r="H18" s="135"/>
    </row>
    <row r="19" spans="1:8" s="3" customFormat="1" ht="18.95" customHeight="1" thickBot="1" x14ac:dyDescent="0.25">
      <c r="A19" s="480"/>
      <c r="B19" s="4"/>
      <c r="C19" s="104" t="s">
        <v>379</v>
      </c>
      <c r="D19" s="98"/>
      <c r="E19" s="9">
        <f>ROUND(+E18/G18,4)</f>
        <v>0.6038</v>
      </c>
      <c r="F19" s="9">
        <f>ROUND(+F18/G18,4)</f>
        <v>0.3962</v>
      </c>
      <c r="G19" s="18">
        <f>SUM(E19:F19)</f>
        <v>1</v>
      </c>
      <c r="H19" s="132"/>
    </row>
    <row r="20" spans="1:8" s="3" customFormat="1" ht="15" customHeight="1" thickTop="1" x14ac:dyDescent="0.2">
      <c r="A20" s="4"/>
      <c r="B20" s="4"/>
      <c r="C20" s="480"/>
      <c r="D20" s="98"/>
      <c r="E20" s="480"/>
      <c r="F20" s="480"/>
      <c r="G20" s="480"/>
    </row>
    <row r="21" spans="1:8" s="3" customFormat="1" ht="15" customHeight="1" x14ac:dyDescent="0.2">
      <c r="A21" s="6">
        <v>4</v>
      </c>
      <c r="B21" s="6" t="s">
        <v>375</v>
      </c>
      <c r="C21" s="7" t="s">
        <v>385</v>
      </c>
      <c r="D21" s="98" t="s">
        <v>395</v>
      </c>
      <c r="E21" s="480"/>
      <c r="F21" s="480"/>
      <c r="G21" s="480"/>
    </row>
    <row r="22" spans="1:8" s="3" customFormat="1" ht="15" customHeight="1" x14ac:dyDescent="0.2">
      <c r="A22" s="4"/>
      <c r="B22" s="4"/>
      <c r="C22" s="17" t="s">
        <v>387</v>
      </c>
      <c r="D22" s="62">
        <v>43465</v>
      </c>
      <c r="E22" s="647">
        <f>+E8</f>
        <v>1149789</v>
      </c>
      <c r="F22" s="647">
        <f>+F8</f>
        <v>830781</v>
      </c>
      <c r="G22" s="647">
        <f>SUM(E22:F22)</f>
        <v>1980570</v>
      </c>
      <c r="H22" s="131"/>
    </row>
    <row r="23" spans="1:8" s="3" customFormat="1" ht="15" customHeight="1" x14ac:dyDescent="0.2">
      <c r="A23" s="4"/>
      <c r="B23" s="4"/>
      <c r="C23" s="104" t="s">
        <v>388</v>
      </c>
      <c r="D23" s="4"/>
      <c r="E23" s="10">
        <f>+E22/G22</f>
        <v>0.58053439161453524</v>
      </c>
      <c r="F23" s="10">
        <f>+F22/G22</f>
        <v>0.41946560838546482</v>
      </c>
      <c r="G23" s="10">
        <f>SUM(E23:F23)</f>
        <v>1</v>
      </c>
      <c r="H23" s="132"/>
    </row>
    <row r="24" spans="1:8" s="3" customFormat="1" ht="15" customHeight="1" x14ac:dyDescent="0.2">
      <c r="A24" s="4"/>
      <c r="B24" s="4"/>
      <c r="C24" s="480"/>
      <c r="D24" s="98"/>
      <c r="E24" s="480"/>
      <c r="F24" s="480"/>
      <c r="G24" s="480"/>
    </row>
    <row r="25" spans="1:8" s="3" customFormat="1" ht="15" customHeight="1" x14ac:dyDescent="0.2">
      <c r="A25" s="4"/>
      <c r="B25" s="4"/>
      <c r="C25" s="480" t="s">
        <v>389</v>
      </c>
      <c r="D25" s="62">
        <v>43465</v>
      </c>
      <c r="E25" s="647">
        <f>'SAP DL Downld'!G9</f>
        <v>56281744.650000006</v>
      </c>
      <c r="F25" s="647">
        <f>'SAP DL Downld'!G10</f>
        <v>25481886.959999997</v>
      </c>
      <c r="G25" s="138">
        <f>SUM(E25:F25)</f>
        <v>81763631.609999999</v>
      </c>
      <c r="H25" s="131"/>
    </row>
    <row r="26" spans="1:8" s="3" customFormat="1" ht="15" customHeight="1" x14ac:dyDescent="0.2">
      <c r="A26" s="4"/>
      <c r="B26" s="4"/>
      <c r="C26" s="104" t="s">
        <v>388</v>
      </c>
      <c r="D26" s="98"/>
      <c r="E26" s="10">
        <f>+E25/G25</f>
        <v>0.68834692811169773</v>
      </c>
      <c r="F26" s="10">
        <f>+F25/G25</f>
        <v>0.31165307188830232</v>
      </c>
      <c r="G26" s="10">
        <f>SUM(E26:F26)</f>
        <v>1</v>
      </c>
      <c r="H26" s="132"/>
    </row>
    <row r="27" spans="1:8" s="3" customFormat="1" ht="15" customHeight="1" x14ac:dyDescent="0.2">
      <c r="A27" s="4"/>
      <c r="B27" s="4"/>
      <c r="C27" s="480"/>
      <c r="D27" s="98"/>
      <c r="E27" s="480"/>
      <c r="F27" s="480"/>
      <c r="G27" s="480"/>
    </row>
    <row r="28" spans="1:8" s="3" customFormat="1" ht="15" customHeight="1" x14ac:dyDescent="0.2">
      <c r="A28" s="137"/>
      <c r="B28" s="4"/>
      <c r="C28" s="480" t="s">
        <v>390</v>
      </c>
      <c r="D28" s="62">
        <v>43465</v>
      </c>
      <c r="E28" s="647">
        <f>'2018 Dec IS '!B8</f>
        <v>75531971.569999978</v>
      </c>
      <c r="F28" s="647">
        <f>'2018 Dec IS '!C8</f>
        <v>37654794.339999989</v>
      </c>
      <c r="G28" s="138">
        <f>SUM(E28:F28)</f>
        <v>113186765.90999997</v>
      </c>
      <c r="H28" s="131"/>
    </row>
    <row r="29" spans="1:8" s="3" customFormat="1" ht="15" customHeight="1" x14ac:dyDescent="0.2">
      <c r="A29" s="4"/>
      <c r="B29" s="4"/>
      <c r="C29" s="104" t="s">
        <v>388</v>
      </c>
      <c r="D29" s="99"/>
      <c r="E29" s="10">
        <f>+E28/G28</f>
        <v>0.66732158095283811</v>
      </c>
      <c r="F29" s="10">
        <f>+F28/G28</f>
        <v>0.33267841904716189</v>
      </c>
      <c r="G29" s="10">
        <f>SUM(E29:F29)</f>
        <v>1</v>
      </c>
      <c r="H29" s="132"/>
    </row>
    <row r="30" spans="1:8" s="3" customFormat="1" ht="15" customHeight="1" x14ac:dyDescent="0.2">
      <c r="A30" s="4"/>
      <c r="B30" s="4"/>
      <c r="C30" s="480"/>
      <c r="D30" s="98"/>
      <c r="E30" s="480"/>
      <c r="F30" s="480"/>
      <c r="G30" s="480"/>
    </row>
    <row r="31" spans="1:8" s="3" customFormat="1" ht="15" customHeight="1" x14ac:dyDescent="0.2">
      <c r="A31" s="137"/>
      <c r="B31" s="4"/>
      <c r="C31" s="480" t="s">
        <v>202</v>
      </c>
      <c r="D31" s="62">
        <v>43465</v>
      </c>
      <c r="E31" s="647">
        <f>'E &amp; G RB'!D56</f>
        <v>5784306431.4349995</v>
      </c>
      <c r="F31" s="647">
        <f>'E &amp; G RB'!D80</f>
        <v>2345099323.4824991</v>
      </c>
      <c r="G31" s="647">
        <f>SUM(E31:F31)</f>
        <v>8129405754.9174986</v>
      </c>
      <c r="H31" s="131"/>
    </row>
    <row r="32" spans="1:8" s="3" customFormat="1" ht="15" customHeight="1" x14ac:dyDescent="0.2">
      <c r="A32" s="4"/>
      <c r="B32" s="4"/>
      <c r="C32" s="104" t="s">
        <v>388</v>
      </c>
      <c r="D32" s="98"/>
      <c r="E32" s="10">
        <f>+E31/G31</f>
        <v>0.71152881352195485</v>
      </c>
      <c r="F32" s="10">
        <f>+F31/G31</f>
        <v>0.28847118647804515</v>
      </c>
      <c r="G32" s="10">
        <f>SUM(E32:F32)</f>
        <v>1</v>
      </c>
      <c r="H32" s="132"/>
    </row>
    <row r="33" spans="1:8" s="3" customFormat="1" ht="15" customHeight="1" x14ac:dyDescent="0.2">
      <c r="A33" s="4"/>
      <c r="B33" s="480"/>
      <c r="C33" s="480"/>
      <c r="D33" s="98"/>
      <c r="E33" s="466"/>
      <c r="F33" s="466"/>
      <c r="G33" s="466"/>
    </row>
    <row r="34" spans="1:8" s="3" customFormat="1" ht="15" customHeight="1" x14ac:dyDescent="0.2">
      <c r="A34" s="4"/>
      <c r="B34" s="480"/>
      <c r="C34" s="480" t="s">
        <v>394</v>
      </c>
      <c r="D34" s="98"/>
      <c r="E34" s="14">
        <f>+E32+E29+E26+E23</f>
        <v>2.6477317142010257</v>
      </c>
      <c r="F34" s="14">
        <f>+F32+F29+F26+F23</f>
        <v>1.3522682857989743</v>
      </c>
      <c r="G34" s="14">
        <f>+G32+G29+G26+G23</f>
        <v>4</v>
      </c>
      <c r="H34" s="132"/>
    </row>
    <row r="35" spans="1:8" s="3" customFormat="1" ht="18.95" customHeight="1" thickBot="1" x14ac:dyDescent="0.25">
      <c r="A35" s="480"/>
      <c r="B35" s="480"/>
      <c r="C35" s="480" t="s">
        <v>379</v>
      </c>
      <c r="D35" s="98"/>
      <c r="E35" s="9">
        <f>ROUND(+E34/4,4)</f>
        <v>0.66190000000000004</v>
      </c>
      <c r="F35" s="9">
        <f>ROUND(+F34/4,4)</f>
        <v>0.33810000000000001</v>
      </c>
      <c r="G35" s="18">
        <f>+G34/4</f>
        <v>1</v>
      </c>
      <c r="H35" s="132"/>
    </row>
    <row r="36" spans="1:8" s="3" customFormat="1" ht="15" customHeight="1" thickTop="1" x14ac:dyDescent="0.2">
      <c r="A36" s="480"/>
      <c r="B36" s="480"/>
      <c r="C36" s="480"/>
      <c r="D36" s="98"/>
      <c r="E36" s="480"/>
      <c r="F36" s="480"/>
      <c r="G36" s="480"/>
    </row>
    <row r="37" spans="1:8" s="3" customFormat="1" ht="15" customHeight="1" x14ac:dyDescent="0.2">
      <c r="A37" s="6">
        <v>5</v>
      </c>
      <c r="B37" s="6" t="s">
        <v>375</v>
      </c>
      <c r="C37" s="7" t="s">
        <v>203</v>
      </c>
      <c r="D37" s="98"/>
      <c r="E37" s="480"/>
      <c r="F37" s="480"/>
      <c r="G37" s="480"/>
    </row>
    <row r="38" spans="1:8" s="3" customFormat="1" ht="15" customHeight="1" x14ac:dyDescent="0.2">
      <c r="A38" s="480"/>
      <c r="B38" s="480"/>
      <c r="C38" s="104" t="s">
        <v>204</v>
      </c>
      <c r="D38" s="62">
        <v>43465</v>
      </c>
      <c r="E38" s="647">
        <f>'SAP DL Downld'!G40</f>
        <v>60929518.730000004</v>
      </c>
      <c r="F38" s="647">
        <f>'SAP DL Downld'!G41</f>
        <v>27189215.729999997</v>
      </c>
      <c r="G38" s="647">
        <f>SUM(E38:F38)</f>
        <v>88118734.460000008</v>
      </c>
      <c r="H38" s="131"/>
    </row>
    <row r="39" spans="1:8" s="3" customFormat="1" ht="15" customHeight="1" x14ac:dyDescent="0.2">
      <c r="A39" s="480"/>
      <c r="B39" s="480"/>
      <c r="C39" s="480" t="s">
        <v>371</v>
      </c>
      <c r="D39" s="98"/>
      <c r="E39" s="114">
        <f>SUM(E38:E38)</f>
        <v>60929518.730000004</v>
      </c>
      <c r="F39" s="114">
        <f>SUM(F38:F38)</f>
        <v>27189215.729999997</v>
      </c>
      <c r="G39" s="114">
        <f>SUM(G38:G38)</f>
        <v>88118734.460000008</v>
      </c>
      <c r="H39" s="113"/>
    </row>
    <row r="40" spans="1:8" s="3" customFormat="1" ht="18.95" customHeight="1" thickBot="1" x14ac:dyDescent="0.25">
      <c r="A40" s="480"/>
      <c r="B40" s="480"/>
      <c r="C40" s="480" t="s">
        <v>379</v>
      </c>
      <c r="D40" s="98"/>
      <c r="E40" s="9">
        <f>ROUND(+E39/G39,4)</f>
        <v>0.69140000000000001</v>
      </c>
      <c r="F40" s="9">
        <f>ROUND(+F39/G39,4)</f>
        <v>0.30859999999999999</v>
      </c>
      <c r="G40" s="18">
        <f>SUM(E40:F40)</f>
        <v>1</v>
      </c>
      <c r="H40" s="132"/>
    </row>
    <row r="41" spans="1:8" s="3" customFormat="1" ht="15" customHeight="1" thickTop="1" x14ac:dyDescent="0.2">
      <c r="A41" s="480"/>
      <c r="B41" s="480"/>
      <c r="C41" s="480"/>
      <c r="D41" s="4"/>
      <c r="E41" s="480"/>
      <c r="F41" s="480"/>
      <c r="G41" s="480"/>
    </row>
    <row r="42" spans="1:8" s="3" customFormat="1" ht="15" customHeight="1" x14ac:dyDescent="0.2">
      <c r="A42" s="6">
        <v>6</v>
      </c>
      <c r="B42" s="480"/>
      <c r="C42" s="7" t="s">
        <v>1006</v>
      </c>
      <c r="D42" s="62">
        <v>43465</v>
      </c>
      <c r="E42" s="480"/>
      <c r="F42" s="4" t="s">
        <v>1009</v>
      </c>
      <c r="G42" s="480"/>
    </row>
    <row r="43" spans="1:8" ht="15" customHeight="1" x14ac:dyDescent="0.2">
      <c r="A43" s="480"/>
      <c r="B43" s="480"/>
      <c r="C43" s="480" t="s">
        <v>1007</v>
      </c>
      <c r="D43" s="4"/>
      <c r="E43" s="480"/>
      <c r="F43" s="135">
        <f>'SAP DL Downld'!G15</f>
        <v>138030104.47000003</v>
      </c>
      <c r="G43" s="132">
        <f>'SAP DL Downld'!H15</f>
        <v>0.49997132880489842</v>
      </c>
    </row>
    <row r="44" spans="1:8" ht="15" customHeight="1" x14ac:dyDescent="0.2">
      <c r="A44" s="480"/>
      <c r="B44" s="480"/>
      <c r="C44" s="480" t="s">
        <v>950</v>
      </c>
      <c r="D44" s="4"/>
      <c r="E44" s="480"/>
      <c r="F44" s="638">
        <f>'SAP DL Downld'!G16</f>
        <v>1443800.98</v>
      </c>
      <c r="G44" s="132">
        <f>'SAP DL Downld'!H16</f>
        <v>5.2297221484557095E-3</v>
      </c>
    </row>
    <row r="45" spans="1:8" ht="15" customHeight="1" x14ac:dyDescent="0.2">
      <c r="A45" s="480"/>
      <c r="B45" s="480"/>
      <c r="C45" s="480" t="s">
        <v>949</v>
      </c>
      <c r="D45" s="4"/>
      <c r="E45" s="480"/>
      <c r="F45" s="638">
        <f>'SAP DL Downld'!G17</f>
        <v>136602134.34999999</v>
      </c>
      <c r="G45" s="132">
        <f>'SAP DL Downld'!H17</f>
        <v>0.4947989490466459</v>
      </c>
    </row>
    <row r="46" spans="1:8" ht="15" customHeight="1" thickBot="1" x14ac:dyDescent="0.25">
      <c r="A46" s="480"/>
      <c r="B46" s="480"/>
      <c r="C46" s="480" t="s">
        <v>1008</v>
      </c>
      <c r="D46" s="4"/>
      <c r="E46" s="480"/>
      <c r="F46" s="639">
        <f>'SAP DL Downld'!G18</f>
        <v>276076039.80000001</v>
      </c>
      <c r="G46" s="18">
        <f>SUM(G43:G45)</f>
        <v>1</v>
      </c>
    </row>
    <row r="47" spans="1:8" ht="15" customHeight="1" thickTop="1" x14ac:dyDescent="0.2"/>
  </sheetData>
  <mergeCells count="1">
    <mergeCell ref="E1:G1"/>
  </mergeCells>
  <printOptions horizontalCentered="1"/>
  <pageMargins left="0.5" right="0.41" top="0.5" bottom="0.5" header="0.5" footer="0.25"/>
  <pageSetup orientation="portrait" r:id="rId1"/>
  <headerFooter alignWithMargins="0">
    <oddFooter xml:space="preserve">&amp;C
</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view="pageBreakPreview" zoomScale="70" zoomScaleNormal="70" zoomScaleSheetLayoutView="70" workbookViewId="0">
      <selection activeCell="I31" sqref="I31"/>
    </sheetView>
  </sheetViews>
  <sheetFormatPr defaultColWidth="11.5" defaultRowHeight="16.5" x14ac:dyDescent="0.3"/>
  <cols>
    <col min="1" max="1" width="4.5" style="139" customWidth="1"/>
    <col min="2" max="2" width="52.83203125" style="143" customWidth="1"/>
    <col min="3" max="3" width="1.5" style="143" customWidth="1"/>
    <col min="4" max="4" width="20" style="143" bestFit="1" customWidth="1"/>
    <col min="5" max="5" width="20" style="142" customWidth="1"/>
    <col min="6" max="7" width="20" style="143" customWidth="1"/>
    <col min="8" max="8" width="20" style="142" bestFit="1" customWidth="1"/>
    <col min="9" max="9" width="20" style="143" bestFit="1" customWidth="1"/>
    <col min="10" max="10" width="17.5" style="143" customWidth="1"/>
    <col min="11" max="11" width="16" style="143" customWidth="1"/>
    <col min="12" max="16384" width="11.5" style="143"/>
  </cols>
  <sheetData>
    <row r="1" spans="1:14" x14ac:dyDescent="0.3">
      <c r="B1" s="140"/>
      <c r="C1" s="140"/>
      <c r="D1" s="141"/>
      <c r="E1" s="141"/>
      <c r="F1" s="141"/>
      <c r="G1" s="141"/>
      <c r="I1" s="142"/>
      <c r="J1" s="142"/>
    </row>
    <row r="2" spans="1:14" ht="20.25" x14ac:dyDescent="0.3">
      <c r="B2" s="848" t="s">
        <v>398</v>
      </c>
      <c r="C2" s="848"/>
      <c r="D2" s="848"/>
      <c r="E2" s="848"/>
      <c r="F2" s="848"/>
      <c r="G2" s="848"/>
      <c r="H2" s="848"/>
      <c r="I2" s="848"/>
      <c r="J2" s="848"/>
      <c r="K2" s="144"/>
      <c r="L2" s="145"/>
      <c r="M2" s="145"/>
      <c r="N2" s="145"/>
    </row>
    <row r="3" spans="1:14" ht="20.25" x14ac:dyDescent="0.3">
      <c r="B3" s="848" t="s">
        <v>399</v>
      </c>
      <c r="C3" s="848"/>
      <c r="D3" s="848"/>
      <c r="E3" s="848"/>
      <c r="F3" s="848"/>
      <c r="G3" s="848"/>
      <c r="H3" s="848"/>
      <c r="I3" s="848"/>
      <c r="J3" s="848"/>
      <c r="K3" s="144"/>
    </row>
    <row r="4" spans="1:14" ht="20.25" x14ac:dyDescent="0.3">
      <c r="B4" s="849" t="s">
        <v>1062</v>
      </c>
      <c r="C4" s="849"/>
      <c r="D4" s="849"/>
      <c r="E4" s="849"/>
      <c r="F4" s="849"/>
      <c r="G4" s="849"/>
      <c r="H4" s="849"/>
      <c r="I4" s="849"/>
      <c r="J4" s="849"/>
      <c r="K4" s="146"/>
    </row>
    <row r="5" spans="1:14" x14ac:dyDescent="0.3">
      <c r="B5" s="147"/>
      <c r="C5" s="147"/>
      <c r="D5" s="148"/>
      <c r="E5" s="148"/>
      <c r="F5" s="148"/>
      <c r="G5" s="148"/>
      <c r="H5" s="148"/>
      <c r="I5" s="148"/>
      <c r="J5" s="148"/>
      <c r="K5" s="149"/>
    </row>
    <row r="6" spans="1:14" ht="18.75" x14ac:dyDescent="0.3">
      <c r="B6" s="850" t="s">
        <v>373</v>
      </c>
      <c r="C6" s="850"/>
      <c r="D6" s="850"/>
      <c r="E6" s="850"/>
      <c r="F6" s="850"/>
      <c r="G6" s="850"/>
      <c r="H6" s="850"/>
      <c r="I6" s="850"/>
      <c r="J6" s="850"/>
      <c r="K6" s="150"/>
    </row>
    <row r="7" spans="1:14" ht="18.75" x14ac:dyDescent="0.3">
      <c r="B7" s="151"/>
      <c r="C7" s="151"/>
      <c r="D7" s="151"/>
      <c r="E7" s="151"/>
      <c r="F7" s="151"/>
      <c r="G7" s="151"/>
      <c r="H7" s="151"/>
      <c r="I7" s="151"/>
      <c r="J7" s="151"/>
      <c r="K7" s="150"/>
    </row>
    <row r="8" spans="1:14" s="139" customFormat="1" ht="18" x14ac:dyDescent="0.25">
      <c r="B8" s="151"/>
      <c r="C8" s="151"/>
      <c r="D8" s="152" t="s">
        <v>930</v>
      </c>
      <c r="E8" s="152" t="s">
        <v>931</v>
      </c>
      <c r="F8" s="152" t="s">
        <v>932</v>
      </c>
      <c r="G8" s="152" t="s">
        <v>933</v>
      </c>
      <c r="H8" s="152" t="s">
        <v>934</v>
      </c>
      <c r="I8" s="152" t="s">
        <v>935</v>
      </c>
      <c r="J8" s="152" t="s">
        <v>936</v>
      </c>
      <c r="K8" s="150"/>
    </row>
    <row r="9" spans="1:14" s="139" customFormat="1" ht="14.25" x14ac:dyDescent="0.2">
      <c r="B9" s="153"/>
      <c r="C9" s="153"/>
      <c r="D9" s="154" t="s">
        <v>930</v>
      </c>
      <c r="E9" s="154" t="s">
        <v>931</v>
      </c>
      <c r="F9" s="154" t="s">
        <v>937</v>
      </c>
      <c r="G9" s="154" t="s">
        <v>938</v>
      </c>
      <c r="H9" s="154"/>
      <c r="I9" s="154" t="s">
        <v>939</v>
      </c>
      <c r="J9" s="154" t="s">
        <v>940</v>
      </c>
      <c r="K9" s="149"/>
    </row>
    <row r="10" spans="1:14" s="139" customFormat="1" ht="14.25" x14ac:dyDescent="0.2">
      <c r="B10" s="153"/>
      <c r="C10" s="153"/>
      <c r="D10" s="154"/>
      <c r="E10" s="154"/>
      <c r="F10" s="154"/>
      <c r="G10" s="154"/>
      <c r="H10" s="154"/>
      <c r="I10" s="154"/>
      <c r="J10" s="154"/>
      <c r="K10" s="149"/>
    </row>
    <row r="11" spans="1:14" s="157" customFormat="1" ht="18" x14ac:dyDescent="0.25">
      <c r="A11" s="155"/>
      <c r="B11" s="851" t="s">
        <v>400</v>
      </c>
      <c r="C11" s="851"/>
      <c r="D11" s="851"/>
      <c r="E11" s="851"/>
      <c r="F11" s="851"/>
      <c r="G11" s="851"/>
      <c r="H11" s="851"/>
      <c r="I11" s="851"/>
      <c r="J11" s="851"/>
      <c r="K11" s="156"/>
    </row>
    <row r="12" spans="1:14" s="157" customFormat="1" ht="18.75" x14ac:dyDescent="0.3">
      <c r="A12" s="155"/>
      <c r="B12" s="158"/>
      <c r="C12" s="158" t="s">
        <v>395</v>
      </c>
      <c r="D12" s="158"/>
      <c r="E12" s="158"/>
      <c r="F12" s="159" t="s">
        <v>712</v>
      </c>
      <c r="G12" s="158"/>
      <c r="H12" s="847" t="s">
        <v>401</v>
      </c>
      <c r="I12" s="847"/>
      <c r="J12" s="847"/>
      <c r="K12" s="160"/>
    </row>
    <row r="13" spans="1:14" s="157" customFormat="1" ht="18" x14ac:dyDescent="0.25">
      <c r="A13" s="155"/>
      <c r="B13" s="159" t="s">
        <v>402</v>
      </c>
      <c r="C13" s="161"/>
      <c r="D13" s="161" t="s">
        <v>403</v>
      </c>
      <c r="E13" s="161" t="s">
        <v>713</v>
      </c>
      <c r="F13" s="161" t="s">
        <v>404</v>
      </c>
      <c r="G13" s="161" t="s">
        <v>405</v>
      </c>
      <c r="H13" s="161" t="s">
        <v>406</v>
      </c>
      <c r="I13" s="161" t="s">
        <v>404</v>
      </c>
      <c r="J13" s="161" t="s">
        <v>405</v>
      </c>
      <c r="K13" s="162"/>
    </row>
    <row r="14" spans="1:14" ht="18.75" x14ac:dyDescent="0.3">
      <c r="A14" s="163">
        <v>1</v>
      </c>
      <c r="B14" s="164" t="s">
        <v>407</v>
      </c>
      <c r="C14" s="165"/>
      <c r="D14" s="166">
        <v>1017765</v>
      </c>
      <c r="E14" s="166">
        <v>1015301</v>
      </c>
      <c r="F14" s="166">
        <f>D14-E14</f>
        <v>2464</v>
      </c>
      <c r="G14" s="167">
        <f>F14/E14</f>
        <v>2.426866515447143E-3</v>
      </c>
      <c r="H14" s="166">
        <v>1003984</v>
      </c>
      <c r="I14" s="166">
        <f t="shared" ref="I14:I19" si="0">+D14-H14</f>
        <v>13781</v>
      </c>
      <c r="J14" s="167">
        <f>+I14/H14</f>
        <v>1.3726314363575515E-2</v>
      </c>
      <c r="K14" s="162"/>
    </row>
    <row r="15" spans="1:14" ht="18.75" x14ac:dyDescent="0.3">
      <c r="A15" s="163">
        <v>2</v>
      </c>
      <c r="B15" s="164" t="s">
        <v>941</v>
      </c>
      <c r="C15" s="165"/>
      <c r="D15" s="166">
        <v>129248</v>
      </c>
      <c r="E15" s="166">
        <v>130203</v>
      </c>
      <c r="F15" s="166">
        <f t="shared" ref="F15:F19" si="1">D15-E15</f>
        <v>-955</v>
      </c>
      <c r="G15" s="167">
        <f t="shared" ref="G15:G20" si="2">F15/E15</f>
        <v>-7.3347004293295853E-3</v>
      </c>
      <c r="H15" s="166">
        <v>127836</v>
      </c>
      <c r="I15" s="166">
        <f t="shared" si="0"/>
        <v>1412</v>
      </c>
      <c r="J15" s="167">
        <f t="shared" ref="J15:J18" si="3">+I15/H15</f>
        <v>1.1045401921211553E-2</v>
      </c>
      <c r="K15" s="162"/>
    </row>
    <row r="16" spans="1:14" ht="18.75" x14ac:dyDescent="0.3">
      <c r="A16" s="163">
        <v>3</v>
      </c>
      <c r="B16" s="164" t="s">
        <v>942</v>
      </c>
      <c r="C16" s="165"/>
      <c r="D16" s="166">
        <v>3343</v>
      </c>
      <c r="E16" s="166">
        <v>3337</v>
      </c>
      <c r="F16" s="166">
        <f t="shared" si="1"/>
        <v>6</v>
      </c>
      <c r="G16" s="167">
        <f t="shared" si="2"/>
        <v>1.7980221756068325E-3</v>
      </c>
      <c r="H16" s="166">
        <v>3377</v>
      </c>
      <c r="I16" s="166">
        <f t="shared" si="0"/>
        <v>-34</v>
      </c>
      <c r="J16" s="167">
        <f t="shared" si="3"/>
        <v>-1.0068107787977496E-2</v>
      </c>
      <c r="K16" s="162"/>
    </row>
    <row r="17" spans="1:11" ht="18.75" x14ac:dyDescent="0.3">
      <c r="A17" s="163">
        <v>4</v>
      </c>
      <c r="B17" s="164" t="s">
        <v>416</v>
      </c>
      <c r="C17" s="165"/>
      <c r="D17" s="166">
        <v>7116</v>
      </c>
      <c r="E17" s="166">
        <v>7159</v>
      </c>
      <c r="F17" s="166">
        <f t="shared" si="1"/>
        <v>-43</v>
      </c>
      <c r="G17" s="167">
        <f t="shared" si="2"/>
        <v>-6.0064254784187735E-3</v>
      </c>
      <c r="H17" s="166">
        <v>6832</v>
      </c>
      <c r="I17" s="166">
        <f t="shared" si="0"/>
        <v>284</v>
      </c>
      <c r="J17" s="167">
        <f t="shared" si="3"/>
        <v>4.1569086651053862E-2</v>
      </c>
      <c r="K17" s="162"/>
    </row>
    <row r="18" spans="1:11" ht="18.75" x14ac:dyDescent="0.3">
      <c r="A18" s="163">
        <v>5</v>
      </c>
      <c r="B18" s="164" t="s">
        <v>943</v>
      </c>
      <c r="C18" s="168"/>
      <c r="D18" s="166">
        <v>8</v>
      </c>
      <c r="E18" s="166">
        <v>8</v>
      </c>
      <c r="F18" s="166">
        <f t="shared" si="1"/>
        <v>0</v>
      </c>
      <c r="G18" s="167">
        <f t="shared" si="2"/>
        <v>0</v>
      </c>
      <c r="H18" s="166">
        <v>8</v>
      </c>
      <c r="I18" s="166">
        <f t="shared" si="0"/>
        <v>0</v>
      </c>
      <c r="J18" s="167">
        <f t="shared" si="3"/>
        <v>0</v>
      </c>
      <c r="K18" s="162"/>
    </row>
    <row r="19" spans="1:11" ht="18.75" x14ac:dyDescent="0.3">
      <c r="A19" s="163">
        <v>6</v>
      </c>
      <c r="B19" s="164" t="s">
        <v>417</v>
      </c>
      <c r="C19" s="168"/>
      <c r="D19" s="169">
        <v>16</v>
      </c>
      <c r="E19" s="169">
        <v>16</v>
      </c>
      <c r="F19" s="169">
        <f t="shared" si="1"/>
        <v>0</v>
      </c>
      <c r="G19" s="170">
        <f t="shared" si="2"/>
        <v>0</v>
      </c>
      <c r="H19" s="169">
        <v>16</v>
      </c>
      <c r="I19" s="169">
        <f t="shared" si="0"/>
        <v>0</v>
      </c>
      <c r="J19" s="170">
        <f>+I19/H19</f>
        <v>0</v>
      </c>
      <c r="K19" s="171"/>
    </row>
    <row r="20" spans="1:11" ht="18.75" x14ac:dyDescent="0.3">
      <c r="A20" s="163">
        <v>7</v>
      </c>
      <c r="B20" s="164" t="s">
        <v>413</v>
      </c>
      <c r="C20" s="165"/>
      <c r="D20" s="172">
        <f>SUM(D14:D19)</f>
        <v>1157496</v>
      </c>
      <c r="E20" s="172">
        <f>SUM(E14:E19)</f>
        <v>1156024</v>
      </c>
      <c r="F20" s="172">
        <f>SUM(F14:F19)</f>
        <v>1472</v>
      </c>
      <c r="G20" s="167">
        <f t="shared" si="2"/>
        <v>1.2733299654678449E-3</v>
      </c>
      <c r="H20" s="172">
        <f>SUM(H14:H19)</f>
        <v>1142053</v>
      </c>
      <c r="I20" s="172">
        <f>SUM(I14:I19)</f>
        <v>15443</v>
      </c>
      <c r="J20" s="167">
        <f>+I20/H20</f>
        <v>1.3522139515416535E-2</v>
      </c>
      <c r="K20" s="173"/>
    </row>
    <row r="21" spans="1:11" ht="18.75" x14ac:dyDescent="0.3">
      <c r="A21" s="163">
        <v>8</v>
      </c>
      <c r="B21" s="174"/>
      <c r="C21" s="175"/>
      <c r="D21" s="175" t="s">
        <v>396</v>
      </c>
      <c r="E21" s="175"/>
      <c r="F21" s="175"/>
      <c r="G21" s="175"/>
      <c r="H21" s="175"/>
      <c r="I21" s="175"/>
      <c r="J21" s="175"/>
      <c r="K21" s="171"/>
    </row>
    <row r="22" spans="1:11" ht="18.75" x14ac:dyDescent="0.3">
      <c r="A22" s="163">
        <v>9</v>
      </c>
      <c r="B22" s="852" t="s">
        <v>414</v>
      </c>
      <c r="C22" s="852"/>
      <c r="D22" s="852"/>
      <c r="E22" s="852"/>
      <c r="F22" s="852"/>
      <c r="G22" s="852"/>
      <c r="H22" s="852"/>
      <c r="I22" s="852"/>
      <c r="J22" s="852"/>
      <c r="K22" s="176"/>
    </row>
    <row r="23" spans="1:11" s="157" customFormat="1" ht="18" x14ac:dyDescent="0.25">
      <c r="A23" s="163">
        <v>10</v>
      </c>
      <c r="B23" s="158"/>
      <c r="C23" s="158"/>
      <c r="D23" s="158"/>
      <c r="E23" s="158"/>
      <c r="F23" s="159" t="s">
        <v>712</v>
      </c>
      <c r="G23" s="158"/>
      <c r="H23" s="847" t="s">
        <v>401</v>
      </c>
      <c r="I23" s="847"/>
      <c r="J23" s="847"/>
      <c r="K23" s="171"/>
    </row>
    <row r="24" spans="1:11" s="157" customFormat="1" ht="18" x14ac:dyDescent="0.25">
      <c r="A24" s="163">
        <v>11</v>
      </c>
      <c r="B24" s="159" t="s">
        <v>402</v>
      </c>
      <c r="C24" s="161"/>
      <c r="D24" s="161" t="s">
        <v>403</v>
      </c>
      <c r="E24" s="161" t="s">
        <v>713</v>
      </c>
      <c r="F24" s="161" t="s">
        <v>404</v>
      </c>
      <c r="G24" s="161" t="s">
        <v>405</v>
      </c>
      <c r="H24" s="161" t="s">
        <v>406</v>
      </c>
      <c r="I24" s="161" t="s">
        <v>404</v>
      </c>
      <c r="J24" s="161" t="s">
        <v>405</v>
      </c>
      <c r="K24" s="171"/>
    </row>
    <row r="25" spans="1:11" ht="18.75" x14ac:dyDescent="0.3">
      <c r="A25" s="163">
        <v>12</v>
      </c>
      <c r="B25" s="164" t="s">
        <v>407</v>
      </c>
      <c r="C25" s="165"/>
      <c r="D25" s="166">
        <v>1016247</v>
      </c>
      <c r="E25" s="166">
        <v>1014113</v>
      </c>
      <c r="F25" s="166">
        <f>D25-E25</f>
        <v>2134</v>
      </c>
      <c r="G25" s="167">
        <f>F25/E25</f>
        <v>2.1043019860705857E-3</v>
      </c>
      <c r="H25" s="166">
        <v>1002680</v>
      </c>
      <c r="I25" s="166">
        <f t="shared" ref="I25:I30" si="4">+D25-H25</f>
        <v>13567</v>
      </c>
      <c r="J25" s="167">
        <f t="shared" ref="J25:J30" si="5">+I25/H25</f>
        <v>1.3530737623169904E-2</v>
      </c>
      <c r="K25" s="171"/>
    </row>
    <row r="26" spans="1:11" ht="18.75" x14ac:dyDescent="0.3">
      <c r="A26" s="163">
        <v>13</v>
      </c>
      <c r="B26" s="164" t="s">
        <v>941</v>
      </c>
      <c r="C26" s="165"/>
      <c r="D26" s="166">
        <v>129312</v>
      </c>
      <c r="E26" s="166">
        <v>130058</v>
      </c>
      <c r="F26" s="166">
        <f t="shared" ref="F26:F30" si="6">D26-E26</f>
        <v>-746</v>
      </c>
      <c r="G26" s="167">
        <f t="shared" ref="G26:G31" si="7">F26/E26</f>
        <v>-5.7359024435251968E-3</v>
      </c>
      <c r="H26" s="166">
        <v>127687</v>
      </c>
      <c r="I26" s="166">
        <f t="shared" si="4"/>
        <v>1625</v>
      </c>
      <c r="J26" s="167">
        <f t="shared" si="5"/>
        <v>1.2726432604728751E-2</v>
      </c>
      <c r="K26" s="171"/>
    </row>
    <row r="27" spans="1:11" ht="18.75" x14ac:dyDescent="0.3">
      <c r="A27" s="163">
        <v>14</v>
      </c>
      <c r="B27" s="164" t="s">
        <v>942</v>
      </c>
      <c r="C27" s="165"/>
      <c r="D27" s="166">
        <v>3348</v>
      </c>
      <c r="E27" s="166">
        <v>3340</v>
      </c>
      <c r="F27" s="166">
        <f t="shared" si="6"/>
        <v>8</v>
      </c>
      <c r="G27" s="167">
        <f t="shared" si="7"/>
        <v>2.3952095808383233E-3</v>
      </c>
      <c r="H27" s="166">
        <v>3381</v>
      </c>
      <c r="I27" s="166">
        <f t="shared" si="4"/>
        <v>-33</v>
      </c>
      <c r="J27" s="167">
        <f t="shared" si="5"/>
        <v>-9.7604259094942331E-3</v>
      </c>
    </row>
    <row r="28" spans="1:11" ht="18.75" x14ac:dyDescent="0.3">
      <c r="A28" s="163">
        <v>15</v>
      </c>
      <c r="B28" s="164" t="s">
        <v>416</v>
      </c>
      <c r="C28" s="165"/>
      <c r="D28" s="166">
        <v>7084</v>
      </c>
      <c r="E28" s="166">
        <v>7145</v>
      </c>
      <c r="F28" s="166">
        <f t="shared" si="6"/>
        <v>-61</v>
      </c>
      <c r="G28" s="167">
        <f t="shared" si="7"/>
        <v>-8.5374387683694892E-3</v>
      </c>
      <c r="H28" s="166">
        <v>6803</v>
      </c>
      <c r="I28" s="166">
        <f t="shared" si="4"/>
        <v>281</v>
      </c>
      <c r="J28" s="167">
        <f t="shared" si="5"/>
        <v>4.1305306482434218E-2</v>
      </c>
    </row>
    <row r="29" spans="1:11" ht="18.75" x14ac:dyDescent="0.3">
      <c r="A29" s="163">
        <v>16</v>
      </c>
      <c r="B29" s="164" t="s">
        <v>943</v>
      </c>
      <c r="C29" s="168"/>
      <c r="D29" s="166">
        <v>8</v>
      </c>
      <c r="E29" s="166">
        <v>8</v>
      </c>
      <c r="F29" s="166">
        <f t="shared" si="6"/>
        <v>0</v>
      </c>
      <c r="G29" s="167">
        <f t="shared" si="7"/>
        <v>0</v>
      </c>
      <c r="H29" s="166">
        <v>8</v>
      </c>
      <c r="I29" s="166">
        <f t="shared" si="4"/>
        <v>0</v>
      </c>
      <c r="J29" s="167">
        <f t="shared" si="5"/>
        <v>0</v>
      </c>
      <c r="K29" s="173"/>
    </row>
    <row r="30" spans="1:11" ht="18.75" x14ac:dyDescent="0.3">
      <c r="A30" s="163">
        <v>17</v>
      </c>
      <c r="B30" s="164" t="s">
        <v>417</v>
      </c>
      <c r="C30" s="168"/>
      <c r="D30" s="169">
        <v>16</v>
      </c>
      <c r="E30" s="169">
        <v>16</v>
      </c>
      <c r="F30" s="169">
        <f t="shared" si="6"/>
        <v>0</v>
      </c>
      <c r="G30" s="170">
        <f t="shared" si="7"/>
        <v>0</v>
      </c>
      <c r="H30" s="169">
        <v>16</v>
      </c>
      <c r="I30" s="169">
        <f t="shared" si="4"/>
        <v>0</v>
      </c>
      <c r="J30" s="170">
        <f t="shared" si="5"/>
        <v>0</v>
      </c>
      <c r="K30" s="171"/>
    </row>
    <row r="31" spans="1:11" ht="18.75" x14ac:dyDescent="0.3">
      <c r="A31" s="163">
        <v>18</v>
      </c>
      <c r="B31" s="164" t="s">
        <v>413</v>
      </c>
      <c r="C31" s="165"/>
      <c r="D31" s="166">
        <f>SUM(D25:D30)</f>
        <v>1156015</v>
      </c>
      <c r="E31" s="166">
        <f>SUM(E25:E30)</f>
        <v>1154680</v>
      </c>
      <c r="F31" s="172">
        <f>SUM(F25:F30)</f>
        <v>1335</v>
      </c>
      <c r="G31" s="167">
        <f t="shared" si="7"/>
        <v>1.1561644784702256E-3</v>
      </c>
      <c r="H31" s="172">
        <f>SUM(H25:H30)</f>
        <v>1140575</v>
      </c>
      <c r="I31" s="172">
        <f>SUM(I25:I30)</f>
        <v>15440</v>
      </c>
      <c r="J31" s="167">
        <f>+I31/H31</f>
        <v>1.3537031760296341E-2</v>
      </c>
      <c r="K31" s="173"/>
    </row>
    <row r="32" spans="1:11" ht="18.75" x14ac:dyDescent="0.3">
      <c r="A32" s="163">
        <v>19</v>
      </c>
      <c r="B32" s="177"/>
      <c r="C32" s="178"/>
      <c r="D32" s="169"/>
      <c r="E32" s="169"/>
      <c r="F32" s="179"/>
      <c r="G32" s="170"/>
      <c r="H32" s="179"/>
      <c r="I32" s="179"/>
      <c r="J32" s="170"/>
      <c r="K32" s="173"/>
    </row>
    <row r="33" spans="1:11" ht="18.75" x14ac:dyDescent="0.3">
      <c r="A33" s="163">
        <v>20</v>
      </c>
      <c r="B33" s="853" t="s">
        <v>748</v>
      </c>
      <c r="C33" s="852"/>
      <c r="D33" s="852"/>
      <c r="E33" s="852"/>
      <c r="F33" s="852"/>
      <c r="G33" s="852"/>
      <c r="H33" s="852"/>
      <c r="I33" s="852"/>
      <c r="J33" s="852"/>
      <c r="K33" s="176"/>
    </row>
    <row r="34" spans="1:11" s="157" customFormat="1" ht="18" x14ac:dyDescent="0.25">
      <c r="A34" s="163">
        <v>21</v>
      </c>
      <c r="B34" s="158"/>
      <c r="C34" s="158"/>
      <c r="D34" s="158"/>
      <c r="E34" s="158"/>
      <c r="F34" s="159" t="s">
        <v>712</v>
      </c>
      <c r="G34" s="158"/>
      <c r="H34" s="847" t="s">
        <v>401</v>
      </c>
      <c r="I34" s="847"/>
      <c r="J34" s="847"/>
      <c r="K34" s="171"/>
    </row>
    <row r="35" spans="1:11" s="157" customFormat="1" ht="18" x14ac:dyDescent="0.25">
      <c r="A35" s="163">
        <v>22</v>
      </c>
      <c r="B35" s="159" t="s">
        <v>402</v>
      </c>
      <c r="C35" s="161"/>
      <c r="D35" s="161" t="s">
        <v>403</v>
      </c>
      <c r="E35" s="161" t="s">
        <v>713</v>
      </c>
      <c r="F35" s="161" t="s">
        <v>404</v>
      </c>
      <c r="G35" s="161" t="s">
        <v>405</v>
      </c>
      <c r="H35" s="161" t="s">
        <v>406</v>
      </c>
      <c r="I35" s="161" t="s">
        <v>404</v>
      </c>
      <c r="J35" s="161" t="s">
        <v>405</v>
      </c>
      <c r="K35" s="171"/>
    </row>
    <row r="36" spans="1:11" ht="18.75" x14ac:dyDescent="0.3">
      <c r="A36" s="163">
        <v>23</v>
      </c>
      <c r="B36" s="164" t="s">
        <v>407</v>
      </c>
      <c r="C36" s="165"/>
      <c r="D36" s="166">
        <v>1010574</v>
      </c>
      <c r="E36" s="166">
        <v>1009688</v>
      </c>
      <c r="F36" s="166">
        <f>D36-E36</f>
        <v>886</v>
      </c>
      <c r="G36" s="167">
        <f>F36/E36</f>
        <v>8.7749879170595274E-4</v>
      </c>
      <c r="H36" s="166">
        <v>998078</v>
      </c>
      <c r="I36" s="166">
        <f t="shared" ref="I36:I41" si="8">+D36-H36</f>
        <v>12496</v>
      </c>
      <c r="J36" s="167">
        <f t="shared" ref="J36:J41" si="9">+I36/H36</f>
        <v>1.2520063562166483E-2</v>
      </c>
      <c r="K36" s="171"/>
    </row>
    <row r="37" spans="1:11" ht="18.75" x14ac:dyDescent="0.3">
      <c r="A37" s="163">
        <v>24</v>
      </c>
      <c r="B37" s="164" t="s">
        <v>941</v>
      </c>
      <c r="C37" s="165"/>
      <c r="D37" s="166">
        <v>128845</v>
      </c>
      <c r="E37" s="166">
        <v>129146</v>
      </c>
      <c r="F37" s="166">
        <f t="shared" ref="F37:F41" si="10">D37-E37</f>
        <v>-301</v>
      </c>
      <c r="G37" s="167">
        <f t="shared" ref="G37:G42" si="11">F37/E37</f>
        <v>-2.3306954919238691E-3</v>
      </c>
      <c r="H37" s="166">
        <v>126829</v>
      </c>
      <c r="I37" s="166">
        <f t="shared" si="8"/>
        <v>2016</v>
      </c>
      <c r="J37" s="167">
        <f t="shared" si="9"/>
        <v>1.5895418240307817E-2</v>
      </c>
      <c r="K37" s="171"/>
    </row>
    <row r="38" spans="1:11" ht="18.75" x14ac:dyDescent="0.3">
      <c r="A38" s="163">
        <v>25</v>
      </c>
      <c r="B38" s="164" t="s">
        <v>942</v>
      </c>
      <c r="C38" s="165"/>
      <c r="D38" s="166">
        <v>3362</v>
      </c>
      <c r="E38" s="166">
        <v>3350</v>
      </c>
      <c r="F38" s="166">
        <f t="shared" si="10"/>
        <v>12</v>
      </c>
      <c r="G38" s="167">
        <f t="shared" si="11"/>
        <v>3.582089552238806E-3</v>
      </c>
      <c r="H38" s="166">
        <v>3399</v>
      </c>
      <c r="I38" s="166">
        <f t="shared" si="8"/>
        <v>-37</v>
      </c>
      <c r="J38" s="167">
        <f t="shared" si="9"/>
        <v>-1.0885554574874964E-2</v>
      </c>
    </row>
    <row r="39" spans="1:11" ht="18.75" x14ac:dyDescent="0.3">
      <c r="A39" s="163">
        <v>26</v>
      </c>
      <c r="B39" s="164" t="s">
        <v>416</v>
      </c>
      <c r="C39" s="165"/>
      <c r="D39" s="166">
        <v>6984</v>
      </c>
      <c r="E39" s="166">
        <v>7070</v>
      </c>
      <c r="F39" s="166">
        <f t="shared" si="10"/>
        <v>-86</v>
      </c>
      <c r="G39" s="167">
        <f t="shared" si="11"/>
        <v>-1.2164073550212163E-2</v>
      </c>
      <c r="H39" s="166">
        <v>6714</v>
      </c>
      <c r="I39" s="166">
        <f t="shared" si="8"/>
        <v>270</v>
      </c>
      <c r="J39" s="167">
        <f t="shared" si="9"/>
        <v>4.0214477211796246E-2</v>
      </c>
    </row>
    <row r="40" spans="1:11" ht="18.75" x14ac:dyDescent="0.3">
      <c r="A40" s="163">
        <v>27</v>
      </c>
      <c r="B40" s="164" t="s">
        <v>943</v>
      </c>
      <c r="C40" s="168"/>
      <c r="D40" s="166">
        <v>8</v>
      </c>
      <c r="E40" s="166">
        <v>8</v>
      </c>
      <c r="F40" s="166">
        <f t="shared" si="10"/>
        <v>0</v>
      </c>
      <c r="G40" s="167">
        <f t="shared" si="11"/>
        <v>0</v>
      </c>
      <c r="H40" s="166">
        <v>8</v>
      </c>
      <c r="I40" s="166">
        <f t="shared" si="8"/>
        <v>0</v>
      </c>
      <c r="J40" s="167">
        <f t="shared" si="9"/>
        <v>0</v>
      </c>
      <c r="K40" s="173"/>
    </row>
    <row r="41" spans="1:11" ht="18.75" x14ac:dyDescent="0.3">
      <c r="A41" s="163">
        <v>28</v>
      </c>
      <c r="B41" s="164" t="s">
        <v>417</v>
      </c>
      <c r="C41" s="168"/>
      <c r="D41" s="169">
        <v>16</v>
      </c>
      <c r="E41" s="169">
        <v>16</v>
      </c>
      <c r="F41" s="169">
        <f t="shared" si="10"/>
        <v>0</v>
      </c>
      <c r="G41" s="170">
        <f t="shared" si="11"/>
        <v>0</v>
      </c>
      <c r="H41" s="169">
        <v>16</v>
      </c>
      <c r="I41" s="169">
        <f t="shared" si="8"/>
        <v>0</v>
      </c>
      <c r="J41" s="170">
        <f t="shared" si="9"/>
        <v>0</v>
      </c>
      <c r="K41" s="171"/>
    </row>
    <row r="42" spans="1:11" ht="18.75" x14ac:dyDescent="0.3">
      <c r="A42" s="163">
        <v>29</v>
      </c>
      <c r="B42" s="164" t="s">
        <v>413</v>
      </c>
      <c r="C42" s="165"/>
      <c r="D42" s="166">
        <f>SUM(D36:D41)</f>
        <v>1149789</v>
      </c>
      <c r="E42" s="166">
        <f>SUM(E36:E41)</f>
        <v>1149278</v>
      </c>
      <c r="F42" s="172">
        <f>SUM(F36:F41)</f>
        <v>511</v>
      </c>
      <c r="G42" s="167">
        <f t="shared" si="11"/>
        <v>4.4462697450051251E-4</v>
      </c>
      <c r="H42" s="172">
        <f>SUM(H36:H41)</f>
        <v>1135044</v>
      </c>
      <c r="I42" s="172">
        <f>SUM(I36:I41)</f>
        <v>14745</v>
      </c>
      <c r="J42" s="167">
        <f>+I42/H42</f>
        <v>1.2990685823633269E-2</v>
      </c>
      <c r="K42" s="173"/>
    </row>
    <row r="43" spans="1:11" ht="18.75" x14ac:dyDescent="0.3">
      <c r="A43" s="163">
        <v>30</v>
      </c>
      <c r="B43" s="174"/>
      <c r="C43" s="180"/>
      <c r="D43" s="181"/>
      <c r="E43" s="181"/>
      <c r="F43" s="182"/>
      <c r="G43" s="183"/>
      <c r="H43" s="182"/>
      <c r="I43" s="182"/>
      <c r="J43" s="183"/>
      <c r="K43" s="173"/>
    </row>
    <row r="44" spans="1:11" ht="18.75" x14ac:dyDescent="0.3">
      <c r="A44" s="163">
        <v>31</v>
      </c>
      <c r="B44" s="853" t="s">
        <v>415</v>
      </c>
      <c r="C44" s="852"/>
      <c r="D44" s="852"/>
      <c r="E44" s="852"/>
      <c r="F44" s="852"/>
      <c r="G44" s="852"/>
      <c r="H44" s="852"/>
      <c r="I44" s="852"/>
      <c r="J44" s="852"/>
      <c r="K44" s="173"/>
    </row>
    <row r="45" spans="1:11" ht="18.75" x14ac:dyDescent="0.3">
      <c r="A45" s="163">
        <v>32</v>
      </c>
      <c r="B45" s="158"/>
      <c r="C45" s="158"/>
      <c r="D45" s="158"/>
      <c r="E45" s="158"/>
      <c r="F45" s="159" t="s">
        <v>712</v>
      </c>
      <c r="G45" s="158"/>
      <c r="H45" s="847" t="s">
        <v>401</v>
      </c>
      <c r="I45" s="847"/>
      <c r="J45" s="847"/>
      <c r="K45" s="173"/>
    </row>
    <row r="46" spans="1:11" ht="18.75" x14ac:dyDescent="0.3">
      <c r="A46" s="163">
        <v>33</v>
      </c>
      <c r="B46" s="159" t="s">
        <v>402</v>
      </c>
      <c r="C46" s="161"/>
      <c r="D46" s="161" t="s">
        <v>403</v>
      </c>
      <c r="E46" s="161" t="s">
        <v>713</v>
      </c>
      <c r="F46" s="161" t="s">
        <v>404</v>
      </c>
      <c r="G46" s="161" t="s">
        <v>405</v>
      </c>
      <c r="H46" s="161" t="s">
        <v>406</v>
      </c>
      <c r="I46" s="161" t="s">
        <v>404</v>
      </c>
      <c r="J46" s="161" t="s">
        <v>405</v>
      </c>
      <c r="K46" s="173"/>
    </row>
    <row r="47" spans="1:11" ht="18.75" x14ac:dyDescent="0.3">
      <c r="A47" s="163">
        <v>34</v>
      </c>
      <c r="B47" s="164" t="s">
        <v>407</v>
      </c>
      <c r="C47" s="165"/>
      <c r="D47" s="166">
        <v>1010574</v>
      </c>
      <c r="E47" s="166">
        <v>1009688</v>
      </c>
      <c r="F47" s="166">
        <f>D47-E47</f>
        <v>886</v>
      </c>
      <c r="G47" s="167">
        <f>F47/E47</f>
        <v>8.7749879170595274E-4</v>
      </c>
      <c r="H47" s="166">
        <v>998078</v>
      </c>
      <c r="I47" s="166">
        <f t="shared" ref="I47:I52" si="12">+D47-H47</f>
        <v>12496</v>
      </c>
      <c r="J47" s="167">
        <f t="shared" ref="J47:J52" si="13">+I47/H47</f>
        <v>1.2520063562166483E-2</v>
      </c>
      <c r="K47" s="173"/>
    </row>
    <row r="48" spans="1:11" ht="18.75" x14ac:dyDescent="0.3">
      <c r="A48" s="163">
        <v>35</v>
      </c>
      <c r="B48" s="164" t="s">
        <v>941</v>
      </c>
      <c r="C48" s="165"/>
      <c r="D48" s="166">
        <v>128845</v>
      </c>
      <c r="E48" s="166">
        <v>129146</v>
      </c>
      <c r="F48" s="166">
        <f t="shared" ref="F48:F52" si="14">D48-E48</f>
        <v>-301</v>
      </c>
      <c r="G48" s="167">
        <f t="shared" ref="G48:G53" si="15">F48/E48</f>
        <v>-2.3306954919238691E-3</v>
      </c>
      <c r="H48" s="166">
        <v>126829</v>
      </c>
      <c r="I48" s="166">
        <f t="shared" si="12"/>
        <v>2016</v>
      </c>
      <c r="J48" s="167">
        <f t="shared" si="13"/>
        <v>1.5895418240307817E-2</v>
      </c>
    </row>
    <row r="49" spans="1:10" ht="18.75" x14ac:dyDescent="0.3">
      <c r="A49" s="163">
        <v>36</v>
      </c>
      <c r="B49" s="164" t="s">
        <v>942</v>
      </c>
      <c r="C49" s="165"/>
      <c r="D49" s="166">
        <v>3362</v>
      </c>
      <c r="E49" s="166">
        <v>3350</v>
      </c>
      <c r="F49" s="166">
        <f t="shared" si="14"/>
        <v>12</v>
      </c>
      <c r="G49" s="167">
        <f t="shared" si="15"/>
        <v>3.582089552238806E-3</v>
      </c>
      <c r="H49" s="166">
        <v>3399</v>
      </c>
      <c r="I49" s="166">
        <f t="shared" si="12"/>
        <v>-37</v>
      </c>
      <c r="J49" s="167">
        <f t="shared" si="13"/>
        <v>-1.0885554574874964E-2</v>
      </c>
    </row>
    <row r="50" spans="1:10" ht="18.75" x14ac:dyDescent="0.3">
      <c r="A50" s="163">
        <v>37</v>
      </c>
      <c r="B50" s="164" t="s">
        <v>416</v>
      </c>
      <c r="C50" s="165"/>
      <c r="D50" s="166">
        <v>6984</v>
      </c>
      <c r="E50" s="166">
        <v>7070</v>
      </c>
      <c r="F50" s="166">
        <f t="shared" si="14"/>
        <v>-86</v>
      </c>
      <c r="G50" s="167">
        <f t="shared" si="15"/>
        <v>-1.2164073550212163E-2</v>
      </c>
      <c r="H50" s="166">
        <v>6714</v>
      </c>
      <c r="I50" s="166">
        <f t="shared" si="12"/>
        <v>270</v>
      </c>
      <c r="J50" s="167">
        <f t="shared" si="13"/>
        <v>4.0214477211796246E-2</v>
      </c>
    </row>
    <row r="51" spans="1:10" ht="18.75" x14ac:dyDescent="0.3">
      <c r="A51" s="163">
        <v>38</v>
      </c>
      <c r="B51" s="164" t="s">
        <v>943</v>
      </c>
      <c r="C51" s="168"/>
      <c r="D51" s="166">
        <v>8</v>
      </c>
      <c r="E51" s="166">
        <v>8</v>
      </c>
      <c r="F51" s="166">
        <f t="shared" si="14"/>
        <v>0</v>
      </c>
      <c r="G51" s="167">
        <f t="shared" si="15"/>
        <v>0</v>
      </c>
      <c r="H51" s="166">
        <v>8</v>
      </c>
      <c r="I51" s="166">
        <f t="shared" si="12"/>
        <v>0</v>
      </c>
      <c r="J51" s="167">
        <f t="shared" si="13"/>
        <v>0</v>
      </c>
    </row>
    <row r="52" spans="1:10" ht="18.75" x14ac:dyDescent="0.3">
      <c r="A52" s="163">
        <v>39</v>
      </c>
      <c r="B52" s="164" t="s">
        <v>417</v>
      </c>
      <c r="C52" s="168"/>
      <c r="D52" s="169">
        <v>16</v>
      </c>
      <c r="E52" s="169">
        <v>16</v>
      </c>
      <c r="F52" s="169">
        <f t="shared" si="14"/>
        <v>0</v>
      </c>
      <c r="G52" s="170">
        <f t="shared" si="15"/>
        <v>0</v>
      </c>
      <c r="H52" s="169">
        <v>16</v>
      </c>
      <c r="I52" s="169">
        <f t="shared" si="12"/>
        <v>0</v>
      </c>
      <c r="J52" s="170">
        <f t="shared" si="13"/>
        <v>0</v>
      </c>
    </row>
    <row r="53" spans="1:10" ht="18.75" x14ac:dyDescent="0.3">
      <c r="A53" s="163">
        <v>40</v>
      </c>
      <c r="B53" s="164" t="s">
        <v>413</v>
      </c>
      <c r="C53" s="165"/>
      <c r="D53" s="166">
        <f>SUM(D47:D52)</f>
        <v>1149789</v>
      </c>
      <c r="E53" s="166">
        <f t="shared" ref="E53:F53" si="16">SUM(E47:E52)</f>
        <v>1149278</v>
      </c>
      <c r="F53" s="172">
        <f t="shared" si="16"/>
        <v>511</v>
      </c>
      <c r="G53" s="167">
        <f t="shared" si="15"/>
        <v>4.4462697450051251E-4</v>
      </c>
      <c r="H53" s="172">
        <f>SUM(H47:H52)</f>
        <v>1135044</v>
      </c>
      <c r="I53" s="172">
        <f>SUM(I47:I52)</f>
        <v>14745</v>
      </c>
      <c r="J53" s="167">
        <f>+I53/H53</f>
        <v>1.2990685823633269E-2</v>
      </c>
    </row>
    <row r="54" spans="1:10" ht="18.75" x14ac:dyDescent="0.3">
      <c r="A54" s="184"/>
      <c r="B54" s="185"/>
      <c r="C54" s="186"/>
      <c r="D54" s="187"/>
      <c r="E54" s="166"/>
      <c r="F54" s="188"/>
      <c r="G54" s="189"/>
      <c r="H54" s="172"/>
      <c r="I54" s="188"/>
      <c r="J54" s="189"/>
    </row>
    <row r="55" spans="1:10" ht="18.75" x14ac:dyDescent="0.3">
      <c r="B55" s="185"/>
      <c r="C55" s="186"/>
      <c r="D55" s="187"/>
      <c r="E55" s="166"/>
      <c r="F55" s="188"/>
      <c r="G55" s="189"/>
      <c r="H55" s="172"/>
      <c r="I55" s="188"/>
      <c r="J55" s="189"/>
    </row>
    <row r="56" spans="1:10" ht="18.75" x14ac:dyDescent="0.3">
      <c r="B56" s="185"/>
      <c r="C56" s="186"/>
      <c r="D56" s="187"/>
      <c r="E56" s="166"/>
      <c r="F56" s="188"/>
      <c r="G56" s="189"/>
      <c r="H56" s="172"/>
      <c r="I56" s="188"/>
      <c r="J56" s="189"/>
    </row>
    <row r="57" spans="1:10" ht="18.75" x14ac:dyDescent="0.3">
      <c r="B57" s="185"/>
      <c r="C57" s="186"/>
      <c r="D57" s="187"/>
      <c r="E57" s="166"/>
      <c r="F57" s="188"/>
      <c r="G57" s="189"/>
      <c r="H57" s="172"/>
      <c r="I57" s="188"/>
      <c r="J57" s="189"/>
    </row>
    <row r="58" spans="1:10" ht="18.75" x14ac:dyDescent="0.3">
      <c r="B58" s="185"/>
      <c r="C58" s="186"/>
      <c r="D58" s="187"/>
      <c r="E58" s="166"/>
      <c r="F58" s="188"/>
      <c r="G58" s="189"/>
      <c r="H58" s="172"/>
      <c r="I58" s="188"/>
      <c r="J58" s="189"/>
    </row>
    <row r="59" spans="1:10" ht="18.75" x14ac:dyDescent="0.3">
      <c r="B59" s="185"/>
      <c r="C59" s="186"/>
      <c r="D59" s="187"/>
      <c r="E59" s="166"/>
      <c r="F59" s="188"/>
      <c r="G59" s="189"/>
      <c r="H59" s="172"/>
      <c r="I59" s="188"/>
      <c r="J59" s="189"/>
    </row>
    <row r="61" spans="1:10" x14ac:dyDescent="0.3">
      <c r="B61" s="190"/>
      <c r="H61" s="142" t="s">
        <v>396</v>
      </c>
    </row>
  </sheetData>
  <mergeCells count="12">
    <mergeCell ref="H45:J45"/>
    <mergeCell ref="B2:J2"/>
    <mergeCell ref="B3:J3"/>
    <mergeCell ref="B4:J4"/>
    <mergeCell ref="B6:J6"/>
    <mergeCell ref="B11:J11"/>
    <mergeCell ref="H12:J12"/>
    <mergeCell ref="B22:J22"/>
    <mergeCell ref="H23:J23"/>
    <mergeCell ref="B33:J33"/>
    <mergeCell ref="H34:J34"/>
    <mergeCell ref="B44:J44"/>
  </mergeCells>
  <printOptions horizontalCentered="1"/>
  <pageMargins left="0.25" right="0.25" top="0.75" bottom="0.75" header="0" footer="0"/>
  <pageSetup scale="62" orientation="portrait" r:id="rId1"/>
  <headerFooter alignWithMargins="0">
    <oddFooter xml:space="preserve">&amp;L
&amp;C&amp;14 10a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28" zoomScale="70" zoomScaleNormal="70" zoomScaleSheetLayoutView="70" workbookViewId="0">
      <selection activeCell="I55" sqref="I55"/>
    </sheetView>
  </sheetViews>
  <sheetFormatPr defaultColWidth="11.5" defaultRowHeight="16.5" x14ac:dyDescent="0.3"/>
  <cols>
    <col min="1" max="1" width="6.5" style="191" bestFit="1" customWidth="1"/>
    <col min="2" max="2" width="47.1640625" style="194" customWidth="1"/>
    <col min="3" max="3" width="1.5" style="194" customWidth="1"/>
    <col min="4" max="4" width="18.83203125" style="194" bestFit="1" customWidth="1"/>
    <col min="5" max="5" width="18.83203125" style="228" bestFit="1" customWidth="1"/>
    <col min="6" max="6" width="20.5" style="194" customWidth="1"/>
    <col min="7" max="7" width="18.6640625" style="194" customWidth="1"/>
    <col min="8" max="8" width="20.1640625" style="194" customWidth="1"/>
    <col min="9" max="9" width="20" style="194" customWidth="1"/>
    <col min="10" max="10" width="22.6640625" style="194" customWidth="1"/>
    <col min="11" max="11" width="12.33203125" style="194" customWidth="1"/>
    <col min="12" max="16384" width="11.5" style="194"/>
  </cols>
  <sheetData>
    <row r="1" spans="1:11" x14ac:dyDescent="0.3">
      <c r="B1" s="192"/>
      <c r="C1" s="192"/>
      <c r="D1" s="193"/>
      <c r="E1" s="193"/>
      <c r="F1" s="193"/>
      <c r="G1" s="193"/>
      <c r="H1" s="193"/>
      <c r="I1" s="193"/>
      <c r="J1" s="193"/>
      <c r="K1" s="193"/>
    </row>
    <row r="2" spans="1:11" ht="20.25" x14ac:dyDescent="0.3">
      <c r="B2" s="848" t="s">
        <v>398</v>
      </c>
      <c r="C2" s="848"/>
      <c r="D2" s="848"/>
      <c r="E2" s="848"/>
      <c r="F2" s="848"/>
      <c r="G2" s="848"/>
      <c r="H2" s="848"/>
      <c r="I2" s="848"/>
      <c r="J2" s="848"/>
      <c r="K2" s="195"/>
    </row>
    <row r="3" spans="1:11" ht="20.25" x14ac:dyDescent="0.3">
      <c r="B3" s="848" t="s">
        <v>399</v>
      </c>
      <c r="C3" s="848"/>
      <c r="D3" s="848"/>
      <c r="E3" s="848"/>
      <c r="F3" s="848"/>
      <c r="G3" s="848"/>
      <c r="H3" s="848"/>
      <c r="I3" s="848"/>
      <c r="J3" s="848"/>
      <c r="K3" s="195"/>
    </row>
    <row r="4" spans="1:11" ht="20.25" x14ac:dyDescent="0.3">
      <c r="B4" s="849" t="s">
        <v>1062</v>
      </c>
      <c r="C4" s="849"/>
      <c r="D4" s="849"/>
      <c r="E4" s="849"/>
      <c r="F4" s="849"/>
      <c r="G4" s="849"/>
      <c r="H4" s="849"/>
      <c r="I4" s="849"/>
      <c r="J4" s="849"/>
      <c r="K4" s="196"/>
    </row>
    <row r="5" spans="1:11" x14ac:dyDescent="0.3">
      <c r="B5" s="197"/>
      <c r="C5" s="197"/>
      <c r="D5" s="198"/>
      <c r="E5" s="199"/>
      <c r="F5" s="198"/>
      <c r="G5" s="198"/>
      <c r="H5" s="198"/>
      <c r="I5" s="198"/>
      <c r="J5" s="198"/>
      <c r="K5" s="198"/>
    </row>
    <row r="6" spans="1:11" ht="18.75" x14ac:dyDescent="0.3">
      <c r="B6" s="855" t="s">
        <v>372</v>
      </c>
      <c r="C6" s="855"/>
      <c r="D6" s="855"/>
      <c r="E6" s="855"/>
      <c r="F6" s="855"/>
      <c r="G6" s="855"/>
      <c r="H6" s="855"/>
      <c r="I6" s="855"/>
      <c r="J6" s="855"/>
      <c r="K6" s="200"/>
    </row>
    <row r="7" spans="1:11" ht="18.75" x14ac:dyDescent="0.3">
      <c r="B7" s="200"/>
      <c r="C7" s="200"/>
      <c r="D7" s="200"/>
      <c r="E7" s="200"/>
      <c r="F7" s="200"/>
      <c r="G7" s="200"/>
      <c r="H7" s="200"/>
      <c r="I7" s="200"/>
      <c r="J7" s="200"/>
      <c r="K7" s="200"/>
    </row>
    <row r="8" spans="1:11" s="191" customFormat="1" ht="18" x14ac:dyDescent="0.25">
      <c r="B8" s="200"/>
      <c r="C8" s="200"/>
      <c r="D8" s="201" t="s">
        <v>930</v>
      </c>
      <c r="E8" s="201" t="s">
        <v>931</v>
      </c>
      <c r="F8" s="201" t="s">
        <v>932</v>
      </c>
      <c r="G8" s="201" t="s">
        <v>933</v>
      </c>
      <c r="H8" s="201" t="s">
        <v>934</v>
      </c>
      <c r="I8" s="201" t="s">
        <v>935</v>
      </c>
      <c r="J8" s="201" t="s">
        <v>936</v>
      </c>
      <c r="K8" s="200"/>
    </row>
    <row r="9" spans="1:11" s="191" customFormat="1" ht="18" x14ac:dyDescent="0.25">
      <c r="B9" s="200"/>
      <c r="C9" s="200"/>
      <c r="D9" s="202" t="s">
        <v>930</v>
      </c>
      <c r="E9" s="202" t="s">
        <v>931</v>
      </c>
      <c r="F9" s="202" t="s">
        <v>937</v>
      </c>
      <c r="G9" s="202" t="s">
        <v>938</v>
      </c>
      <c r="H9" s="202"/>
      <c r="I9" s="202" t="s">
        <v>939</v>
      </c>
      <c r="J9" s="202" t="s">
        <v>940</v>
      </c>
      <c r="K9" s="200"/>
    </row>
    <row r="11" spans="1:11" s="205" customFormat="1" ht="18" x14ac:dyDescent="0.25">
      <c r="A11" s="203"/>
      <c r="B11" s="856" t="s">
        <v>400</v>
      </c>
      <c r="C11" s="856"/>
      <c r="D11" s="856"/>
      <c r="E11" s="856"/>
      <c r="F11" s="856"/>
      <c r="G11" s="856"/>
      <c r="H11" s="856"/>
      <c r="I11" s="856"/>
      <c r="J11" s="856"/>
      <c r="K11" s="204"/>
    </row>
    <row r="12" spans="1:11" s="205" customFormat="1" ht="18" x14ac:dyDescent="0.25">
      <c r="A12" s="203"/>
      <c r="B12" s="206"/>
      <c r="C12" s="206"/>
      <c r="D12" s="206"/>
      <c r="E12" s="207"/>
      <c r="F12" s="208" t="s">
        <v>712</v>
      </c>
      <c r="G12" s="209"/>
      <c r="H12" s="854" t="s">
        <v>401</v>
      </c>
      <c r="I12" s="854"/>
      <c r="J12" s="854"/>
      <c r="K12" s="210"/>
    </row>
    <row r="13" spans="1:11" s="205" customFormat="1" ht="18" x14ac:dyDescent="0.25">
      <c r="A13" s="203"/>
      <c r="B13" s="208" t="s">
        <v>402</v>
      </c>
      <c r="C13" s="208"/>
      <c r="D13" s="211" t="s">
        <v>403</v>
      </c>
      <c r="E13" s="212" t="s">
        <v>713</v>
      </c>
      <c r="F13" s="211" t="s">
        <v>404</v>
      </c>
      <c r="G13" s="211" t="s">
        <v>405</v>
      </c>
      <c r="H13" s="212" t="s">
        <v>406</v>
      </c>
      <c r="I13" s="211" t="s">
        <v>404</v>
      </c>
      <c r="J13" s="211" t="s">
        <v>405</v>
      </c>
      <c r="K13" s="211"/>
    </row>
    <row r="14" spans="1:11" ht="18.75" x14ac:dyDescent="0.3">
      <c r="A14" s="213">
        <v>1</v>
      </c>
      <c r="B14" s="214" t="s">
        <v>407</v>
      </c>
      <c r="C14" s="214"/>
      <c r="D14" s="166">
        <v>778198</v>
      </c>
      <c r="E14" s="187">
        <v>775853</v>
      </c>
      <c r="F14" s="187">
        <f t="shared" ref="F14:F20" si="0">D14-E14</f>
        <v>2345</v>
      </c>
      <c r="G14" s="215">
        <f t="shared" ref="G14:G20" si="1">F14/E14</f>
        <v>3.0224797738746902E-3</v>
      </c>
      <c r="H14" s="166">
        <v>767045</v>
      </c>
      <c r="I14" s="187">
        <f t="shared" ref="I14:I19" si="2">+D14-H14</f>
        <v>11153</v>
      </c>
      <c r="J14" s="216">
        <f t="shared" ref="J14:J20" si="3">+I14/H14</f>
        <v>1.4540216023831718E-2</v>
      </c>
      <c r="K14" s="216"/>
    </row>
    <row r="15" spans="1:11" ht="18.75" x14ac:dyDescent="0.3">
      <c r="A15" s="213">
        <v>2</v>
      </c>
      <c r="B15" s="214" t="s">
        <v>408</v>
      </c>
      <c r="C15" s="214"/>
      <c r="D15" s="166">
        <v>55991</v>
      </c>
      <c r="E15" s="187">
        <v>56822</v>
      </c>
      <c r="F15" s="187">
        <f t="shared" si="0"/>
        <v>-831</v>
      </c>
      <c r="G15" s="215">
        <f t="shared" si="1"/>
        <v>-1.4624617225722432E-2</v>
      </c>
      <c r="H15" s="166">
        <v>55610</v>
      </c>
      <c r="I15" s="187">
        <f t="shared" si="2"/>
        <v>381</v>
      </c>
      <c r="J15" s="216">
        <f t="shared" si="3"/>
        <v>6.8512857399748248E-3</v>
      </c>
      <c r="K15" s="216"/>
    </row>
    <row r="16" spans="1:11" ht="18.75" x14ac:dyDescent="0.3">
      <c r="A16" s="213">
        <v>3</v>
      </c>
      <c r="B16" s="214" t="s">
        <v>409</v>
      </c>
      <c r="C16" s="214"/>
      <c r="D16" s="166">
        <v>375</v>
      </c>
      <c r="E16" s="187">
        <v>246</v>
      </c>
      <c r="F16" s="187">
        <f t="shared" si="0"/>
        <v>129</v>
      </c>
      <c r="G16" s="215">
        <f t="shared" si="1"/>
        <v>0.52439024390243905</v>
      </c>
      <c r="H16" s="166">
        <v>386</v>
      </c>
      <c r="I16" s="187">
        <f t="shared" si="2"/>
        <v>-11</v>
      </c>
      <c r="J16" s="216">
        <f t="shared" si="3"/>
        <v>-2.8497409326424871E-2</v>
      </c>
      <c r="K16" s="216"/>
    </row>
    <row r="17" spans="1:11" ht="18.75" x14ac:dyDescent="0.3">
      <c r="A17" s="213">
        <v>4</v>
      </c>
      <c r="B17" s="214" t="s">
        <v>410</v>
      </c>
      <c r="C17" s="214"/>
      <c r="D17" s="166">
        <v>2304</v>
      </c>
      <c r="E17" s="187">
        <v>2305</v>
      </c>
      <c r="F17" s="187">
        <f t="shared" si="0"/>
        <v>-1</v>
      </c>
      <c r="G17" s="215">
        <f t="shared" si="1"/>
        <v>-4.3383947939262471E-4</v>
      </c>
      <c r="H17" s="166">
        <v>2322</v>
      </c>
      <c r="I17" s="187">
        <f t="shared" si="2"/>
        <v>-18</v>
      </c>
      <c r="J17" s="216">
        <f t="shared" si="3"/>
        <v>-7.7519379844961239E-3</v>
      </c>
      <c r="K17" s="216"/>
    </row>
    <row r="18" spans="1:11" ht="18.75" x14ac:dyDescent="0.3">
      <c r="A18" s="213">
        <v>5</v>
      </c>
      <c r="B18" s="214" t="s">
        <v>411</v>
      </c>
      <c r="C18" s="214"/>
      <c r="D18" s="166">
        <v>10</v>
      </c>
      <c r="E18" s="187">
        <v>11</v>
      </c>
      <c r="F18" s="187">
        <f t="shared" si="0"/>
        <v>-1</v>
      </c>
      <c r="G18" s="215">
        <f t="shared" si="1"/>
        <v>-9.0909090909090912E-2</v>
      </c>
      <c r="H18" s="166">
        <v>10</v>
      </c>
      <c r="I18" s="187">
        <f t="shared" si="2"/>
        <v>0</v>
      </c>
      <c r="J18" s="216">
        <f t="shared" si="3"/>
        <v>0</v>
      </c>
      <c r="K18" s="216"/>
    </row>
    <row r="19" spans="1:11" ht="18.75" x14ac:dyDescent="0.3">
      <c r="A19" s="213">
        <v>6</v>
      </c>
      <c r="B19" s="214" t="s">
        <v>412</v>
      </c>
      <c r="C19" s="214"/>
      <c r="D19" s="169">
        <v>234</v>
      </c>
      <c r="E19" s="217">
        <v>241</v>
      </c>
      <c r="F19" s="217">
        <f t="shared" si="0"/>
        <v>-7</v>
      </c>
      <c r="G19" s="218">
        <f t="shared" si="1"/>
        <v>-2.9045643153526972E-2</v>
      </c>
      <c r="H19" s="217">
        <v>226</v>
      </c>
      <c r="I19" s="217">
        <f t="shared" si="2"/>
        <v>8</v>
      </c>
      <c r="J19" s="219">
        <f t="shared" si="3"/>
        <v>3.5398230088495575E-2</v>
      </c>
      <c r="K19" s="220"/>
    </row>
    <row r="20" spans="1:11" ht="18.75" x14ac:dyDescent="0.3">
      <c r="A20" s="213">
        <v>7</v>
      </c>
      <c r="B20" s="214" t="s">
        <v>413</v>
      </c>
      <c r="C20" s="214"/>
      <c r="D20" s="221">
        <f>SUM(D14:D19)</f>
        <v>837112</v>
      </c>
      <c r="E20" s="222">
        <f>SUM(E14:E19)</f>
        <v>835478</v>
      </c>
      <c r="F20" s="221">
        <f t="shared" si="0"/>
        <v>1634</v>
      </c>
      <c r="G20" s="215">
        <f t="shared" si="1"/>
        <v>1.9557666389779264E-3</v>
      </c>
      <c r="H20" s="222">
        <f>SUM(H14:H19)</f>
        <v>825599</v>
      </c>
      <c r="I20" s="221">
        <f>SUM(I14:I19)</f>
        <v>11513</v>
      </c>
      <c r="J20" s="216">
        <f t="shared" si="3"/>
        <v>1.3945026580700801E-2</v>
      </c>
      <c r="K20" s="216"/>
    </row>
    <row r="21" spans="1:11" ht="18.75" x14ac:dyDescent="0.3">
      <c r="A21" s="213">
        <v>8</v>
      </c>
      <c r="B21" s="857" t="s">
        <v>414</v>
      </c>
      <c r="C21" s="857"/>
      <c r="D21" s="857"/>
      <c r="E21" s="857"/>
      <c r="F21" s="857"/>
      <c r="G21" s="857"/>
      <c r="H21" s="857"/>
      <c r="I21" s="857"/>
      <c r="J21" s="857"/>
      <c r="K21" s="223"/>
    </row>
    <row r="22" spans="1:11" ht="18.75" x14ac:dyDescent="0.3">
      <c r="A22" s="213">
        <v>9</v>
      </c>
      <c r="B22" s="206"/>
      <c r="C22" s="206"/>
      <c r="D22" s="206"/>
      <c r="E22" s="207"/>
      <c r="F22" s="208" t="s">
        <v>712</v>
      </c>
      <c r="G22" s="209"/>
      <c r="H22" s="854" t="s">
        <v>401</v>
      </c>
      <c r="I22" s="854"/>
      <c r="J22" s="854"/>
      <c r="K22" s="223"/>
    </row>
    <row r="23" spans="1:11" ht="18.75" x14ac:dyDescent="0.3">
      <c r="A23" s="213">
        <v>10</v>
      </c>
      <c r="B23" s="208" t="s">
        <v>402</v>
      </c>
      <c r="C23" s="208"/>
      <c r="D23" s="211" t="s">
        <v>403</v>
      </c>
      <c r="E23" s="212" t="s">
        <v>713</v>
      </c>
      <c r="F23" s="211" t="s">
        <v>404</v>
      </c>
      <c r="G23" s="211" t="s">
        <v>405</v>
      </c>
      <c r="H23" s="212" t="s">
        <v>406</v>
      </c>
      <c r="I23" s="211" t="s">
        <v>404</v>
      </c>
      <c r="J23" s="211" t="s">
        <v>405</v>
      </c>
      <c r="K23" s="223"/>
    </row>
    <row r="24" spans="1:11" ht="18.75" x14ac:dyDescent="0.3">
      <c r="A24" s="213">
        <v>11</v>
      </c>
      <c r="B24" s="214" t="s">
        <v>407</v>
      </c>
      <c r="C24" s="224"/>
      <c r="D24" s="187">
        <v>776593</v>
      </c>
      <c r="E24" s="187">
        <v>774058</v>
      </c>
      <c r="F24" s="187">
        <f t="shared" ref="F24:F30" si="4">D24-E24</f>
        <v>2535</v>
      </c>
      <c r="G24" s="215">
        <f t="shared" ref="G24:G30" si="5">F24/E24</f>
        <v>3.2749483888804198E-3</v>
      </c>
      <c r="H24" s="166">
        <v>765401</v>
      </c>
      <c r="I24" s="187">
        <f t="shared" ref="I24:I29" si="6">+D24-H24</f>
        <v>11192</v>
      </c>
      <c r="J24" s="216">
        <f t="shared" ref="J24:J30" si="7">+I24/H24</f>
        <v>1.462240054559636E-2</v>
      </c>
      <c r="K24" s="223"/>
    </row>
    <row r="25" spans="1:11" ht="18.75" x14ac:dyDescent="0.3">
      <c r="A25" s="213">
        <v>12</v>
      </c>
      <c r="B25" s="214" t="s">
        <v>408</v>
      </c>
      <c r="C25" s="224"/>
      <c r="D25" s="187">
        <v>55854</v>
      </c>
      <c r="E25" s="187">
        <v>56649</v>
      </c>
      <c r="F25" s="187">
        <f t="shared" si="4"/>
        <v>-795</v>
      </c>
      <c r="G25" s="215">
        <f t="shared" si="5"/>
        <v>-1.4033787004183658E-2</v>
      </c>
      <c r="H25" s="166">
        <v>55610</v>
      </c>
      <c r="I25" s="187">
        <f t="shared" si="6"/>
        <v>244</v>
      </c>
      <c r="J25" s="216">
        <f t="shared" si="7"/>
        <v>4.3877000539471319E-3</v>
      </c>
      <c r="K25" s="223"/>
    </row>
    <row r="26" spans="1:11" ht="18.75" x14ac:dyDescent="0.3">
      <c r="A26" s="213">
        <v>13</v>
      </c>
      <c r="B26" s="214" t="s">
        <v>409</v>
      </c>
      <c r="C26" s="224"/>
      <c r="D26" s="187">
        <v>379</v>
      </c>
      <c r="E26" s="187">
        <v>246</v>
      </c>
      <c r="F26" s="187">
        <f t="shared" si="4"/>
        <v>133</v>
      </c>
      <c r="G26" s="215">
        <f t="shared" si="5"/>
        <v>0.54065040650406504</v>
      </c>
      <c r="H26" s="166">
        <v>386</v>
      </c>
      <c r="I26" s="187">
        <f t="shared" si="6"/>
        <v>-7</v>
      </c>
      <c r="J26" s="216">
        <f t="shared" si="7"/>
        <v>-1.8134715025906734E-2</v>
      </c>
      <c r="K26" s="223"/>
    </row>
    <row r="27" spans="1:11" ht="18.75" x14ac:dyDescent="0.3">
      <c r="A27" s="213">
        <v>14</v>
      </c>
      <c r="B27" s="214" t="s">
        <v>410</v>
      </c>
      <c r="C27" s="224"/>
      <c r="D27" s="187">
        <v>2300</v>
      </c>
      <c r="E27" s="187">
        <v>2302</v>
      </c>
      <c r="F27" s="187">
        <f t="shared" si="4"/>
        <v>-2</v>
      </c>
      <c r="G27" s="215">
        <f t="shared" si="5"/>
        <v>-8.6880973066898344E-4</v>
      </c>
      <c r="H27" s="166">
        <v>2318</v>
      </c>
      <c r="I27" s="187">
        <f t="shared" si="6"/>
        <v>-18</v>
      </c>
      <c r="J27" s="216">
        <f t="shared" si="7"/>
        <v>-7.7653149266609144E-3</v>
      </c>
      <c r="K27" s="223"/>
    </row>
    <row r="28" spans="1:11" ht="18.75" x14ac:dyDescent="0.3">
      <c r="A28" s="213">
        <v>15</v>
      </c>
      <c r="B28" s="214" t="s">
        <v>411</v>
      </c>
      <c r="C28" s="224"/>
      <c r="D28" s="187">
        <v>10</v>
      </c>
      <c r="E28" s="187">
        <v>11</v>
      </c>
      <c r="F28" s="187">
        <f t="shared" si="4"/>
        <v>-1</v>
      </c>
      <c r="G28" s="215">
        <f t="shared" si="5"/>
        <v>-9.0909090909090912E-2</v>
      </c>
      <c r="H28" s="166">
        <v>10</v>
      </c>
      <c r="I28" s="187">
        <f t="shared" si="6"/>
        <v>0</v>
      </c>
      <c r="J28" s="216">
        <f t="shared" si="7"/>
        <v>0</v>
      </c>
      <c r="K28" s="223"/>
    </row>
    <row r="29" spans="1:11" ht="18.75" x14ac:dyDescent="0.3">
      <c r="A29" s="213">
        <v>16</v>
      </c>
      <c r="B29" s="214" t="s">
        <v>412</v>
      </c>
      <c r="C29" s="224"/>
      <c r="D29" s="217">
        <v>234</v>
      </c>
      <c r="E29" s="217">
        <v>241</v>
      </c>
      <c r="F29" s="217">
        <f t="shared" si="4"/>
        <v>-7</v>
      </c>
      <c r="G29" s="218">
        <f t="shared" si="5"/>
        <v>-2.9045643153526972E-2</v>
      </c>
      <c r="H29" s="217">
        <v>226</v>
      </c>
      <c r="I29" s="217">
        <f t="shared" si="6"/>
        <v>8</v>
      </c>
      <c r="J29" s="219">
        <f t="shared" si="7"/>
        <v>3.5398230088495575E-2</v>
      </c>
      <c r="K29" s="223"/>
    </row>
    <row r="30" spans="1:11" ht="18.75" x14ac:dyDescent="0.3">
      <c r="A30" s="213">
        <v>17</v>
      </c>
      <c r="B30" s="214" t="s">
        <v>413</v>
      </c>
      <c r="C30" s="224"/>
      <c r="D30" s="221">
        <f>SUM(D24:D29)</f>
        <v>835370</v>
      </c>
      <c r="E30" s="222">
        <f>SUM(E24:E29)</f>
        <v>833507</v>
      </c>
      <c r="F30" s="221">
        <f t="shared" si="4"/>
        <v>1863</v>
      </c>
      <c r="G30" s="215">
        <f t="shared" si="5"/>
        <v>2.23513419803313E-3</v>
      </c>
      <c r="H30" s="222">
        <f>SUM(H24:H29)</f>
        <v>823951</v>
      </c>
      <c r="I30" s="221">
        <f>SUM(I24:I29)</f>
        <v>11419</v>
      </c>
      <c r="J30" s="216">
        <f t="shared" si="7"/>
        <v>1.3858833838420003E-2</v>
      </c>
      <c r="K30" s="223"/>
    </row>
    <row r="31" spans="1:11" ht="18.75" x14ac:dyDescent="0.3">
      <c r="A31" s="213">
        <v>18</v>
      </c>
      <c r="B31" s="856" t="s">
        <v>748</v>
      </c>
      <c r="C31" s="856"/>
      <c r="D31" s="856"/>
      <c r="E31" s="856"/>
      <c r="F31" s="856"/>
      <c r="G31" s="856"/>
      <c r="H31" s="856"/>
      <c r="I31" s="856"/>
      <c r="J31" s="856"/>
      <c r="K31" s="223"/>
    </row>
    <row r="32" spans="1:11" ht="18.75" x14ac:dyDescent="0.3">
      <c r="A32" s="213">
        <v>19</v>
      </c>
      <c r="B32" s="206"/>
      <c r="C32" s="206"/>
      <c r="D32" s="206"/>
      <c r="E32" s="207"/>
      <c r="F32" s="208" t="s">
        <v>712</v>
      </c>
      <c r="G32" s="209"/>
      <c r="H32" s="854" t="s">
        <v>401</v>
      </c>
      <c r="I32" s="854"/>
      <c r="J32" s="854"/>
      <c r="K32" s="223"/>
    </row>
    <row r="33" spans="1:11" ht="18.75" x14ac:dyDescent="0.3">
      <c r="A33" s="213">
        <v>20</v>
      </c>
      <c r="B33" s="208" t="s">
        <v>402</v>
      </c>
      <c r="C33" s="208"/>
      <c r="D33" s="211" t="s">
        <v>403</v>
      </c>
      <c r="E33" s="212" t="s">
        <v>713</v>
      </c>
      <c r="F33" s="211" t="s">
        <v>404</v>
      </c>
      <c r="G33" s="211" t="s">
        <v>405</v>
      </c>
      <c r="H33" s="212" t="s">
        <v>406</v>
      </c>
      <c r="I33" s="211" t="s">
        <v>404</v>
      </c>
      <c r="J33" s="211" t="s">
        <v>405</v>
      </c>
      <c r="K33" s="223"/>
    </row>
    <row r="34" spans="1:11" ht="18.75" x14ac:dyDescent="0.3">
      <c r="A34" s="213">
        <v>21</v>
      </c>
      <c r="B34" s="214" t="s">
        <v>407</v>
      </c>
      <c r="C34" s="224"/>
      <c r="D34" s="187">
        <v>772130</v>
      </c>
      <c r="E34" s="187">
        <v>770592</v>
      </c>
      <c r="F34" s="187">
        <f t="shared" ref="F34:F40" si="8">D34-E34</f>
        <v>1538</v>
      </c>
      <c r="G34" s="215">
        <f t="shared" ref="G34:G40" si="9">F34/E34</f>
        <v>1.9958681117893777E-3</v>
      </c>
      <c r="H34" s="166">
        <v>761010</v>
      </c>
      <c r="I34" s="187">
        <f t="shared" ref="I34:I39" si="10">+D34-H34</f>
        <v>11120</v>
      </c>
      <c r="J34" s="216">
        <f t="shared" ref="J34:J40" si="11">+I34/H34</f>
        <v>1.4612160155582712E-2</v>
      </c>
      <c r="K34" s="223"/>
    </row>
    <row r="35" spans="1:11" ht="18.75" x14ac:dyDescent="0.3">
      <c r="A35" s="213">
        <v>22</v>
      </c>
      <c r="B35" s="214" t="s">
        <v>408</v>
      </c>
      <c r="C35" s="224"/>
      <c r="D35" s="187">
        <v>55716</v>
      </c>
      <c r="E35" s="187">
        <v>56367</v>
      </c>
      <c r="F35" s="187">
        <f t="shared" si="8"/>
        <v>-651</v>
      </c>
      <c r="G35" s="215">
        <f t="shared" si="9"/>
        <v>-1.1549310766938102E-2</v>
      </c>
      <c r="H35" s="166">
        <v>55372</v>
      </c>
      <c r="I35" s="187">
        <f t="shared" si="10"/>
        <v>344</v>
      </c>
      <c r="J35" s="216">
        <f t="shared" si="11"/>
        <v>6.2125261865202631E-3</v>
      </c>
      <c r="K35" s="223"/>
    </row>
    <row r="36" spans="1:11" ht="18.75" x14ac:dyDescent="0.3">
      <c r="A36" s="213">
        <v>23</v>
      </c>
      <c r="B36" s="214" t="s">
        <v>409</v>
      </c>
      <c r="C36" s="224"/>
      <c r="D36" s="187">
        <v>383</v>
      </c>
      <c r="E36" s="187">
        <v>250</v>
      </c>
      <c r="F36" s="187">
        <f t="shared" si="8"/>
        <v>133</v>
      </c>
      <c r="G36" s="215">
        <f t="shared" si="9"/>
        <v>0.53200000000000003</v>
      </c>
      <c r="H36" s="166">
        <v>388</v>
      </c>
      <c r="I36" s="187">
        <f t="shared" si="10"/>
        <v>-5</v>
      </c>
      <c r="J36" s="216">
        <f t="shared" si="11"/>
        <v>-1.2886597938144329E-2</v>
      </c>
      <c r="K36" s="223"/>
    </row>
    <row r="37" spans="1:11" ht="18.75" x14ac:dyDescent="0.3">
      <c r="A37" s="213">
        <v>24</v>
      </c>
      <c r="B37" s="214" t="s">
        <v>410</v>
      </c>
      <c r="C37" s="224"/>
      <c r="D37" s="187">
        <v>2308</v>
      </c>
      <c r="E37" s="187">
        <v>2314</v>
      </c>
      <c r="F37" s="187">
        <f t="shared" si="8"/>
        <v>-6</v>
      </c>
      <c r="G37" s="215">
        <f t="shared" si="9"/>
        <v>-2.5929127052722557E-3</v>
      </c>
      <c r="H37" s="166">
        <v>2330</v>
      </c>
      <c r="I37" s="187">
        <f t="shared" si="10"/>
        <v>-22</v>
      </c>
      <c r="J37" s="216">
        <f t="shared" si="11"/>
        <v>-9.4420600858369091E-3</v>
      </c>
      <c r="K37" s="223"/>
    </row>
    <row r="38" spans="1:11" ht="18.75" x14ac:dyDescent="0.3">
      <c r="A38" s="213">
        <v>25</v>
      </c>
      <c r="B38" s="214" t="s">
        <v>411</v>
      </c>
      <c r="C38" s="224"/>
      <c r="D38" s="187">
        <v>10</v>
      </c>
      <c r="E38" s="187">
        <v>11</v>
      </c>
      <c r="F38" s="187">
        <f t="shared" si="8"/>
        <v>-1</v>
      </c>
      <c r="G38" s="215">
        <f t="shared" si="9"/>
        <v>-9.0909090909090912E-2</v>
      </c>
      <c r="H38" s="166">
        <v>10</v>
      </c>
      <c r="I38" s="187">
        <f t="shared" si="10"/>
        <v>0</v>
      </c>
      <c r="J38" s="216">
        <f t="shared" si="11"/>
        <v>0</v>
      </c>
      <c r="K38" s="223"/>
    </row>
    <row r="39" spans="1:11" ht="18.75" x14ac:dyDescent="0.3">
      <c r="A39" s="213">
        <v>26</v>
      </c>
      <c r="B39" s="214" t="s">
        <v>412</v>
      </c>
      <c r="C39" s="224"/>
      <c r="D39" s="217">
        <v>234</v>
      </c>
      <c r="E39" s="217">
        <v>238</v>
      </c>
      <c r="F39" s="217">
        <f t="shared" si="8"/>
        <v>-4</v>
      </c>
      <c r="G39" s="218">
        <f t="shared" si="9"/>
        <v>-1.680672268907563E-2</v>
      </c>
      <c r="H39" s="217">
        <v>226</v>
      </c>
      <c r="I39" s="217">
        <f t="shared" si="10"/>
        <v>8</v>
      </c>
      <c r="J39" s="219">
        <f t="shared" si="11"/>
        <v>3.5398230088495575E-2</v>
      </c>
      <c r="K39" s="223"/>
    </row>
    <row r="40" spans="1:11" ht="18.75" x14ac:dyDescent="0.3">
      <c r="A40" s="213">
        <v>27</v>
      </c>
      <c r="B40" s="214" t="s">
        <v>413</v>
      </c>
      <c r="C40" s="224"/>
      <c r="D40" s="221">
        <f>SUM(D34:D39)</f>
        <v>830781</v>
      </c>
      <c r="E40" s="222">
        <f>SUM(E34:E39)</f>
        <v>829772</v>
      </c>
      <c r="F40" s="221">
        <f t="shared" si="8"/>
        <v>1009</v>
      </c>
      <c r="G40" s="215">
        <f t="shared" si="9"/>
        <v>1.2159966834262906E-3</v>
      </c>
      <c r="H40" s="225">
        <f>SUM(H34:H39)</f>
        <v>819336</v>
      </c>
      <c r="I40" s="221">
        <f>SUM(I34:I39)</f>
        <v>11445</v>
      </c>
      <c r="J40" s="216">
        <f t="shared" si="11"/>
        <v>1.3968628255074842E-2</v>
      </c>
      <c r="K40" s="223"/>
    </row>
    <row r="41" spans="1:11" ht="18.75" x14ac:dyDescent="0.3">
      <c r="A41" s="213">
        <v>28</v>
      </c>
      <c r="B41" s="856" t="s">
        <v>415</v>
      </c>
      <c r="C41" s="856"/>
      <c r="D41" s="856"/>
      <c r="E41" s="856"/>
      <c r="F41" s="856"/>
      <c r="G41" s="856"/>
      <c r="H41" s="856"/>
      <c r="I41" s="856"/>
      <c r="J41" s="856"/>
      <c r="K41" s="226"/>
    </row>
    <row r="42" spans="1:11" s="205" customFormat="1" ht="18" x14ac:dyDescent="0.25">
      <c r="A42" s="213">
        <v>29</v>
      </c>
      <c r="B42" s="209"/>
      <c r="C42" s="209"/>
      <c r="D42" s="209"/>
      <c r="E42" s="207"/>
      <c r="F42" s="208" t="s">
        <v>712</v>
      </c>
      <c r="G42" s="209"/>
      <c r="H42" s="227"/>
      <c r="I42" s="854" t="s">
        <v>401</v>
      </c>
      <c r="J42" s="854"/>
      <c r="K42" s="210"/>
    </row>
    <row r="43" spans="1:11" s="205" customFormat="1" ht="18" x14ac:dyDescent="0.25">
      <c r="A43" s="213">
        <v>30</v>
      </c>
      <c r="B43" s="208" t="s">
        <v>402</v>
      </c>
      <c r="C43" s="208"/>
      <c r="D43" s="211" t="s">
        <v>403</v>
      </c>
      <c r="E43" s="212" t="s">
        <v>713</v>
      </c>
      <c r="F43" s="211" t="s">
        <v>404</v>
      </c>
      <c r="G43" s="211" t="s">
        <v>405</v>
      </c>
      <c r="H43" s="212" t="s">
        <v>406</v>
      </c>
      <c r="I43" s="211" t="s">
        <v>404</v>
      </c>
      <c r="J43" s="211" t="s">
        <v>405</v>
      </c>
      <c r="K43" s="211"/>
    </row>
    <row r="44" spans="1:11" ht="18.75" x14ac:dyDescent="0.3">
      <c r="A44" s="213">
        <v>31</v>
      </c>
      <c r="B44" s="214" t="s">
        <v>407</v>
      </c>
      <c r="C44" s="214"/>
      <c r="D44" s="166">
        <v>772130</v>
      </c>
      <c r="E44" s="166">
        <v>770592</v>
      </c>
      <c r="F44" s="187">
        <f t="shared" ref="F44:F50" si="12">D44-E44</f>
        <v>1538</v>
      </c>
      <c r="G44" s="215">
        <f t="shared" ref="G44:G50" si="13">F44/E44</f>
        <v>1.9958681117893777E-3</v>
      </c>
      <c r="H44" s="166">
        <v>761010</v>
      </c>
      <c r="I44" s="187">
        <f t="shared" ref="I44:I49" si="14">+D44-H44</f>
        <v>11120</v>
      </c>
      <c r="J44" s="216">
        <f t="shared" ref="J44:J50" si="15">+I44/H44</f>
        <v>1.4612160155582712E-2</v>
      </c>
      <c r="K44" s="216"/>
    </row>
    <row r="45" spans="1:11" ht="18.75" x14ac:dyDescent="0.3">
      <c r="A45" s="213">
        <v>32</v>
      </c>
      <c r="B45" s="214" t="s">
        <v>408</v>
      </c>
      <c r="C45" s="214"/>
      <c r="D45" s="166">
        <v>55716</v>
      </c>
      <c r="E45" s="166">
        <v>56367</v>
      </c>
      <c r="F45" s="187">
        <f t="shared" si="12"/>
        <v>-651</v>
      </c>
      <c r="G45" s="215">
        <f t="shared" si="13"/>
        <v>-1.1549310766938102E-2</v>
      </c>
      <c r="H45" s="166">
        <v>55372</v>
      </c>
      <c r="I45" s="187">
        <f t="shared" si="14"/>
        <v>344</v>
      </c>
      <c r="J45" s="216">
        <f t="shared" si="15"/>
        <v>6.2125261865202631E-3</v>
      </c>
      <c r="K45" s="216"/>
    </row>
    <row r="46" spans="1:11" ht="18.75" x14ac:dyDescent="0.3">
      <c r="A46" s="213">
        <v>33</v>
      </c>
      <c r="B46" s="214" t="s">
        <v>409</v>
      </c>
      <c r="C46" s="214"/>
      <c r="D46" s="166">
        <v>383</v>
      </c>
      <c r="E46" s="166">
        <v>250</v>
      </c>
      <c r="F46" s="187">
        <f t="shared" si="12"/>
        <v>133</v>
      </c>
      <c r="G46" s="215">
        <f t="shared" si="13"/>
        <v>0.53200000000000003</v>
      </c>
      <c r="H46" s="166">
        <v>388</v>
      </c>
      <c r="I46" s="187">
        <f t="shared" si="14"/>
        <v>-5</v>
      </c>
      <c r="J46" s="216">
        <f t="shared" si="15"/>
        <v>-1.2886597938144329E-2</v>
      </c>
      <c r="K46" s="216"/>
    </row>
    <row r="47" spans="1:11" ht="18.75" x14ac:dyDescent="0.3">
      <c r="A47" s="213">
        <v>34</v>
      </c>
      <c r="B47" s="214" t="s">
        <v>410</v>
      </c>
      <c r="C47" s="214"/>
      <c r="D47" s="166">
        <v>2308</v>
      </c>
      <c r="E47" s="166">
        <v>2314</v>
      </c>
      <c r="F47" s="187">
        <f t="shared" si="12"/>
        <v>-6</v>
      </c>
      <c r="G47" s="215">
        <f t="shared" si="13"/>
        <v>-2.5929127052722557E-3</v>
      </c>
      <c r="H47" s="166">
        <v>2330</v>
      </c>
      <c r="I47" s="187">
        <f t="shared" si="14"/>
        <v>-22</v>
      </c>
      <c r="J47" s="216">
        <f t="shared" si="15"/>
        <v>-9.4420600858369091E-3</v>
      </c>
      <c r="K47" s="216"/>
    </row>
    <row r="48" spans="1:11" ht="18.75" x14ac:dyDescent="0.3">
      <c r="A48" s="213">
        <v>35</v>
      </c>
      <c r="B48" s="214" t="s">
        <v>411</v>
      </c>
      <c r="C48" s="214"/>
      <c r="D48" s="166">
        <v>10</v>
      </c>
      <c r="E48" s="166">
        <v>11</v>
      </c>
      <c r="F48" s="187">
        <f t="shared" si="12"/>
        <v>-1</v>
      </c>
      <c r="G48" s="215">
        <f t="shared" si="13"/>
        <v>-9.0909090909090912E-2</v>
      </c>
      <c r="H48" s="166">
        <v>10</v>
      </c>
      <c r="I48" s="187">
        <f t="shared" si="14"/>
        <v>0</v>
      </c>
      <c r="J48" s="216">
        <f t="shared" si="15"/>
        <v>0</v>
      </c>
      <c r="K48" s="216"/>
    </row>
    <row r="49" spans="1:11" ht="18.75" x14ac:dyDescent="0.3">
      <c r="A49" s="213">
        <v>36</v>
      </c>
      <c r="B49" s="214" t="s">
        <v>412</v>
      </c>
      <c r="C49" s="214"/>
      <c r="D49" s="169">
        <v>234</v>
      </c>
      <c r="E49" s="169">
        <v>238</v>
      </c>
      <c r="F49" s="217">
        <f t="shared" si="12"/>
        <v>-4</v>
      </c>
      <c r="G49" s="218">
        <f t="shared" si="13"/>
        <v>-1.680672268907563E-2</v>
      </c>
      <c r="H49" s="169">
        <v>226</v>
      </c>
      <c r="I49" s="217">
        <f t="shared" si="14"/>
        <v>8</v>
      </c>
      <c r="J49" s="219">
        <f t="shared" si="15"/>
        <v>3.5398230088495575E-2</v>
      </c>
      <c r="K49" s="220"/>
    </row>
    <row r="50" spans="1:11" ht="18.75" x14ac:dyDescent="0.3">
      <c r="A50" s="213">
        <v>37</v>
      </c>
      <c r="B50" s="214" t="s">
        <v>413</v>
      </c>
      <c r="C50" s="214"/>
      <c r="D50" s="221">
        <f>SUM(D44:D49)</f>
        <v>830781</v>
      </c>
      <c r="E50" s="222">
        <f>SUM(E44:E49)</f>
        <v>829772</v>
      </c>
      <c r="F50" s="221">
        <f t="shared" si="12"/>
        <v>1009</v>
      </c>
      <c r="G50" s="215">
        <f t="shared" si="13"/>
        <v>1.2159966834262906E-3</v>
      </c>
      <c r="H50" s="222">
        <f>SUM(H44:H49)</f>
        <v>819336</v>
      </c>
      <c r="I50" s="221">
        <f>SUM(I44:I49)</f>
        <v>11445</v>
      </c>
      <c r="J50" s="216">
        <f t="shared" si="15"/>
        <v>1.3968628255074842E-2</v>
      </c>
      <c r="K50" s="216"/>
    </row>
    <row r="51" spans="1:11" x14ac:dyDescent="0.3">
      <c r="H51" s="228"/>
    </row>
    <row r="52" spans="1:11" x14ac:dyDescent="0.3">
      <c r="H52" s="228"/>
    </row>
    <row r="53" spans="1:11" x14ac:dyDescent="0.3">
      <c r="H53" s="228"/>
    </row>
    <row r="54" spans="1:11" x14ac:dyDescent="0.3">
      <c r="H54" s="228"/>
    </row>
    <row r="55" spans="1:11" x14ac:dyDescent="0.3">
      <c r="H55" s="228"/>
    </row>
    <row r="56" spans="1:11" x14ac:dyDescent="0.3">
      <c r="H56" s="228"/>
    </row>
    <row r="59" spans="1:11" x14ac:dyDescent="0.3">
      <c r="B59" s="203"/>
      <c r="D59" s="191"/>
      <c r="E59" s="229"/>
      <c r="F59" s="191"/>
      <c r="G59" s="191"/>
    </row>
    <row r="60" spans="1:11" x14ac:dyDescent="0.3">
      <c r="B60" s="203"/>
      <c r="D60" s="230"/>
      <c r="E60" s="231"/>
      <c r="F60" s="230"/>
      <c r="G60" s="230"/>
    </row>
    <row r="61" spans="1:11" x14ac:dyDescent="0.3">
      <c r="C61" s="232"/>
    </row>
    <row r="64" spans="1:11" x14ac:dyDescent="0.3">
      <c r="B64" s="233"/>
    </row>
  </sheetData>
  <mergeCells count="12">
    <mergeCell ref="I42:J42"/>
    <mergeCell ref="B2:J2"/>
    <mergeCell ref="B3:J3"/>
    <mergeCell ref="B4:J4"/>
    <mergeCell ref="B6:J6"/>
    <mergeCell ref="B11:J11"/>
    <mergeCell ref="H12:J12"/>
    <mergeCell ref="B21:J21"/>
    <mergeCell ref="H22:J22"/>
    <mergeCell ref="B31:J31"/>
    <mergeCell ref="H32:J32"/>
    <mergeCell ref="B41:J41"/>
  </mergeCells>
  <printOptions horizontalCentered="1"/>
  <pageMargins left="0.25" right="0.25" top="0.75" bottom="1" header="0.5" footer="0.5"/>
  <pageSetup scale="62" orientation="portrait" r:id="rId1"/>
  <headerFooter alignWithMargins="0">
    <oddFooter xml:space="preserve">&amp;L
&amp;C&amp;14 10b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4223"/>
  <sheetViews>
    <sheetView zoomScale="89" zoomScaleNormal="89" workbookViewId="0">
      <pane xSplit="4" ySplit="8" topLeftCell="AX1391" activePane="bottomRight" state="frozen"/>
      <selection activeCell="B4" sqref="B4:J4"/>
      <selection pane="topRight" activeCell="B4" sqref="B4:J4"/>
      <selection pane="bottomLeft" activeCell="B4" sqref="B4:J4"/>
      <selection pane="bottomRight" activeCell="AZ1414" sqref="AZ1414"/>
    </sheetView>
  </sheetViews>
  <sheetFormatPr defaultColWidth="11.6640625" defaultRowHeight="12.75" outlineLevelRow="1" outlineLevelCol="1" x14ac:dyDescent="0.2"/>
  <cols>
    <col min="1" max="1" width="11.1640625" style="432" customWidth="1"/>
    <col min="2" max="2" width="43.6640625" style="432" customWidth="1" outlineLevel="1"/>
    <col min="3" max="3" width="53.5" style="430" customWidth="1"/>
    <col min="4" max="4" width="16" style="430" customWidth="1" outlineLevel="1"/>
    <col min="5" max="5" width="7" style="700" customWidth="1" outlineLevel="1"/>
    <col min="6" max="6" width="13.6640625" style="430" customWidth="1" outlineLevel="1"/>
    <col min="7" max="7" width="2.5" style="430" customWidth="1" outlineLevel="1"/>
    <col min="8" max="8" width="18.1640625" style="430" customWidth="1" outlineLevel="1"/>
    <col min="9" max="9" width="16" style="430" customWidth="1" outlineLevel="1"/>
    <col min="10" max="10" width="16.5" style="430" customWidth="1" outlineLevel="1"/>
    <col min="11" max="11" width="16.33203125" style="430" customWidth="1" outlineLevel="1"/>
    <col min="12" max="12" width="15" style="430" customWidth="1" outlineLevel="1"/>
    <col min="13" max="13" width="14.83203125" style="430" customWidth="1" outlineLevel="1"/>
    <col min="14" max="14" width="14" style="430" customWidth="1" outlineLevel="1"/>
    <col min="15" max="15" width="3" style="430" customWidth="1"/>
    <col min="16" max="17" width="22.6640625" style="430" customWidth="1" outlineLevel="1"/>
    <col min="18" max="18" width="22.6640625" style="430" customWidth="1" outlineLevel="1" collapsed="1"/>
    <col min="19" max="21" width="22.6640625" style="430" customWidth="1" outlineLevel="1"/>
    <col min="22" max="23" width="23.6640625" style="430" customWidth="1" outlineLevel="1"/>
    <col min="24" max="24" width="21.1640625" style="430" customWidth="1" outlineLevel="1"/>
    <col min="25" max="25" width="21" style="430" customWidth="1" outlineLevel="1"/>
    <col min="26" max="27" width="20.5" style="430" customWidth="1"/>
    <col min="28" max="28" width="22.5" style="430" customWidth="1"/>
    <col min="29" max="29" width="20.5" style="430" customWidth="1"/>
    <col min="30" max="30" width="3" style="430" customWidth="1"/>
    <col min="31" max="31" width="23.6640625" style="430" customWidth="1" outlineLevel="1"/>
    <col min="32" max="33" width="12.6640625" style="432" customWidth="1" outlineLevel="1"/>
    <col min="34" max="34" width="26.5" style="637" customWidth="1" outlineLevel="1"/>
    <col min="35" max="35" width="17.83203125" style="637" customWidth="1" outlineLevel="1"/>
    <col min="36" max="36" width="20" style="637" bestFit="1" customWidth="1" outlineLevel="1"/>
    <col min="37" max="37" width="16.6640625" style="637" customWidth="1" outlineLevel="1"/>
    <col min="38" max="38" width="18.5" style="637" customWidth="1" outlineLevel="1"/>
    <col min="39" max="39" width="16.1640625" style="637" customWidth="1" outlineLevel="1"/>
    <col min="40" max="40" width="16.83203125" style="637" customWidth="1" outlineLevel="1"/>
    <col min="41" max="41" width="17.5" style="637" customWidth="1" outlineLevel="1"/>
    <col min="42" max="42" width="0.83203125" style="433" customWidth="1"/>
    <col min="43" max="43" width="17.5" style="433" customWidth="1" outlineLevel="1"/>
    <col min="44" max="44" width="27.83203125" style="430" customWidth="1" outlineLevel="1"/>
    <col min="45" max="46" width="18.5" style="430" customWidth="1" outlineLevel="1"/>
    <col min="47" max="47" width="17.5" style="430" customWidth="1" outlineLevel="1"/>
    <col min="48" max="48" width="20.5" style="430" customWidth="1" outlineLevel="1"/>
    <col min="49" max="49" width="17.83203125" style="430" customWidth="1" outlineLevel="1"/>
    <col min="50" max="50" width="16.6640625" style="430" customWidth="1" outlineLevel="1"/>
    <col min="51" max="51" width="18" style="430" customWidth="1" outlineLevel="1"/>
    <col min="52" max="52" width="25" style="430" bestFit="1" customWidth="1"/>
    <col min="53" max="53" width="16.33203125" style="430" bestFit="1" customWidth="1"/>
    <col min="54" max="54" width="11.6640625" style="430"/>
    <col min="55" max="57" width="11.6640625" style="430" hidden="1" customWidth="1" outlineLevel="1"/>
    <col min="58" max="58" width="13" style="430" hidden="1" customWidth="1" outlineLevel="1"/>
    <col min="59" max="59" width="11.6640625" style="430" hidden="1" customWidth="1" outlineLevel="1"/>
    <col min="60" max="60" width="12.6640625" style="430" hidden="1" customWidth="1" outlineLevel="1"/>
    <col min="61" max="65" width="11.6640625" style="430" hidden="1" customWidth="1" outlineLevel="1"/>
    <col min="66" max="66" width="13" style="430" hidden="1" customWidth="1" outlineLevel="1"/>
    <col min="67" max="67" width="11.6640625" style="430" hidden="1" customWidth="1" outlineLevel="1"/>
    <col min="68" max="68" width="12.6640625" style="430" hidden="1" customWidth="1" outlineLevel="1"/>
    <col min="69" max="69" width="11.6640625" style="430" hidden="1" customWidth="1" outlineLevel="1"/>
    <col min="70" max="70" width="11.6640625" style="430" customWidth="1" collapsed="1"/>
    <col min="71" max="71" width="11.6640625" style="431" customWidth="1"/>
    <col min="72" max="72" width="11.6640625" style="430" customWidth="1"/>
    <col min="73" max="16384" width="11.6640625" style="430"/>
  </cols>
  <sheetData>
    <row r="1" spans="1:71" x14ac:dyDescent="0.2">
      <c r="A1" s="427" t="s">
        <v>1516</v>
      </c>
      <c r="B1" s="427"/>
      <c r="C1" s="428"/>
      <c r="D1" s="428"/>
      <c r="E1" s="699"/>
      <c r="F1" s="428"/>
      <c r="G1" s="428"/>
      <c r="H1" s="428"/>
      <c r="I1" s="428"/>
      <c r="J1" s="428"/>
      <c r="K1" s="428"/>
      <c r="L1" s="428"/>
      <c r="M1" s="428"/>
      <c r="N1" s="428"/>
      <c r="O1" s="429"/>
      <c r="P1" s="429" t="s">
        <v>1517</v>
      </c>
      <c r="S1" s="429"/>
      <c r="T1" s="429"/>
      <c r="U1" s="429"/>
      <c r="V1" s="431"/>
      <c r="W1" s="431"/>
      <c r="X1" s="431"/>
      <c r="Y1" s="431"/>
      <c r="Z1" s="431"/>
      <c r="AA1" s="431"/>
      <c r="AB1" s="431"/>
      <c r="AC1" s="431"/>
      <c r="AD1" s="431"/>
      <c r="AE1" s="431"/>
      <c r="AH1" s="433" t="s">
        <v>396</v>
      </c>
      <c r="AI1" s="434"/>
      <c r="AJ1" s="433"/>
      <c r="AK1" s="433"/>
      <c r="AL1" s="433"/>
      <c r="AM1" s="429"/>
      <c r="AN1" s="430"/>
      <c r="AO1" s="433"/>
    </row>
    <row r="2" spans="1:71" x14ac:dyDescent="0.2">
      <c r="A2" s="427" t="s">
        <v>1518</v>
      </c>
      <c r="B2" s="427"/>
      <c r="O2" s="375"/>
      <c r="P2" s="375">
        <v>29</v>
      </c>
      <c r="Q2" s="375">
        <v>30</v>
      </c>
      <c r="R2" s="375">
        <v>31</v>
      </c>
      <c r="S2" s="375">
        <v>32</v>
      </c>
      <c r="T2" s="375">
        <v>33</v>
      </c>
      <c r="U2" s="375">
        <v>34</v>
      </c>
      <c r="V2" s="375">
        <v>35</v>
      </c>
      <c r="W2" s="375">
        <v>36</v>
      </c>
      <c r="X2" s="375">
        <v>37</v>
      </c>
      <c r="Y2" s="375">
        <v>38</v>
      </c>
      <c r="Z2" s="375">
        <v>39</v>
      </c>
      <c r="AA2" s="375">
        <v>40</v>
      </c>
      <c r="AB2" s="375">
        <v>41</v>
      </c>
      <c r="AC2" s="375"/>
      <c r="AD2" s="375"/>
      <c r="AE2" s="375"/>
      <c r="AH2" s="433"/>
      <c r="AI2" s="434"/>
      <c r="AJ2" s="433"/>
      <c r="AK2" s="433"/>
      <c r="AL2" s="433"/>
      <c r="AM2" s="433"/>
      <c r="AN2" s="433"/>
      <c r="AO2" s="433"/>
    </row>
    <row r="3" spans="1:71" x14ac:dyDescent="0.2">
      <c r="A3" s="435">
        <v>43435</v>
      </c>
      <c r="B3" s="436"/>
      <c r="C3" s="701" t="s">
        <v>4259</v>
      </c>
      <c r="E3" s="702"/>
      <c r="F3" s="437"/>
      <c r="G3" s="437"/>
      <c r="H3" s="437"/>
      <c r="I3" s="437"/>
      <c r="J3" s="437"/>
      <c r="K3" s="437"/>
      <c r="L3" s="437"/>
      <c r="M3" s="437"/>
      <c r="N3" s="437"/>
      <c r="O3" s="438"/>
      <c r="P3" s="438"/>
      <c r="Q3" s="438"/>
      <c r="R3" s="438"/>
      <c r="S3" s="439"/>
      <c r="T3" s="439"/>
      <c r="U3" s="439"/>
      <c r="V3" s="440"/>
      <c r="W3" s="440"/>
      <c r="X3" s="440"/>
      <c r="Y3" s="440"/>
      <c r="Z3" s="440"/>
      <c r="AA3" s="440"/>
      <c r="AB3" s="440"/>
      <c r="AC3" s="440"/>
      <c r="AD3" s="440"/>
      <c r="AE3" s="440"/>
      <c r="AH3" s="433"/>
      <c r="AI3" s="434"/>
      <c r="AJ3" s="441"/>
      <c r="AK3" s="433"/>
      <c r="AL3" s="433"/>
      <c r="AM3" s="434"/>
      <c r="AN3" s="433"/>
      <c r="AO3" s="433"/>
    </row>
    <row r="4" spans="1:71" x14ac:dyDescent="0.2">
      <c r="A4" s="436"/>
      <c r="B4" s="436"/>
      <c r="C4" s="703" t="s">
        <v>1519</v>
      </c>
      <c r="E4" s="702"/>
      <c r="F4" s="702" t="s">
        <v>1520</v>
      </c>
      <c r="G4" s="437"/>
      <c r="H4" s="437"/>
      <c r="I4" s="437"/>
      <c r="J4" s="437"/>
      <c r="K4" s="469"/>
      <c r="L4" s="437"/>
      <c r="M4" s="437"/>
      <c r="N4" s="437"/>
      <c r="O4" s="438"/>
      <c r="P4" s="438"/>
      <c r="Q4" s="438"/>
      <c r="R4" s="438"/>
      <c r="S4" s="439"/>
      <c r="T4" s="439"/>
      <c r="U4" s="439"/>
      <c r="V4" s="440"/>
      <c r="W4" s="440"/>
      <c r="X4" s="440"/>
      <c r="Y4" s="440"/>
      <c r="Z4" s="440"/>
      <c r="AA4" s="440"/>
      <c r="AB4" s="440"/>
      <c r="AC4" s="440"/>
      <c r="AD4" s="440"/>
      <c r="AE4" s="440"/>
      <c r="AH4" s="433"/>
      <c r="AI4" s="434">
        <v>0</v>
      </c>
      <c r="AJ4" s="434">
        <v>0</v>
      </c>
      <c r="AK4" s="433"/>
      <c r="AL4" s="433"/>
      <c r="AM4" s="433"/>
      <c r="AN4" s="433"/>
      <c r="AO4" s="433"/>
      <c r="AS4" s="434">
        <v>0</v>
      </c>
      <c r="AT4" s="434">
        <v>0</v>
      </c>
      <c r="AU4" s="442" t="s">
        <v>1521</v>
      </c>
    </row>
    <row r="5" spans="1:71" x14ac:dyDescent="0.2">
      <c r="A5" s="443" t="s">
        <v>179</v>
      </c>
      <c r="B5" s="443"/>
      <c r="C5" s="443" t="s">
        <v>180</v>
      </c>
      <c r="E5" s="704"/>
      <c r="F5" s="443"/>
      <c r="G5" s="443"/>
      <c r="H5" s="443"/>
      <c r="I5" s="443"/>
      <c r="J5" s="443"/>
      <c r="K5" s="443"/>
      <c r="L5" s="443"/>
      <c r="M5" s="443"/>
      <c r="N5" s="443"/>
      <c r="O5" s="443"/>
      <c r="P5" s="443" t="s">
        <v>179</v>
      </c>
      <c r="Q5" s="443" t="s">
        <v>179</v>
      </c>
      <c r="R5" s="443" t="s">
        <v>179</v>
      </c>
      <c r="S5" s="443" t="s">
        <v>179</v>
      </c>
      <c r="T5" s="443" t="s">
        <v>179</v>
      </c>
      <c r="U5" s="443" t="s">
        <v>179</v>
      </c>
      <c r="V5" s="443" t="s">
        <v>179</v>
      </c>
      <c r="W5" s="443" t="s">
        <v>179</v>
      </c>
      <c r="X5" s="443" t="s">
        <v>179</v>
      </c>
      <c r="Y5" s="443" t="s">
        <v>179</v>
      </c>
      <c r="Z5" s="443" t="s">
        <v>179</v>
      </c>
      <c r="AA5" s="443"/>
      <c r="AB5" s="443" t="s">
        <v>179</v>
      </c>
      <c r="AC5" s="436" t="s">
        <v>1522</v>
      </c>
      <c r="AD5" s="443"/>
      <c r="AE5" s="443" t="s">
        <v>1523</v>
      </c>
      <c r="AF5" s="443" t="s">
        <v>179</v>
      </c>
      <c r="AG5" s="443" t="s">
        <v>179</v>
      </c>
      <c r="AH5" s="443" t="s">
        <v>1524</v>
      </c>
      <c r="AI5" s="443" t="s">
        <v>1525</v>
      </c>
      <c r="AJ5" s="443" t="s">
        <v>1526</v>
      </c>
      <c r="AK5" s="443" t="s">
        <v>1527</v>
      </c>
      <c r="AL5" s="443" t="s">
        <v>1528</v>
      </c>
      <c r="AM5" s="443" t="s">
        <v>1529</v>
      </c>
      <c r="AN5" s="443" t="s">
        <v>1530</v>
      </c>
      <c r="AO5" s="443" t="s">
        <v>1531</v>
      </c>
      <c r="AP5" s="443"/>
    </row>
    <row r="6" spans="1:71" ht="13.5" thickBot="1" x14ac:dyDescent="0.25">
      <c r="A6" s="443"/>
      <c r="B6" s="443"/>
      <c r="C6" s="443"/>
      <c r="D6" s="443"/>
      <c r="E6" s="705"/>
      <c r="F6" s="443"/>
      <c r="G6" s="443"/>
      <c r="H6" s="443"/>
      <c r="I6" s="443"/>
      <c r="J6" s="443"/>
      <c r="K6" s="443"/>
      <c r="L6" s="443"/>
      <c r="M6" s="443"/>
      <c r="N6" s="443"/>
      <c r="O6" s="443"/>
      <c r="P6" s="443"/>
      <c r="Q6" s="443"/>
      <c r="R6" s="443"/>
      <c r="S6" s="443"/>
      <c r="T6" s="443"/>
      <c r="U6" s="443"/>
      <c r="V6" s="443"/>
      <c r="W6" s="443"/>
      <c r="X6" s="443"/>
      <c r="Y6" s="443"/>
      <c r="Z6" s="443"/>
      <c r="AA6" s="443"/>
      <c r="AB6" s="443"/>
      <c r="AC6" s="436" t="s">
        <v>1532</v>
      </c>
      <c r="AD6" s="443"/>
      <c r="AE6" s="443"/>
      <c r="AF6" s="443"/>
      <c r="AG6" s="443"/>
      <c r="AH6" s="860" t="s">
        <v>1533</v>
      </c>
      <c r="AI6" s="860"/>
      <c r="AJ6" s="860"/>
      <c r="AK6" s="860"/>
      <c r="AL6" s="860"/>
      <c r="AM6" s="860"/>
      <c r="AN6" s="860"/>
      <c r="AO6" s="860"/>
      <c r="AP6" s="444"/>
      <c r="AQ6" s="861" t="s">
        <v>1534</v>
      </c>
      <c r="AR6" s="861"/>
      <c r="AS6" s="861"/>
      <c r="AT6" s="861"/>
      <c r="AU6" s="861"/>
      <c r="AV6" s="861"/>
      <c r="AW6" s="861"/>
      <c r="AX6" s="861"/>
      <c r="AY6" s="861"/>
      <c r="BC6" s="445" t="s">
        <v>1535</v>
      </c>
      <c r="BD6" s="445"/>
      <c r="BE6" s="445"/>
      <c r="BF6" s="445"/>
      <c r="BG6" s="445"/>
      <c r="BH6" s="445"/>
      <c r="BI6" s="445"/>
      <c r="BK6" s="445" t="s">
        <v>1536</v>
      </c>
      <c r="BL6" s="445"/>
      <c r="BM6" s="445"/>
      <c r="BN6" s="445"/>
      <c r="BO6" s="445"/>
      <c r="BP6" s="445"/>
      <c r="BQ6" s="445"/>
    </row>
    <row r="7" spans="1:71" ht="16.5" customHeight="1" thickBot="1" x14ac:dyDescent="0.25">
      <c r="A7" s="446" t="s">
        <v>4263</v>
      </c>
      <c r="B7" s="447"/>
      <c r="C7" s="376" t="s">
        <v>1537</v>
      </c>
      <c r="F7" s="376"/>
      <c r="H7" s="377" t="s">
        <v>1538</v>
      </c>
      <c r="I7" s="377" t="s">
        <v>1539</v>
      </c>
      <c r="J7" s="377" t="s">
        <v>1540</v>
      </c>
      <c r="K7" s="377" t="s">
        <v>1541</v>
      </c>
      <c r="L7" s="377" t="s">
        <v>1542</v>
      </c>
      <c r="M7" s="377" t="s">
        <v>1542</v>
      </c>
      <c r="N7" s="377" t="s">
        <v>1542</v>
      </c>
      <c r="O7" s="440"/>
      <c r="P7" s="440"/>
      <c r="Q7" s="440"/>
      <c r="R7" s="440"/>
      <c r="S7" s="440"/>
      <c r="T7" s="440"/>
      <c r="U7" s="440"/>
      <c r="V7" s="440"/>
      <c r="W7" s="440"/>
      <c r="X7" s="440"/>
      <c r="Y7" s="440"/>
      <c r="Z7" s="440"/>
      <c r="AA7" s="440"/>
      <c r="AB7" s="440"/>
      <c r="AC7" s="436" t="s">
        <v>1543</v>
      </c>
      <c r="AD7" s="440"/>
      <c r="AE7" s="440"/>
      <c r="AF7" s="706" t="s">
        <v>1478</v>
      </c>
      <c r="AG7" s="706" t="s">
        <v>372</v>
      </c>
      <c r="AH7" s="434"/>
      <c r="AI7" s="862" t="s">
        <v>1544</v>
      </c>
      <c r="AJ7" s="863"/>
      <c r="AK7" s="863"/>
      <c r="AL7" s="864"/>
      <c r="AM7" s="865" t="s">
        <v>1545</v>
      </c>
      <c r="AN7" s="866"/>
      <c r="AO7" s="867"/>
      <c r="AP7" s="448"/>
      <c r="AR7" s="434"/>
      <c r="AS7" s="449" t="s">
        <v>1544</v>
      </c>
      <c r="AT7" s="707"/>
      <c r="AU7" s="450"/>
      <c r="AV7" s="434"/>
      <c r="AW7" s="868" t="s">
        <v>1545</v>
      </c>
      <c r="AX7" s="869"/>
      <c r="AY7" s="870"/>
      <c r="BC7" s="376" t="s">
        <v>1538</v>
      </c>
      <c r="BD7" s="376" t="s">
        <v>1539</v>
      </c>
      <c r="BE7" s="376" t="s">
        <v>1540</v>
      </c>
      <c r="BF7" s="376" t="s">
        <v>1541</v>
      </c>
      <c r="BG7" s="376" t="s">
        <v>1542</v>
      </c>
      <c r="BH7" s="376" t="s">
        <v>1542</v>
      </c>
      <c r="BI7" s="376" t="s">
        <v>1542</v>
      </c>
      <c r="BK7" s="376" t="s">
        <v>1538</v>
      </c>
      <c r="BL7" s="376" t="s">
        <v>1539</v>
      </c>
      <c r="BM7" s="376" t="s">
        <v>1540</v>
      </c>
      <c r="BN7" s="376" t="s">
        <v>1541</v>
      </c>
      <c r="BO7" s="376" t="s">
        <v>1542</v>
      </c>
      <c r="BP7" s="376" t="s">
        <v>1542</v>
      </c>
      <c r="BQ7" s="376" t="s">
        <v>1542</v>
      </c>
    </row>
    <row r="8" spans="1:71" ht="37.9" customHeight="1" thickBot="1" x14ac:dyDescent="0.25">
      <c r="A8" s="451" t="s">
        <v>64</v>
      </c>
      <c r="B8" s="452" t="s">
        <v>1546</v>
      </c>
      <c r="C8" s="453" t="s">
        <v>65</v>
      </c>
      <c r="D8" s="454" t="s">
        <v>1547</v>
      </c>
      <c r="E8" s="708" t="s">
        <v>4260</v>
      </c>
      <c r="F8" s="455" t="s">
        <v>1548</v>
      </c>
      <c r="G8" s="454"/>
      <c r="H8" s="455" t="s">
        <v>1549</v>
      </c>
      <c r="I8" s="455" t="s">
        <v>1550</v>
      </c>
      <c r="J8" s="455" t="s">
        <v>1551</v>
      </c>
      <c r="K8" s="455" t="s">
        <v>1552</v>
      </c>
      <c r="L8" s="455" t="s">
        <v>1553</v>
      </c>
      <c r="M8" s="455" t="s">
        <v>1554</v>
      </c>
      <c r="N8" s="455" t="s">
        <v>1545</v>
      </c>
      <c r="O8" s="456"/>
      <c r="P8" s="456">
        <v>43070</v>
      </c>
      <c r="Q8" s="456">
        <v>43101</v>
      </c>
      <c r="R8" s="456">
        <v>43132</v>
      </c>
      <c r="S8" s="456">
        <v>43160</v>
      </c>
      <c r="T8" s="456">
        <v>43191</v>
      </c>
      <c r="U8" s="456">
        <v>43221</v>
      </c>
      <c r="V8" s="456">
        <v>43252</v>
      </c>
      <c r="W8" s="456">
        <v>43282</v>
      </c>
      <c r="X8" s="456">
        <v>43313</v>
      </c>
      <c r="Y8" s="456">
        <v>43344</v>
      </c>
      <c r="Z8" s="456">
        <v>43374</v>
      </c>
      <c r="AA8" s="456">
        <v>43405</v>
      </c>
      <c r="AB8" s="456">
        <v>43435</v>
      </c>
      <c r="AC8" s="456"/>
      <c r="AD8" s="456"/>
      <c r="AE8" s="456" t="s">
        <v>1555</v>
      </c>
      <c r="AF8" s="457" t="s">
        <v>1556</v>
      </c>
      <c r="AG8" s="457" t="s">
        <v>1556</v>
      </c>
      <c r="AH8" s="458" t="s">
        <v>1549</v>
      </c>
      <c r="AI8" s="459" t="s">
        <v>1557</v>
      </c>
      <c r="AJ8" s="459" t="s">
        <v>1558</v>
      </c>
      <c r="AK8" s="459" t="s">
        <v>1559</v>
      </c>
      <c r="AL8" s="459" t="s">
        <v>1560</v>
      </c>
      <c r="AM8" s="459" t="s">
        <v>1553</v>
      </c>
      <c r="AN8" s="459" t="s">
        <v>1554</v>
      </c>
      <c r="AO8" s="460" t="s">
        <v>1561</v>
      </c>
      <c r="AP8" s="461"/>
      <c r="AQ8" s="458" t="s">
        <v>1562</v>
      </c>
      <c r="AR8" s="459" t="s">
        <v>1549</v>
      </c>
      <c r="AS8" s="459" t="s">
        <v>1557</v>
      </c>
      <c r="AT8" s="459" t="s">
        <v>1558</v>
      </c>
      <c r="AU8" s="462" t="s">
        <v>1559</v>
      </c>
      <c r="AV8" s="463" t="s">
        <v>1560</v>
      </c>
      <c r="AW8" s="464" t="s">
        <v>1553</v>
      </c>
      <c r="AX8" s="462" t="s">
        <v>1554</v>
      </c>
      <c r="AY8" s="465" t="s">
        <v>1561</v>
      </c>
      <c r="AZ8" s="709" t="s">
        <v>2909</v>
      </c>
      <c r="BC8" s="455" t="s">
        <v>1549</v>
      </c>
      <c r="BD8" s="455" t="s">
        <v>1550</v>
      </c>
      <c r="BE8" s="455" t="s">
        <v>1551</v>
      </c>
      <c r="BF8" s="455" t="s">
        <v>1552</v>
      </c>
      <c r="BG8" s="455" t="s">
        <v>1553</v>
      </c>
      <c r="BH8" s="455" t="s">
        <v>1554</v>
      </c>
      <c r="BI8" s="455" t="s">
        <v>1545</v>
      </c>
      <c r="BK8" s="455" t="s">
        <v>1549</v>
      </c>
      <c r="BL8" s="455" t="s">
        <v>1550</v>
      </c>
      <c r="BM8" s="455" t="s">
        <v>1551</v>
      </c>
      <c r="BN8" s="455" t="s">
        <v>1552</v>
      </c>
      <c r="BO8" s="455" t="s">
        <v>1553</v>
      </c>
      <c r="BP8" s="455" t="s">
        <v>1554</v>
      </c>
      <c r="BQ8" s="455" t="s">
        <v>1545</v>
      </c>
    </row>
    <row r="9" spans="1:71" s="480" customFormat="1" ht="12" customHeight="1" x14ac:dyDescent="0.2">
      <c r="A9" s="380">
        <v>10100501</v>
      </c>
      <c r="B9" s="378" t="s">
        <v>2936</v>
      </c>
      <c r="C9" s="466" t="s">
        <v>348</v>
      </c>
      <c r="D9" s="467" t="s">
        <v>1539</v>
      </c>
      <c r="E9" s="705"/>
      <c r="F9" s="466"/>
      <c r="G9" s="467"/>
      <c r="H9" s="468" t="s">
        <v>2937</v>
      </c>
      <c r="I9" s="468" t="s">
        <v>1539</v>
      </c>
      <c r="J9" s="468" t="s">
        <v>2937</v>
      </c>
      <c r="K9" s="468" t="s">
        <v>2937</v>
      </c>
      <c r="L9" s="468" t="s">
        <v>2938</v>
      </c>
      <c r="M9" s="468" t="s">
        <v>2938</v>
      </c>
      <c r="N9" s="468" t="s">
        <v>2937</v>
      </c>
      <c r="O9" s="469"/>
      <c r="P9" s="379">
        <v>9651323076.8700008</v>
      </c>
      <c r="Q9" s="379">
        <v>9705001448.9899998</v>
      </c>
      <c r="R9" s="379">
        <v>9717909620.9500008</v>
      </c>
      <c r="S9" s="379">
        <v>9766534298.6499996</v>
      </c>
      <c r="T9" s="379">
        <v>9778612659.0300007</v>
      </c>
      <c r="U9" s="379">
        <v>9801854658.4899998</v>
      </c>
      <c r="V9" s="379">
        <v>9806892592.2099991</v>
      </c>
      <c r="W9" s="379">
        <v>9828415589.4300003</v>
      </c>
      <c r="X9" s="379">
        <v>9860129372.6700001</v>
      </c>
      <c r="Y9" s="379">
        <v>9878031676.0200005</v>
      </c>
      <c r="Z9" s="379">
        <v>9899049983</v>
      </c>
      <c r="AA9" s="379">
        <v>9918066675.8899994</v>
      </c>
      <c r="AB9" s="379">
        <v>9928005795.2299995</v>
      </c>
      <c r="AC9" s="379"/>
      <c r="AD9" s="379"/>
      <c r="AE9" s="379">
        <v>9812513584.2816677</v>
      </c>
      <c r="AF9" s="470">
        <v>4</v>
      </c>
      <c r="AG9" s="470"/>
      <c r="AH9" s="471"/>
      <c r="AI9" s="471">
        <v>9812513584.2816677</v>
      </c>
      <c r="AJ9" s="471"/>
      <c r="AK9" s="472"/>
      <c r="AL9" s="471">
        <v>9812513584.2816677</v>
      </c>
      <c r="AM9" s="473"/>
      <c r="AN9" s="471"/>
      <c r="AO9" s="474">
        <v>0</v>
      </c>
      <c r="AP9" s="475"/>
      <c r="AQ9" s="476">
        <v>9928005795.2299995</v>
      </c>
      <c r="AR9" s="471"/>
      <c r="AS9" s="471">
        <v>9928005795.2299995</v>
      </c>
      <c r="AT9" s="471"/>
      <c r="AU9" s="471"/>
      <c r="AV9" s="477">
        <v>9928005795.2299995</v>
      </c>
      <c r="AW9" s="471"/>
      <c r="AX9" s="471"/>
      <c r="AY9" s="473">
        <v>0</v>
      </c>
      <c r="AZ9" s="478"/>
      <c r="BA9" s="479">
        <v>0</v>
      </c>
      <c r="BC9" s="468" t="s">
        <v>2937</v>
      </c>
      <c r="BD9" s="468" t="s">
        <v>1539</v>
      </c>
      <c r="BE9" s="468" t="s">
        <v>2937</v>
      </c>
      <c r="BF9" s="468" t="s">
        <v>2937</v>
      </c>
      <c r="BG9" s="468" t="s">
        <v>2938</v>
      </c>
      <c r="BH9" s="468" t="s">
        <v>2938</v>
      </c>
      <c r="BI9" s="468" t="s">
        <v>2937</v>
      </c>
      <c r="BK9" s="468" t="b">
        <v>1</v>
      </c>
      <c r="BL9" s="468" t="b">
        <v>1</v>
      </c>
      <c r="BM9" s="468" t="b">
        <v>1</v>
      </c>
      <c r="BN9" s="468" t="b">
        <v>1</v>
      </c>
      <c r="BO9" s="468" t="b">
        <v>1</v>
      </c>
      <c r="BP9" s="468" t="b">
        <v>1</v>
      </c>
      <c r="BQ9" s="468" t="b">
        <v>1</v>
      </c>
      <c r="BS9" s="710"/>
    </row>
    <row r="10" spans="1:71" s="480" customFormat="1" ht="12" customHeight="1" x14ac:dyDescent="0.2">
      <c r="A10" s="380">
        <v>10100502</v>
      </c>
      <c r="B10" s="378" t="s">
        <v>2939</v>
      </c>
      <c r="C10" s="466" t="s">
        <v>351</v>
      </c>
      <c r="D10" s="467" t="s">
        <v>1540</v>
      </c>
      <c r="E10" s="705"/>
      <c r="F10" s="466"/>
      <c r="G10" s="467"/>
      <c r="H10" s="468" t="s">
        <v>2937</v>
      </c>
      <c r="I10" s="468" t="s">
        <v>2937</v>
      </c>
      <c r="J10" s="468" t="s">
        <v>1540</v>
      </c>
      <c r="K10" s="468" t="s">
        <v>2937</v>
      </c>
      <c r="L10" s="468" t="s">
        <v>2938</v>
      </c>
      <c r="M10" s="468" t="s">
        <v>2938</v>
      </c>
      <c r="N10" s="468" t="s">
        <v>2937</v>
      </c>
      <c r="O10" s="469"/>
      <c r="P10" s="379">
        <v>3652033530.6500001</v>
      </c>
      <c r="Q10" s="379">
        <v>3671549605.0799999</v>
      </c>
      <c r="R10" s="379">
        <v>3685806149.27</v>
      </c>
      <c r="S10" s="379">
        <v>3700424342.6900001</v>
      </c>
      <c r="T10" s="379">
        <v>3715353243.6399999</v>
      </c>
      <c r="U10" s="379">
        <v>3725173947.6199999</v>
      </c>
      <c r="V10" s="379">
        <v>3743562413.7399998</v>
      </c>
      <c r="W10" s="379">
        <v>3765534687.1799998</v>
      </c>
      <c r="X10" s="379">
        <v>3784761578.5700002</v>
      </c>
      <c r="Y10" s="379">
        <v>3802871637.77</v>
      </c>
      <c r="Z10" s="379">
        <v>3861971645.5999999</v>
      </c>
      <c r="AA10" s="379">
        <v>3875597806.0900002</v>
      </c>
      <c r="AB10" s="379">
        <v>3902756307.27</v>
      </c>
      <c r="AC10" s="379"/>
      <c r="AD10" s="379"/>
      <c r="AE10" s="379">
        <v>3759166831.3508334</v>
      </c>
      <c r="AF10" s="481"/>
      <c r="AG10" s="481">
        <v>1</v>
      </c>
      <c r="AH10" s="471"/>
      <c r="AI10" s="471"/>
      <c r="AJ10" s="471">
        <v>3759166831.3508334</v>
      </c>
      <c r="AK10" s="472"/>
      <c r="AL10" s="471">
        <v>3759166831.3508334</v>
      </c>
      <c r="AM10" s="473"/>
      <c r="AN10" s="471"/>
      <c r="AO10" s="474">
        <v>0</v>
      </c>
      <c r="AP10" s="475"/>
      <c r="AQ10" s="476">
        <v>3902756307.27</v>
      </c>
      <c r="AR10" s="471"/>
      <c r="AS10" s="471"/>
      <c r="AT10" s="471">
        <v>3902756307.27</v>
      </c>
      <c r="AU10" s="471"/>
      <c r="AV10" s="477">
        <v>3902756307.27</v>
      </c>
      <c r="AW10" s="471"/>
      <c r="AX10" s="471"/>
      <c r="AY10" s="473">
        <v>0</v>
      </c>
      <c r="AZ10" s="478"/>
      <c r="BA10" s="479">
        <v>0</v>
      </c>
      <c r="BC10" s="468" t="s">
        <v>2937</v>
      </c>
      <c r="BD10" s="468" t="s">
        <v>2937</v>
      </c>
      <c r="BE10" s="468" t="s">
        <v>1540</v>
      </c>
      <c r="BF10" s="468" t="s">
        <v>2937</v>
      </c>
      <c r="BG10" s="468" t="s">
        <v>2938</v>
      </c>
      <c r="BH10" s="468" t="s">
        <v>2938</v>
      </c>
      <c r="BI10" s="468" t="s">
        <v>2937</v>
      </c>
      <c r="BK10" s="468" t="b">
        <v>1</v>
      </c>
      <c r="BL10" s="468" t="b">
        <v>1</v>
      </c>
      <c r="BM10" s="468" t="b">
        <v>1</v>
      </c>
      <c r="BN10" s="468" t="b">
        <v>1</v>
      </c>
      <c r="BO10" s="468" t="b">
        <v>1</v>
      </c>
      <c r="BP10" s="468" t="b">
        <v>1</v>
      </c>
      <c r="BQ10" s="468" t="b">
        <v>1</v>
      </c>
      <c r="BS10" s="710"/>
    </row>
    <row r="11" spans="1:71" s="480" customFormat="1" ht="12" customHeight="1" x14ac:dyDescent="0.2">
      <c r="A11" s="380">
        <v>10100503</v>
      </c>
      <c r="B11" s="378" t="s">
        <v>2940</v>
      </c>
      <c r="C11" s="466" t="s">
        <v>1563</v>
      </c>
      <c r="D11" s="467" t="s">
        <v>2941</v>
      </c>
      <c r="E11" s="705"/>
      <c r="F11" s="466"/>
      <c r="G11" s="467"/>
      <c r="H11" s="468" t="s">
        <v>2937</v>
      </c>
      <c r="I11" s="468" t="s">
        <v>1539</v>
      </c>
      <c r="J11" s="468" t="s">
        <v>1540</v>
      </c>
      <c r="K11" s="468" t="s">
        <v>2937</v>
      </c>
      <c r="L11" s="468" t="s">
        <v>2938</v>
      </c>
      <c r="M11" s="468" t="s">
        <v>2938</v>
      </c>
      <c r="N11" s="468" t="s">
        <v>2937</v>
      </c>
      <c r="O11" s="469"/>
      <c r="P11" s="379">
        <v>670048472.54999995</v>
      </c>
      <c r="Q11" s="379">
        <v>670415218.41999996</v>
      </c>
      <c r="R11" s="379">
        <v>669728127.50999999</v>
      </c>
      <c r="S11" s="379">
        <v>670843023.72000003</v>
      </c>
      <c r="T11" s="379">
        <v>708293164.78999996</v>
      </c>
      <c r="U11" s="379">
        <v>727852416.08000004</v>
      </c>
      <c r="V11" s="379">
        <v>753619888.62</v>
      </c>
      <c r="W11" s="379">
        <v>750037408.10000002</v>
      </c>
      <c r="X11" s="379">
        <v>759917388.38</v>
      </c>
      <c r="Y11" s="379">
        <v>825204921.07000005</v>
      </c>
      <c r="Z11" s="379">
        <v>876766575.49000001</v>
      </c>
      <c r="AA11" s="379">
        <v>887275673.77999997</v>
      </c>
      <c r="AB11" s="379">
        <v>932726218.33000004</v>
      </c>
      <c r="AC11" s="379"/>
      <c r="AD11" s="379"/>
      <c r="AE11" s="379">
        <v>758445095.94999993</v>
      </c>
      <c r="AF11" s="481">
        <v>5</v>
      </c>
      <c r="AG11" s="482" t="s">
        <v>1564</v>
      </c>
      <c r="AH11" s="471"/>
      <c r="AI11" s="471">
        <v>502014809.009305</v>
      </c>
      <c r="AJ11" s="471">
        <v>256430286.94069499</v>
      </c>
      <c r="AK11" s="472"/>
      <c r="AL11" s="471">
        <v>758445095.95000005</v>
      </c>
      <c r="AM11" s="473"/>
      <c r="AN11" s="471"/>
      <c r="AO11" s="474">
        <v>0</v>
      </c>
      <c r="AP11" s="475"/>
      <c r="AQ11" s="476">
        <v>932726218.33000004</v>
      </c>
      <c r="AR11" s="471"/>
      <c r="AS11" s="471">
        <v>617371483.9126271</v>
      </c>
      <c r="AT11" s="471">
        <v>315354734.417373</v>
      </c>
      <c r="AU11" s="471"/>
      <c r="AV11" s="477">
        <v>932726218.33000016</v>
      </c>
      <c r="AW11" s="471"/>
      <c r="AX11" s="471"/>
      <c r="AY11" s="473">
        <v>0</v>
      </c>
      <c r="AZ11" s="478"/>
      <c r="BA11" s="479">
        <v>-1.1920928955078125E-7</v>
      </c>
      <c r="BC11" s="468" t="s">
        <v>2937</v>
      </c>
      <c r="BD11" s="468" t="s">
        <v>1539</v>
      </c>
      <c r="BE11" s="468" t="s">
        <v>1540</v>
      </c>
      <c r="BF11" s="468" t="s">
        <v>2937</v>
      </c>
      <c r="BG11" s="468" t="s">
        <v>2938</v>
      </c>
      <c r="BH11" s="468" t="s">
        <v>2938</v>
      </c>
      <c r="BI11" s="468" t="s">
        <v>2937</v>
      </c>
      <c r="BK11" s="468" t="b">
        <v>1</v>
      </c>
      <c r="BL11" s="468" t="b">
        <v>1</v>
      </c>
      <c r="BM11" s="468" t="b">
        <v>1</v>
      </c>
      <c r="BN11" s="468" t="b">
        <v>1</v>
      </c>
      <c r="BO11" s="468" t="b">
        <v>1</v>
      </c>
      <c r="BP11" s="468" t="b">
        <v>1</v>
      </c>
      <c r="BQ11" s="468" t="b">
        <v>1</v>
      </c>
      <c r="BS11" s="710"/>
    </row>
    <row r="12" spans="1:71" s="480" customFormat="1" ht="12" customHeight="1" x14ac:dyDescent="0.2">
      <c r="A12" s="380">
        <v>10100601</v>
      </c>
      <c r="B12" s="378" t="s">
        <v>2942</v>
      </c>
      <c r="C12" s="466" t="s">
        <v>717</v>
      </c>
      <c r="D12" s="467" t="s">
        <v>1539</v>
      </c>
      <c r="E12" s="705"/>
      <c r="F12" s="466"/>
      <c r="G12" s="467"/>
      <c r="H12" s="468" t="s">
        <v>2937</v>
      </c>
      <c r="I12" s="468" t="s">
        <v>1539</v>
      </c>
      <c r="J12" s="468" t="s">
        <v>2937</v>
      </c>
      <c r="K12" s="468" t="s">
        <v>2937</v>
      </c>
      <c r="L12" s="468" t="s">
        <v>2938</v>
      </c>
      <c r="M12" s="468" t="s">
        <v>2938</v>
      </c>
      <c r="N12" s="468" t="s">
        <v>2937</v>
      </c>
      <c r="O12" s="469"/>
      <c r="P12" s="379">
        <v>-787464</v>
      </c>
      <c r="Q12" s="379">
        <v>0</v>
      </c>
      <c r="R12" s="379">
        <v>0</v>
      </c>
      <c r="S12" s="379">
        <v>0</v>
      </c>
      <c r="T12" s="379">
        <v>1512.42</v>
      </c>
      <c r="U12" s="379">
        <v>49238.21</v>
      </c>
      <c r="V12" s="379">
        <v>3505450.89</v>
      </c>
      <c r="W12" s="379">
        <v>0</v>
      </c>
      <c r="X12" s="379">
        <v>157950.18</v>
      </c>
      <c r="Y12" s="379">
        <v>157950.18</v>
      </c>
      <c r="Z12" s="379">
        <v>0</v>
      </c>
      <c r="AA12" s="379">
        <v>0</v>
      </c>
      <c r="AB12" s="379">
        <v>27828584</v>
      </c>
      <c r="AC12" s="379"/>
      <c r="AD12" s="379"/>
      <c r="AE12" s="379">
        <v>1449388.49</v>
      </c>
      <c r="AF12" s="481" t="s">
        <v>1565</v>
      </c>
      <c r="AG12" s="482"/>
      <c r="AH12" s="471"/>
      <c r="AI12" s="471">
        <v>1449388.49</v>
      </c>
      <c r="AJ12" s="471"/>
      <c r="AK12" s="472"/>
      <c r="AL12" s="471">
        <v>1449388.49</v>
      </c>
      <c r="AM12" s="473"/>
      <c r="AN12" s="471"/>
      <c r="AO12" s="474">
        <v>0</v>
      </c>
      <c r="AP12" s="475"/>
      <c r="AQ12" s="476">
        <v>27828584</v>
      </c>
      <c r="AR12" s="471"/>
      <c r="AS12" s="471">
        <v>27828584</v>
      </c>
      <c r="AT12" s="471"/>
      <c r="AU12" s="471"/>
      <c r="AV12" s="477">
        <v>27828584</v>
      </c>
      <c r="AW12" s="471"/>
      <c r="AX12" s="471"/>
      <c r="AY12" s="473">
        <v>0</v>
      </c>
      <c r="AZ12" s="478"/>
      <c r="BA12" s="479">
        <v>0</v>
      </c>
      <c r="BC12" s="468" t="s">
        <v>2937</v>
      </c>
      <c r="BD12" s="468" t="s">
        <v>1539</v>
      </c>
      <c r="BE12" s="468" t="s">
        <v>2937</v>
      </c>
      <c r="BF12" s="468" t="s">
        <v>2937</v>
      </c>
      <c r="BG12" s="468" t="s">
        <v>2938</v>
      </c>
      <c r="BH12" s="468" t="s">
        <v>2938</v>
      </c>
      <c r="BI12" s="468" t="s">
        <v>2937</v>
      </c>
      <c r="BK12" s="468" t="b">
        <v>1</v>
      </c>
      <c r="BL12" s="468" t="b">
        <v>1</v>
      </c>
      <c r="BM12" s="468" t="b">
        <v>1</v>
      </c>
      <c r="BN12" s="468" t="b">
        <v>1</v>
      </c>
      <c r="BO12" s="468" t="b">
        <v>1</v>
      </c>
      <c r="BP12" s="468" t="b">
        <v>1</v>
      </c>
      <c r="BQ12" s="468" t="b">
        <v>1</v>
      </c>
      <c r="BS12" s="710"/>
    </row>
    <row r="13" spans="1:71" s="480" customFormat="1" ht="12" customHeight="1" x14ac:dyDescent="0.2">
      <c r="A13" s="380">
        <v>10100602</v>
      </c>
      <c r="B13" s="378" t="s">
        <v>2943</v>
      </c>
      <c r="C13" s="466" t="s">
        <v>719</v>
      </c>
      <c r="D13" s="467" t="s">
        <v>1540</v>
      </c>
      <c r="E13" s="705"/>
      <c r="F13" s="466"/>
      <c r="G13" s="467"/>
      <c r="H13" s="468" t="s">
        <v>2937</v>
      </c>
      <c r="I13" s="468" t="s">
        <v>2937</v>
      </c>
      <c r="J13" s="468" t="s">
        <v>1540</v>
      </c>
      <c r="K13" s="468" t="s">
        <v>2937</v>
      </c>
      <c r="L13" s="468" t="s">
        <v>2938</v>
      </c>
      <c r="M13" s="468" t="s">
        <v>2938</v>
      </c>
      <c r="N13" s="468" t="s">
        <v>2937</v>
      </c>
      <c r="O13" s="469"/>
      <c r="P13" s="379">
        <v>-3448517.43</v>
      </c>
      <c r="Q13" s="379">
        <v>0</v>
      </c>
      <c r="R13" s="379">
        <v>0</v>
      </c>
      <c r="S13" s="379">
        <v>0</v>
      </c>
      <c r="T13" s="379">
        <v>192196.05</v>
      </c>
      <c r="U13" s="379">
        <v>534354.74</v>
      </c>
      <c r="V13" s="379">
        <v>5382871.5899999999</v>
      </c>
      <c r="W13" s="379">
        <v>0</v>
      </c>
      <c r="X13" s="379">
        <v>0</v>
      </c>
      <c r="Y13" s="379">
        <v>0</v>
      </c>
      <c r="Z13" s="379">
        <v>0</v>
      </c>
      <c r="AA13" s="379">
        <v>0</v>
      </c>
      <c r="AB13" s="379">
        <v>3916497.74</v>
      </c>
      <c r="AC13" s="379"/>
      <c r="AD13" s="379"/>
      <c r="AE13" s="379">
        <v>528617.71125000005</v>
      </c>
      <c r="AF13" s="481"/>
      <c r="AG13" s="482" t="s">
        <v>267</v>
      </c>
      <c r="AH13" s="471"/>
      <c r="AI13" s="471"/>
      <c r="AJ13" s="471">
        <v>528617.71125000005</v>
      </c>
      <c r="AK13" s="472"/>
      <c r="AL13" s="471">
        <v>528617.71125000005</v>
      </c>
      <c r="AM13" s="473"/>
      <c r="AN13" s="471"/>
      <c r="AO13" s="474">
        <v>0</v>
      </c>
      <c r="AP13" s="475"/>
      <c r="AQ13" s="476">
        <v>3916497.74</v>
      </c>
      <c r="AR13" s="471"/>
      <c r="AS13" s="471"/>
      <c r="AT13" s="471">
        <v>3916497.74</v>
      </c>
      <c r="AU13" s="471"/>
      <c r="AV13" s="477">
        <v>3916497.74</v>
      </c>
      <c r="AW13" s="471"/>
      <c r="AX13" s="471"/>
      <c r="AY13" s="473">
        <v>0</v>
      </c>
      <c r="AZ13" s="478"/>
      <c r="BA13" s="479">
        <v>0</v>
      </c>
      <c r="BC13" s="468" t="s">
        <v>2937</v>
      </c>
      <c r="BD13" s="468" t="s">
        <v>2937</v>
      </c>
      <c r="BE13" s="468" t="s">
        <v>1540</v>
      </c>
      <c r="BF13" s="468" t="s">
        <v>2937</v>
      </c>
      <c r="BG13" s="468" t="s">
        <v>2938</v>
      </c>
      <c r="BH13" s="468" t="s">
        <v>2938</v>
      </c>
      <c r="BI13" s="468" t="s">
        <v>2937</v>
      </c>
      <c r="BK13" s="468" t="b">
        <v>1</v>
      </c>
      <c r="BL13" s="468" t="b">
        <v>1</v>
      </c>
      <c r="BM13" s="468" t="b">
        <v>1</v>
      </c>
      <c r="BN13" s="468" t="b">
        <v>1</v>
      </c>
      <c r="BO13" s="468" t="b">
        <v>1</v>
      </c>
      <c r="BP13" s="468" t="b">
        <v>1</v>
      </c>
      <c r="BQ13" s="468" t="b">
        <v>1</v>
      </c>
      <c r="BS13" s="710"/>
    </row>
    <row r="14" spans="1:71" s="480" customFormat="1" ht="12" customHeight="1" x14ac:dyDescent="0.2">
      <c r="A14" s="711">
        <v>10100603</v>
      </c>
      <c r="B14" s="712"/>
      <c r="C14" s="713" t="s">
        <v>1566</v>
      </c>
      <c r="D14" s="714" t="s">
        <v>2941</v>
      </c>
      <c r="E14" s="715"/>
      <c r="F14" s="716">
        <v>43435</v>
      </c>
      <c r="G14" s="714"/>
      <c r="H14" s="717" t="s">
        <v>2937</v>
      </c>
      <c r="I14" s="717" t="s">
        <v>1539</v>
      </c>
      <c r="J14" s="717" t="s">
        <v>1540</v>
      </c>
      <c r="K14" s="717" t="s">
        <v>2937</v>
      </c>
      <c r="L14" s="717" t="s">
        <v>2938</v>
      </c>
      <c r="M14" s="717" t="s">
        <v>2938</v>
      </c>
      <c r="N14" s="717" t="s">
        <v>2937</v>
      </c>
      <c r="O14" s="718"/>
      <c r="P14" s="719"/>
      <c r="Q14" s="719"/>
      <c r="R14" s="719"/>
      <c r="S14" s="719"/>
      <c r="T14" s="719"/>
      <c r="U14" s="719"/>
      <c r="V14" s="719"/>
      <c r="W14" s="719"/>
      <c r="X14" s="719"/>
      <c r="Y14" s="719"/>
      <c r="Z14" s="719"/>
      <c r="AA14" s="719"/>
      <c r="AB14" s="719">
        <v>17124090.309999999</v>
      </c>
      <c r="AC14" s="719"/>
      <c r="AD14" s="719"/>
      <c r="AE14" s="719">
        <v>713503.76291666657</v>
      </c>
      <c r="AF14" s="720">
        <v>5</v>
      </c>
      <c r="AG14" s="721" t="s">
        <v>1564</v>
      </c>
      <c r="AH14" s="722"/>
      <c r="AI14" s="722">
        <v>472268.14067454165</v>
      </c>
      <c r="AJ14" s="722">
        <v>241235.62224212498</v>
      </c>
      <c r="AK14" s="723"/>
      <c r="AL14" s="722">
        <v>713503.76291666669</v>
      </c>
      <c r="AM14" s="724"/>
      <c r="AN14" s="722"/>
      <c r="AO14" s="725">
        <v>0</v>
      </c>
      <c r="AP14" s="722"/>
      <c r="AQ14" s="726">
        <v>17124090.309999999</v>
      </c>
      <c r="AR14" s="722"/>
      <c r="AS14" s="722">
        <v>11334435.376188999</v>
      </c>
      <c r="AT14" s="722">
        <v>5789654.9338109996</v>
      </c>
      <c r="AU14" s="722"/>
      <c r="AV14" s="727">
        <v>17124090.309999999</v>
      </c>
      <c r="AW14" s="722"/>
      <c r="AX14" s="722"/>
      <c r="AY14" s="724">
        <v>0</v>
      </c>
      <c r="AZ14" s="728"/>
      <c r="BA14" s="479">
        <v>0</v>
      </c>
      <c r="BC14" s="468"/>
      <c r="BD14" s="468"/>
      <c r="BE14" s="468"/>
      <c r="BF14" s="468"/>
      <c r="BG14" s="468"/>
      <c r="BH14" s="468"/>
      <c r="BI14" s="468"/>
      <c r="BK14" s="468"/>
      <c r="BL14" s="468"/>
      <c r="BM14" s="468"/>
      <c r="BN14" s="468"/>
      <c r="BO14" s="468"/>
      <c r="BP14" s="468"/>
      <c r="BQ14" s="468"/>
      <c r="BS14" s="710"/>
    </row>
    <row r="15" spans="1:71" s="480" customFormat="1" ht="12" customHeight="1" x14ac:dyDescent="0.2">
      <c r="A15" s="382">
        <v>10100651</v>
      </c>
      <c r="B15" s="121" t="s">
        <v>2944</v>
      </c>
      <c r="C15" s="466" t="s">
        <v>893</v>
      </c>
      <c r="D15" s="467" t="s">
        <v>1539</v>
      </c>
      <c r="E15" s="705"/>
      <c r="F15" s="466"/>
      <c r="G15" s="467"/>
      <c r="H15" s="468" t="s">
        <v>2937</v>
      </c>
      <c r="I15" s="468" t="s">
        <v>1539</v>
      </c>
      <c r="J15" s="468" t="s">
        <v>2937</v>
      </c>
      <c r="K15" s="468" t="s">
        <v>2937</v>
      </c>
      <c r="L15" s="468" t="s">
        <v>2938</v>
      </c>
      <c r="M15" s="468" t="s">
        <v>2938</v>
      </c>
      <c r="N15" s="468" t="s">
        <v>2937</v>
      </c>
      <c r="O15" s="500"/>
      <c r="P15" s="379">
        <v>127626846.77</v>
      </c>
      <c r="Q15" s="379">
        <v>127626846.77</v>
      </c>
      <c r="R15" s="379">
        <v>127626846.77</v>
      </c>
      <c r="S15" s="379">
        <v>127834725.66</v>
      </c>
      <c r="T15" s="379">
        <v>127834725.66</v>
      </c>
      <c r="U15" s="379">
        <v>127834725.66</v>
      </c>
      <c r="V15" s="379">
        <v>129151734.53</v>
      </c>
      <c r="W15" s="379">
        <v>129151734.53</v>
      </c>
      <c r="X15" s="379">
        <v>129151734.53</v>
      </c>
      <c r="Y15" s="729">
        <v>129893896.86</v>
      </c>
      <c r="Z15" s="379">
        <v>129893896.86</v>
      </c>
      <c r="AA15" s="379">
        <v>129893896.86</v>
      </c>
      <c r="AB15" s="379">
        <v>130713036.95999999</v>
      </c>
      <c r="AC15" s="379"/>
      <c r="AD15" s="379"/>
      <c r="AE15" s="379">
        <v>128755392.21291663</v>
      </c>
      <c r="AF15" s="481" t="s">
        <v>1565</v>
      </c>
      <c r="AG15" s="482"/>
      <c r="AH15" s="471"/>
      <c r="AI15" s="471">
        <v>128755392.21291663</v>
      </c>
      <c r="AJ15" s="471"/>
      <c r="AK15" s="472"/>
      <c r="AL15" s="471">
        <v>128755392.21291663</v>
      </c>
      <c r="AM15" s="473"/>
      <c r="AN15" s="471"/>
      <c r="AO15" s="474">
        <v>0</v>
      </c>
      <c r="AP15" s="471"/>
      <c r="AQ15" s="476">
        <v>130713036.95999999</v>
      </c>
      <c r="AR15" s="471"/>
      <c r="AS15" s="471">
        <v>130713036.95999999</v>
      </c>
      <c r="AT15" s="471"/>
      <c r="AU15" s="471"/>
      <c r="AV15" s="477">
        <v>130713036.95999999</v>
      </c>
      <c r="AW15" s="471"/>
      <c r="AX15" s="471"/>
      <c r="AY15" s="473">
        <v>0</v>
      </c>
      <c r="AZ15" s="478"/>
      <c r="BA15" s="479">
        <v>0</v>
      </c>
      <c r="BC15" s="468" t="s">
        <v>2937</v>
      </c>
      <c r="BD15" s="468" t="s">
        <v>1539</v>
      </c>
      <c r="BE15" s="468" t="s">
        <v>2937</v>
      </c>
      <c r="BF15" s="468" t="s">
        <v>2937</v>
      </c>
      <c r="BG15" s="468" t="s">
        <v>2938</v>
      </c>
      <c r="BH15" s="468" t="s">
        <v>2938</v>
      </c>
      <c r="BI15" s="468" t="s">
        <v>2937</v>
      </c>
      <c r="BK15" s="468" t="b">
        <v>1</v>
      </c>
      <c r="BL15" s="468" t="b">
        <v>1</v>
      </c>
      <c r="BM15" s="468" t="b">
        <v>1</v>
      </c>
      <c r="BN15" s="468" t="b">
        <v>1</v>
      </c>
      <c r="BO15" s="468" t="b">
        <v>1</v>
      </c>
      <c r="BP15" s="468" t="b">
        <v>1</v>
      </c>
      <c r="BQ15" s="468" t="b">
        <v>1</v>
      </c>
      <c r="BS15" s="710"/>
    </row>
    <row r="16" spans="1:71" s="480" customFormat="1" ht="12" customHeight="1" x14ac:dyDescent="0.2">
      <c r="A16" s="382">
        <v>10100661</v>
      </c>
      <c r="B16" s="121" t="s">
        <v>2945</v>
      </c>
      <c r="C16" s="466" t="s">
        <v>894</v>
      </c>
      <c r="D16" s="467" t="s">
        <v>1539</v>
      </c>
      <c r="E16" s="705"/>
      <c r="F16" s="466"/>
      <c r="G16" s="467"/>
      <c r="H16" s="468" t="s">
        <v>2937</v>
      </c>
      <c r="I16" s="468" t="s">
        <v>1539</v>
      </c>
      <c r="J16" s="468" t="s">
        <v>2937</v>
      </c>
      <c r="K16" s="468" t="s">
        <v>2937</v>
      </c>
      <c r="L16" s="468" t="s">
        <v>2938</v>
      </c>
      <c r="M16" s="468" t="s">
        <v>2938</v>
      </c>
      <c r="N16" s="468" t="s">
        <v>2937</v>
      </c>
      <c r="O16" s="500"/>
      <c r="P16" s="379">
        <v>-127626846.77</v>
      </c>
      <c r="Q16" s="379">
        <v>-127626846.77</v>
      </c>
      <c r="R16" s="379">
        <v>-127626846.77</v>
      </c>
      <c r="S16" s="379">
        <v>-127834725.66</v>
      </c>
      <c r="T16" s="379">
        <v>-127834725.66</v>
      </c>
      <c r="U16" s="379">
        <v>-127834725.66</v>
      </c>
      <c r="V16" s="379">
        <v>-129151734.53</v>
      </c>
      <c r="W16" s="379">
        <v>-129151734.53</v>
      </c>
      <c r="X16" s="379">
        <v>-129151734.53</v>
      </c>
      <c r="Y16" s="379">
        <v>-129893896.86</v>
      </c>
      <c r="Z16" s="379">
        <v>-129893896.86</v>
      </c>
      <c r="AA16" s="379">
        <v>-129893896.86</v>
      </c>
      <c r="AB16" s="379">
        <v>-130713036.95999999</v>
      </c>
      <c r="AC16" s="379"/>
      <c r="AD16" s="379"/>
      <c r="AE16" s="379">
        <v>-128755392.21291663</v>
      </c>
      <c r="AF16" s="481" t="s">
        <v>1565</v>
      </c>
      <c r="AG16" s="482"/>
      <c r="AH16" s="471"/>
      <c r="AI16" s="471">
        <v>-128755392.21291663</v>
      </c>
      <c r="AJ16" s="471"/>
      <c r="AK16" s="472"/>
      <c r="AL16" s="471">
        <v>-128755392.21291663</v>
      </c>
      <c r="AM16" s="473"/>
      <c r="AN16" s="471"/>
      <c r="AO16" s="474">
        <v>0</v>
      </c>
      <c r="AP16" s="471"/>
      <c r="AQ16" s="476">
        <v>-130713036.95999999</v>
      </c>
      <c r="AR16" s="471"/>
      <c r="AS16" s="471">
        <v>-130713036.95999999</v>
      </c>
      <c r="AT16" s="471"/>
      <c r="AU16" s="471"/>
      <c r="AV16" s="477">
        <v>-130713036.95999999</v>
      </c>
      <c r="AW16" s="471"/>
      <c r="AX16" s="471"/>
      <c r="AY16" s="473">
        <v>0</v>
      </c>
      <c r="AZ16" s="478"/>
      <c r="BA16" s="479">
        <v>0</v>
      </c>
      <c r="BC16" s="468" t="s">
        <v>2937</v>
      </c>
      <c r="BD16" s="468" t="s">
        <v>1539</v>
      </c>
      <c r="BE16" s="468" t="s">
        <v>2937</v>
      </c>
      <c r="BF16" s="468" t="s">
        <v>2937</v>
      </c>
      <c r="BG16" s="468" t="s">
        <v>2938</v>
      </c>
      <c r="BH16" s="468" t="s">
        <v>2938</v>
      </c>
      <c r="BI16" s="468" t="s">
        <v>2937</v>
      </c>
      <c r="BK16" s="468" t="b">
        <v>1</v>
      </c>
      <c r="BL16" s="468" t="b">
        <v>1</v>
      </c>
      <c r="BM16" s="468" t="b">
        <v>1</v>
      </c>
      <c r="BN16" s="468" t="b">
        <v>1</v>
      </c>
      <c r="BO16" s="468" t="b">
        <v>1</v>
      </c>
      <c r="BP16" s="468" t="b">
        <v>1</v>
      </c>
      <c r="BQ16" s="468" t="b">
        <v>1</v>
      </c>
      <c r="BS16" s="378"/>
    </row>
    <row r="17" spans="1:71" s="480" customFormat="1" ht="12" customHeight="1" x14ac:dyDescent="0.2">
      <c r="A17" s="496">
        <v>10110013</v>
      </c>
      <c r="B17" s="497" t="s">
        <v>2946</v>
      </c>
      <c r="C17" s="466" t="s">
        <v>1567</v>
      </c>
      <c r="D17" s="467" t="s">
        <v>1541</v>
      </c>
      <c r="E17" s="705"/>
      <c r="F17" s="466"/>
      <c r="G17" s="467"/>
      <c r="H17" s="468" t="s">
        <v>2937</v>
      </c>
      <c r="I17" s="468" t="s">
        <v>2937</v>
      </c>
      <c r="J17" s="468" t="s">
        <v>2937</v>
      </c>
      <c r="K17" s="468" t="s">
        <v>1541</v>
      </c>
      <c r="L17" s="468" t="s">
        <v>2938</v>
      </c>
      <c r="M17" s="468" t="s">
        <v>2938</v>
      </c>
      <c r="N17" s="468" t="s">
        <v>2937</v>
      </c>
      <c r="O17" s="469"/>
      <c r="P17" s="379">
        <v>0</v>
      </c>
      <c r="Q17" s="379">
        <v>0</v>
      </c>
      <c r="R17" s="379">
        <v>0</v>
      </c>
      <c r="S17" s="379">
        <v>0</v>
      </c>
      <c r="T17" s="379">
        <v>0</v>
      </c>
      <c r="U17" s="379">
        <v>0</v>
      </c>
      <c r="V17" s="379">
        <v>0</v>
      </c>
      <c r="W17" s="379">
        <v>0</v>
      </c>
      <c r="X17" s="379">
        <v>0</v>
      </c>
      <c r="Y17" s="379">
        <v>0</v>
      </c>
      <c r="Z17" s="379">
        <v>0</v>
      </c>
      <c r="AA17" s="379">
        <v>0</v>
      </c>
      <c r="AB17" s="379">
        <v>0</v>
      </c>
      <c r="AC17" s="379"/>
      <c r="AD17" s="379"/>
      <c r="AE17" s="379">
        <v>0</v>
      </c>
      <c r="AF17" s="481"/>
      <c r="AG17" s="482"/>
      <c r="AH17" s="471"/>
      <c r="AI17" s="471"/>
      <c r="AJ17" s="471"/>
      <c r="AK17" s="472">
        <v>0</v>
      </c>
      <c r="AL17" s="471">
        <v>0</v>
      </c>
      <c r="AM17" s="473"/>
      <c r="AN17" s="471"/>
      <c r="AO17" s="474">
        <v>0</v>
      </c>
      <c r="AP17" s="475"/>
      <c r="AQ17" s="476">
        <v>0</v>
      </c>
      <c r="AR17" s="471"/>
      <c r="AS17" s="471"/>
      <c r="AT17" s="471"/>
      <c r="AU17" s="471">
        <v>0</v>
      </c>
      <c r="AV17" s="477">
        <v>0</v>
      </c>
      <c r="AW17" s="471"/>
      <c r="AX17" s="471"/>
      <c r="AY17" s="473">
        <v>0</v>
      </c>
      <c r="AZ17" s="478" t="s">
        <v>2910</v>
      </c>
      <c r="BA17" s="479">
        <v>0</v>
      </c>
      <c r="BC17" s="468" t="s">
        <v>2937</v>
      </c>
      <c r="BD17" s="468" t="s">
        <v>2937</v>
      </c>
      <c r="BE17" s="468" t="s">
        <v>2937</v>
      </c>
      <c r="BF17" s="468" t="s">
        <v>1541</v>
      </c>
      <c r="BG17" s="468" t="s">
        <v>2938</v>
      </c>
      <c r="BH17" s="468" t="s">
        <v>2938</v>
      </c>
      <c r="BI17" s="468" t="s">
        <v>2937</v>
      </c>
      <c r="BK17" s="468" t="b">
        <v>1</v>
      </c>
      <c r="BL17" s="468" t="b">
        <v>1</v>
      </c>
      <c r="BM17" s="468" t="b">
        <v>1</v>
      </c>
      <c r="BN17" s="468" t="b">
        <v>1</v>
      </c>
      <c r="BO17" s="468" t="b">
        <v>1</v>
      </c>
      <c r="BP17" s="468" t="b">
        <v>1</v>
      </c>
      <c r="BQ17" s="468" t="b">
        <v>1</v>
      </c>
      <c r="BS17" s="378"/>
    </row>
    <row r="18" spans="1:71" s="480" customFormat="1" ht="12" customHeight="1" x14ac:dyDescent="0.2">
      <c r="A18" s="498">
        <v>10110023</v>
      </c>
      <c r="B18" s="499" t="s">
        <v>2947</v>
      </c>
      <c r="C18" s="483" t="s">
        <v>1568</v>
      </c>
      <c r="D18" s="484" t="s">
        <v>1541</v>
      </c>
      <c r="E18" s="730"/>
      <c r="F18" s="485">
        <v>42752</v>
      </c>
      <c r="G18" s="484"/>
      <c r="H18" s="486" t="s">
        <v>2937</v>
      </c>
      <c r="I18" s="486" t="s">
        <v>2937</v>
      </c>
      <c r="J18" s="486" t="s">
        <v>2937</v>
      </c>
      <c r="K18" s="486" t="s">
        <v>1541</v>
      </c>
      <c r="L18" s="486" t="s">
        <v>2938</v>
      </c>
      <c r="M18" s="486" t="s">
        <v>2938</v>
      </c>
      <c r="N18" s="486" t="s">
        <v>2937</v>
      </c>
      <c r="O18" s="487"/>
      <c r="P18" s="381">
        <v>1129251.6000000001</v>
      </c>
      <c r="Q18" s="381">
        <v>1086807.01</v>
      </c>
      <c r="R18" s="381">
        <v>1454287.4</v>
      </c>
      <c r="S18" s="381">
        <v>1387106.61</v>
      </c>
      <c r="T18" s="381">
        <v>1336288.33</v>
      </c>
      <c r="U18" s="381">
        <v>1285470.07</v>
      </c>
      <c r="V18" s="381">
        <v>1234651.79</v>
      </c>
      <c r="W18" s="381">
        <v>1183833.53</v>
      </c>
      <c r="X18" s="381">
        <v>1133015.25</v>
      </c>
      <c r="Y18" s="381">
        <v>1493504.46</v>
      </c>
      <c r="Z18" s="381">
        <v>1442686.18</v>
      </c>
      <c r="AA18" s="381">
        <v>1374177.28</v>
      </c>
      <c r="AB18" s="381">
        <v>1314513.67</v>
      </c>
      <c r="AC18" s="381"/>
      <c r="AD18" s="381"/>
      <c r="AE18" s="381">
        <v>1302809.2120833332</v>
      </c>
      <c r="AF18" s="488"/>
      <c r="AG18" s="489"/>
      <c r="AH18" s="490"/>
      <c r="AI18" s="490"/>
      <c r="AJ18" s="490"/>
      <c r="AK18" s="491">
        <v>1302809.2120833332</v>
      </c>
      <c r="AL18" s="490">
        <v>1302809.2120833332</v>
      </c>
      <c r="AM18" s="492"/>
      <c r="AN18" s="490"/>
      <c r="AO18" s="493">
        <v>0</v>
      </c>
      <c r="AP18" s="490"/>
      <c r="AQ18" s="494">
        <v>1314513.67</v>
      </c>
      <c r="AR18" s="490"/>
      <c r="AS18" s="490"/>
      <c r="AT18" s="490"/>
      <c r="AU18" s="490">
        <v>1314513.67</v>
      </c>
      <c r="AV18" s="495">
        <v>1314513.67</v>
      </c>
      <c r="AW18" s="490"/>
      <c r="AX18" s="490"/>
      <c r="AY18" s="492">
        <v>0</v>
      </c>
      <c r="AZ18" s="731" t="s">
        <v>2910</v>
      </c>
      <c r="BA18" s="479">
        <v>0</v>
      </c>
      <c r="BC18" s="486" t="s">
        <v>2937</v>
      </c>
      <c r="BD18" s="486" t="s">
        <v>2937</v>
      </c>
      <c r="BE18" s="486" t="s">
        <v>2937</v>
      </c>
      <c r="BF18" s="468" t="s">
        <v>1541</v>
      </c>
      <c r="BG18" s="468" t="s">
        <v>2938</v>
      </c>
      <c r="BH18" s="468" t="s">
        <v>2938</v>
      </c>
      <c r="BI18" s="468" t="s">
        <v>2937</v>
      </c>
      <c r="BK18" s="468" t="b">
        <v>1</v>
      </c>
      <c r="BL18" s="468" t="b">
        <v>1</v>
      </c>
      <c r="BM18" s="468" t="b">
        <v>1</v>
      </c>
      <c r="BN18" s="468" t="b">
        <v>1</v>
      </c>
      <c r="BO18" s="468" t="b">
        <v>1</v>
      </c>
      <c r="BP18" s="468" t="b">
        <v>1</v>
      </c>
      <c r="BQ18" s="468" t="b">
        <v>1</v>
      </c>
      <c r="BS18" s="378"/>
    </row>
    <row r="19" spans="1:71" s="480" customFormat="1" ht="12" customHeight="1" x14ac:dyDescent="0.2">
      <c r="A19" s="380">
        <v>10500501</v>
      </c>
      <c r="B19" s="378" t="s">
        <v>2948</v>
      </c>
      <c r="C19" s="466" t="s">
        <v>1569</v>
      </c>
      <c r="D19" s="467" t="s">
        <v>1539</v>
      </c>
      <c r="E19" s="705"/>
      <c r="F19" s="466"/>
      <c r="G19" s="467"/>
      <c r="H19" s="468" t="s">
        <v>2937</v>
      </c>
      <c r="I19" s="468" t="s">
        <v>1539</v>
      </c>
      <c r="J19" s="468" t="s">
        <v>2937</v>
      </c>
      <c r="K19" s="468" t="s">
        <v>2937</v>
      </c>
      <c r="L19" s="468" t="s">
        <v>2938</v>
      </c>
      <c r="M19" s="468" t="s">
        <v>2938</v>
      </c>
      <c r="N19" s="468" t="s">
        <v>2937</v>
      </c>
      <c r="O19" s="469"/>
      <c r="P19" s="379">
        <v>52143356.590000004</v>
      </c>
      <c r="Q19" s="379">
        <v>49283072.200000003</v>
      </c>
      <c r="R19" s="379">
        <v>49283072.200000003</v>
      </c>
      <c r="S19" s="379">
        <v>49283195.740000002</v>
      </c>
      <c r="T19" s="379">
        <v>49293847.079999998</v>
      </c>
      <c r="U19" s="379">
        <v>49293982.979999997</v>
      </c>
      <c r="V19" s="379">
        <v>49293982.979999997</v>
      </c>
      <c r="W19" s="379">
        <v>49283479.899999999</v>
      </c>
      <c r="X19" s="379">
        <v>49285257.229999997</v>
      </c>
      <c r="Y19" s="379">
        <v>49285257.229999997</v>
      </c>
      <c r="Z19" s="379">
        <v>49285438.079999998</v>
      </c>
      <c r="AA19" s="379">
        <v>49285438.079999998</v>
      </c>
      <c r="AB19" s="379">
        <v>38572647</v>
      </c>
      <c r="AC19" s="379"/>
      <c r="AD19" s="379"/>
      <c r="AE19" s="379">
        <v>48959502.124583334</v>
      </c>
      <c r="AF19" s="481">
        <v>14</v>
      </c>
      <c r="AG19" s="482"/>
      <c r="AH19" s="471"/>
      <c r="AI19" s="471">
        <v>48959502.124583334</v>
      </c>
      <c r="AJ19" s="471"/>
      <c r="AK19" s="472"/>
      <c r="AL19" s="471">
        <v>48959502.124583334</v>
      </c>
      <c r="AM19" s="473"/>
      <c r="AN19" s="471"/>
      <c r="AO19" s="474">
        <v>0</v>
      </c>
      <c r="AP19" s="475"/>
      <c r="AQ19" s="476">
        <v>38572647</v>
      </c>
      <c r="AR19" s="471"/>
      <c r="AS19" s="471">
        <v>38572647</v>
      </c>
      <c r="AT19" s="471"/>
      <c r="AU19" s="471"/>
      <c r="AV19" s="477">
        <v>38572647</v>
      </c>
      <c r="AW19" s="471"/>
      <c r="AX19" s="471"/>
      <c r="AY19" s="473">
        <v>0</v>
      </c>
      <c r="AZ19" s="478"/>
      <c r="BA19" s="479">
        <v>0</v>
      </c>
      <c r="BC19" s="468" t="s">
        <v>2937</v>
      </c>
      <c r="BD19" s="468" t="s">
        <v>1539</v>
      </c>
      <c r="BE19" s="468" t="s">
        <v>2937</v>
      </c>
      <c r="BF19" s="468" t="s">
        <v>2937</v>
      </c>
      <c r="BG19" s="468" t="s">
        <v>2938</v>
      </c>
      <c r="BH19" s="468" t="s">
        <v>2938</v>
      </c>
      <c r="BI19" s="468" t="s">
        <v>2937</v>
      </c>
      <c r="BK19" s="468" t="b">
        <v>1</v>
      </c>
      <c r="BL19" s="468" t="b">
        <v>1</v>
      </c>
      <c r="BM19" s="468" t="b">
        <v>1</v>
      </c>
      <c r="BN19" s="468" t="b">
        <v>1</v>
      </c>
      <c r="BO19" s="468" t="b">
        <v>1</v>
      </c>
      <c r="BP19" s="468" t="b">
        <v>1</v>
      </c>
      <c r="BQ19" s="468" t="b">
        <v>1</v>
      </c>
      <c r="BS19" s="378"/>
    </row>
    <row r="20" spans="1:71" s="480" customFormat="1" ht="12" customHeight="1" x14ac:dyDescent="0.2">
      <c r="A20" s="380">
        <v>10500502</v>
      </c>
      <c r="B20" s="378" t="s">
        <v>2949</v>
      </c>
      <c r="C20" s="466" t="s">
        <v>1570</v>
      </c>
      <c r="D20" s="467" t="s">
        <v>1540</v>
      </c>
      <c r="E20" s="705"/>
      <c r="F20" s="466"/>
      <c r="G20" s="467"/>
      <c r="H20" s="468" t="s">
        <v>2937</v>
      </c>
      <c r="I20" s="468" t="s">
        <v>2937</v>
      </c>
      <c r="J20" s="468" t="s">
        <v>1540</v>
      </c>
      <c r="K20" s="468" t="s">
        <v>2937</v>
      </c>
      <c r="L20" s="468" t="s">
        <v>2938</v>
      </c>
      <c r="M20" s="468" t="s">
        <v>2938</v>
      </c>
      <c r="N20" s="468" t="s">
        <v>2937</v>
      </c>
      <c r="O20" s="469"/>
      <c r="P20" s="379">
        <v>1436911.3</v>
      </c>
      <c r="Q20" s="379">
        <v>611314.14</v>
      </c>
      <c r="R20" s="379">
        <v>611314.14</v>
      </c>
      <c r="S20" s="379">
        <v>611314.14</v>
      </c>
      <c r="T20" s="379">
        <v>611314.14</v>
      </c>
      <c r="U20" s="379">
        <v>611314.14</v>
      </c>
      <c r="V20" s="379">
        <v>611314.14</v>
      </c>
      <c r="W20" s="379">
        <v>611314.14</v>
      </c>
      <c r="X20" s="379">
        <v>611314.14</v>
      </c>
      <c r="Y20" s="379">
        <v>611314.14</v>
      </c>
      <c r="Z20" s="379">
        <v>611314.14</v>
      </c>
      <c r="AA20" s="379">
        <v>611314.14</v>
      </c>
      <c r="AB20" s="379">
        <v>611314.14</v>
      </c>
      <c r="AC20" s="379"/>
      <c r="AD20" s="379"/>
      <c r="AE20" s="379">
        <v>645714.02166666661</v>
      </c>
      <c r="AF20" s="481"/>
      <c r="AG20" s="481">
        <v>1</v>
      </c>
      <c r="AH20" s="471"/>
      <c r="AI20" s="471"/>
      <c r="AJ20" s="471">
        <v>645714.02166666661</v>
      </c>
      <c r="AK20" s="472"/>
      <c r="AL20" s="471">
        <v>645714.02166666661</v>
      </c>
      <c r="AM20" s="473"/>
      <c r="AN20" s="471"/>
      <c r="AO20" s="474">
        <v>0</v>
      </c>
      <c r="AP20" s="475"/>
      <c r="AQ20" s="476">
        <v>611314.14</v>
      </c>
      <c r="AR20" s="471"/>
      <c r="AS20" s="471"/>
      <c r="AT20" s="471">
        <v>611314.14</v>
      </c>
      <c r="AU20" s="471"/>
      <c r="AV20" s="477">
        <v>611314.14</v>
      </c>
      <c r="AW20" s="471"/>
      <c r="AX20" s="471"/>
      <c r="AY20" s="473">
        <v>0</v>
      </c>
      <c r="AZ20" s="478"/>
      <c r="BA20" s="479">
        <v>0</v>
      </c>
      <c r="BC20" s="468" t="s">
        <v>2937</v>
      </c>
      <c r="BD20" s="468" t="s">
        <v>2937</v>
      </c>
      <c r="BE20" s="468" t="s">
        <v>1540</v>
      </c>
      <c r="BF20" s="468" t="s">
        <v>2937</v>
      </c>
      <c r="BG20" s="468" t="s">
        <v>2938</v>
      </c>
      <c r="BH20" s="468" t="s">
        <v>2938</v>
      </c>
      <c r="BI20" s="468" t="s">
        <v>2937</v>
      </c>
      <c r="BK20" s="468" t="b">
        <v>1</v>
      </c>
      <c r="BL20" s="468" t="b">
        <v>1</v>
      </c>
      <c r="BM20" s="468" t="b">
        <v>1</v>
      </c>
      <c r="BN20" s="468" t="b">
        <v>1</v>
      </c>
      <c r="BO20" s="468" t="b">
        <v>1</v>
      </c>
      <c r="BP20" s="468" t="b">
        <v>1</v>
      </c>
      <c r="BQ20" s="468" t="b">
        <v>1</v>
      </c>
      <c r="BS20" s="378"/>
    </row>
    <row r="21" spans="1:71" s="480" customFormat="1" ht="12" customHeight="1" x14ac:dyDescent="0.2">
      <c r="A21" s="382">
        <v>10500503</v>
      </c>
      <c r="B21" s="121" t="s">
        <v>2950</v>
      </c>
      <c r="C21" s="466" t="s">
        <v>1571</v>
      </c>
      <c r="D21" s="467" t="s">
        <v>2941</v>
      </c>
      <c r="E21" s="705" t="s">
        <v>930</v>
      </c>
      <c r="F21" s="466"/>
      <c r="G21" s="467"/>
      <c r="H21" s="468" t="s">
        <v>2937</v>
      </c>
      <c r="I21" s="468" t="s">
        <v>1539</v>
      </c>
      <c r="J21" s="468" t="s">
        <v>1540</v>
      </c>
      <c r="K21" s="468" t="s">
        <v>2937</v>
      </c>
      <c r="L21" s="468" t="s">
        <v>2938</v>
      </c>
      <c r="M21" s="468" t="s">
        <v>2938</v>
      </c>
      <c r="N21" s="468" t="s">
        <v>2937</v>
      </c>
      <c r="O21" s="500"/>
      <c r="P21" s="379">
        <v>0</v>
      </c>
      <c r="Q21" s="379">
        <v>227.16</v>
      </c>
      <c r="R21" s="379">
        <v>0</v>
      </c>
      <c r="S21" s="379">
        <v>0</v>
      </c>
      <c r="T21" s="379">
        <v>0</v>
      </c>
      <c r="U21" s="379">
        <v>0</v>
      </c>
      <c r="V21" s="379">
        <v>0</v>
      </c>
      <c r="W21" s="379">
        <v>0</v>
      </c>
      <c r="X21" s="379">
        <v>0</v>
      </c>
      <c r="Y21" s="379">
        <v>0</v>
      </c>
      <c r="Z21" s="379">
        <v>0</v>
      </c>
      <c r="AA21" s="379">
        <v>0</v>
      </c>
      <c r="AB21" s="379">
        <v>352116.26</v>
      </c>
      <c r="AC21" s="379"/>
      <c r="AD21" s="379"/>
      <c r="AE21" s="379">
        <v>14690.440833333334</v>
      </c>
      <c r="AF21" s="481" t="s">
        <v>1572</v>
      </c>
      <c r="AG21" s="482" t="s">
        <v>1564</v>
      </c>
      <c r="AH21" s="471"/>
      <c r="AI21" s="471">
        <v>9723.6027875833352</v>
      </c>
      <c r="AJ21" s="471">
        <v>4966.8380457500007</v>
      </c>
      <c r="AK21" s="472"/>
      <c r="AL21" s="471">
        <v>14690.440833333336</v>
      </c>
      <c r="AM21" s="473"/>
      <c r="AN21" s="471"/>
      <c r="AO21" s="474">
        <v>0</v>
      </c>
      <c r="AP21" s="475"/>
      <c r="AQ21" s="476">
        <v>352116.26</v>
      </c>
      <c r="AR21" s="471"/>
      <c r="AS21" s="471">
        <v>233065.75249400001</v>
      </c>
      <c r="AT21" s="471">
        <v>119050.50750600001</v>
      </c>
      <c r="AU21" s="471"/>
      <c r="AV21" s="477">
        <v>352116.26</v>
      </c>
      <c r="AW21" s="471"/>
      <c r="AX21" s="471"/>
      <c r="AY21" s="473">
        <v>0</v>
      </c>
      <c r="AZ21" s="478"/>
      <c r="BA21" s="479">
        <v>0</v>
      </c>
      <c r="BC21" s="468" t="s">
        <v>2937</v>
      </c>
      <c r="BD21" s="468" t="s">
        <v>1539</v>
      </c>
      <c r="BE21" s="468" t="s">
        <v>1540</v>
      </c>
      <c r="BF21" s="468" t="s">
        <v>2937</v>
      </c>
      <c r="BG21" s="468" t="s">
        <v>2938</v>
      </c>
      <c r="BH21" s="468" t="s">
        <v>2938</v>
      </c>
      <c r="BI21" s="468" t="s">
        <v>2937</v>
      </c>
      <c r="BK21" s="468" t="b">
        <v>1</v>
      </c>
      <c r="BL21" s="468" t="b">
        <v>1</v>
      </c>
      <c r="BM21" s="468" t="b">
        <v>1</v>
      </c>
      <c r="BN21" s="468" t="b">
        <v>1</v>
      </c>
      <c r="BO21" s="468" t="b">
        <v>1</v>
      </c>
      <c r="BP21" s="468" t="b">
        <v>1</v>
      </c>
      <c r="BQ21" s="468" t="b">
        <v>1</v>
      </c>
      <c r="BS21" s="378"/>
    </row>
    <row r="22" spans="1:71" s="480" customFormat="1" ht="12" customHeight="1" x14ac:dyDescent="0.2">
      <c r="A22" s="380">
        <v>10600501</v>
      </c>
      <c r="B22" s="378" t="s">
        <v>2951</v>
      </c>
      <c r="C22" s="466" t="s">
        <v>1573</v>
      </c>
      <c r="D22" s="467" t="s">
        <v>1539</v>
      </c>
      <c r="E22" s="705"/>
      <c r="F22" s="466"/>
      <c r="G22" s="467"/>
      <c r="H22" s="468" t="s">
        <v>2937</v>
      </c>
      <c r="I22" s="468" t="s">
        <v>1539</v>
      </c>
      <c r="J22" s="468" t="s">
        <v>2937</v>
      </c>
      <c r="K22" s="468" t="s">
        <v>2937</v>
      </c>
      <c r="L22" s="468" t="s">
        <v>2938</v>
      </c>
      <c r="M22" s="468" t="s">
        <v>2938</v>
      </c>
      <c r="N22" s="468" t="s">
        <v>2937</v>
      </c>
      <c r="O22" s="469"/>
      <c r="P22" s="379">
        <v>146752173.47</v>
      </c>
      <c r="Q22" s="379">
        <v>111600198.09</v>
      </c>
      <c r="R22" s="379">
        <v>115323659.25</v>
      </c>
      <c r="S22" s="379">
        <v>91525009.939999998</v>
      </c>
      <c r="T22" s="379">
        <v>90465540.459999993</v>
      </c>
      <c r="U22" s="379">
        <v>77366280.069999993</v>
      </c>
      <c r="V22" s="379">
        <v>81790151.019999996</v>
      </c>
      <c r="W22" s="379">
        <v>78811237.379999995</v>
      </c>
      <c r="X22" s="379">
        <v>60929654.289999999</v>
      </c>
      <c r="Y22" s="379">
        <v>61022167.159999996</v>
      </c>
      <c r="Z22" s="379">
        <v>93304394.269999996</v>
      </c>
      <c r="AA22" s="379">
        <v>101869909.43000001</v>
      </c>
      <c r="AB22" s="379">
        <v>148449856.16</v>
      </c>
      <c r="AC22" s="379"/>
      <c r="AD22" s="379"/>
      <c r="AE22" s="379">
        <v>92634101.347916663</v>
      </c>
      <c r="AF22" s="481" t="s">
        <v>63</v>
      </c>
      <c r="AG22" s="482"/>
      <c r="AH22" s="471"/>
      <c r="AI22" s="471">
        <v>92634101.347916663</v>
      </c>
      <c r="AJ22" s="471"/>
      <c r="AK22" s="472"/>
      <c r="AL22" s="471">
        <v>92634101.347916663</v>
      </c>
      <c r="AM22" s="473"/>
      <c r="AN22" s="471"/>
      <c r="AO22" s="474">
        <v>0</v>
      </c>
      <c r="AP22" s="475"/>
      <c r="AQ22" s="476">
        <v>148449856.16</v>
      </c>
      <c r="AR22" s="471"/>
      <c r="AS22" s="471">
        <v>148449856.16</v>
      </c>
      <c r="AT22" s="471"/>
      <c r="AU22" s="471"/>
      <c r="AV22" s="477">
        <v>148449856.16</v>
      </c>
      <c r="AW22" s="471"/>
      <c r="AX22" s="471"/>
      <c r="AY22" s="473">
        <v>0</v>
      </c>
      <c r="AZ22" s="478"/>
      <c r="BA22" s="479">
        <v>0</v>
      </c>
      <c r="BC22" s="468" t="s">
        <v>2937</v>
      </c>
      <c r="BD22" s="468" t="s">
        <v>1539</v>
      </c>
      <c r="BE22" s="468" t="s">
        <v>2937</v>
      </c>
      <c r="BF22" s="468" t="s">
        <v>2937</v>
      </c>
      <c r="BG22" s="468" t="s">
        <v>2938</v>
      </c>
      <c r="BH22" s="468" t="s">
        <v>2938</v>
      </c>
      <c r="BI22" s="468" t="s">
        <v>2937</v>
      </c>
      <c r="BK22" s="468" t="b">
        <v>1</v>
      </c>
      <c r="BL22" s="468" t="b">
        <v>1</v>
      </c>
      <c r="BM22" s="468" t="b">
        <v>1</v>
      </c>
      <c r="BN22" s="468" t="b">
        <v>1</v>
      </c>
      <c r="BO22" s="468" t="b">
        <v>1</v>
      </c>
      <c r="BP22" s="468" t="b">
        <v>1</v>
      </c>
      <c r="BQ22" s="468" t="b">
        <v>1</v>
      </c>
      <c r="BS22" s="710"/>
    </row>
    <row r="23" spans="1:71" s="480" customFormat="1" ht="12" customHeight="1" x14ac:dyDescent="0.2">
      <c r="A23" s="380">
        <v>10600502</v>
      </c>
      <c r="B23" s="378" t="s">
        <v>2952</v>
      </c>
      <c r="C23" s="466" t="s">
        <v>1574</v>
      </c>
      <c r="D23" s="467" t="s">
        <v>1540</v>
      </c>
      <c r="E23" s="705"/>
      <c r="F23" s="466"/>
      <c r="G23" s="467"/>
      <c r="H23" s="468" t="s">
        <v>2937</v>
      </c>
      <c r="I23" s="468" t="s">
        <v>2937</v>
      </c>
      <c r="J23" s="468" t="s">
        <v>1540</v>
      </c>
      <c r="K23" s="468" t="s">
        <v>2937</v>
      </c>
      <c r="L23" s="468" t="s">
        <v>2938</v>
      </c>
      <c r="M23" s="468" t="s">
        <v>2938</v>
      </c>
      <c r="N23" s="468" t="s">
        <v>2937</v>
      </c>
      <c r="O23" s="469"/>
      <c r="P23" s="379">
        <v>91940790.370000005</v>
      </c>
      <c r="Q23" s="379">
        <v>83409897.390000001</v>
      </c>
      <c r="R23" s="379">
        <v>78757653.489999995</v>
      </c>
      <c r="S23" s="379">
        <v>81640280.980000004</v>
      </c>
      <c r="T23" s="379">
        <v>82703345.159999996</v>
      </c>
      <c r="U23" s="379">
        <v>88362927.700000003</v>
      </c>
      <c r="V23" s="379">
        <v>90639752.420000002</v>
      </c>
      <c r="W23" s="379">
        <v>89080361.099999994</v>
      </c>
      <c r="X23" s="379">
        <v>88231495.079999998</v>
      </c>
      <c r="Y23" s="379">
        <v>93116145.859999999</v>
      </c>
      <c r="Z23" s="379">
        <v>63826532.920000002</v>
      </c>
      <c r="AA23" s="379">
        <v>65642764.619999997</v>
      </c>
      <c r="AB23" s="379">
        <v>70378983.010000005</v>
      </c>
      <c r="AC23" s="379"/>
      <c r="AD23" s="379"/>
      <c r="AE23" s="379">
        <v>82214253.617500007</v>
      </c>
      <c r="AF23" s="481"/>
      <c r="AG23" s="481">
        <v>1</v>
      </c>
      <c r="AH23" s="471"/>
      <c r="AI23" s="471"/>
      <c r="AJ23" s="471">
        <v>82214253.617500007</v>
      </c>
      <c r="AK23" s="472"/>
      <c r="AL23" s="471">
        <v>82214253.617500007</v>
      </c>
      <c r="AM23" s="473"/>
      <c r="AN23" s="471"/>
      <c r="AO23" s="474">
        <v>0</v>
      </c>
      <c r="AP23" s="475"/>
      <c r="AQ23" s="476">
        <v>70378983.010000005</v>
      </c>
      <c r="AR23" s="471"/>
      <c r="AS23" s="471"/>
      <c r="AT23" s="471">
        <v>70378983.010000005</v>
      </c>
      <c r="AU23" s="471"/>
      <c r="AV23" s="477">
        <v>70378983.010000005</v>
      </c>
      <c r="AW23" s="471"/>
      <c r="AX23" s="471"/>
      <c r="AY23" s="473">
        <v>0</v>
      </c>
      <c r="AZ23" s="478"/>
      <c r="BA23" s="479">
        <v>0</v>
      </c>
      <c r="BC23" s="468" t="s">
        <v>2937</v>
      </c>
      <c r="BD23" s="468" t="s">
        <v>2937</v>
      </c>
      <c r="BE23" s="468" t="s">
        <v>1540</v>
      </c>
      <c r="BF23" s="468" t="s">
        <v>2937</v>
      </c>
      <c r="BG23" s="468" t="s">
        <v>2938</v>
      </c>
      <c r="BH23" s="468" t="s">
        <v>2938</v>
      </c>
      <c r="BI23" s="468" t="s">
        <v>2937</v>
      </c>
      <c r="BK23" s="468" t="b">
        <v>1</v>
      </c>
      <c r="BL23" s="468" t="b">
        <v>1</v>
      </c>
      <c r="BM23" s="468" t="b">
        <v>1</v>
      </c>
      <c r="BN23" s="468" t="b">
        <v>1</v>
      </c>
      <c r="BO23" s="468" t="b">
        <v>1</v>
      </c>
      <c r="BP23" s="468" t="b">
        <v>1</v>
      </c>
      <c r="BQ23" s="468" t="b">
        <v>1</v>
      </c>
      <c r="BS23" s="710"/>
    </row>
    <row r="24" spans="1:71" s="480" customFormat="1" ht="12" customHeight="1" x14ac:dyDescent="0.2">
      <c r="A24" s="380">
        <v>10600503</v>
      </c>
      <c r="B24" s="378" t="s">
        <v>2953</v>
      </c>
      <c r="C24" s="466" t="s">
        <v>1575</v>
      </c>
      <c r="D24" s="467" t="s">
        <v>2941</v>
      </c>
      <c r="E24" s="705"/>
      <c r="F24" s="466"/>
      <c r="G24" s="467"/>
      <c r="H24" s="468" t="s">
        <v>2937</v>
      </c>
      <c r="I24" s="468" t="s">
        <v>1539</v>
      </c>
      <c r="J24" s="468" t="s">
        <v>1540</v>
      </c>
      <c r="K24" s="468" t="s">
        <v>2937</v>
      </c>
      <c r="L24" s="468" t="s">
        <v>2938</v>
      </c>
      <c r="M24" s="468" t="s">
        <v>2938</v>
      </c>
      <c r="N24" s="468" t="s">
        <v>2937</v>
      </c>
      <c r="O24" s="469"/>
      <c r="P24" s="379">
        <v>36320795.490000002</v>
      </c>
      <c r="Q24" s="379">
        <v>37817898.539999999</v>
      </c>
      <c r="R24" s="379">
        <v>41296959.93</v>
      </c>
      <c r="S24" s="379">
        <v>45911630.880000003</v>
      </c>
      <c r="T24" s="379">
        <v>8418097.8900000006</v>
      </c>
      <c r="U24" s="379">
        <v>8664549.2100000009</v>
      </c>
      <c r="V24" s="379">
        <v>7082990.4299999997</v>
      </c>
      <c r="W24" s="379">
        <v>7073675.21</v>
      </c>
      <c r="X24" s="379">
        <v>1455441.8</v>
      </c>
      <c r="Y24" s="379">
        <v>10494386.710000001</v>
      </c>
      <c r="Z24" s="379">
        <v>10693434.15</v>
      </c>
      <c r="AA24" s="379">
        <v>10934590.93</v>
      </c>
      <c r="AB24" s="379">
        <v>22184838.210000001</v>
      </c>
      <c r="AC24" s="379"/>
      <c r="AD24" s="379"/>
      <c r="AE24" s="379">
        <v>18258039.377500001</v>
      </c>
      <c r="AF24" s="481" t="s">
        <v>1576</v>
      </c>
      <c r="AG24" s="482" t="s">
        <v>1564</v>
      </c>
      <c r="AH24" s="471"/>
      <c r="AI24" s="471">
        <v>12084996.263967251</v>
      </c>
      <c r="AJ24" s="471">
        <v>6173043.1135327509</v>
      </c>
      <c r="AK24" s="472"/>
      <c r="AL24" s="471">
        <v>18258039.377500001</v>
      </c>
      <c r="AM24" s="473"/>
      <c r="AN24" s="471"/>
      <c r="AO24" s="474">
        <v>0</v>
      </c>
      <c r="AP24" s="475"/>
      <c r="AQ24" s="476">
        <v>22184838.210000001</v>
      </c>
      <c r="AR24" s="471"/>
      <c r="AS24" s="471">
        <v>14684144.411199002</v>
      </c>
      <c r="AT24" s="471">
        <v>7500693.7988010002</v>
      </c>
      <c r="AU24" s="471"/>
      <c r="AV24" s="477">
        <v>22184838.210000001</v>
      </c>
      <c r="AW24" s="471"/>
      <c r="AX24" s="471"/>
      <c r="AY24" s="473">
        <v>0</v>
      </c>
      <c r="AZ24" s="478"/>
      <c r="BA24" s="479">
        <v>0</v>
      </c>
      <c r="BC24" s="468" t="s">
        <v>2937</v>
      </c>
      <c r="BD24" s="468" t="s">
        <v>1539</v>
      </c>
      <c r="BE24" s="468" t="s">
        <v>1540</v>
      </c>
      <c r="BF24" s="468" t="s">
        <v>2937</v>
      </c>
      <c r="BG24" s="468" t="s">
        <v>2938</v>
      </c>
      <c r="BH24" s="468" t="s">
        <v>2938</v>
      </c>
      <c r="BI24" s="468" t="s">
        <v>2937</v>
      </c>
      <c r="BK24" s="468" t="b">
        <v>1</v>
      </c>
      <c r="BL24" s="468" t="b">
        <v>1</v>
      </c>
      <c r="BM24" s="468" t="b">
        <v>1</v>
      </c>
      <c r="BN24" s="468" t="b">
        <v>1</v>
      </c>
      <c r="BO24" s="468" t="b">
        <v>1</v>
      </c>
      <c r="BP24" s="468" t="b">
        <v>1</v>
      </c>
      <c r="BQ24" s="468" t="b">
        <v>1</v>
      </c>
      <c r="BS24" s="710"/>
    </row>
    <row r="25" spans="1:71" s="480" customFormat="1" ht="12" customHeight="1" x14ac:dyDescent="0.2">
      <c r="A25" s="380">
        <v>10600602</v>
      </c>
      <c r="B25" s="378" t="s">
        <v>2954</v>
      </c>
      <c r="C25" s="466" t="s">
        <v>755</v>
      </c>
      <c r="D25" s="467" t="s">
        <v>1540</v>
      </c>
      <c r="E25" s="705" t="s">
        <v>930</v>
      </c>
      <c r="F25" s="466"/>
      <c r="G25" s="467"/>
      <c r="H25" s="468"/>
      <c r="I25" s="468" t="s">
        <v>2937</v>
      </c>
      <c r="J25" s="468" t="s">
        <v>1540</v>
      </c>
      <c r="K25" s="468" t="s">
        <v>2937</v>
      </c>
      <c r="L25" s="468" t="s">
        <v>2938</v>
      </c>
      <c r="M25" s="468" t="s">
        <v>2938</v>
      </c>
      <c r="N25" s="468" t="s">
        <v>2937</v>
      </c>
      <c r="O25" s="500"/>
      <c r="P25" s="379">
        <v>0</v>
      </c>
      <c r="Q25" s="379">
        <v>0</v>
      </c>
      <c r="R25" s="379">
        <v>0</v>
      </c>
      <c r="S25" s="379">
        <v>3123832.55</v>
      </c>
      <c r="T25" s="379">
        <v>0</v>
      </c>
      <c r="U25" s="379">
        <v>0</v>
      </c>
      <c r="V25" s="379">
        <v>0</v>
      </c>
      <c r="W25" s="379">
        <v>0</v>
      </c>
      <c r="X25" s="379">
        <v>0</v>
      </c>
      <c r="Y25" s="379">
        <v>0</v>
      </c>
      <c r="Z25" s="379">
        <v>0</v>
      </c>
      <c r="AA25" s="379">
        <v>0</v>
      </c>
      <c r="AB25" s="379">
        <v>-1156510.3500000001</v>
      </c>
      <c r="AC25" s="379"/>
      <c r="AD25" s="379"/>
      <c r="AE25" s="379">
        <v>212131.44791666666</v>
      </c>
      <c r="AF25" s="481"/>
      <c r="AG25" s="482" t="s">
        <v>267</v>
      </c>
      <c r="AH25" s="471"/>
      <c r="AI25" s="471"/>
      <c r="AJ25" s="471">
        <v>212131.44791666666</v>
      </c>
      <c r="AK25" s="472"/>
      <c r="AL25" s="471">
        <v>212131.44791666666</v>
      </c>
      <c r="AM25" s="473"/>
      <c r="AN25" s="471"/>
      <c r="AO25" s="474"/>
      <c r="AP25" s="475"/>
      <c r="AQ25" s="476">
        <v>-1156510.3500000001</v>
      </c>
      <c r="AR25" s="471"/>
      <c r="AS25" s="471"/>
      <c r="AT25" s="471">
        <v>-1156510.3500000001</v>
      </c>
      <c r="AU25" s="471"/>
      <c r="AV25" s="477">
        <v>-1156510.3500000001</v>
      </c>
      <c r="AW25" s="471"/>
      <c r="AX25" s="471"/>
      <c r="AY25" s="473">
        <v>0</v>
      </c>
      <c r="AZ25" s="478"/>
      <c r="BA25" s="479">
        <v>0</v>
      </c>
      <c r="BC25" s="468"/>
      <c r="BD25" s="468" t="s">
        <v>2937</v>
      </c>
      <c r="BE25" s="468" t="s">
        <v>1540</v>
      </c>
      <c r="BF25" s="468" t="s">
        <v>2937</v>
      </c>
      <c r="BG25" s="468" t="s">
        <v>2938</v>
      </c>
      <c r="BH25" s="468" t="s">
        <v>2938</v>
      </c>
      <c r="BI25" s="468" t="s">
        <v>2937</v>
      </c>
      <c r="BK25" s="468" t="b">
        <v>1</v>
      </c>
      <c r="BL25" s="468" t="b">
        <v>1</v>
      </c>
      <c r="BM25" s="468" t="b">
        <v>1</v>
      </c>
      <c r="BN25" s="468" t="b">
        <v>1</v>
      </c>
      <c r="BO25" s="468" t="b">
        <v>1</v>
      </c>
      <c r="BP25" s="468" t="b">
        <v>1</v>
      </c>
      <c r="BQ25" s="468" t="b">
        <v>1</v>
      </c>
      <c r="BS25" s="710"/>
    </row>
    <row r="26" spans="1:71" s="480" customFormat="1" ht="12" customHeight="1" x14ac:dyDescent="0.2">
      <c r="A26" s="380">
        <v>10600603</v>
      </c>
      <c r="B26" s="378" t="s">
        <v>2955</v>
      </c>
      <c r="C26" s="466" t="s">
        <v>1577</v>
      </c>
      <c r="D26" s="467" t="s">
        <v>2941</v>
      </c>
      <c r="E26" s="705"/>
      <c r="F26" s="466"/>
      <c r="G26" s="467"/>
      <c r="H26" s="468" t="s">
        <v>2937</v>
      </c>
      <c r="I26" s="468" t="s">
        <v>1539</v>
      </c>
      <c r="J26" s="468" t="s">
        <v>1540</v>
      </c>
      <c r="K26" s="468" t="s">
        <v>2937</v>
      </c>
      <c r="L26" s="468" t="s">
        <v>2938</v>
      </c>
      <c r="M26" s="468" t="s">
        <v>2938</v>
      </c>
      <c r="N26" s="468" t="s">
        <v>2937</v>
      </c>
      <c r="O26" s="469"/>
      <c r="P26" s="379">
        <v>0</v>
      </c>
      <c r="Q26" s="379">
        <v>0</v>
      </c>
      <c r="R26" s="379">
        <v>0</v>
      </c>
      <c r="S26" s="379">
        <v>0</v>
      </c>
      <c r="T26" s="379">
        <v>0</v>
      </c>
      <c r="U26" s="379">
        <v>0</v>
      </c>
      <c r="V26" s="379">
        <v>0</v>
      </c>
      <c r="W26" s="379">
        <v>0</v>
      </c>
      <c r="X26" s="379">
        <v>0</v>
      </c>
      <c r="Y26" s="379">
        <v>0</v>
      </c>
      <c r="Z26" s="379">
        <v>0</v>
      </c>
      <c r="AA26" s="379">
        <v>0</v>
      </c>
      <c r="AB26" s="379">
        <v>0</v>
      </c>
      <c r="AC26" s="379"/>
      <c r="AD26" s="379"/>
      <c r="AE26" s="379">
        <v>0</v>
      </c>
      <c r="AF26" s="481" t="s">
        <v>268</v>
      </c>
      <c r="AG26" s="482" t="s">
        <v>1564</v>
      </c>
      <c r="AH26" s="471"/>
      <c r="AI26" s="471">
        <v>0</v>
      </c>
      <c r="AJ26" s="471">
        <v>0</v>
      </c>
      <c r="AK26" s="472"/>
      <c r="AL26" s="471">
        <v>0</v>
      </c>
      <c r="AM26" s="473"/>
      <c r="AN26" s="471"/>
      <c r="AO26" s="474">
        <v>0</v>
      </c>
      <c r="AP26" s="475"/>
      <c r="AQ26" s="476">
        <v>0</v>
      </c>
      <c r="AR26" s="471"/>
      <c r="AS26" s="471">
        <v>0</v>
      </c>
      <c r="AT26" s="471">
        <v>0</v>
      </c>
      <c r="AU26" s="471"/>
      <c r="AV26" s="477">
        <v>0</v>
      </c>
      <c r="AW26" s="471"/>
      <c r="AX26" s="471"/>
      <c r="AY26" s="473">
        <v>0</v>
      </c>
      <c r="AZ26" s="478"/>
      <c r="BA26" s="479">
        <v>0</v>
      </c>
      <c r="BC26" s="468" t="s">
        <v>2937</v>
      </c>
      <c r="BD26" s="468" t="s">
        <v>1539</v>
      </c>
      <c r="BE26" s="468" t="s">
        <v>1540</v>
      </c>
      <c r="BF26" s="468" t="s">
        <v>2937</v>
      </c>
      <c r="BG26" s="468" t="s">
        <v>2938</v>
      </c>
      <c r="BH26" s="468" t="s">
        <v>2938</v>
      </c>
      <c r="BI26" s="468" t="s">
        <v>2937</v>
      </c>
      <c r="BK26" s="468" t="b">
        <v>1</v>
      </c>
      <c r="BL26" s="468" t="b">
        <v>1</v>
      </c>
      <c r="BM26" s="468" t="b">
        <v>1</v>
      </c>
      <c r="BN26" s="468" t="b">
        <v>1</v>
      </c>
      <c r="BO26" s="468" t="b">
        <v>1</v>
      </c>
      <c r="BP26" s="468" t="b">
        <v>1</v>
      </c>
      <c r="BQ26" s="468" t="b">
        <v>1</v>
      </c>
      <c r="BS26" s="710"/>
    </row>
    <row r="27" spans="1:71" s="480" customFormat="1" ht="12" customHeight="1" x14ac:dyDescent="0.2">
      <c r="A27" s="498">
        <v>10700011</v>
      </c>
      <c r="B27" s="499" t="s">
        <v>2956</v>
      </c>
      <c r="C27" s="483" t="s">
        <v>1578</v>
      </c>
      <c r="D27" s="484" t="s">
        <v>1541</v>
      </c>
      <c r="E27" s="730"/>
      <c r="F27" s="485">
        <v>42752</v>
      </c>
      <c r="G27" s="484"/>
      <c r="H27" s="486" t="s">
        <v>2937</v>
      </c>
      <c r="I27" s="486" t="s">
        <v>2937</v>
      </c>
      <c r="J27" s="486" t="s">
        <v>2937</v>
      </c>
      <c r="K27" s="486" t="s">
        <v>1541</v>
      </c>
      <c r="L27" s="486" t="s">
        <v>2938</v>
      </c>
      <c r="M27" s="486" t="s">
        <v>2938</v>
      </c>
      <c r="N27" s="486" t="s">
        <v>2937</v>
      </c>
      <c r="O27" s="487"/>
      <c r="P27" s="381">
        <v>-970695.8</v>
      </c>
      <c r="Q27" s="381">
        <v>-336970.2</v>
      </c>
      <c r="R27" s="381">
        <v>254993.09</v>
      </c>
      <c r="S27" s="381">
        <v>1182704.48</v>
      </c>
      <c r="T27" s="381">
        <v>1074108.76</v>
      </c>
      <c r="U27" s="381">
        <v>-62838.34</v>
      </c>
      <c r="V27" s="381">
        <v>1479557.73</v>
      </c>
      <c r="W27" s="381">
        <v>1282708.7</v>
      </c>
      <c r="X27" s="381">
        <v>1365199.79</v>
      </c>
      <c r="Y27" s="381">
        <v>486086</v>
      </c>
      <c r="Z27" s="381">
        <v>-2245030.06</v>
      </c>
      <c r="AA27" s="381">
        <v>-4040951.43</v>
      </c>
      <c r="AB27" s="381">
        <v>-3180437.99</v>
      </c>
      <c r="AC27" s="381"/>
      <c r="AD27" s="381"/>
      <c r="AE27" s="381">
        <v>-136333.19791666674</v>
      </c>
      <c r="AF27" s="488"/>
      <c r="AG27" s="489"/>
      <c r="AH27" s="490"/>
      <c r="AI27" s="490"/>
      <c r="AJ27" s="490"/>
      <c r="AK27" s="491">
        <v>-136333.19791666674</v>
      </c>
      <c r="AL27" s="490">
        <v>-136333.19791666674</v>
      </c>
      <c r="AM27" s="492"/>
      <c r="AN27" s="490"/>
      <c r="AO27" s="493">
        <v>0</v>
      </c>
      <c r="AP27" s="490"/>
      <c r="AQ27" s="494">
        <v>-3180437.99</v>
      </c>
      <c r="AR27" s="490"/>
      <c r="AS27" s="490"/>
      <c r="AT27" s="490"/>
      <c r="AU27" s="490">
        <v>-3180437.99</v>
      </c>
      <c r="AV27" s="495">
        <v>-3180437.99</v>
      </c>
      <c r="AW27" s="490"/>
      <c r="AX27" s="490"/>
      <c r="AY27" s="492">
        <v>0</v>
      </c>
      <c r="AZ27" s="731" t="s">
        <v>2911</v>
      </c>
      <c r="BA27" s="479">
        <v>0</v>
      </c>
      <c r="BC27" s="486" t="s">
        <v>2937</v>
      </c>
      <c r="BD27" s="486" t="s">
        <v>2937</v>
      </c>
      <c r="BE27" s="486" t="s">
        <v>2937</v>
      </c>
      <c r="BF27" s="468" t="s">
        <v>1541</v>
      </c>
      <c r="BG27" s="468" t="s">
        <v>2938</v>
      </c>
      <c r="BH27" s="468" t="s">
        <v>2938</v>
      </c>
      <c r="BI27" s="468" t="s">
        <v>2937</v>
      </c>
      <c r="BK27" s="468" t="b">
        <v>1</v>
      </c>
      <c r="BL27" s="468" t="b">
        <v>1</v>
      </c>
      <c r="BM27" s="468" t="b">
        <v>1</v>
      </c>
      <c r="BN27" s="468" t="b">
        <v>1</v>
      </c>
      <c r="BO27" s="468" t="b">
        <v>1</v>
      </c>
      <c r="BP27" s="468" t="b">
        <v>1</v>
      </c>
      <c r="BQ27" s="468" t="b">
        <v>1</v>
      </c>
      <c r="BS27" s="710"/>
    </row>
    <row r="28" spans="1:71" s="480" customFormat="1" ht="12" customHeight="1" x14ac:dyDescent="0.2">
      <c r="A28" s="498">
        <v>10700012</v>
      </c>
      <c r="B28" s="499" t="s">
        <v>2957</v>
      </c>
      <c r="C28" s="483" t="s">
        <v>1579</v>
      </c>
      <c r="D28" s="484" t="s">
        <v>1541</v>
      </c>
      <c r="E28" s="730"/>
      <c r="F28" s="485">
        <v>42752</v>
      </c>
      <c r="G28" s="484"/>
      <c r="H28" s="486" t="s">
        <v>2937</v>
      </c>
      <c r="I28" s="486" t="s">
        <v>2937</v>
      </c>
      <c r="J28" s="486" t="s">
        <v>2937</v>
      </c>
      <c r="K28" s="486" t="s">
        <v>1541</v>
      </c>
      <c r="L28" s="486" t="s">
        <v>2938</v>
      </c>
      <c r="M28" s="486" t="s">
        <v>2938</v>
      </c>
      <c r="N28" s="486" t="s">
        <v>2937</v>
      </c>
      <c r="O28" s="487"/>
      <c r="P28" s="381">
        <v>667456.88</v>
      </c>
      <c r="Q28" s="381">
        <v>868308.04</v>
      </c>
      <c r="R28" s="381">
        <v>1229706.76</v>
      </c>
      <c r="S28" s="381">
        <v>1692502.31</v>
      </c>
      <c r="T28" s="381">
        <v>1565607.6</v>
      </c>
      <c r="U28" s="381">
        <v>1217693.49</v>
      </c>
      <c r="V28" s="381">
        <v>3223904.25</v>
      </c>
      <c r="W28" s="381">
        <v>2317086.52</v>
      </c>
      <c r="X28" s="381">
        <v>1379921.46</v>
      </c>
      <c r="Y28" s="381">
        <v>255424.64000000001</v>
      </c>
      <c r="Z28" s="381">
        <v>-650742.30000000005</v>
      </c>
      <c r="AA28" s="381">
        <v>-1353583.65</v>
      </c>
      <c r="AB28" s="381">
        <v>-2198236.4</v>
      </c>
      <c r="AC28" s="381"/>
      <c r="AD28" s="381"/>
      <c r="AE28" s="381">
        <v>915036.61333333328</v>
      </c>
      <c r="AF28" s="488"/>
      <c r="AG28" s="489"/>
      <c r="AH28" s="490"/>
      <c r="AI28" s="490"/>
      <c r="AJ28" s="490"/>
      <c r="AK28" s="491">
        <v>915036.61333333328</v>
      </c>
      <c r="AL28" s="490">
        <v>915036.61333333328</v>
      </c>
      <c r="AM28" s="492"/>
      <c r="AN28" s="490"/>
      <c r="AO28" s="493">
        <v>0</v>
      </c>
      <c r="AP28" s="490"/>
      <c r="AQ28" s="494">
        <v>-2198236.4</v>
      </c>
      <c r="AR28" s="490"/>
      <c r="AS28" s="490"/>
      <c r="AT28" s="490"/>
      <c r="AU28" s="490">
        <v>-2198236.4</v>
      </c>
      <c r="AV28" s="495">
        <v>-2198236.4</v>
      </c>
      <c r="AW28" s="490"/>
      <c r="AX28" s="490"/>
      <c r="AY28" s="492">
        <v>0</v>
      </c>
      <c r="AZ28" s="731" t="s">
        <v>2911</v>
      </c>
      <c r="BA28" s="479">
        <v>0</v>
      </c>
      <c r="BC28" s="486" t="s">
        <v>2937</v>
      </c>
      <c r="BD28" s="486" t="s">
        <v>2937</v>
      </c>
      <c r="BE28" s="486" t="s">
        <v>2937</v>
      </c>
      <c r="BF28" s="468" t="s">
        <v>1541</v>
      </c>
      <c r="BG28" s="468" t="s">
        <v>2938</v>
      </c>
      <c r="BH28" s="468" t="s">
        <v>2938</v>
      </c>
      <c r="BI28" s="468" t="s">
        <v>2937</v>
      </c>
      <c r="BK28" s="468" t="b">
        <v>1</v>
      </c>
      <c r="BL28" s="468" t="b">
        <v>1</v>
      </c>
      <c r="BM28" s="468" t="b">
        <v>1</v>
      </c>
      <c r="BN28" s="468" t="b">
        <v>1</v>
      </c>
      <c r="BO28" s="468" t="b">
        <v>1</v>
      </c>
      <c r="BP28" s="468" t="b">
        <v>1</v>
      </c>
      <c r="BQ28" s="468" t="b">
        <v>1</v>
      </c>
      <c r="BS28" s="710"/>
    </row>
    <row r="29" spans="1:71" s="480" customFormat="1" ht="12" customHeight="1" x14ac:dyDescent="0.2">
      <c r="A29" s="496">
        <v>10700013</v>
      </c>
      <c r="B29" s="497" t="s">
        <v>2958</v>
      </c>
      <c r="C29" s="466" t="s">
        <v>1580</v>
      </c>
      <c r="D29" s="467" t="s">
        <v>1541</v>
      </c>
      <c r="E29" s="705"/>
      <c r="F29" s="466"/>
      <c r="G29" s="467"/>
      <c r="H29" s="468" t="s">
        <v>2937</v>
      </c>
      <c r="I29" s="468" t="s">
        <v>2937</v>
      </c>
      <c r="J29" s="468" t="s">
        <v>2937</v>
      </c>
      <c r="K29" s="468" t="s">
        <v>1541</v>
      </c>
      <c r="L29" s="468" t="s">
        <v>2938</v>
      </c>
      <c r="M29" s="468" t="s">
        <v>2938</v>
      </c>
      <c r="N29" s="468" t="s">
        <v>2937</v>
      </c>
      <c r="O29" s="469"/>
      <c r="P29" s="379">
        <v>-2152887.63</v>
      </c>
      <c r="Q29" s="379">
        <v>670288.81999999995</v>
      </c>
      <c r="R29" s="379">
        <v>2288057.34</v>
      </c>
      <c r="S29" s="379">
        <v>1614028.7</v>
      </c>
      <c r="T29" s="379">
        <v>2168688.92</v>
      </c>
      <c r="U29" s="379">
        <v>2738985.07</v>
      </c>
      <c r="V29" s="379">
        <v>2205291.9700000002</v>
      </c>
      <c r="W29" s="379">
        <v>2907062.59</v>
      </c>
      <c r="X29" s="379">
        <v>3814472.86</v>
      </c>
      <c r="Y29" s="379">
        <v>3913996.18</v>
      </c>
      <c r="Z29" s="379">
        <v>4070857.33</v>
      </c>
      <c r="AA29" s="379">
        <v>5854433.0499999998</v>
      </c>
      <c r="AB29" s="379">
        <v>6493408.8600000003</v>
      </c>
      <c r="AC29" s="379"/>
      <c r="AD29" s="379"/>
      <c r="AE29" s="379">
        <v>2868035.2870833334</v>
      </c>
      <c r="AF29" s="481"/>
      <c r="AG29" s="482"/>
      <c r="AH29" s="471"/>
      <c r="AI29" s="471"/>
      <c r="AJ29" s="471"/>
      <c r="AK29" s="472">
        <v>2868035.2870833334</v>
      </c>
      <c r="AL29" s="471">
        <v>2868035.2870833334</v>
      </c>
      <c r="AM29" s="473"/>
      <c r="AN29" s="471"/>
      <c r="AO29" s="474">
        <v>0</v>
      </c>
      <c r="AP29" s="475"/>
      <c r="AQ29" s="476">
        <v>6493408.8600000003</v>
      </c>
      <c r="AR29" s="471"/>
      <c r="AS29" s="471"/>
      <c r="AT29" s="471"/>
      <c r="AU29" s="471">
        <v>6493408.8600000003</v>
      </c>
      <c r="AV29" s="477">
        <v>6493408.8600000003</v>
      </c>
      <c r="AW29" s="471"/>
      <c r="AX29" s="471"/>
      <c r="AY29" s="473">
        <v>0</v>
      </c>
      <c r="AZ29" s="478" t="s">
        <v>2911</v>
      </c>
      <c r="BA29" s="479">
        <v>0</v>
      </c>
      <c r="BC29" s="468" t="s">
        <v>2937</v>
      </c>
      <c r="BD29" s="468" t="s">
        <v>2937</v>
      </c>
      <c r="BE29" s="468" t="s">
        <v>2937</v>
      </c>
      <c r="BF29" s="468" t="s">
        <v>1541</v>
      </c>
      <c r="BG29" s="468" t="s">
        <v>2938</v>
      </c>
      <c r="BH29" s="468" t="s">
        <v>2938</v>
      </c>
      <c r="BI29" s="468" t="s">
        <v>2937</v>
      </c>
      <c r="BK29" s="468" t="b">
        <v>1</v>
      </c>
      <c r="BL29" s="468" t="b">
        <v>1</v>
      </c>
      <c r="BM29" s="468" t="b">
        <v>1</v>
      </c>
      <c r="BN29" s="468" t="b">
        <v>1</v>
      </c>
      <c r="BO29" s="468" t="b">
        <v>1</v>
      </c>
      <c r="BP29" s="468" t="b">
        <v>1</v>
      </c>
      <c r="BQ29" s="468" t="b">
        <v>1</v>
      </c>
      <c r="BS29" s="710"/>
    </row>
    <row r="30" spans="1:71" s="480" customFormat="1" ht="12" customHeight="1" x14ac:dyDescent="0.2">
      <c r="A30" s="496">
        <v>10700023</v>
      </c>
      <c r="B30" s="497" t="s">
        <v>2959</v>
      </c>
      <c r="C30" s="466" t="s">
        <v>1581</v>
      </c>
      <c r="D30" s="467" t="s">
        <v>1541</v>
      </c>
      <c r="E30" s="705"/>
      <c r="F30" s="466"/>
      <c r="G30" s="467"/>
      <c r="H30" s="468" t="s">
        <v>2937</v>
      </c>
      <c r="I30" s="468" t="s">
        <v>2937</v>
      </c>
      <c r="J30" s="468" t="s">
        <v>2937</v>
      </c>
      <c r="K30" s="468" t="s">
        <v>1541</v>
      </c>
      <c r="L30" s="468" t="s">
        <v>2938</v>
      </c>
      <c r="M30" s="468" t="s">
        <v>2938</v>
      </c>
      <c r="N30" s="468" t="s">
        <v>2937</v>
      </c>
      <c r="O30" s="469"/>
      <c r="P30" s="379">
        <v>0</v>
      </c>
      <c r="Q30" s="379">
        <v>0</v>
      </c>
      <c r="R30" s="379">
        <v>0</v>
      </c>
      <c r="S30" s="379">
        <v>0</v>
      </c>
      <c r="T30" s="379">
        <v>0</v>
      </c>
      <c r="U30" s="379">
        <v>0</v>
      </c>
      <c r="V30" s="379">
        <v>0</v>
      </c>
      <c r="W30" s="379">
        <v>0</v>
      </c>
      <c r="X30" s="379">
        <v>0</v>
      </c>
      <c r="Y30" s="379">
        <v>0</v>
      </c>
      <c r="Z30" s="379">
        <v>0</v>
      </c>
      <c r="AA30" s="379">
        <v>0</v>
      </c>
      <c r="AB30" s="379">
        <v>0</v>
      </c>
      <c r="AC30" s="379"/>
      <c r="AD30" s="379"/>
      <c r="AE30" s="379">
        <v>0</v>
      </c>
      <c r="AF30" s="481"/>
      <c r="AG30" s="482"/>
      <c r="AH30" s="471"/>
      <c r="AI30" s="471"/>
      <c r="AJ30" s="471"/>
      <c r="AK30" s="472">
        <v>0</v>
      </c>
      <c r="AL30" s="471">
        <v>0</v>
      </c>
      <c r="AM30" s="473"/>
      <c r="AN30" s="471"/>
      <c r="AO30" s="474">
        <v>0</v>
      </c>
      <c r="AP30" s="475"/>
      <c r="AQ30" s="476">
        <v>0</v>
      </c>
      <c r="AR30" s="471"/>
      <c r="AS30" s="471"/>
      <c r="AT30" s="471"/>
      <c r="AU30" s="471">
        <v>0</v>
      </c>
      <c r="AV30" s="477">
        <v>0</v>
      </c>
      <c r="AW30" s="471"/>
      <c r="AX30" s="471"/>
      <c r="AY30" s="473">
        <v>0</v>
      </c>
      <c r="AZ30" s="478" t="s">
        <v>2911</v>
      </c>
      <c r="BA30" s="479">
        <v>0</v>
      </c>
      <c r="BC30" s="468" t="s">
        <v>2937</v>
      </c>
      <c r="BD30" s="468" t="s">
        <v>2937</v>
      </c>
      <c r="BE30" s="468" t="s">
        <v>2937</v>
      </c>
      <c r="BF30" s="468" t="s">
        <v>1541</v>
      </c>
      <c r="BG30" s="468" t="s">
        <v>2938</v>
      </c>
      <c r="BH30" s="468" t="s">
        <v>2938</v>
      </c>
      <c r="BI30" s="468" t="s">
        <v>2937</v>
      </c>
      <c r="BK30" s="468" t="b">
        <v>1</v>
      </c>
      <c r="BL30" s="468" t="b">
        <v>1</v>
      </c>
      <c r="BM30" s="468" t="b">
        <v>1</v>
      </c>
      <c r="BN30" s="468" t="b">
        <v>1</v>
      </c>
      <c r="BO30" s="468" t="b">
        <v>1</v>
      </c>
      <c r="BP30" s="468" t="b">
        <v>1</v>
      </c>
      <c r="BQ30" s="468" t="b">
        <v>1</v>
      </c>
      <c r="BS30" s="378"/>
    </row>
    <row r="31" spans="1:71" s="480" customFormat="1" ht="12" customHeight="1" x14ac:dyDescent="0.2">
      <c r="A31" s="498">
        <v>10700051</v>
      </c>
      <c r="B31" s="499" t="s">
        <v>2960</v>
      </c>
      <c r="C31" s="483" t="s">
        <v>1578</v>
      </c>
      <c r="D31" s="484" t="s">
        <v>1541</v>
      </c>
      <c r="E31" s="730"/>
      <c r="F31" s="485">
        <v>42752</v>
      </c>
      <c r="G31" s="484"/>
      <c r="H31" s="486" t="s">
        <v>2937</v>
      </c>
      <c r="I31" s="486" t="s">
        <v>2937</v>
      </c>
      <c r="J31" s="486" t="s">
        <v>2937</v>
      </c>
      <c r="K31" s="486" t="s">
        <v>1541</v>
      </c>
      <c r="L31" s="486" t="s">
        <v>2938</v>
      </c>
      <c r="M31" s="486" t="s">
        <v>2938</v>
      </c>
      <c r="N31" s="486" t="s">
        <v>2937</v>
      </c>
      <c r="O31" s="487"/>
      <c r="P31" s="381">
        <v>596066.98</v>
      </c>
      <c r="Q31" s="381">
        <v>772364.86</v>
      </c>
      <c r="R31" s="381">
        <v>922691.84</v>
      </c>
      <c r="S31" s="381">
        <v>1259745.01</v>
      </c>
      <c r="T31" s="381">
        <v>1304679.6200000001</v>
      </c>
      <c r="U31" s="381">
        <v>1339189.33</v>
      </c>
      <c r="V31" s="381">
        <v>1549730.61</v>
      </c>
      <c r="W31" s="381">
        <v>1646411.23</v>
      </c>
      <c r="X31" s="381">
        <v>1725977.36</v>
      </c>
      <c r="Y31" s="381">
        <v>1529623.08</v>
      </c>
      <c r="Z31" s="381">
        <v>1094689.68</v>
      </c>
      <c r="AA31" s="381">
        <v>716828.04</v>
      </c>
      <c r="AB31" s="381">
        <v>716053.94</v>
      </c>
      <c r="AC31" s="381"/>
      <c r="AD31" s="381"/>
      <c r="AE31" s="381">
        <v>1209832.5933333335</v>
      </c>
      <c r="AF31" s="488"/>
      <c r="AG31" s="489"/>
      <c r="AH31" s="490"/>
      <c r="AI31" s="490"/>
      <c r="AJ31" s="490"/>
      <c r="AK31" s="491">
        <v>1209832.5933333335</v>
      </c>
      <c r="AL31" s="490">
        <v>1209832.5933333335</v>
      </c>
      <c r="AM31" s="492"/>
      <c r="AN31" s="490"/>
      <c r="AO31" s="493">
        <v>0</v>
      </c>
      <c r="AP31" s="490"/>
      <c r="AQ31" s="494">
        <v>716053.94</v>
      </c>
      <c r="AR31" s="490"/>
      <c r="AS31" s="490"/>
      <c r="AT31" s="490"/>
      <c r="AU31" s="490">
        <v>716053.94</v>
      </c>
      <c r="AV31" s="495">
        <v>716053.94</v>
      </c>
      <c r="AW31" s="490"/>
      <c r="AX31" s="490"/>
      <c r="AY31" s="492">
        <v>0</v>
      </c>
      <c r="AZ31" s="731" t="s">
        <v>2911</v>
      </c>
      <c r="BA31" s="479">
        <v>0</v>
      </c>
      <c r="BC31" s="486" t="s">
        <v>2937</v>
      </c>
      <c r="BD31" s="486" t="s">
        <v>2937</v>
      </c>
      <c r="BE31" s="486" t="s">
        <v>2937</v>
      </c>
      <c r="BF31" s="468" t="s">
        <v>1541</v>
      </c>
      <c r="BG31" s="468" t="s">
        <v>2938</v>
      </c>
      <c r="BH31" s="468" t="s">
        <v>2938</v>
      </c>
      <c r="BI31" s="468" t="s">
        <v>2937</v>
      </c>
      <c r="BK31" s="468" t="b">
        <v>1</v>
      </c>
      <c r="BL31" s="468" t="b">
        <v>1</v>
      </c>
      <c r="BM31" s="468" t="b">
        <v>1</v>
      </c>
      <c r="BN31" s="468" t="b">
        <v>1</v>
      </c>
      <c r="BO31" s="468" t="b">
        <v>1</v>
      </c>
      <c r="BP31" s="468" t="b">
        <v>1</v>
      </c>
      <c r="BQ31" s="468" t="b">
        <v>1</v>
      </c>
      <c r="BS31" s="710"/>
    </row>
    <row r="32" spans="1:71" s="480" customFormat="1" ht="12" customHeight="1" x14ac:dyDescent="0.2">
      <c r="A32" s="380">
        <v>10700501</v>
      </c>
      <c r="B32" s="378" t="s">
        <v>2961</v>
      </c>
      <c r="C32" s="466" t="s">
        <v>1582</v>
      </c>
      <c r="D32" s="467" t="s">
        <v>1541</v>
      </c>
      <c r="E32" s="705"/>
      <c r="F32" s="466"/>
      <c r="G32" s="467"/>
      <c r="H32" s="468" t="s">
        <v>2937</v>
      </c>
      <c r="I32" s="468" t="s">
        <v>2937</v>
      </c>
      <c r="J32" s="468" t="s">
        <v>2937</v>
      </c>
      <c r="K32" s="468" t="s">
        <v>1541</v>
      </c>
      <c r="L32" s="468" t="s">
        <v>2938</v>
      </c>
      <c r="M32" s="468" t="s">
        <v>2938</v>
      </c>
      <c r="N32" s="468" t="s">
        <v>2937</v>
      </c>
      <c r="O32" s="469"/>
      <c r="P32" s="379">
        <v>228549819.11000001</v>
      </c>
      <c r="Q32" s="379">
        <v>228106690.38999999</v>
      </c>
      <c r="R32" s="379">
        <v>230326272.58000001</v>
      </c>
      <c r="S32" s="379">
        <v>243639616.56999999</v>
      </c>
      <c r="T32" s="379">
        <v>255304291.15000001</v>
      </c>
      <c r="U32" s="379">
        <v>273758108.74000001</v>
      </c>
      <c r="V32" s="379">
        <v>291115277.80000001</v>
      </c>
      <c r="W32" s="379">
        <v>304541841.60000002</v>
      </c>
      <c r="X32" s="379">
        <v>324464421.80000001</v>
      </c>
      <c r="Y32" s="379">
        <v>341853336.41000003</v>
      </c>
      <c r="Z32" s="379">
        <v>339388334.81999999</v>
      </c>
      <c r="AA32" s="379">
        <v>347802880.81</v>
      </c>
      <c r="AB32" s="379">
        <v>316401494.37</v>
      </c>
      <c r="AC32" s="379"/>
      <c r="AD32" s="379"/>
      <c r="AE32" s="379">
        <v>287731394.11750001</v>
      </c>
      <c r="AF32" s="481"/>
      <c r="AG32" s="482"/>
      <c r="AH32" s="471"/>
      <c r="AI32" s="471"/>
      <c r="AJ32" s="471"/>
      <c r="AK32" s="472">
        <v>287731394.11750001</v>
      </c>
      <c r="AL32" s="471">
        <v>287731394.11750001</v>
      </c>
      <c r="AM32" s="473"/>
      <c r="AN32" s="471"/>
      <c r="AO32" s="474">
        <v>0</v>
      </c>
      <c r="AP32" s="475"/>
      <c r="AQ32" s="476">
        <v>316401494.37</v>
      </c>
      <c r="AR32" s="471"/>
      <c r="AS32" s="471"/>
      <c r="AT32" s="471"/>
      <c r="AU32" s="471">
        <v>316401494.37</v>
      </c>
      <c r="AV32" s="477">
        <v>316401494.37</v>
      </c>
      <c r="AW32" s="471"/>
      <c r="AX32" s="471"/>
      <c r="AY32" s="473">
        <v>0</v>
      </c>
      <c r="AZ32" s="478" t="s">
        <v>2911</v>
      </c>
      <c r="BA32" s="479">
        <v>0</v>
      </c>
      <c r="BC32" s="468" t="s">
        <v>2937</v>
      </c>
      <c r="BD32" s="468" t="s">
        <v>2937</v>
      </c>
      <c r="BE32" s="468" t="s">
        <v>2937</v>
      </c>
      <c r="BF32" s="468" t="s">
        <v>1541</v>
      </c>
      <c r="BG32" s="468" t="s">
        <v>2938</v>
      </c>
      <c r="BH32" s="468" t="s">
        <v>2938</v>
      </c>
      <c r="BI32" s="468" t="s">
        <v>2937</v>
      </c>
      <c r="BK32" s="468" t="b">
        <v>1</v>
      </c>
      <c r="BL32" s="468" t="b">
        <v>1</v>
      </c>
      <c r="BM32" s="468" t="b">
        <v>1</v>
      </c>
      <c r="BN32" s="468" t="b">
        <v>1</v>
      </c>
      <c r="BO32" s="468" t="b">
        <v>1</v>
      </c>
      <c r="BP32" s="468" t="b">
        <v>1</v>
      </c>
      <c r="BQ32" s="468" t="b">
        <v>1</v>
      </c>
      <c r="BS32" s="710"/>
    </row>
    <row r="33" spans="1:71" s="480" customFormat="1" ht="12" customHeight="1" x14ac:dyDescent="0.2">
      <c r="A33" s="380">
        <v>10700502</v>
      </c>
      <c r="B33" s="378" t="s">
        <v>2962</v>
      </c>
      <c r="C33" s="466" t="s">
        <v>1583</v>
      </c>
      <c r="D33" s="467" t="s">
        <v>1541</v>
      </c>
      <c r="E33" s="705"/>
      <c r="F33" s="466"/>
      <c r="G33" s="467"/>
      <c r="H33" s="468" t="s">
        <v>2937</v>
      </c>
      <c r="I33" s="468" t="s">
        <v>2937</v>
      </c>
      <c r="J33" s="468" t="s">
        <v>2937</v>
      </c>
      <c r="K33" s="468" t="s">
        <v>1541</v>
      </c>
      <c r="L33" s="468" t="s">
        <v>2938</v>
      </c>
      <c r="M33" s="468" t="s">
        <v>2938</v>
      </c>
      <c r="N33" s="468" t="s">
        <v>2937</v>
      </c>
      <c r="O33" s="469"/>
      <c r="P33" s="379">
        <v>122099701.43000001</v>
      </c>
      <c r="Q33" s="379">
        <v>123961713.81999999</v>
      </c>
      <c r="R33" s="379">
        <v>133021832.34999999</v>
      </c>
      <c r="S33" s="379">
        <v>143748875.75999999</v>
      </c>
      <c r="T33" s="379">
        <v>149951588.75</v>
      </c>
      <c r="U33" s="379">
        <v>154191935.97</v>
      </c>
      <c r="V33" s="379">
        <v>157242380.16999999</v>
      </c>
      <c r="W33" s="379">
        <v>164907801.18000001</v>
      </c>
      <c r="X33" s="379">
        <v>171031032.02000001</v>
      </c>
      <c r="Y33" s="379">
        <v>175183456.09999999</v>
      </c>
      <c r="Z33" s="379">
        <v>174201880.34999999</v>
      </c>
      <c r="AA33" s="379">
        <v>181350091.53</v>
      </c>
      <c r="AB33" s="379">
        <v>183610624.90000001</v>
      </c>
      <c r="AC33" s="379"/>
      <c r="AD33" s="379"/>
      <c r="AE33" s="379">
        <v>156803979.26374999</v>
      </c>
      <c r="AF33" s="481"/>
      <c r="AG33" s="482"/>
      <c r="AH33" s="471"/>
      <c r="AI33" s="471"/>
      <c r="AJ33" s="471"/>
      <c r="AK33" s="472">
        <v>156803979.26374999</v>
      </c>
      <c r="AL33" s="471">
        <v>156803979.26374999</v>
      </c>
      <c r="AM33" s="473"/>
      <c r="AN33" s="471"/>
      <c r="AO33" s="474">
        <v>0</v>
      </c>
      <c r="AP33" s="475"/>
      <c r="AQ33" s="476">
        <v>183610624.90000001</v>
      </c>
      <c r="AR33" s="471"/>
      <c r="AS33" s="471"/>
      <c r="AT33" s="471"/>
      <c r="AU33" s="471">
        <v>183610624.90000001</v>
      </c>
      <c r="AV33" s="477">
        <v>183610624.90000001</v>
      </c>
      <c r="AW33" s="471"/>
      <c r="AX33" s="471"/>
      <c r="AY33" s="473">
        <v>0</v>
      </c>
      <c r="AZ33" s="478" t="s">
        <v>2911</v>
      </c>
      <c r="BA33" s="479">
        <v>0</v>
      </c>
      <c r="BC33" s="468" t="s">
        <v>2937</v>
      </c>
      <c r="BD33" s="468" t="s">
        <v>2937</v>
      </c>
      <c r="BE33" s="468" t="s">
        <v>2937</v>
      </c>
      <c r="BF33" s="468" t="s">
        <v>1541</v>
      </c>
      <c r="BG33" s="468" t="s">
        <v>2938</v>
      </c>
      <c r="BH33" s="468" t="s">
        <v>2938</v>
      </c>
      <c r="BI33" s="468" t="s">
        <v>2937</v>
      </c>
      <c r="BK33" s="468" t="b">
        <v>1</v>
      </c>
      <c r="BL33" s="468" t="b">
        <v>1</v>
      </c>
      <c r="BM33" s="468" t="b">
        <v>1</v>
      </c>
      <c r="BN33" s="468" t="b">
        <v>1</v>
      </c>
      <c r="BO33" s="468" t="b">
        <v>1</v>
      </c>
      <c r="BP33" s="468" t="b">
        <v>1</v>
      </c>
      <c r="BQ33" s="468" t="b">
        <v>1</v>
      </c>
      <c r="BS33" s="710"/>
    </row>
    <row r="34" spans="1:71" s="480" customFormat="1" ht="12" customHeight="1" x14ac:dyDescent="0.2">
      <c r="A34" s="380">
        <v>10700503</v>
      </c>
      <c r="B34" s="378" t="s">
        <v>2963</v>
      </c>
      <c r="C34" s="466" t="s">
        <v>1584</v>
      </c>
      <c r="D34" s="467" t="s">
        <v>1541</v>
      </c>
      <c r="E34" s="705"/>
      <c r="F34" s="466"/>
      <c r="G34" s="467"/>
      <c r="H34" s="468" t="s">
        <v>2937</v>
      </c>
      <c r="I34" s="468" t="s">
        <v>2937</v>
      </c>
      <c r="J34" s="468" t="s">
        <v>2937</v>
      </c>
      <c r="K34" s="468" t="s">
        <v>1541</v>
      </c>
      <c r="L34" s="468" t="s">
        <v>2938</v>
      </c>
      <c r="M34" s="468" t="s">
        <v>2938</v>
      </c>
      <c r="N34" s="468" t="s">
        <v>2937</v>
      </c>
      <c r="O34" s="469"/>
      <c r="P34" s="379">
        <v>137799008</v>
      </c>
      <c r="Q34" s="379">
        <v>146094054.71000001</v>
      </c>
      <c r="R34" s="379">
        <v>155734519.41</v>
      </c>
      <c r="S34" s="379">
        <v>172886608.56999999</v>
      </c>
      <c r="T34" s="379">
        <v>188293269.47999999</v>
      </c>
      <c r="U34" s="379">
        <v>174817618.58000001</v>
      </c>
      <c r="V34" s="379">
        <v>171563447.93000001</v>
      </c>
      <c r="W34" s="379">
        <v>186949701.03999999</v>
      </c>
      <c r="X34" s="379">
        <v>202377140.84</v>
      </c>
      <c r="Y34" s="379">
        <v>149987151.34999999</v>
      </c>
      <c r="Z34" s="379">
        <v>110181282.56</v>
      </c>
      <c r="AA34" s="379">
        <v>115059143.89</v>
      </c>
      <c r="AB34" s="379">
        <v>80236330.25</v>
      </c>
      <c r="AC34" s="379"/>
      <c r="AD34" s="379"/>
      <c r="AE34" s="379">
        <v>156913467.29041666</v>
      </c>
      <c r="AF34" s="481"/>
      <c r="AG34" s="482"/>
      <c r="AH34" s="471"/>
      <c r="AI34" s="471"/>
      <c r="AJ34" s="471"/>
      <c r="AK34" s="472">
        <v>156913467.29041666</v>
      </c>
      <c r="AL34" s="471">
        <v>156913467.29041666</v>
      </c>
      <c r="AM34" s="473"/>
      <c r="AN34" s="471"/>
      <c r="AO34" s="474">
        <v>0</v>
      </c>
      <c r="AP34" s="475"/>
      <c r="AQ34" s="476">
        <v>80236330.25</v>
      </c>
      <c r="AR34" s="471"/>
      <c r="AS34" s="471"/>
      <c r="AT34" s="471"/>
      <c r="AU34" s="471">
        <v>80236330.25</v>
      </c>
      <c r="AV34" s="477">
        <v>80236330.25</v>
      </c>
      <c r="AW34" s="471"/>
      <c r="AX34" s="471"/>
      <c r="AY34" s="473">
        <v>0</v>
      </c>
      <c r="AZ34" s="478" t="s">
        <v>2911</v>
      </c>
      <c r="BA34" s="479">
        <v>0</v>
      </c>
      <c r="BC34" s="468" t="s">
        <v>2937</v>
      </c>
      <c r="BD34" s="468" t="s">
        <v>2937</v>
      </c>
      <c r="BE34" s="468" t="s">
        <v>2937</v>
      </c>
      <c r="BF34" s="468" t="s">
        <v>1541</v>
      </c>
      <c r="BG34" s="468" t="s">
        <v>2938</v>
      </c>
      <c r="BH34" s="468" t="s">
        <v>2938</v>
      </c>
      <c r="BI34" s="468" t="s">
        <v>2937</v>
      </c>
      <c r="BK34" s="468" t="b">
        <v>1</v>
      </c>
      <c r="BL34" s="468" t="b">
        <v>1</v>
      </c>
      <c r="BM34" s="468" t="b">
        <v>1</v>
      </c>
      <c r="BN34" s="468" t="b">
        <v>1</v>
      </c>
      <c r="BO34" s="468" t="b">
        <v>1</v>
      </c>
      <c r="BP34" s="468" t="b">
        <v>1</v>
      </c>
      <c r="BQ34" s="468" t="b">
        <v>1</v>
      </c>
      <c r="BS34" s="710"/>
    </row>
    <row r="35" spans="1:71" s="480" customFormat="1" ht="12" customHeight="1" x14ac:dyDescent="0.2">
      <c r="A35" s="380">
        <v>10700601</v>
      </c>
      <c r="B35" s="378" t="s">
        <v>2964</v>
      </c>
      <c r="C35" s="466" t="s">
        <v>1585</v>
      </c>
      <c r="D35" s="467" t="s">
        <v>1541</v>
      </c>
      <c r="E35" s="705"/>
      <c r="F35" s="466"/>
      <c r="G35" s="467"/>
      <c r="H35" s="468" t="s">
        <v>2937</v>
      </c>
      <c r="I35" s="468" t="s">
        <v>2937</v>
      </c>
      <c r="J35" s="468" t="s">
        <v>2937</v>
      </c>
      <c r="K35" s="468" t="s">
        <v>1541</v>
      </c>
      <c r="L35" s="468" t="s">
        <v>2938</v>
      </c>
      <c r="M35" s="468" t="s">
        <v>2938</v>
      </c>
      <c r="N35" s="468" t="s">
        <v>2937</v>
      </c>
      <c r="O35" s="469"/>
      <c r="P35" s="379">
        <v>0</v>
      </c>
      <c r="Q35" s="379">
        <v>212500</v>
      </c>
      <c r="R35" s="379">
        <v>212500</v>
      </c>
      <c r="S35" s="379">
        <v>0</v>
      </c>
      <c r="T35" s="379">
        <v>212500</v>
      </c>
      <c r="U35" s="379">
        <v>212500</v>
      </c>
      <c r="V35" s="379">
        <v>0</v>
      </c>
      <c r="W35" s="379">
        <v>276250</v>
      </c>
      <c r="X35" s="379">
        <v>276250</v>
      </c>
      <c r="Y35" s="379">
        <v>2109017</v>
      </c>
      <c r="Z35" s="379">
        <v>340000</v>
      </c>
      <c r="AA35" s="379">
        <v>361250</v>
      </c>
      <c r="AB35" s="379">
        <v>-21641617.350000001</v>
      </c>
      <c r="AC35" s="379"/>
      <c r="AD35" s="379"/>
      <c r="AE35" s="379">
        <v>-550670.1395833334</v>
      </c>
      <c r="AF35" s="481"/>
      <c r="AG35" s="482"/>
      <c r="AH35" s="471"/>
      <c r="AI35" s="471"/>
      <c r="AJ35" s="471"/>
      <c r="AK35" s="472">
        <v>-550670.1395833334</v>
      </c>
      <c r="AL35" s="471">
        <v>-550670.1395833334</v>
      </c>
      <c r="AM35" s="473"/>
      <c r="AN35" s="471"/>
      <c r="AO35" s="474">
        <v>0</v>
      </c>
      <c r="AP35" s="475"/>
      <c r="AQ35" s="476">
        <v>-21641617.350000001</v>
      </c>
      <c r="AR35" s="471"/>
      <c r="AS35" s="471"/>
      <c r="AT35" s="471"/>
      <c r="AU35" s="471">
        <v>-21641617.350000001</v>
      </c>
      <c r="AV35" s="477">
        <v>-21641617.350000001</v>
      </c>
      <c r="AW35" s="471"/>
      <c r="AX35" s="471"/>
      <c r="AY35" s="473">
        <v>0</v>
      </c>
      <c r="AZ35" s="478" t="s">
        <v>2911</v>
      </c>
      <c r="BA35" s="479">
        <v>0</v>
      </c>
      <c r="BC35" s="468" t="s">
        <v>2937</v>
      </c>
      <c r="BD35" s="468" t="s">
        <v>2937</v>
      </c>
      <c r="BE35" s="468" t="s">
        <v>2937</v>
      </c>
      <c r="BF35" s="468" t="s">
        <v>1541</v>
      </c>
      <c r="BG35" s="468" t="s">
        <v>2938</v>
      </c>
      <c r="BH35" s="468" t="s">
        <v>2938</v>
      </c>
      <c r="BI35" s="468" t="s">
        <v>2937</v>
      </c>
      <c r="BK35" s="468" t="b">
        <v>1</v>
      </c>
      <c r="BL35" s="468" t="b">
        <v>1</v>
      </c>
      <c r="BM35" s="468" t="b">
        <v>1</v>
      </c>
      <c r="BN35" s="468" t="b">
        <v>1</v>
      </c>
      <c r="BO35" s="468" t="b">
        <v>1</v>
      </c>
      <c r="BP35" s="468" t="b">
        <v>1</v>
      </c>
      <c r="BQ35" s="468" t="b">
        <v>1</v>
      </c>
      <c r="BS35" s="710"/>
    </row>
    <row r="36" spans="1:71" s="480" customFormat="1" ht="12" customHeight="1" x14ac:dyDescent="0.2">
      <c r="A36" s="380">
        <v>10700602</v>
      </c>
      <c r="B36" s="378" t="s">
        <v>2965</v>
      </c>
      <c r="C36" s="466" t="s">
        <v>1586</v>
      </c>
      <c r="D36" s="467" t="s">
        <v>1541</v>
      </c>
      <c r="E36" s="705"/>
      <c r="F36" s="466"/>
      <c r="G36" s="467"/>
      <c r="H36" s="468" t="s">
        <v>2937</v>
      </c>
      <c r="I36" s="468" t="s">
        <v>2937</v>
      </c>
      <c r="J36" s="468" t="s">
        <v>2937</v>
      </c>
      <c r="K36" s="468" t="s">
        <v>1541</v>
      </c>
      <c r="L36" s="468" t="s">
        <v>2938</v>
      </c>
      <c r="M36" s="468" t="s">
        <v>2938</v>
      </c>
      <c r="N36" s="468" t="s">
        <v>2937</v>
      </c>
      <c r="O36" s="469"/>
      <c r="P36" s="379">
        <v>9348799.6400000006</v>
      </c>
      <c r="Q36" s="379">
        <v>9270250</v>
      </c>
      <c r="R36" s="379">
        <v>9303500</v>
      </c>
      <c r="S36" s="379">
        <v>9156250</v>
      </c>
      <c r="T36" s="379">
        <v>9251250</v>
      </c>
      <c r="U36" s="379">
        <v>9251250</v>
      </c>
      <c r="V36" s="379">
        <v>8942500</v>
      </c>
      <c r="W36" s="379">
        <v>9279750</v>
      </c>
      <c r="X36" s="379">
        <v>9289250</v>
      </c>
      <c r="Y36" s="379">
        <v>8942500</v>
      </c>
      <c r="Z36" s="379">
        <v>9370000</v>
      </c>
      <c r="AA36" s="379">
        <v>9346250</v>
      </c>
      <c r="AB36" s="379">
        <v>-2083997.74</v>
      </c>
      <c r="AC36" s="379"/>
      <c r="AD36" s="379"/>
      <c r="AE36" s="379">
        <v>8752929.2458333336</v>
      </c>
      <c r="AF36" s="481"/>
      <c r="AG36" s="482"/>
      <c r="AH36" s="471"/>
      <c r="AI36" s="471"/>
      <c r="AJ36" s="471"/>
      <c r="AK36" s="472">
        <v>8752929.2458333336</v>
      </c>
      <c r="AL36" s="471">
        <v>8752929.2458333336</v>
      </c>
      <c r="AM36" s="473"/>
      <c r="AN36" s="471"/>
      <c r="AO36" s="474">
        <v>0</v>
      </c>
      <c r="AP36" s="475"/>
      <c r="AQ36" s="476">
        <v>-2083997.74</v>
      </c>
      <c r="AR36" s="471"/>
      <c r="AS36" s="471"/>
      <c r="AT36" s="471"/>
      <c r="AU36" s="471">
        <v>-2083997.74</v>
      </c>
      <c r="AV36" s="477">
        <v>-2083997.74</v>
      </c>
      <c r="AW36" s="471"/>
      <c r="AX36" s="471"/>
      <c r="AY36" s="473">
        <v>0</v>
      </c>
      <c r="AZ36" s="478" t="s">
        <v>2911</v>
      </c>
      <c r="BA36" s="479">
        <v>0</v>
      </c>
      <c r="BC36" s="468" t="s">
        <v>2937</v>
      </c>
      <c r="BD36" s="468" t="s">
        <v>2937</v>
      </c>
      <c r="BE36" s="468" t="s">
        <v>2937</v>
      </c>
      <c r="BF36" s="468" t="s">
        <v>1541</v>
      </c>
      <c r="BG36" s="468" t="s">
        <v>2938</v>
      </c>
      <c r="BH36" s="468" t="s">
        <v>2938</v>
      </c>
      <c r="BI36" s="468" t="s">
        <v>2937</v>
      </c>
      <c r="BK36" s="468" t="b">
        <v>1</v>
      </c>
      <c r="BL36" s="468" t="b">
        <v>1</v>
      </c>
      <c r="BM36" s="468" t="b">
        <v>1</v>
      </c>
      <c r="BN36" s="468" t="b">
        <v>1</v>
      </c>
      <c r="BO36" s="468" t="b">
        <v>1</v>
      </c>
      <c r="BP36" s="468" t="b">
        <v>1</v>
      </c>
      <c r="BQ36" s="468" t="b">
        <v>1</v>
      </c>
      <c r="BS36" s="710"/>
    </row>
    <row r="37" spans="1:71" s="480" customFormat="1" ht="12" customHeight="1" x14ac:dyDescent="0.2">
      <c r="A37" s="380">
        <v>10700603</v>
      </c>
      <c r="B37" s="378" t="s">
        <v>2966</v>
      </c>
      <c r="C37" s="466" t="s">
        <v>1587</v>
      </c>
      <c r="D37" s="467" t="s">
        <v>1541</v>
      </c>
      <c r="E37" s="705"/>
      <c r="F37" s="466"/>
      <c r="G37" s="467"/>
      <c r="H37" s="468" t="s">
        <v>2937</v>
      </c>
      <c r="I37" s="468" t="s">
        <v>2937</v>
      </c>
      <c r="J37" s="468" t="s">
        <v>2937</v>
      </c>
      <c r="K37" s="468" t="s">
        <v>1541</v>
      </c>
      <c r="L37" s="468" t="s">
        <v>2938</v>
      </c>
      <c r="M37" s="468" t="s">
        <v>2938</v>
      </c>
      <c r="N37" s="468" t="s">
        <v>2937</v>
      </c>
      <c r="O37" s="469"/>
      <c r="P37" s="379">
        <v>0</v>
      </c>
      <c r="Q37" s="379">
        <v>0</v>
      </c>
      <c r="R37" s="379">
        <v>0</v>
      </c>
      <c r="S37" s="379">
        <v>0</v>
      </c>
      <c r="T37" s="379">
        <v>0</v>
      </c>
      <c r="U37" s="379">
        <v>0</v>
      </c>
      <c r="V37" s="379">
        <v>0</v>
      </c>
      <c r="W37" s="379">
        <v>0</v>
      </c>
      <c r="X37" s="379">
        <v>0</v>
      </c>
      <c r="Y37" s="379">
        <v>0</v>
      </c>
      <c r="Z37" s="379">
        <v>0</v>
      </c>
      <c r="AA37" s="379">
        <v>0</v>
      </c>
      <c r="AB37" s="379">
        <v>-7887203.0899999999</v>
      </c>
      <c r="AC37" s="379"/>
      <c r="AD37" s="379"/>
      <c r="AE37" s="379">
        <v>-328633.46208333335</v>
      </c>
      <c r="AF37" s="481"/>
      <c r="AG37" s="482"/>
      <c r="AH37" s="471"/>
      <c r="AI37" s="471"/>
      <c r="AJ37" s="471"/>
      <c r="AK37" s="472">
        <v>-328633.46208333335</v>
      </c>
      <c r="AL37" s="471">
        <v>-328633.46208333335</v>
      </c>
      <c r="AM37" s="473"/>
      <c r="AN37" s="471"/>
      <c r="AO37" s="474">
        <v>0</v>
      </c>
      <c r="AP37" s="475"/>
      <c r="AQ37" s="476">
        <v>-7887203.0899999999</v>
      </c>
      <c r="AR37" s="471"/>
      <c r="AS37" s="471"/>
      <c r="AT37" s="471"/>
      <c r="AU37" s="471">
        <v>-7887203.0899999999</v>
      </c>
      <c r="AV37" s="477">
        <v>-7887203.0899999999</v>
      </c>
      <c r="AW37" s="471"/>
      <c r="AX37" s="471"/>
      <c r="AY37" s="473">
        <v>0</v>
      </c>
      <c r="AZ37" s="478" t="s">
        <v>2911</v>
      </c>
      <c r="BA37" s="479">
        <v>0</v>
      </c>
      <c r="BC37" s="468" t="s">
        <v>2937</v>
      </c>
      <c r="BD37" s="468" t="s">
        <v>2937</v>
      </c>
      <c r="BE37" s="468" t="s">
        <v>2937</v>
      </c>
      <c r="BF37" s="468" t="s">
        <v>1541</v>
      </c>
      <c r="BG37" s="468" t="s">
        <v>2938</v>
      </c>
      <c r="BH37" s="468" t="s">
        <v>2938</v>
      </c>
      <c r="BI37" s="468" t="s">
        <v>2937</v>
      </c>
      <c r="BK37" s="468" t="b">
        <v>1</v>
      </c>
      <c r="BL37" s="468" t="b">
        <v>1</v>
      </c>
      <c r="BM37" s="468" t="b">
        <v>1</v>
      </c>
      <c r="BN37" s="468" t="b">
        <v>1</v>
      </c>
      <c r="BO37" s="468" t="b">
        <v>1</v>
      </c>
      <c r="BP37" s="468" t="b">
        <v>1</v>
      </c>
      <c r="BQ37" s="468" t="b">
        <v>1</v>
      </c>
      <c r="BS37" s="710"/>
    </row>
    <row r="38" spans="1:71" s="480" customFormat="1" ht="12" customHeight="1" x14ac:dyDescent="0.2">
      <c r="A38" s="496">
        <v>10800061</v>
      </c>
      <c r="B38" s="497" t="s">
        <v>2967</v>
      </c>
      <c r="C38" s="466" t="s">
        <v>1588</v>
      </c>
      <c r="D38" s="467" t="s">
        <v>1539</v>
      </c>
      <c r="E38" s="705"/>
      <c r="F38" s="466"/>
      <c r="G38" s="467"/>
      <c r="H38" s="468" t="s">
        <v>2937</v>
      </c>
      <c r="I38" s="468" t="s">
        <v>1539</v>
      </c>
      <c r="J38" s="468" t="s">
        <v>2937</v>
      </c>
      <c r="K38" s="468" t="s">
        <v>2937</v>
      </c>
      <c r="L38" s="468" t="s">
        <v>2938</v>
      </c>
      <c r="M38" s="468" t="s">
        <v>2938</v>
      </c>
      <c r="N38" s="468" t="s">
        <v>2937</v>
      </c>
      <c r="O38" s="469"/>
      <c r="P38" s="379">
        <v>-70546231.530000001</v>
      </c>
      <c r="Q38" s="379">
        <v>-70546231.530000001</v>
      </c>
      <c r="R38" s="379">
        <v>-70546231.530000001</v>
      </c>
      <c r="S38" s="379">
        <v>-74961636.900000006</v>
      </c>
      <c r="T38" s="379">
        <v>-74961636.900000006</v>
      </c>
      <c r="U38" s="379">
        <v>-74961636.900000006</v>
      </c>
      <c r="V38" s="379">
        <v>-79076578.900000006</v>
      </c>
      <c r="W38" s="379">
        <v>-79076578.900000006</v>
      </c>
      <c r="X38" s="379">
        <v>-79076578.900000006</v>
      </c>
      <c r="Y38" s="379">
        <v>-83703543.900000006</v>
      </c>
      <c r="Z38" s="379">
        <v>-83703543.900000006</v>
      </c>
      <c r="AA38" s="379">
        <v>-83703543.900000006</v>
      </c>
      <c r="AB38" s="379">
        <v>-85161013.900000006</v>
      </c>
      <c r="AC38" s="379"/>
      <c r="AD38" s="379"/>
      <c r="AE38" s="379">
        <v>-77680947.072916657</v>
      </c>
      <c r="AF38" s="481">
        <v>17</v>
      </c>
      <c r="AG38" s="482"/>
      <c r="AH38" s="471"/>
      <c r="AI38" s="471">
        <v>-77680947.072916657</v>
      </c>
      <c r="AJ38" s="471"/>
      <c r="AK38" s="472"/>
      <c r="AL38" s="471">
        <v>-77680947.072916657</v>
      </c>
      <c r="AM38" s="473"/>
      <c r="AN38" s="471"/>
      <c r="AO38" s="474">
        <v>0</v>
      </c>
      <c r="AP38" s="475"/>
      <c r="AQ38" s="476">
        <v>-85161013.900000006</v>
      </c>
      <c r="AR38" s="471"/>
      <c r="AS38" s="471">
        <v>-85161013.900000006</v>
      </c>
      <c r="AT38" s="471"/>
      <c r="AU38" s="471"/>
      <c r="AV38" s="477">
        <v>-85161013.900000006</v>
      </c>
      <c r="AW38" s="471"/>
      <c r="AX38" s="471"/>
      <c r="AY38" s="473">
        <v>0</v>
      </c>
      <c r="AZ38" s="478"/>
      <c r="BA38" s="479">
        <v>0</v>
      </c>
      <c r="BC38" s="468" t="s">
        <v>2937</v>
      </c>
      <c r="BD38" s="468" t="s">
        <v>1539</v>
      </c>
      <c r="BE38" s="468" t="s">
        <v>2937</v>
      </c>
      <c r="BF38" s="468" t="s">
        <v>2937</v>
      </c>
      <c r="BG38" s="468" t="s">
        <v>2938</v>
      </c>
      <c r="BH38" s="468" t="s">
        <v>2938</v>
      </c>
      <c r="BI38" s="468" t="s">
        <v>2937</v>
      </c>
      <c r="BK38" s="468" t="b">
        <v>1</v>
      </c>
      <c r="BL38" s="468" t="b">
        <v>1</v>
      </c>
      <c r="BM38" s="468" t="b">
        <v>1</v>
      </c>
      <c r="BN38" s="468" t="b">
        <v>1</v>
      </c>
      <c r="BO38" s="468" t="b">
        <v>1</v>
      </c>
      <c r="BP38" s="468" t="b">
        <v>1</v>
      </c>
      <c r="BQ38" s="468" t="b">
        <v>1</v>
      </c>
      <c r="BS38" s="710"/>
    </row>
    <row r="39" spans="1:71" s="480" customFormat="1" ht="12" customHeight="1" x14ac:dyDescent="0.2">
      <c r="A39" s="496">
        <v>10800062</v>
      </c>
      <c r="B39" s="497" t="s">
        <v>2968</v>
      </c>
      <c r="C39" s="466" t="s">
        <v>1588</v>
      </c>
      <c r="D39" s="467" t="s">
        <v>1540</v>
      </c>
      <c r="E39" s="705"/>
      <c r="F39" s="466"/>
      <c r="G39" s="467"/>
      <c r="H39" s="468" t="s">
        <v>2937</v>
      </c>
      <c r="I39" s="468" t="s">
        <v>2937</v>
      </c>
      <c r="J39" s="468" t="s">
        <v>1540</v>
      </c>
      <c r="K39" s="468" t="s">
        <v>2937</v>
      </c>
      <c r="L39" s="468" t="s">
        <v>2938</v>
      </c>
      <c r="M39" s="468" t="s">
        <v>2938</v>
      </c>
      <c r="N39" s="468" t="s">
        <v>2937</v>
      </c>
      <c r="O39" s="469"/>
      <c r="P39" s="379">
        <v>-319032997.37</v>
      </c>
      <c r="Q39" s="379">
        <v>-319032997.37</v>
      </c>
      <c r="R39" s="379">
        <v>-319032997.37</v>
      </c>
      <c r="S39" s="379">
        <v>-323514061.88</v>
      </c>
      <c r="T39" s="379">
        <v>-323514061.88</v>
      </c>
      <c r="U39" s="379">
        <v>-323514061.88</v>
      </c>
      <c r="V39" s="379">
        <v>-328696020.88</v>
      </c>
      <c r="W39" s="379">
        <v>-328696020.88</v>
      </c>
      <c r="X39" s="379">
        <v>-328696020.88</v>
      </c>
      <c r="Y39" s="379">
        <v>-335183676.88</v>
      </c>
      <c r="Z39" s="379">
        <v>-335183676.88</v>
      </c>
      <c r="AA39" s="379">
        <v>-335183676.88</v>
      </c>
      <c r="AB39" s="379">
        <v>-339566246.88</v>
      </c>
      <c r="AC39" s="379"/>
      <c r="AD39" s="379"/>
      <c r="AE39" s="379">
        <v>-327462241.31541675</v>
      </c>
      <c r="AF39" s="481"/>
      <c r="AG39" s="482">
        <v>5</v>
      </c>
      <c r="AH39" s="471"/>
      <c r="AI39" s="471"/>
      <c r="AJ39" s="471">
        <v>-327462241.31541675</v>
      </c>
      <c r="AK39" s="472"/>
      <c r="AL39" s="471">
        <v>-327462241.31541675</v>
      </c>
      <c r="AM39" s="473"/>
      <c r="AN39" s="471"/>
      <c r="AO39" s="474">
        <v>0</v>
      </c>
      <c r="AP39" s="475"/>
      <c r="AQ39" s="476">
        <v>-339566246.88</v>
      </c>
      <c r="AR39" s="471"/>
      <c r="AS39" s="471"/>
      <c r="AT39" s="471">
        <v>-339566246.88</v>
      </c>
      <c r="AU39" s="471"/>
      <c r="AV39" s="477">
        <v>-339566246.88</v>
      </c>
      <c r="AW39" s="471"/>
      <c r="AX39" s="471"/>
      <c r="AY39" s="473">
        <v>0</v>
      </c>
      <c r="AZ39" s="478"/>
      <c r="BA39" s="479">
        <v>0</v>
      </c>
      <c r="BC39" s="468" t="s">
        <v>2937</v>
      </c>
      <c r="BD39" s="468" t="s">
        <v>2937</v>
      </c>
      <c r="BE39" s="468" t="s">
        <v>1540</v>
      </c>
      <c r="BF39" s="468" t="s">
        <v>2937</v>
      </c>
      <c r="BG39" s="468" t="s">
        <v>2938</v>
      </c>
      <c r="BH39" s="468" t="s">
        <v>2938</v>
      </c>
      <c r="BI39" s="468" t="s">
        <v>2937</v>
      </c>
      <c r="BK39" s="468" t="b">
        <v>1</v>
      </c>
      <c r="BL39" s="468" t="b">
        <v>1</v>
      </c>
      <c r="BM39" s="468" t="b">
        <v>1</v>
      </c>
      <c r="BN39" s="468" t="b">
        <v>1</v>
      </c>
      <c r="BO39" s="468" t="b">
        <v>1</v>
      </c>
      <c r="BP39" s="468" t="b">
        <v>1</v>
      </c>
      <c r="BQ39" s="468" t="b">
        <v>1</v>
      </c>
      <c r="BS39" s="386"/>
    </row>
    <row r="40" spans="1:71" s="480" customFormat="1" ht="12" customHeight="1" x14ac:dyDescent="0.2">
      <c r="A40" s="496">
        <v>10800071</v>
      </c>
      <c r="B40" s="497" t="s">
        <v>2969</v>
      </c>
      <c r="C40" s="466" t="s">
        <v>1589</v>
      </c>
      <c r="D40" s="467" t="s">
        <v>1539</v>
      </c>
      <c r="E40" s="705"/>
      <c r="F40" s="466"/>
      <c r="G40" s="467"/>
      <c r="H40" s="468" t="s">
        <v>2937</v>
      </c>
      <c r="I40" s="468" t="s">
        <v>1539</v>
      </c>
      <c r="J40" s="468" t="s">
        <v>2937</v>
      </c>
      <c r="K40" s="468" t="s">
        <v>2937</v>
      </c>
      <c r="L40" s="468" t="s">
        <v>2938</v>
      </c>
      <c r="M40" s="468" t="s">
        <v>2938</v>
      </c>
      <c r="N40" s="468" t="s">
        <v>2937</v>
      </c>
      <c r="O40" s="469"/>
      <c r="P40" s="379">
        <v>70546231.530000001</v>
      </c>
      <c r="Q40" s="379">
        <v>70546231.530000001</v>
      </c>
      <c r="R40" s="379">
        <v>70546231.530000001</v>
      </c>
      <c r="S40" s="379">
        <v>74961636.900000006</v>
      </c>
      <c r="T40" s="379">
        <v>74961636.900000006</v>
      </c>
      <c r="U40" s="379">
        <v>74961636.900000006</v>
      </c>
      <c r="V40" s="379">
        <v>79076578.900000006</v>
      </c>
      <c r="W40" s="379">
        <v>79076578.900000006</v>
      </c>
      <c r="X40" s="379">
        <v>79076578.900000006</v>
      </c>
      <c r="Y40" s="379">
        <v>83703543.900000006</v>
      </c>
      <c r="Z40" s="379">
        <v>83703543.900000006</v>
      </c>
      <c r="AA40" s="379">
        <v>83703543.900000006</v>
      </c>
      <c r="AB40" s="379">
        <v>85161013.900000006</v>
      </c>
      <c r="AC40" s="379"/>
      <c r="AD40" s="379"/>
      <c r="AE40" s="379">
        <v>77680947.072916657</v>
      </c>
      <c r="AF40" s="481">
        <v>17</v>
      </c>
      <c r="AG40" s="482"/>
      <c r="AH40" s="471"/>
      <c r="AI40" s="471">
        <v>77680947.072916657</v>
      </c>
      <c r="AJ40" s="471"/>
      <c r="AK40" s="472"/>
      <c r="AL40" s="471">
        <v>77680947.072916657</v>
      </c>
      <c r="AM40" s="473"/>
      <c r="AN40" s="471"/>
      <c r="AO40" s="474">
        <v>0</v>
      </c>
      <c r="AP40" s="475"/>
      <c r="AQ40" s="476">
        <v>85161013.900000006</v>
      </c>
      <c r="AR40" s="471"/>
      <c r="AS40" s="471">
        <v>85161013.900000006</v>
      </c>
      <c r="AT40" s="471"/>
      <c r="AU40" s="471"/>
      <c r="AV40" s="477">
        <v>85161013.900000006</v>
      </c>
      <c r="AW40" s="471"/>
      <c r="AX40" s="471"/>
      <c r="AY40" s="473">
        <v>0</v>
      </c>
      <c r="AZ40" s="478"/>
      <c r="BA40" s="479">
        <v>0</v>
      </c>
      <c r="BC40" s="468" t="s">
        <v>2937</v>
      </c>
      <c r="BD40" s="468" t="s">
        <v>1539</v>
      </c>
      <c r="BE40" s="468" t="s">
        <v>2937</v>
      </c>
      <c r="BF40" s="468" t="s">
        <v>2937</v>
      </c>
      <c r="BG40" s="468" t="s">
        <v>2938</v>
      </c>
      <c r="BH40" s="468" t="s">
        <v>2938</v>
      </c>
      <c r="BI40" s="468" t="s">
        <v>2937</v>
      </c>
      <c r="BK40" s="468" t="b">
        <v>1</v>
      </c>
      <c r="BL40" s="468" t="b">
        <v>1</v>
      </c>
      <c r="BM40" s="468" t="b">
        <v>1</v>
      </c>
      <c r="BN40" s="468" t="b">
        <v>1</v>
      </c>
      <c r="BO40" s="468" t="b">
        <v>1</v>
      </c>
      <c r="BP40" s="468" t="b">
        <v>1</v>
      </c>
      <c r="BQ40" s="468" t="b">
        <v>1</v>
      </c>
      <c r="BS40" s="386"/>
    </row>
    <row r="41" spans="1:71" s="480" customFormat="1" ht="12" customHeight="1" x14ac:dyDescent="0.2">
      <c r="A41" s="496">
        <v>10800072</v>
      </c>
      <c r="B41" s="497" t="s">
        <v>2970</v>
      </c>
      <c r="C41" s="466" t="s">
        <v>1589</v>
      </c>
      <c r="D41" s="467" t="s">
        <v>1540</v>
      </c>
      <c r="E41" s="705"/>
      <c r="F41" s="466"/>
      <c r="G41" s="467"/>
      <c r="H41" s="468" t="s">
        <v>2937</v>
      </c>
      <c r="I41" s="468" t="s">
        <v>2937</v>
      </c>
      <c r="J41" s="468" t="s">
        <v>1540</v>
      </c>
      <c r="K41" s="468" t="s">
        <v>2937</v>
      </c>
      <c r="L41" s="468" t="s">
        <v>2938</v>
      </c>
      <c r="M41" s="468" t="s">
        <v>2938</v>
      </c>
      <c r="N41" s="468" t="s">
        <v>2937</v>
      </c>
      <c r="O41" s="469"/>
      <c r="P41" s="379">
        <v>319032997.37</v>
      </c>
      <c r="Q41" s="379">
        <v>319032997.37</v>
      </c>
      <c r="R41" s="379">
        <v>319032997.37</v>
      </c>
      <c r="S41" s="379">
        <v>323514061.88</v>
      </c>
      <c r="T41" s="379">
        <v>323514061.88</v>
      </c>
      <c r="U41" s="379">
        <v>323514061.88</v>
      </c>
      <c r="V41" s="379">
        <v>328696020.88</v>
      </c>
      <c r="W41" s="379">
        <v>328696020.88</v>
      </c>
      <c r="X41" s="379">
        <v>328696020.88</v>
      </c>
      <c r="Y41" s="379">
        <v>335183676.88</v>
      </c>
      <c r="Z41" s="379">
        <v>335183676.88</v>
      </c>
      <c r="AA41" s="379">
        <v>335183676.88</v>
      </c>
      <c r="AB41" s="379">
        <v>339566246.88</v>
      </c>
      <c r="AC41" s="379"/>
      <c r="AD41" s="379"/>
      <c r="AE41" s="379">
        <v>327462241.31541675</v>
      </c>
      <c r="AF41" s="481"/>
      <c r="AG41" s="482">
        <v>5</v>
      </c>
      <c r="AH41" s="471"/>
      <c r="AI41" s="471"/>
      <c r="AJ41" s="471">
        <v>327462241.31541675</v>
      </c>
      <c r="AK41" s="472"/>
      <c r="AL41" s="471">
        <v>327462241.31541675</v>
      </c>
      <c r="AM41" s="473"/>
      <c r="AN41" s="471"/>
      <c r="AO41" s="474">
        <v>0</v>
      </c>
      <c r="AP41" s="475"/>
      <c r="AQ41" s="476">
        <v>339566246.88</v>
      </c>
      <c r="AR41" s="471"/>
      <c r="AS41" s="471"/>
      <c r="AT41" s="471">
        <v>339566246.88</v>
      </c>
      <c r="AU41" s="471"/>
      <c r="AV41" s="477">
        <v>339566246.88</v>
      </c>
      <c r="AW41" s="471"/>
      <c r="AX41" s="471"/>
      <c r="AY41" s="473">
        <v>0</v>
      </c>
      <c r="AZ41" s="478"/>
      <c r="BA41" s="479">
        <v>0</v>
      </c>
      <c r="BC41" s="468" t="s">
        <v>2937</v>
      </c>
      <c r="BD41" s="468" t="s">
        <v>2937</v>
      </c>
      <c r="BE41" s="468" t="s">
        <v>1540</v>
      </c>
      <c r="BF41" s="468" t="s">
        <v>2937</v>
      </c>
      <c r="BG41" s="468" t="s">
        <v>2938</v>
      </c>
      <c r="BH41" s="468" t="s">
        <v>2938</v>
      </c>
      <c r="BI41" s="468" t="s">
        <v>2937</v>
      </c>
      <c r="BK41" s="468" t="b">
        <v>1</v>
      </c>
      <c r="BL41" s="468" t="b">
        <v>1</v>
      </c>
      <c r="BM41" s="468" t="b">
        <v>1</v>
      </c>
      <c r="BN41" s="468" t="b">
        <v>1</v>
      </c>
      <c r="BO41" s="468" t="b">
        <v>1</v>
      </c>
      <c r="BP41" s="468" t="b">
        <v>1</v>
      </c>
      <c r="BQ41" s="468" t="b">
        <v>1</v>
      </c>
      <c r="BS41" s="386"/>
    </row>
    <row r="42" spans="1:71" s="480" customFormat="1" ht="12" customHeight="1" x14ac:dyDescent="0.2">
      <c r="A42" s="496">
        <v>10800501</v>
      </c>
      <c r="B42" s="497" t="s">
        <v>2971</v>
      </c>
      <c r="C42" s="466" t="s">
        <v>178</v>
      </c>
      <c r="D42" s="467" t="s">
        <v>1539</v>
      </c>
      <c r="E42" s="705"/>
      <c r="F42" s="466"/>
      <c r="G42" s="467"/>
      <c r="H42" s="468" t="s">
        <v>2937</v>
      </c>
      <c r="I42" s="468" t="s">
        <v>1539</v>
      </c>
      <c r="J42" s="468" t="s">
        <v>2937</v>
      </c>
      <c r="K42" s="468" t="s">
        <v>2937</v>
      </c>
      <c r="L42" s="468" t="s">
        <v>2938</v>
      </c>
      <c r="M42" s="468" t="s">
        <v>2938</v>
      </c>
      <c r="N42" s="468" t="s">
        <v>2937</v>
      </c>
      <c r="O42" s="469"/>
      <c r="P42" s="379">
        <v>-3681042016.3499999</v>
      </c>
      <c r="Q42" s="379">
        <v>-3706433684.5500002</v>
      </c>
      <c r="R42" s="379">
        <v>-3731398573.6399999</v>
      </c>
      <c r="S42" s="379">
        <v>-3749814324.1300001</v>
      </c>
      <c r="T42" s="379">
        <v>-3772612575.6399999</v>
      </c>
      <c r="U42" s="379">
        <v>-3787157759.9400001</v>
      </c>
      <c r="V42" s="379">
        <v>-3810385983.0900002</v>
      </c>
      <c r="W42" s="379">
        <v>-3828088047.75</v>
      </c>
      <c r="X42" s="379">
        <v>-3850094129.6399999</v>
      </c>
      <c r="Y42" s="379">
        <v>-3874822053.23</v>
      </c>
      <c r="Z42" s="379">
        <v>-3893837204.4099998</v>
      </c>
      <c r="AA42" s="379">
        <v>-3914495612.6999998</v>
      </c>
      <c r="AB42" s="379">
        <v>-3929654431.0300002</v>
      </c>
      <c r="AC42" s="379"/>
      <c r="AD42" s="379"/>
      <c r="AE42" s="379">
        <v>-3810374014.3674998</v>
      </c>
      <c r="AF42" s="481" t="s">
        <v>266</v>
      </c>
      <c r="AG42" s="482"/>
      <c r="AH42" s="471"/>
      <c r="AI42" s="471">
        <v>-3810374014.3674998</v>
      </c>
      <c r="AJ42" s="471"/>
      <c r="AK42" s="472"/>
      <c r="AL42" s="471">
        <v>-3810374014.3674998</v>
      </c>
      <c r="AM42" s="473"/>
      <c r="AN42" s="471"/>
      <c r="AO42" s="474">
        <v>0</v>
      </c>
      <c r="AP42" s="475"/>
      <c r="AQ42" s="476">
        <v>-3929654431.0300002</v>
      </c>
      <c r="AR42" s="471"/>
      <c r="AS42" s="471">
        <v>-3929654431.0300002</v>
      </c>
      <c r="AT42" s="471"/>
      <c r="AU42" s="471"/>
      <c r="AV42" s="477">
        <v>-3929654431.0300002</v>
      </c>
      <c r="AW42" s="471"/>
      <c r="AX42" s="471"/>
      <c r="AY42" s="473">
        <v>0</v>
      </c>
      <c r="AZ42" s="478"/>
      <c r="BA42" s="479">
        <v>0</v>
      </c>
      <c r="BC42" s="468" t="s">
        <v>2937</v>
      </c>
      <c r="BD42" s="468" t="s">
        <v>1539</v>
      </c>
      <c r="BE42" s="468" t="s">
        <v>2937</v>
      </c>
      <c r="BF42" s="468" t="s">
        <v>2937</v>
      </c>
      <c r="BG42" s="468" t="s">
        <v>2938</v>
      </c>
      <c r="BH42" s="468" t="s">
        <v>2938</v>
      </c>
      <c r="BI42" s="468" t="s">
        <v>2937</v>
      </c>
      <c r="BK42" s="468" t="b">
        <v>1</v>
      </c>
      <c r="BL42" s="468" t="b">
        <v>1</v>
      </c>
      <c r="BM42" s="468" t="b">
        <v>1</v>
      </c>
      <c r="BN42" s="468" t="b">
        <v>1</v>
      </c>
      <c r="BO42" s="468" t="b">
        <v>1</v>
      </c>
      <c r="BP42" s="468" t="b">
        <v>1</v>
      </c>
      <c r="BQ42" s="468" t="b">
        <v>1</v>
      </c>
      <c r="BS42" s="710"/>
    </row>
    <row r="43" spans="1:71" s="480" customFormat="1" ht="12" customHeight="1" x14ac:dyDescent="0.2">
      <c r="A43" s="496">
        <v>10800502</v>
      </c>
      <c r="B43" s="497" t="s">
        <v>2972</v>
      </c>
      <c r="C43" s="466" t="s">
        <v>1590</v>
      </c>
      <c r="D43" s="467" t="s">
        <v>1540</v>
      </c>
      <c r="E43" s="705"/>
      <c r="F43" s="466"/>
      <c r="G43" s="467"/>
      <c r="H43" s="468" t="s">
        <v>2937</v>
      </c>
      <c r="I43" s="468" t="s">
        <v>2937</v>
      </c>
      <c r="J43" s="468" t="s">
        <v>1540</v>
      </c>
      <c r="K43" s="468" t="s">
        <v>2937</v>
      </c>
      <c r="L43" s="468" t="s">
        <v>2938</v>
      </c>
      <c r="M43" s="468" t="s">
        <v>2938</v>
      </c>
      <c r="N43" s="468" t="s">
        <v>2937</v>
      </c>
      <c r="O43" s="469"/>
      <c r="P43" s="379">
        <v>-1437510837.6099999</v>
      </c>
      <c r="Q43" s="379">
        <v>-1444450211.28</v>
      </c>
      <c r="R43" s="379">
        <v>-1452326620.8599999</v>
      </c>
      <c r="S43" s="379">
        <v>-1456803297.5799999</v>
      </c>
      <c r="T43" s="379">
        <v>-1464331560.5699999</v>
      </c>
      <c r="U43" s="379">
        <v>-1467929034.6700001</v>
      </c>
      <c r="V43" s="379">
        <v>-1475615229.5699999</v>
      </c>
      <c r="W43" s="379">
        <v>-1482520203.27</v>
      </c>
      <c r="X43" s="379">
        <v>-1491261315.1600001</v>
      </c>
      <c r="Y43" s="379">
        <v>-1499612636.8099999</v>
      </c>
      <c r="Z43" s="379">
        <v>-1505579861.6099999</v>
      </c>
      <c r="AA43" s="379">
        <v>-1513056950.72</v>
      </c>
      <c r="AB43" s="379">
        <v>-1520861907.5799999</v>
      </c>
      <c r="AC43" s="379"/>
      <c r="AD43" s="379"/>
      <c r="AE43" s="379">
        <v>-1477722774.5579166</v>
      </c>
      <c r="AF43" s="481"/>
      <c r="AG43" s="482" t="s">
        <v>268</v>
      </c>
      <c r="AH43" s="471"/>
      <c r="AI43" s="471"/>
      <c r="AJ43" s="471">
        <v>-1477722774.5579166</v>
      </c>
      <c r="AK43" s="472"/>
      <c r="AL43" s="471">
        <v>-1477722774.5579166</v>
      </c>
      <c r="AM43" s="473"/>
      <c r="AN43" s="471"/>
      <c r="AO43" s="474">
        <v>0</v>
      </c>
      <c r="AP43" s="475"/>
      <c r="AQ43" s="476">
        <v>-1520861907.5799999</v>
      </c>
      <c r="AR43" s="471"/>
      <c r="AS43" s="471"/>
      <c r="AT43" s="471">
        <v>-1520861907.5799999</v>
      </c>
      <c r="AU43" s="471"/>
      <c r="AV43" s="477">
        <v>-1520861907.5799999</v>
      </c>
      <c r="AW43" s="471"/>
      <c r="AX43" s="471"/>
      <c r="AY43" s="473">
        <v>0</v>
      </c>
      <c r="AZ43" s="478"/>
      <c r="BA43" s="479">
        <v>0</v>
      </c>
      <c r="BC43" s="468" t="s">
        <v>2937</v>
      </c>
      <c r="BD43" s="468" t="s">
        <v>2937</v>
      </c>
      <c r="BE43" s="468" t="s">
        <v>1540</v>
      </c>
      <c r="BF43" s="468" t="s">
        <v>2937</v>
      </c>
      <c r="BG43" s="468" t="s">
        <v>2938</v>
      </c>
      <c r="BH43" s="468" t="s">
        <v>2938</v>
      </c>
      <c r="BI43" s="468" t="s">
        <v>2937</v>
      </c>
      <c r="BK43" s="468" t="b">
        <v>1</v>
      </c>
      <c r="BL43" s="468" t="b">
        <v>1</v>
      </c>
      <c r="BM43" s="468" t="b">
        <v>1</v>
      </c>
      <c r="BN43" s="468" t="b">
        <v>1</v>
      </c>
      <c r="BO43" s="468" t="b">
        <v>1</v>
      </c>
      <c r="BP43" s="468" t="b">
        <v>1</v>
      </c>
      <c r="BQ43" s="468" t="b">
        <v>1</v>
      </c>
      <c r="BS43" s="710"/>
    </row>
    <row r="44" spans="1:71" s="480" customFormat="1" ht="12" customHeight="1" x14ac:dyDescent="0.2">
      <c r="A44" s="496">
        <v>10800503</v>
      </c>
      <c r="B44" s="497" t="s">
        <v>2973</v>
      </c>
      <c r="C44" s="466" t="s">
        <v>1591</v>
      </c>
      <c r="D44" s="467" t="s">
        <v>2941</v>
      </c>
      <c r="E44" s="705"/>
      <c r="F44" s="466"/>
      <c r="G44" s="467"/>
      <c r="H44" s="468" t="s">
        <v>2937</v>
      </c>
      <c r="I44" s="468" t="s">
        <v>1539</v>
      </c>
      <c r="J44" s="468" t="s">
        <v>1540</v>
      </c>
      <c r="K44" s="468" t="s">
        <v>2937</v>
      </c>
      <c r="L44" s="468" t="s">
        <v>2938</v>
      </c>
      <c r="M44" s="468" t="s">
        <v>2938</v>
      </c>
      <c r="N44" s="468" t="s">
        <v>2937</v>
      </c>
      <c r="O44" s="469"/>
      <c r="P44" s="379">
        <v>-101835021.88</v>
      </c>
      <c r="Q44" s="379">
        <v>-103635470.56999999</v>
      </c>
      <c r="R44" s="379">
        <v>-106122851.36</v>
      </c>
      <c r="S44" s="379">
        <v>-108650844.66</v>
      </c>
      <c r="T44" s="379">
        <v>-111179310.62</v>
      </c>
      <c r="U44" s="379">
        <v>-107641820</v>
      </c>
      <c r="V44" s="379">
        <v>-108748412.91</v>
      </c>
      <c r="W44" s="379">
        <v>-108557794.97</v>
      </c>
      <c r="X44" s="379">
        <v>-110506095.05</v>
      </c>
      <c r="Y44" s="379">
        <v>-112840928.37</v>
      </c>
      <c r="Z44" s="379">
        <v>-114992035.51000001</v>
      </c>
      <c r="AA44" s="379">
        <v>-117077454.26000001</v>
      </c>
      <c r="AB44" s="379">
        <v>-118981538.26000001</v>
      </c>
      <c r="AC44" s="379"/>
      <c r="AD44" s="379"/>
      <c r="AE44" s="379">
        <v>-110030108.19583333</v>
      </c>
      <c r="AF44" s="481">
        <v>18</v>
      </c>
      <c r="AG44" s="482" t="s">
        <v>1592</v>
      </c>
      <c r="AH44" s="471"/>
      <c r="AI44" s="471">
        <v>-72828928.61482209</v>
      </c>
      <c r="AJ44" s="471">
        <v>-37201179.581011251</v>
      </c>
      <c r="AK44" s="472"/>
      <c r="AL44" s="471">
        <v>-110030108.19583334</v>
      </c>
      <c r="AM44" s="473"/>
      <c r="AN44" s="471"/>
      <c r="AO44" s="474">
        <v>0</v>
      </c>
      <c r="AP44" s="475"/>
      <c r="AQ44" s="476">
        <v>-118981538.26000001</v>
      </c>
      <c r="AR44" s="471"/>
      <c r="AS44" s="471">
        <v>-78753880.17429401</v>
      </c>
      <c r="AT44" s="471">
        <v>-40227658.085706003</v>
      </c>
      <c r="AU44" s="471"/>
      <c r="AV44" s="477">
        <v>-118981538.26000002</v>
      </c>
      <c r="AW44" s="471"/>
      <c r="AX44" s="471"/>
      <c r="AY44" s="473">
        <v>0</v>
      </c>
      <c r="AZ44" s="478"/>
      <c r="BA44" s="479">
        <v>1.4901161193847656E-8</v>
      </c>
      <c r="BC44" s="468" t="s">
        <v>2937</v>
      </c>
      <c r="BD44" s="468" t="s">
        <v>1539</v>
      </c>
      <c r="BE44" s="468" t="s">
        <v>1540</v>
      </c>
      <c r="BF44" s="468" t="s">
        <v>2937</v>
      </c>
      <c r="BG44" s="468" t="s">
        <v>2938</v>
      </c>
      <c r="BH44" s="468" t="s">
        <v>2938</v>
      </c>
      <c r="BI44" s="468" t="s">
        <v>2937</v>
      </c>
      <c r="BK44" s="468" t="b">
        <v>1</v>
      </c>
      <c r="BL44" s="468" t="b">
        <v>1</v>
      </c>
      <c r="BM44" s="468" t="b">
        <v>1</v>
      </c>
      <c r="BN44" s="468" t="b">
        <v>1</v>
      </c>
      <c r="BO44" s="468" t="b">
        <v>1</v>
      </c>
      <c r="BP44" s="468" t="b">
        <v>1</v>
      </c>
      <c r="BQ44" s="468" t="b">
        <v>1</v>
      </c>
      <c r="BS44" s="710"/>
    </row>
    <row r="45" spans="1:71" s="480" customFormat="1" ht="12" customHeight="1" x14ac:dyDescent="0.2">
      <c r="A45" s="496">
        <v>10800541</v>
      </c>
      <c r="B45" s="497" t="s">
        <v>2974</v>
      </c>
      <c r="C45" s="466" t="s">
        <v>349</v>
      </c>
      <c r="D45" s="467" t="s">
        <v>1539</v>
      </c>
      <c r="E45" s="705"/>
      <c r="F45" s="466"/>
      <c r="G45" s="467"/>
      <c r="H45" s="468" t="s">
        <v>2937</v>
      </c>
      <c r="I45" s="468" t="s">
        <v>1539</v>
      </c>
      <c r="J45" s="468" t="s">
        <v>2937</v>
      </c>
      <c r="K45" s="468" t="s">
        <v>2937</v>
      </c>
      <c r="L45" s="468" t="s">
        <v>2938</v>
      </c>
      <c r="M45" s="468" t="s">
        <v>2938</v>
      </c>
      <c r="N45" s="468" t="s">
        <v>2937</v>
      </c>
      <c r="O45" s="469"/>
      <c r="P45" s="379">
        <v>11865027.640000001</v>
      </c>
      <c r="Q45" s="379">
        <v>13665289.52</v>
      </c>
      <c r="R45" s="379">
        <v>16041562.720000001</v>
      </c>
      <c r="S45" s="379">
        <v>11121101.91</v>
      </c>
      <c r="T45" s="379">
        <v>11531300.49</v>
      </c>
      <c r="U45" s="379">
        <v>10355251.630000001</v>
      </c>
      <c r="V45" s="379">
        <v>11618696.4</v>
      </c>
      <c r="W45" s="379">
        <v>11901231.93</v>
      </c>
      <c r="X45" s="379">
        <v>12700915.92</v>
      </c>
      <c r="Y45" s="379">
        <v>14576064.18</v>
      </c>
      <c r="Z45" s="379">
        <v>13680428.369999999</v>
      </c>
      <c r="AA45" s="379">
        <v>14161535.57</v>
      </c>
      <c r="AB45" s="379">
        <v>14725291.6</v>
      </c>
      <c r="AC45" s="379"/>
      <c r="AD45" s="379"/>
      <c r="AE45" s="379">
        <v>12887378.188333334</v>
      </c>
      <c r="AF45" s="481" t="s">
        <v>266</v>
      </c>
      <c r="AG45" s="482"/>
      <c r="AH45" s="471"/>
      <c r="AI45" s="471">
        <v>12887378.188333334</v>
      </c>
      <c r="AJ45" s="471"/>
      <c r="AK45" s="472"/>
      <c r="AL45" s="471">
        <v>12887378.188333334</v>
      </c>
      <c r="AM45" s="473"/>
      <c r="AN45" s="471"/>
      <c r="AO45" s="474">
        <v>0</v>
      </c>
      <c r="AP45" s="475"/>
      <c r="AQ45" s="476">
        <v>14725291.6</v>
      </c>
      <c r="AR45" s="471"/>
      <c r="AS45" s="471">
        <v>14725291.6</v>
      </c>
      <c r="AT45" s="471"/>
      <c r="AU45" s="471"/>
      <c r="AV45" s="477">
        <v>14725291.6</v>
      </c>
      <c r="AW45" s="471"/>
      <c r="AX45" s="471"/>
      <c r="AY45" s="473">
        <v>0</v>
      </c>
      <c r="AZ45" s="478"/>
      <c r="BA45" s="479">
        <v>0</v>
      </c>
      <c r="BC45" s="468" t="s">
        <v>2937</v>
      </c>
      <c r="BD45" s="468" t="s">
        <v>1539</v>
      </c>
      <c r="BE45" s="468" t="s">
        <v>2937</v>
      </c>
      <c r="BF45" s="468" t="s">
        <v>2937</v>
      </c>
      <c r="BG45" s="468" t="s">
        <v>2938</v>
      </c>
      <c r="BH45" s="468" t="s">
        <v>2938</v>
      </c>
      <c r="BI45" s="468" t="s">
        <v>2937</v>
      </c>
      <c r="BK45" s="468" t="b">
        <v>1</v>
      </c>
      <c r="BL45" s="468" t="b">
        <v>1</v>
      </c>
      <c r="BM45" s="468" t="b">
        <v>1</v>
      </c>
      <c r="BN45" s="468" t="b">
        <v>1</v>
      </c>
      <c r="BO45" s="468" t="b">
        <v>1</v>
      </c>
      <c r="BP45" s="468" t="b">
        <v>1</v>
      </c>
      <c r="BQ45" s="468" t="b">
        <v>1</v>
      </c>
      <c r="BS45" s="710"/>
    </row>
    <row r="46" spans="1:71" s="480" customFormat="1" ht="12" customHeight="1" x14ac:dyDescent="0.2">
      <c r="A46" s="496">
        <v>10800543</v>
      </c>
      <c r="B46" s="497" t="s">
        <v>2975</v>
      </c>
      <c r="C46" s="466" t="s">
        <v>1593</v>
      </c>
      <c r="D46" s="467" t="s">
        <v>2941</v>
      </c>
      <c r="E46" s="705"/>
      <c r="F46" s="466"/>
      <c r="G46" s="467"/>
      <c r="H46" s="468" t="s">
        <v>2937</v>
      </c>
      <c r="I46" s="468" t="s">
        <v>1539</v>
      </c>
      <c r="J46" s="468" t="s">
        <v>1540</v>
      </c>
      <c r="K46" s="468" t="s">
        <v>2937</v>
      </c>
      <c r="L46" s="468" t="s">
        <v>2938</v>
      </c>
      <c r="M46" s="468" t="s">
        <v>2938</v>
      </c>
      <c r="N46" s="468" t="s">
        <v>2937</v>
      </c>
      <c r="O46" s="469"/>
      <c r="P46" s="379">
        <v>77238.67</v>
      </c>
      <c r="Q46" s="379">
        <v>83778.97</v>
      </c>
      <c r="R46" s="379">
        <v>105508.6</v>
      </c>
      <c r="S46" s="379">
        <v>29591.98</v>
      </c>
      <c r="T46" s="379">
        <v>33390.870000000003</v>
      </c>
      <c r="U46" s="379">
        <v>39915.35</v>
      </c>
      <c r="V46" s="379">
        <v>43875.19</v>
      </c>
      <c r="W46" s="379">
        <v>51371.16</v>
      </c>
      <c r="X46" s="379">
        <v>14447.14</v>
      </c>
      <c r="Y46" s="379">
        <v>159369.39000000001</v>
      </c>
      <c r="Z46" s="379">
        <v>53718.51</v>
      </c>
      <c r="AA46" s="379">
        <v>-26488.71</v>
      </c>
      <c r="AB46" s="379">
        <v>201429.96</v>
      </c>
      <c r="AC46" s="379"/>
      <c r="AD46" s="379"/>
      <c r="AE46" s="379">
        <v>60651.063750000008</v>
      </c>
      <c r="AF46" s="481">
        <v>18</v>
      </c>
      <c r="AG46" s="482" t="s">
        <v>1592</v>
      </c>
      <c r="AH46" s="471"/>
      <c r="AI46" s="471">
        <v>40144.93909612501</v>
      </c>
      <c r="AJ46" s="471">
        <v>20506.124653875002</v>
      </c>
      <c r="AK46" s="472"/>
      <c r="AL46" s="471">
        <v>60651.063750000016</v>
      </c>
      <c r="AM46" s="473"/>
      <c r="AN46" s="471"/>
      <c r="AO46" s="474">
        <v>0</v>
      </c>
      <c r="AP46" s="475"/>
      <c r="AQ46" s="476">
        <v>201429.96</v>
      </c>
      <c r="AR46" s="471"/>
      <c r="AS46" s="471">
        <v>133326.49052399999</v>
      </c>
      <c r="AT46" s="471">
        <v>68103.469475999998</v>
      </c>
      <c r="AU46" s="471"/>
      <c r="AV46" s="477">
        <v>201429.96</v>
      </c>
      <c r="AW46" s="471"/>
      <c r="AX46" s="471"/>
      <c r="AY46" s="473">
        <v>0</v>
      </c>
      <c r="AZ46" s="478"/>
      <c r="BA46" s="479">
        <v>0</v>
      </c>
      <c r="BC46" s="468" t="s">
        <v>2937</v>
      </c>
      <c r="BD46" s="468" t="s">
        <v>1539</v>
      </c>
      <c r="BE46" s="468" t="s">
        <v>1540</v>
      </c>
      <c r="BF46" s="468" t="s">
        <v>2937</v>
      </c>
      <c r="BG46" s="468" t="s">
        <v>2938</v>
      </c>
      <c r="BH46" s="468" t="s">
        <v>2938</v>
      </c>
      <c r="BI46" s="468" t="s">
        <v>2937</v>
      </c>
      <c r="BK46" s="468" t="b">
        <v>1</v>
      </c>
      <c r="BL46" s="468" t="b">
        <v>1</v>
      </c>
      <c r="BM46" s="468" t="b">
        <v>1</v>
      </c>
      <c r="BN46" s="468" t="b">
        <v>1</v>
      </c>
      <c r="BO46" s="468" t="b">
        <v>1</v>
      </c>
      <c r="BP46" s="468" t="b">
        <v>1</v>
      </c>
      <c r="BQ46" s="468" t="b">
        <v>1</v>
      </c>
      <c r="BS46" s="710"/>
    </row>
    <row r="47" spans="1:71" s="480" customFormat="1" ht="12" customHeight="1" x14ac:dyDescent="0.2">
      <c r="A47" s="496">
        <v>10800552</v>
      </c>
      <c r="B47" s="497" t="s">
        <v>2976</v>
      </c>
      <c r="C47" s="466" t="s">
        <v>352</v>
      </c>
      <c r="D47" s="467" t="s">
        <v>1540</v>
      </c>
      <c r="E47" s="705"/>
      <c r="F47" s="466"/>
      <c r="G47" s="467"/>
      <c r="H47" s="468" t="s">
        <v>2937</v>
      </c>
      <c r="I47" s="468" t="s">
        <v>2937</v>
      </c>
      <c r="J47" s="468" t="s">
        <v>1540</v>
      </c>
      <c r="K47" s="468" t="s">
        <v>2937</v>
      </c>
      <c r="L47" s="468" t="s">
        <v>2938</v>
      </c>
      <c r="M47" s="468" t="s">
        <v>2938</v>
      </c>
      <c r="N47" s="468" t="s">
        <v>2937</v>
      </c>
      <c r="O47" s="469"/>
      <c r="P47" s="379">
        <v>4803445.21</v>
      </c>
      <c r="Q47" s="379">
        <v>5288856.75</v>
      </c>
      <c r="R47" s="379">
        <v>5967799.75</v>
      </c>
      <c r="S47" s="379">
        <v>3117540.67</v>
      </c>
      <c r="T47" s="379">
        <v>3321412.92</v>
      </c>
      <c r="U47" s="379">
        <v>3639531.08</v>
      </c>
      <c r="V47" s="379">
        <v>3983558.71</v>
      </c>
      <c r="W47" s="379">
        <v>4147654.96</v>
      </c>
      <c r="X47" s="379">
        <v>4005939.94</v>
      </c>
      <c r="Y47" s="379">
        <v>4966171.59</v>
      </c>
      <c r="Z47" s="379">
        <v>4329581.45</v>
      </c>
      <c r="AA47" s="379">
        <v>4401449.41</v>
      </c>
      <c r="AB47" s="379">
        <v>4690422.22</v>
      </c>
      <c r="AC47" s="379"/>
      <c r="AD47" s="379"/>
      <c r="AE47" s="379">
        <v>4326369.2454166673</v>
      </c>
      <c r="AF47" s="481"/>
      <c r="AG47" s="482">
        <v>5</v>
      </c>
      <c r="AH47" s="471"/>
      <c r="AI47" s="471"/>
      <c r="AJ47" s="471">
        <v>4326369.2454166673</v>
      </c>
      <c r="AK47" s="472"/>
      <c r="AL47" s="471">
        <v>4326369.2454166673</v>
      </c>
      <c r="AM47" s="473"/>
      <c r="AN47" s="471"/>
      <c r="AO47" s="474">
        <v>0</v>
      </c>
      <c r="AP47" s="475"/>
      <c r="AQ47" s="476">
        <v>4690422.22</v>
      </c>
      <c r="AR47" s="471"/>
      <c r="AS47" s="471"/>
      <c r="AT47" s="471">
        <v>4690422.22</v>
      </c>
      <c r="AU47" s="471"/>
      <c r="AV47" s="477">
        <v>4690422.22</v>
      </c>
      <c r="AW47" s="471"/>
      <c r="AX47" s="471"/>
      <c r="AY47" s="473">
        <v>0</v>
      </c>
      <c r="AZ47" s="478"/>
      <c r="BA47" s="479">
        <v>0</v>
      </c>
      <c r="BC47" s="468" t="s">
        <v>2937</v>
      </c>
      <c r="BD47" s="468" t="s">
        <v>2937</v>
      </c>
      <c r="BE47" s="468" t="s">
        <v>1540</v>
      </c>
      <c r="BF47" s="468" t="s">
        <v>2937</v>
      </c>
      <c r="BG47" s="468" t="s">
        <v>2938</v>
      </c>
      <c r="BH47" s="468" t="s">
        <v>2938</v>
      </c>
      <c r="BI47" s="468" t="s">
        <v>2937</v>
      </c>
      <c r="BK47" s="468" t="b">
        <v>1</v>
      </c>
      <c r="BL47" s="468" t="b">
        <v>1</v>
      </c>
      <c r="BM47" s="468" t="b">
        <v>1</v>
      </c>
      <c r="BN47" s="468" t="b">
        <v>1</v>
      </c>
      <c r="BO47" s="468" t="b">
        <v>1</v>
      </c>
      <c r="BP47" s="468" t="b">
        <v>1</v>
      </c>
      <c r="BQ47" s="468" t="b">
        <v>1</v>
      </c>
      <c r="BS47" s="710"/>
    </row>
    <row r="48" spans="1:71" s="480" customFormat="1" ht="12" customHeight="1" x14ac:dyDescent="0.2">
      <c r="A48" s="496">
        <v>10800601</v>
      </c>
      <c r="B48" s="497" t="s">
        <v>2977</v>
      </c>
      <c r="C48" s="466" t="s">
        <v>718</v>
      </c>
      <c r="D48" s="467" t="s">
        <v>1539</v>
      </c>
      <c r="E48" s="705"/>
      <c r="F48" s="466"/>
      <c r="G48" s="467"/>
      <c r="H48" s="468" t="s">
        <v>2937</v>
      </c>
      <c r="I48" s="468" t="s">
        <v>1539</v>
      </c>
      <c r="J48" s="468" t="s">
        <v>2937</v>
      </c>
      <c r="K48" s="468" t="s">
        <v>2937</v>
      </c>
      <c r="L48" s="468" t="s">
        <v>2938</v>
      </c>
      <c r="M48" s="468" t="s">
        <v>2938</v>
      </c>
      <c r="N48" s="468" t="s">
        <v>2937</v>
      </c>
      <c r="O48" s="469"/>
      <c r="P48" s="379">
        <v>0</v>
      </c>
      <c r="Q48" s="379">
        <v>0</v>
      </c>
      <c r="R48" s="379">
        <v>0</v>
      </c>
      <c r="S48" s="379">
        <v>0</v>
      </c>
      <c r="T48" s="379">
        <v>0</v>
      </c>
      <c r="U48" s="379">
        <v>0</v>
      </c>
      <c r="V48" s="379">
        <v>0</v>
      </c>
      <c r="W48" s="379">
        <v>4615.3900000000003</v>
      </c>
      <c r="X48" s="379">
        <v>0</v>
      </c>
      <c r="Y48" s="379">
        <v>0</v>
      </c>
      <c r="Z48" s="379">
        <v>-12036.45</v>
      </c>
      <c r="AA48" s="379">
        <v>-12036.45</v>
      </c>
      <c r="AB48" s="379">
        <v>-47351.1</v>
      </c>
      <c r="AC48" s="379"/>
      <c r="AD48" s="379"/>
      <c r="AE48" s="379">
        <v>-3594.4216666666666</v>
      </c>
      <c r="AF48" s="481" t="s">
        <v>266</v>
      </c>
      <c r="AG48" s="482"/>
      <c r="AH48" s="471"/>
      <c r="AI48" s="471">
        <v>-3594.4216666666666</v>
      </c>
      <c r="AJ48" s="471"/>
      <c r="AK48" s="472"/>
      <c r="AL48" s="471">
        <v>-3594.4216666666666</v>
      </c>
      <c r="AM48" s="473"/>
      <c r="AN48" s="471"/>
      <c r="AO48" s="474">
        <v>0</v>
      </c>
      <c r="AP48" s="475"/>
      <c r="AQ48" s="476">
        <v>-47351.1</v>
      </c>
      <c r="AR48" s="471"/>
      <c r="AS48" s="471">
        <v>-47351.1</v>
      </c>
      <c r="AT48" s="471"/>
      <c r="AU48" s="471"/>
      <c r="AV48" s="477">
        <v>-47351.1</v>
      </c>
      <c r="AW48" s="471"/>
      <c r="AX48" s="471"/>
      <c r="AY48" s="473">
        <v>0</v>
      </c>
      <c r="AZ48" s="478"/>
      <c r="BA48" s="479">
        <v>0</v>
      </c>
      <c r="BC48" s="468" t="s">
        <v>2937</v>
      </c>
      <c r="BD48" s="468" t="s">
        <v>1539</v>
      </c>
      <c r="BE48" s="468" t="s">
        <v>2937</v>
      </c>
      <c r="BF48" s="468" t="s">
        <v>2937</v>
      </c>
      <c r="BG48" s="468" t="s">
        <v>2938</v>
      </c>
      <c r="BH48" s="468" t="s">
        <v>2938</v>
      </c>
      <c r="BI48" s="468" t="s">
        <v>2937</v>
      </c>
      <c r="BK48" s="468" t="b">
        <v>1</v>
      </c>
      <c r="BL48" s="468" t="b">
        <v>1</v>
      </c>
      <c r="BM48" s="468" t="b">
        <v>1</v>
      </c>
      <c r="BN48" s="468" t="b">
        <v>1</v>
      </c>
      <c r="BO48" s="468" t="b">
        <v>1</v>
      </c>
      <c r="BP48" s="468" t="b">
        <v>1</v>
      </c>
      <c r="BQ48" s="468" t="b">
        <v>1</v>
      </c>
      <c r="BS48" s="710"/>
    </row>
    <row r="49" spans="1:71" s="480" customFormat="1" ht="12" customHeight="1" x14ac:dyDescent="0.2">
      <c r="A49" s="496">
        <v>10800602</v>
      </c>
      <c r="B49" s="497" t="s">
        <v>2978</v>
      </c>
      <c r="C49" s="466" t="s">
        <v>720</v>
      </c>
      <c r="D49" s="467" t="s">
        <v>1540</v>
      </c>
      <c r="E49" s="705"/>
      <c r="F49" s="466"/>
      <c r="G49" s="467"/>
      <c r="H49" s="468" t="s">
        <v>2937</v>
      </c>
      <c r="I49" s="468" t="s">
        <v>2937</v>
      </c>
      <c r="J49" s="468" t="s">
        <v>1540</v>
      </c>
      <c r="K49" s="468" t="s">
        <v>2937</v>
      </c>
      <c r="L49" s="468" t="s">
        <v>2938</v>
      </c>
      <c r="M49" s="468" t="s">
        <v>2938</v>
      </c>
      <c r="N49" s="468" t="s">
        <v>2937</v>
      </c>
      <c r="O49" s="469"/>
      <c r="P49" s="379">
        <v>0</v>
      </c>
      <c r="Q49" s="379">
        <v>0</v>
      </c>
      <c r="R49" s="379">
        <v>0</v>
      </c>
      <c r="S49" s="379">
        <v>0</v>
      </c>
      <c r="T49" s="379">
        <v>0</v>
      </c>
      <c r="U49" s="379">
        <v>13872.64</v>
      </c>
      <c r="V49" s="379">
        <v>0</v>
      </c>
      <c r="W49" s="379">
        <v>8232.02</v>
      </c>
      <c r="X49" s="379">
        <v>0</v>
      </c>
      <c r="Y49" s="379">
        <v>0</v>
      </c>
      <c r="Z49" s="379">
        <v>0</v>
      </c>
      <c r="AA49" s="379">
        <v>0</v>
      </c>
      <c r="AB49" s="379">
        <v>0</v>
      </c>
      <c r="AC49" s="379"/>
      <c r="AD49" s="379"/>
      <c r="AE49" s="379">
        <v>1842.0550000000001</v>
      </c>
      <c r="AF49" s="481"/>
      <c r="AG49" s="482" t="s">
        <v>268</v>
      </c>
      <c r="AH49" s="471"/>
      <c r="AI49" s="471"/>
      <c r="AJ49" s="471">
        <v>1842.0550000000001</v>
      </c>
      <c r="AK49" s="472"/>
      <c r="AL49" s="471">
        <v>1842.0550000000001</v>
      </c>
      <c r="AM49" s="473"/>
      <c r="AN49" s="471"/>
      <c r="AO49" s="474">
        <v>0</v>
      </c>
      <c r="AP49" s="475"/>
      <c r="AQ49" s="476">
        <v>0</v>
      </c>
      <c r="AR49" s="471"/>
      <c r="AS49" s="471"/>
      <c r="AT49" s="471">
        <v>0</v>
      </c>
      <c r="AU49" s="471"/>
      <c r="AV49" s="477">
        <v>0</v>
      </c>
      <c r="AW49" s="471"/>
      <c r="AX49" s="471"/>
      <c r="AY49" s="473">
        <v>0</v>
      </c>
      <c r="AZ49" s="478"/>
      <c r="BA49" s="479">
        <v>0</v>
      </c>
      <c r="BC49" s="468" t="s">
        <v>2937</v>
      </c>
      <c r="BD49" s="468" t="s">
        <v>2937</v>
      </c>
      <c r="BE49" s="468" t="s">
        <v>1540</v>
      </c>
      <c r="BF49" s="468" t="s">
        <v>2937</v>
      </c>
      <c r="BG49" s="468" t="s">
        <v>2938</v>
      </c>
      <c r="BH49" s="468" t="s">
        <v>2938</v>
      </c>
      <c r="BI49" s="468" t="s">
        <v>2937</v>
      </c>
      <c r="BK49" s="468" t="b">
        <v>1</v>
      </c>
      <c r="BL49" s="468" t="b">
        <v>1</v>
      </c>
      <c r="BM49" s="468" t="b">
        <v>1</v>
      </c>
      <c r="BN49" s="468" t="b">
        <v>1</v>
      </c>
      <c r="BO49" s="468" t="b">
        <v>1</v>
      </c>
      <c r="BP49" s="468" t="b">
        <v>1</v>
      </c>
      <c r="BQ49" s="468" t="b">
        <v>1</v>
      </c>
      <c r="BS49" s="710"/>
    </row>
    <row r="50" spans="1:71" s="480" customFormat="1" ht="12" customHeight="1" x14ac:dyDescent="0.2">
      <c r="A50" s="732">
        <v>10800603</v>
      </c>
      <c r="B50" s="733"/>
      <c r="C50" s="713" t="s">
        <v>1594</v>
      </c>
      <c r="D50" s="714" t="s">
        <v>2941</v>
      </c>
      <c r="E50" s="715"/>
      <c r="F50" s="734">
        <v>43282</v>
      </c>
      <c r="G50" s="714"/>
      <c r="H50" s="717" t="s">
        <v>2937</v>
      </c>
      <c r="I50" s="717" t="s">
        <v>1539</v>
      </c>
      <c r="J50" s="717" t="s">
        <v>1540</v>
      </c>
      <c r="K50" s="717" t="s">
        <v>2937</v>
      </c>
      <c r="L50" s="717" t="s">
        <v>2938</v>
      </c>
      <c r="M50" s="717" t="s">
        <v>2938</v>
      </c>
      <c r="N50" s="717" t="s">
        <v>2937</v>
      </c>
      <c r="O50" s="718"/>
      <c r="P50" s="719"/>
      <c r="Q50" s="719"/>
      <c r="R50" s="719"/>
      <c r="S50" s="719"/>
      <c r="T50" s="719"/>
      <c r="U50" s="719"/>
      <c r="V50" s="719"/>
      <c r="W50" s="719">
        <v>132692.68</v>
      </c>
      <c r="X50" s="719">
        <v>0</v>
      </c>
      <c r="Y50" s="719">
        <v>0</v>
      </c>
      <c r="Z50" s="719">
        <v>0</v>
      </c>
      <c r="AA50" s="719">
        <v>0</v>
      </c>
      <c r="AB50" s="719">
        <v>0</v>
      </c>
      <c r="AC50" s="719"/>
      <c r="AD50" s="719"/>
      <c r="AE50" s="719">
        <v>11057.723333333333</v>
      </c>
      <c r="AF50" s="720" t="s">
        <v>1595</v>
      </c>
      <c r="AG50" s="721" t="s">
        <v>1592</v>
      </c>
      <c r="AH50" s="722"/>
      <c r="AI50" s="722">
        <v>7319.1070743333339</v>
      </c>
      <c r="AJ50" s="722">
        <v>3738.6162590000004</v>
      </c>
      <c r="AK50" s="723"/>
      <c r="AL50" s="722">
        <v>11057.723333333335</v>
      </c>
      <c r="AM50" s="724"/>
      <c r="AN50" s="722"/>
      <c r="AO50" s="725">
        <v>0</v>
      </c>
      <c r="AP50" s="722"/>
      <c r="AQ50" s="726">
        <v>0</v>
      </c>
      <c r="AR50" s="722"/>
      <c r="AS50" s="722">
        <v>0</v>
      </c>
      <c r="AT50" s="722">
        <v>0</v>
      </c>
      <c r="AU50" s="722"/>
      <c r="AV50" s="727">
        <v>0</v>
      </c>
      <c r="AW50" s="722"/>
      <c r="AX50" s="722"/>
      <c r="AY50" s="724">
        <v>0</v>
      </c>
      <c r="AZ50" s="728"/>
      <c r="BA50" s="479">
        <v>0</v>
      </c>
      <c r="BC50" s="468"/>
      <c r="BD50" s="468"/>
      <c r="BE50" s="468"/>
      <c r="BF50" s="468"/>
      <c r="BG50" s="468"/>
      <c r="BH50" s="468"/>
      <c r="BI50" s="468"/>
      <c r="BK50" s="468"/>
      <c r="BL50" s="468"/>
      <c r="BM50" s="468"/>
      <c r="BN50" s="468"/>
      <c r="BO50" s="468"/>
      <c r="BP50" s="468"/>
      <c r="BQ50" s="468"/>
      <c r="BS50" s="710"/>
    </row>
    <row r="51" spans="1:71" s="480" customFormat="1" ht="12" customHeight="1" x14ac:dyDescent="0.2">
      <c r="A51" s="498">
        <v>10800611</v>
      </c>
      <c r="B51" s="499" t="s">
        <v>2979</v>
      </c>
      <c r="C51" s="483" t="s">
        <v>1002</v>
      </c>
      <c r="D51" s="484" t="s">
        <v>1539</v>
      </c>
      <c r="E51" s="730"/>
      <c r="F51" s="501">
        <v>43070</v>
      </c>
      <c r="G51" s="484"/>
      <c r="H51" s="486" t="s">
        <v>2937</v>
      </c>
      <c r="I51" s="486" t="s">
        <v>1539</v>
      </c>
      <c r="J51" s="486" t="s">
        <v>2937</v>
      </c>
      <c r="K51" s="486" t="s">
        <v>2937</v>
      </c>
      <c r="L51" s="486" t="s">
        <v>2938</v>
      </c>
      <c r="M51" s="486" t="s">
        <v>2938</v>
      </c>
      <c r="N51" s="486" t="s">
        <v>2937</v>
      </c>
      <c r="O51" s="487"/>
      <c r="P51" s="381">
        <v>-95934500</v>
      </c>
      <c r="Q51" s="381">
        <v>-95934500</v>
      </c>
      <c r="R51" s="381">
        <v>-95934500</v>
      </c>
      <c r="S51" s="381">
        <v>-95934500</v>
      </c>
      <c r="T51" s="381">
        <v>-95934500</v>
      </c>
      <c r="U51" s="381">
        <v>-95934500</v>
      </c>
      <c r="V51" s="381">
        <v>-95934500</v>
      </c>
      <c r="W51" s="381">
        <v>-95934500</v>
      </c>
      <c r="X51" s="381">
        <v>-95934500</v>
      </c>
      <c r="Y51" s="381">
        <v>-95934500</v>
      </c>
      <c r="Z51" s="381">
        <v>-95934500</v>
      </c>
      <c r="AA51" s="381">
        <v>-95934500</v>
      </c>
      <c r="AB51" s="381">
        <v>-95934500</v>
      </c>
      <c r="AC51" s="381"/>
      <c r="AD51" s="381"/>
      <c r="AE51" s="381">
        <v>-95934500</v>
      </c>
      <c r="AF51" s="488" t="s">
        <v>1596</v>
      </c>
      <c r="AG51" s="489"/>
      <c r="AH51" s="490"/>
      <c r="AI51" s="490">
        <v>-95934500</v>
      </c>
      <c r="AJ51" s="490"/>
      <c r="AK51" s="491"/>
      <c r="AL51" s="490">
        <v>-95934500</v>
      </c>
      <c r="AM51" s="492"/>
      <c r="AN51" s="490"/>
      <c r="AO51" s="493">
        <v>0</v>
      </c>
      <c r="AP51" s="490"/>
      <c r="AQ51" s="494">
        <v>-95934500</v>
      </c>
      <c r="AR51" s="490"/>
      <c r="AS51" s="490">
        <v>-95934500</v>
      </c>
      <c r="AT51" s="490"/>
      <c r="AU51" s="490"/>
      <c r="AV51" s="495">
        <v>-95934500</v>
      </c>
      <c r="AW51" s="490"/>
      <c r="AX51" s="490"/>
      <c r="AY51" s="492">
        <v>0</v>
      </c>
      <c r="AZ51" s="731"/>
      <c r="BA51" s="479">
        <v>0</v>
      </c>
      <c r="BC51" s="486" t="s">
        <v>2937</v>
      </c>
      <c r="BD51" s="486" t="s">
        <v>1539</v>
      </c>
      <c r="BE51" s="486" t="s">
        <v>2937</v>
      </c>
      <c r="BF51" s="468" t="s">
        <v>2937</v>
      </c>
      <c r="BG51" s="468" t="s">
        <v>2938</v>
      </c>
      <c r="BH51" s="468" t="s">
        <v>2938</v>
      </c>
      <c r="BI51" s="468" t="s">
        <v>2937</v>
      </c>
      <c r="BK51" s="468" t="b">
        <v>1</v>
      </c>
      <c r="BL51" s="468" t="b">
        <v>1</v>
      </c>
      <c r="BM51" s="468" t="b">
        <v>1</v>
      </c>
      <c r="BN51" s="468" t="b">
        <v>1</v>
      </c>
      <c r="BO51" s="468" t="b">
        <v>1</v>
      </c>
      <c r="BP51" s="468" t="b">
        <v>1</v>
      </c>
      <c r="BQ51" s="468" t="b">
        <v>1</v>
      </c>
      <c r="BS51" s="710"/>
    </row>
    <row r="52" spans="1:71" s="480" customFormat="1" ht="12" customHeight="1" x14ac:dyDescent="0.2">
      <c r="A52" s="498">
        <v>10800621</v>
      </c>
      <c r="B52" s="499" t="s">
        <v>2980</v>
      </c>
      <c r="C52" s="483" t="s">
        <v>1597</v>
      </c>
      <c r="D52" s="484" t="s">
        <v>1539</v>
      </c>
      <c r="E52" s="730"/>
      <c r="F52" s="501">
        <v>43070</v>
      </c>
      <c r="G52" s="484"/>
      <c r="H52" s="486" t="s">
        <v>2937</v>
      </c>
      <c r="I52" s="486" t="s">
        <v>1539</v>
      </c>
      <c r="J52" s="486" t="s">
        <v>2937</v>
      </c>
      <c r="K52" s="486" t="s">
        <v>2937</v>
      </c>
      <c r="L52" s="486" t="s">
        <v>2938</v>
      </c>
      <c r="M52" s="486" t="s">
        <v>2938</v>
      </c>
      <c r="N52" s="486" t="s">
        <v>2937</v>
      </c>
      <c r="O52" s="487"/>
      <c r="P52" s="381">
        <v>407429.75</v>
      </c>
      <c r="Q52" s="381">
        <v>1382696.87</v>
      </c>
      <c r="R52" s="381">
        <v>2354120</v>
      </c>
      <c r="S52" s="381">
        <v>3325543.41</v>
      </c>
      <c r="T52" s="381">
        <v>4296966.62</v>
      </c>
      <c r="U52" s="381">
        <v>5268389.99</v>
      </c>
      <c r="V52" s="381">
        <v>6239813.21</v>
      </c>
      <c r="W52" s="381">
        <v>7211236.4299999997</v>
      </c>
      <c r="X52" s="381">
        <v>8182660</v>
      </c>
      <c r="Y52" s="381">
        <v>9154083.3499999996</v>
      </c>
      <c r="Z52" s="381">
        <v>10125506.630000001</v>
      </c>
      <c r="AA52" s="381">
        <v>11096929.890000001</v>
      </c>
      <c r="AB52" s="381">
        <v>11940746.970000001</v>
      </c>
      <c r="AC52" s="381"/>
      <c r="AD52" s="381"/>
      <c r="AE52" s="381">
        <v>6234336.2300000004</v>
      </c>
      <c r="AF52" s="488" t="s">
        <v>1596</v>
      </c>
      <c r="AG52" s="489"/>
      <c r="AH52" s="490"/>
      <c r="AI52" s="490">
        <v>6234336.2300000004</v>
      </c>
      <c r="AJ52" s="490"/>
      <c r="AK52" s="491"/>
      <c r="AL52" s="490">
        <v>6234336.2300000004</v>
      </c>
      <c r="AM52" s="492"/>
      <c r="AN52" s="490"/>
      <c r="AO52" s="493">
        <v>0</v>
      </c>
      <c r="AP52" s="490"/>
      <c r="AQ52" s="494">
        <v>11940746.970000001</v>
      </c>
      <c r="AR52" s="490"/>
      <c r="AS52" s="490">
        <v>11940746.970000001</v>
      </c>
      <c r="AT52" s="490"/>
      <c r="AU52" s="490"/>
      <c r="AV52" s="495">
        <v>11940746.970000001</v>
      </c>
      <c r="AW52" s="490"/>
      <c r="AX52" s="490"/>
      <c r="AY52" s="492">
        <v>0</v>
      </c>
      <c r="AZ52" s="731"/>
      <c r="BA52" s="479">
        <v>0</v>
      </c>
      <c r="BC52" s="486" t="s">
        <v>2937</v>
      </c>
      <c r="BD52" s="486" t="s">
        <v>1539</v>
      </c>
      <c r="BE52" s="486" t="s">
        <v>2937</v>
      </c>
      <c r="BF52" s="468" t="s">
        <v>2937</v>
      </c>
      <c r="BG52" s="468" t="s">
        <v>2938</v>
      </c>
      <c r="BH52" s="468" t="s">
        <v>2938</v>
      </c>
      <c r="BI52" s="468" t="s">
        <v>2937</v>
      </c>
      <c r="BK52" s="468" t="b">
        <v>1</v>
      </c>
      <c r="BL52" s="468" t="b">
        <v>1</v>
      </c>
      <c r="BM52" s="468" t="b">
        <v>1</v>
      </c>
      <c r="BN52" s="468" t="b">
        <v>1</v>
      </c>
      <c r="BO52" s="468" t="b">
        <v>1</v>
      </c>
      <c r="BP52" s="468" t="b">
        <v>1</v>
      </c>
      <c r="BQ52" s="468" t="b">
        <v>1</v>
      </c>
      <c r="BS52" s="710"/>
    </row>
    <row r="53" spans="1:71" s="480" customFormat="1" ht="12" customHeight="1" x14ac:dyDescent="0.2">
      <c r="A53" s="498">
        <v>10800631</v>
      </c>
      <c r="B53" s="499" t="s">
        <v>2981</v>
      </c>
      <c r="C53" s="483" t="s">
        <v>1598</v>
      </c>
      <c r="D53" s="484" t="s">
        <v>1539</v>
      </c>
      <c r="E53" s="730"/>
      <c r="F53" s="501">
        <v>43070</v>
      </c>
      <c r="G53" s="484"/>
      <c r="H53" s="486" t="s">
        <v>2937</v>
      </c>
      <c r="I53" s="486" t="s">
        <v>1539</v>
      </c>
      <c r="J53" s="486" t="s">
        <v>2937</v>
      </c>
      <c r="K53" s="486" t="s">
        <v>2937</v>
      </c>
      <c r="L53" s="486" t="s">
        <v>2938</v>
      </c>
      <c r="M53" s="486" t="s">
        <v>2938</v>
      </c>
      <c r="N53" s="486" t="s">
        <v>2937</v>
      </c>
      <c r="O53" s="487"/>
      <c r="P53" s="381">
        <v>67452.3</v>
      </c>
      <c r="Q53" s="381">
        <v>228579.72</v>
      </c>
      <c r="R53" s="381">
        <v>390305.81</v>
      </c>
      <c r="S53" s="381">
        <v>552455.48</v>
      </c>
      <c r="T53" s="381">
        <v>715029.85</v>
      </c>
      <c r="U53" s="381">
        <v>878030.01</v>
      </c>
      <c r="V53" s="381">
        <v>1041457.08</v>
      </c>
      <c r="W53" s="381">
        <v>1205308.9099999999</v>
      </c>
      <c r="X53" s="381">
        <v>1369589.85</v>
      </c>
      <c r="Y53" s="381">
        <v>1534301.02</v>
      </c>
      <c r="Z53" s="381">
        <v>1699430.47</v>
      </c>
      <c r="AA53" s="381">
        <v>1864950.81</v>
      </c>
      <c r="AB53" s="381">
        <v>2030752.94</v>
      </c>
      <c r="AC53" s="381"/>
      <c r="AD53" s="381"/>
      <c r="AE53" s="381">
        <v>1044045.1358333334</v>
      </c>
      <c r="AF53" s="488" t="s">
        <v>1596</v>
      </c>
      <c r="AG53" s="489"/>
      <c r="AH53" s="490"/>
      <c r="AI53" s="490">
        <v>1044045.1358333334</v>
      </c>
      <c r="AJ53" s="490"/>
      <c r="AK53" s="491"/>
      <c r="AL53" s="490">
        <v>1044045.1358333334</v>
      </c>
      <c r="AM53" s="492"/>
      <c r="AN53" s="490"/>
      <c r="AO53" s="493">
        <v>0</v>
      </c>
      <c r="AP53" s="490"/>
      <c r="AQ53" s="494">
        <v>2030752.94</v>
      </c>
      <c r="AR53" s="490"/>
      <c r="AS53" s="490">
        <v>2030752.94</v>
      </c>
      <c r="AT53" s="490"/>
      <c r="AU53" s="490"/>
      <c r="AV53" s="495">
        <v>2030752.94</v>
      </c>
      <c r="AW53" s="490"/>
      <c r="AX53" s="490"/>
      <c r="AY53" s="492">
        <v>0</v>
      </c>
      <c r="AZ53" s="731"/>
      <c r="BA53" s="479">
        <v>0</v>
      </c>
      <c r="BC53" s="486" t="s">
        <v>2937</v>
      </c>
      <c r="BD53" s="486" t="s">
        <v>1539</v>
      </c>
      <c r="BE53" s="486" t="s">
        <v>2937</v>
      </c>
      <c r="BF53" s="468" t="s">
        <v>2937</v>
      </c>
      <c r="BG53" s="468" t="s">
        <v>2938</v>
      </c>
      <c r="BH53" s="468" t="s">
        <v>2938</v>
      </c>
      <c r="BI53" s="468" t="s">
        <v>2937</v>
      </c>
      <c r="BK53" s="468" t="b">
        <v>1</v>
      </c>
      <c r="BL53" s="468" t="b">
        <v>1</v>
      </c>
      <c r="BM53" s="468" t="b">
        <v>1</v>
      </c>
      <c r="BN53" s="468" t="b">
        <v>1</v>
      </c>
      <c r="BO53" s="468" t="b">
        <v>1</v>
      </c>
      <c r="BP53" s="468" t="b">
        <v>1</v>
      </c>
      <c r="BQ53" s="468" t="b">
        <v>1</v>
      </c>
      <c r="BS53" s="710"/>
    </row>
    <row r="54" spans="1:71" s="480" customFormat="1" ht="12" customHeight="1" x14ac:dyDescent="0.2">
      <c r="A54" s="732">
        <v>10800651</v>
      </c>
      <c r="B54" s="733"/>
      <c r="C54" s="713" t="s">
        <v>1599</v>
      </c>
      <c r="D54" s="714" t="s">
        <v>1541</v>
      </c>
      <c r="E54" s="715"/>
      <c r="F54" s="734">
        <v>43344</v>
      </c>
      <c r="G54" s="714"/>
      <c r="H54" s="717" t="s">
        <v>2937</v>
      </c>
      <c r="I54" s="717" t="s">
        <v>2937</v>
      </c>
      <c r="J54" s="717" t="s">
        <v>2937</v>
      </c>
      <c r="K54" s="717" t="s">
        <v>1541</v>
      </c>
      <c r="L54" s="717" t="s">
        <v>2938</v>
      </c>
      <c r="M54" s="717" t="s">
        <v>2938</v>
      </c>
      <c r="N54" s="717"/>
      <c r="O54" s="718"/>
      <c r="P54" s="719"/>
      <c r="Q54" s="719"/>
      <c r="R54" s="719"/>
      <c r="S54" s="719"/>
      <c r="T54" s="719"/>
      <c r="U54" s="719"/>
      <c r="V54" s="719"/>
      <c r="W54" s="719"/>
      <c r="X54" s="719"/>
      <c r="Y54" s="719">
        <v>-4287263</v>
      </c>
      <c r="Z54" s="719">
        <v>-4287263</v>
      </c>
      <c r="AA54" s="719">
        <v>-4287263</v>
      </c>
      <c r="AB54" s="719">
        <v>-4287263</v>
      </c>
      <c r="AC54" s="719"/>
      <c r="AD54" s="719"/>
      <c r="AE54" s="719">
        <v>-1250451.7083333333</v>
      </c>
      <c r="AF54" s="720"/>
      <c r="AG54" s="721"/>
      <c r="AH54" s="722"/>
      <c r="AI54" s="722"/>
      <c r="AJ54" s="722"/>
      <c r="AK54" s="723">
        <v>-1250451.7083333333</v>
      </c>
      <c r="AL54" s="722">
        <v>-1250451.7083333333</v>
      </c>
      <c r="AM54" s="724"/>
      <c r="AN54" s="722"/>
      <c r="AO54" s="725">
        <v>0</v>
      </c>
      <c r="AP54" s="722"/>
      <c r="AQ54" s="726">
        <v>-4287263</v>
      </c>
      <c r="AR54" s="722"/>
      <c r="AS54" s="722"/>
      <c r="AT54" s="722"/>
      <c r="AU54" s="722">
        <v>-4287263</v>
      </c>
      <c r="AV54" s="727">
        <v>-4287263</v>
      </c>
      <c r="AW54" s="722"/>
      <c r="AX54" s="722"/>
      <c r="AY54" s="724">
        <v>0</v>
      </c>
      <c r="AZ54" s="728" t="s">
        <v>2912</v>
      </c>
      <c r="BA54" s="479">
        <v>0</v>
      </c>
      <c r="BC54" s="486"/>
      <c r="BD54" s="486"/>
      <c r="BE54" s="486"/>
      <c r="BF54" s="468"/>
      <c r="BG54" s="468"/>
      <c r="BH54" s="468"/>
      <c r="BI54" s="468"/>
      <c r="BK54" s="468"/>
      <c r="BL54" s="468"/>
      <c r="BM54" s="468"/>
      <c r="BN54" s="468"/>
      <c r="BO54" s="468"/>
      <c r="BP54" s="468"/>
      <c r="BQ54" s="468"/>
      <c r="BS54" s="710"/>
    </row>
    <row r="55" spans="1:71" s="480" customFormat="1" ht="12" customHeight="1" x14ac:dyDescent="0.2">
      <c r="A55" s="498">
        <v>10800701</v>
      </c>
      <c r="B55" s="499" t="s">
        <v>2982</v>
      </c>
      <c r="C55" s="483" t="s">
        <v>1600</v>
      </c>
      <c r="D55" s="484" t="s">
        <v>1541</v>
      </c>
      <c r="E55" s="730"/>
      <c r="F55" s="501">
        <v>43070</v>
      </c>
      <c r="G55" s="484"/>
      <c r="H55" s="486" t="s">
        <v>2937</v>
      </c>
      <c r="I55" s="486" t="s">
        <v>2937</v>
      </c>
      <c r="J55" s="486" t="s">
        <v>2937</v>
      </c>
      <c r="K55" s="486" t="s">
        <v>1541</v>
      </c>
      <c r="L55" s="486" t="s">
        <v>2938</v>
      </c>
      <c r="M55" s="486" t="s">
        <v>2938</v>
      </c>
      <c r="N55" s="486" t="s">
        <v>2937</v>
      </c>
      <c r="O55" s="487"/>
      <c r="P55" s="381">
        <v>407429.75</v>
      </c>
      <c r="Q55" s="381">
        <v>1382696.87</v>
      </c>
      <c r="R55" s="381">
        <v>2354120</v>
      </c>
      <c r="S55" s="381">
        <v>3325543.41</v>
      </c>
      <c r="T55" s="381">
        <v>4296966.62</v>
      </c>
      <c r="U55" s="381">
        <v>5268389.99</v>
      </c>
      <c r="V55" s="381">
        <v>6239813.21</v>
      </c>
      <c r="W55" s="381">
        <v>7211236.4299999997</v>
      </c>
      <c r="X55" s="381">
        <v>8182660</v>
      </c>
      <c r="Y55" s="381">
        <v>9154083.3499999996</v>
      </c>
      <c r="Z55" s="381">
        <v>10125506.630000001</v>
      </c>
      <c r="AA55" s="381">
        <v>11096929.890000001</v>
      </c>
      <c r="AB55" s="381">
        <v>11940746.970000001</v>
      </c>
      <c r="AC55" s="381"/>
      <c r="AD55" s="381"/>
      <c r="AE55" s="381">
        <v>6234336.2300000004</v>
      </c>
      <c r="AF55" s="488"/>
      <c r="AG55" s="489"/>
      <c r="AH55" s="490"/>
      <c r="AI55" s="490"/>
      <c r="AJ55" s="490"/>
      <c r="AK55" s="491">
        <v>6234336.2300000004</v>
      </c>
      <c r="AL55" s="490">
        <v>6234336.2300000004</v>
      </c>
      <c r="AM55" s="492"/>
      <c r="AN55" s="490"/>
      <c r="AO55" s="493">
        <v>0</v>
      </c>
      <c r="AP55" s="490"/>
      <c r="AQ55" s="494">
        <v>11940746.970000001</v>
      </c>
      <c r="AR55" s="490"/>
      <c r="AS55" s="490"/>
      <c r="AT55" s="490"/>
      <c r="AU55" s="490">
        <v>11940746.970000001</v>
      </c>
      <c r="AV55" s="495">
        <v>11940746.970000001</v>
      </c>
      <c r="AW55" s="490"/>
      <c r="AX55" s="490"/>
      <c r="AY55" s="492">
        <v>0</v>
      </c>
      <c r="AZ55" s="731" t="s">
        <v>2913</v>
      </c>
      <c r="BA55" s="479">
        <v>0</v>
      </c>
      <c r="BC55" s="486" t="s">
        <v>2937</v>
      </c>
      <c r="BD55" s="486" t="s">
        <v>2937</v>
      </c>
      <c r="BE55" s="486" t="s">
        <v>2937</v>
      </c>
      <c r="BF55" s="468" t="s">
        <v>1541</v>
      </c>
      <c r="BG55" s="468" t="s">
        <v>2938</v>
      </c>
      <c r="BH55" s="468" t="s">
        <v>2938</v>
      </c>
      <c r="BI55" s="468" t="s">
        <v>2937</v>
      </c>
      <c r="BK55" s="468" t="b">
        <v>1</v>
      </c>
      <c r="BL55" s="468" t="b">
        <v>1</v>
      </c>
      <c r="BM55" s="468" t="b">
        <v>1</v>
      </c>
      <c r="BN55" s="468" t="b">
        <v>1</v>
      </c>
      <c r="BO55" s="468" t="b">
        <v>1</v>
      </c>
      <c r="BP55" s="468" t="b">
        <v>1</v>
      </c>
      <c r="BQ55" s="468" t="b">
        <v>1</v>
      </c>
      <c r="BS55" s="710"/>
    </row>
    <row r="56" spans="1:71" s="480" customFormat="1" ht="12" customHeight="1" x14ac:dyDescent="0.2">
      <c r="A56" s="498">
        <v>10800711</v>
      </c>
      <c r="B56" s="499" t="s">
        <v>2983</v>
      </c>
      <c r="C56" s="483" t="s">
        <v>1601</v>
      </c>
      <c r="D56" s="484" t="s">
        <v>1541</v>
      </c>
      <c r="E56" s="730"/>
      <c r="F56" s="501">
        <v>43070</v>
      </c>
      <c r="G56" s="484"/>
      <c r="H56" s="486" t="s">
        <v>2937</v>
      </c>
      <c r="I56" s="486" t="s">
        <v>2937</v>
      </c>
      <c r="J56" s="486" t="s">
        <v>2937</v>
      </c>
      <c r="K56" s="486" t="s">
        <v>1541</v>
      </c>
      <c r="L56" s="486" t="s">
        <v>2938</v>
      </c>
      <c r="M56" s="486" t="s">
        <v>2938</v>
      </c>
      <c r="N56" s="486" t="s">
        <v>2937</v>
      </c>
      <c r="O56" s="487"/>
      <c r="P56" s="381">
        <v>-407429.75</v>
      </c>
      <c r="Q56" s="381">
        <v>-1382696.87</v>
      </c>
      <c r="R56" s="381">
        <v>-2354120</v>
      </c>
      <c r="S56" s="381">
        <v>-3325543.41</v>
      </c>
      <c r="T56" s="381">
        <v>-4296966.62</v>
      </c>
      <c r="U56" s="381">
        <v>-5268389.99</v>
      </c>
      <c r="V56" s="381">
        <v>-6239813.21</v>
      </c>
      <c r="W56" s="381">
        <v>-7211236.4299999997</v>
      </c>
      <c r="X56" s="381">
        <v>-8182660</v>
      </c>
      <c r="Y56" s="381">
        <v>-9154083.3499999996</v>
      </c>
      <c r="Z56" s="381">
        <v>-10125506.630000001</v>
      </c>
      <c r="AA56" s="381">
        <v>-11096929.890000001</v>
      </c>
      <c r="AB56" s="381">
        <v>-11940746.970000001</v>
      </c>
      <c r="AC56" s="381"/>
      <c r="AD56" s="381"/>
      <c r="AE56" s="381">
        <v>-6234336.2300000004</v>
      </c>
      <c r="AF56" s="488"/>
      <c r="AG56" s="489"/>
      <c r="AH56" s="490"/>
      <c r="AI56" s="490"/>
      <c r="AJ56" s="490"/>
      <c r="AK56" s="491">
        <v>-6234336.2300000004</v>
      </c>
      <c r="AL56" s="490">
        <v>-6234336.2300000004</v>
      </c>
      <c r="AM56" s="492"/>
      <c r="AN56" s="490"/>
      <c r="AO56" s="493">
        <v>0</v>
      </c>
      <c r="AP56" s="490"/>
      <c r="AQ56" s="494">
        <v>-11940746.970000001</v>
      </c>
      <c r="AR56" s="490"/>
      <c r="AS56" s="490"/>
      <c r="AT56" s="490"/>
      <c r="AU56" s="490">
        <v>-11940746.970000001</v>
      </c>
      <c r="AV56" s="495">
        <v>-11940746.970000001</v>
      </c>
      <c r="AW56" s="490"/>
      <c r="AX56" s="490"/>
      <c r="AY56" s="492">
        <v>0</v>
      </c>
      <c r="AZ56" s="731" t="s">
        <v>2913</v>
      </c>
      <c r="BA56" s="479">
        <v>0</v>
      </c>
      <c r="BC56" s="486" t="s">
        <v>2937</v>
      </c>
      <c r="BD56" s="486" t="s">
        <v>2937</v>
      </c>
      <c r="BE56" s="486" t="s">
        <v>2937</v>
      </c>
      <c r="BF56" s="468" t="s">
        <v>1541</v>
      </c>
      <c r="BG56" s="468" t="s">
        <v>2938</v>
      </c>
      <c r="BH56" s="468" t="s">
        <v>2938</v>
      </c>
      <c r="BI56" s="468" t="s">
        <v>2937</v>
      </c>
      <c r="BK56" s="468" t="b">
        <v>1</v>
      </c>
      <c r="BL56" s="468" t="b">
        <v>1</v>
      </c>
      <c r="BM56" s="468" t="b">
        <v>1</v>
      </c>
      <c r="BN56" s="468" t="b">
        <v>1</v>
      </c>
      <c r="BO56" s="468" t="b">
        <v>1</v>
      </c>
      <c r="BP56" s="468" t="b">
        <v>1</v>
      </c>
      <c r="BQ56" s="468" t="b">
        <v>1</v>
      </c>
      <c r="BS56" s="710"/>
    </row>
    <row r="57" spans="1:71" s="480" customFormat="1" ht="12" customHeight="1" x14ac:dyDescent="0.2">
      <c r="A57" s="498">
        <v>10800721</v>
      </c>
      <c r="B57" s="499" t="s">
        <v>2984</v>
      </c>
      <c r="C57" s="483" t="s">
        <v>1602</v>
      </c>
      <c r="D57" s="484" t="s">
        <v>1541</v>
      </c>
      <c r="E57" s="730"/>
      <c r="F57" s="501">
        <v>43070</v>
      </c>
      <c r="G57" s="484"/>
      <c r="H57" s="486" t="s">
        <v>2937</v>
      </c>
      <c r="I57" s="486" t="s">
        <v>2937</v>
      </c>
      <c r="J57" s="486" t="s">
        <v>2937</v>
      </c>
      <c r="K57" s="486" t="s">
        <v>1541</v>
      </c>
      <c r="L57" s="486" t="s">
        <v>2938</v>
      </c>
      <c r="M57" s="486" t="s">
        <v>2938</v>
      </c>
      <c r="N57" s="486" t="s">
        <v>2937</v>
      </c>
      <c r="O57" s="487"/>
      <c r="P57" s="381">
        <v>407429.75</v>
      </c>
      <c r="Q57" s="381">
        <v>1382696.87</v>
      </c>
      <c r="R57" s="381">
        <v>2354120</v>
      </c>
      <c r="S57" s="381">
        <v>3325543.41</v>
      </c>
      <c r="T57" s="381">
        <v>4296966.62</v>
      </c>
      <c r="U57" s="381">
        <v>5268389.99</v>
      </c>
      <c r="V57" s="381">
        <v>6239813.3600000003</v>
      </c>
      <c r="W57" s="381">
        <v>7211236.5800000001</v>
      </c>
      <c r="X57" s="381">
        <v>8182660.1500000004</v>
      </c>
      <c r="Y57" s="381">
        <v>9154083.5</v>
      </c>
      <c r="Z57" s="381">
        <v>10125506.779999999</v>
      </c>
      <c r="AA57" s="381">
        <v>11096930.039999999</v>
      </c>
      <c r="AB57" s="381">
        <v>11940747.119999999</v>
      </c>
      <c r="AC57" s="381"/>
      <c r="AD57" s="381"/>
      <c r="AE57" s="381">
        <v>6234336.3112500003</v>
      </c>
      <c r="AF57" s="488"/>
      <c r="AG57" s="489"/>
      <c r="AH57" s="490"/>
      <c r="AI57" s="490"/>
      <c r="AJ57" s="490"/>
      <c r="AK57" s="491">
        <v>6234336.3112500003</v>
      </c>
      <c r="AL57" s="490">
        <v>6234336.3112500003</v>
      </c>
      <c r="AM57" s="492"/>
      <c r="AN57" s="490"/>
      <c r="AO57" s="493">
        <v>0</v>
      </c>
      <c r="AP57" s="490"/>
      <c r="AQ57" s="494">
        <v>11940747.119999999</v>
      </c>
      <c r="AR57" s="490"/>
      <c r="AS57" s="490"/>
      <c r="AT57" s="490"/>
      <c r="AU57" s="490">
        <v>11940747.119999999</v>
      </c>
      <c r="AV57" s="495">
        <v>11940747.119999999</v>
      </c>
      <c r="AW57" s="490"/>
      <c r="AX57" s="490"/>
      <c r="AY57" s="492">
        <v>0</v>
      </c>
      <c r="AZ57" s="731" t="s">
        <v>2913</v>
      </c>
      <c r="BA57" s="479">
        <v>0</v>
      </c>
      <c r="BC57" s="486" t="s">
        <v>2937</v>
      </c>
      <c r="BD57" s="486" t="s">
        <v>2937</v>
      </c>
      <c r="BE57" s="486" t="s">
        <v>2937</v>
      </c>
      <c r="BF57" s="468" t="s">
        <v>1541</v>
      </c>
      <c r="BG57" s="468" t="s">
        <v>2938</v>
      </c>
      <c r="BH57" s="468" t="s">
        <v>2938</v>
      </c>
      <c r="BI57" s="468" t="s">
        <v>2937</v>
      </c>
      <c r="BK57" s="468" t="b">
        <v>1</v>
      </c>
      <c r="BL57" s="468" t="b">
        <v>1</v>
      </c>
      <c r="BM57" s="468" t="b">
        <v>1</v>
      </c>
      <c r="BN57" s="468" t="b">
        <v>1</v>
      </c>
      <c r="BO57" s="468" t="b">
        <v>1</v>
      </c>
      <c r="BP57" s="468" t="b">
        <v>1</v>
      </c>
      <c r="BQ57" s="468" t="b">
        <v>1</v>
      </c>
      <c r="BS57" s="710"/>
    </row>
    <row r="58" spans="1:71" s="480" customFormat="1" ht="12" customHeight="1" x14ac:dyDescent="0.2">
      <c r="A58" s="498">
        <v>10800741</v>
      </c>
      <c r="B58" s="499" t="s">
        <v>2985</v>
      </c>
      <c r="C58" s="483" t="s">
        <v>1603</v>
      </c>
      <c r="D58" s="484" t="s">
        <v>1541</v>
      </c>
      <c r="E58" s="730"/>
      <c r="F58" s="501">
        <v>43070</v>
      </c>
      <c r="G58" s="484"/>
      <c r="H58" s="486" t="s">
        <v>2937</v>
      </c>
      <c r="I58" s="486" t="s">
        <v>2937</v>
      </c>
      <c r="J58" s="486" t="s">
        <v>2937</v>
      </c>
      <c r="K58" s="486" t="s">
        <v>1541</v>
      </c>
      <c r="L58" s="486" t="s">
        <v>2938</v>
      </c>
      <c r="M58" s="486" t="s">
        <v>2938</v>
      </c>
      <c r="N58" s="486" t="s">
        <v>2937</v>
      </c>
      <c r="O58" s="487"/>
      <c r="P58" s="381">
        <v>67452.3</v>
      </c>
      <c r="Q58" s="381">
        <v>228579.72</v>
      </c>
      <c r="R58" s="381">
        <v>390305.81</v>
      </c>
      <c r="S58" s="381">
        <v>552455.48</v>
      </c>
      <c r="T58" s="381">
        <v>715029.85</v>
      </c>
      <c r="U58" s="381">
        <v>878030.01</v>
      </c>
      <c r="V58" s="381">
        <v>1041457.08</v>
      </c>
      <c r="W58" s="381">
        <v>1205308.9099999999</v>
      </c>
      <c r="X58" s="381">
        <v>1369589.85</v>
      </c>
      <c r="Y58" s="381">
        <v>1534301.02</v>
      </c>
      <c r="Z58" s="381">
        <v>1699430.47</v>
      </c>
      <c r="AA58" s="381">
        <v>1864950.81</v>
      </c>
      <c r="AB58" s="381">
        <v>2030752.94</v>
      </c>
      <c r="AC58" s="381"/>
      <c r="AD58" s="381"/>
      <c r="AE58" s="381">
        <v>1044045.1358333334</v>
      </c>
      <c r="AF58" s="488"/>
      <c r="AG58" s="489"/>
      <c r="AH58" s="490"/>
      <c r="AI58" s="490"/>
      <c r="AJ58" s="490"/>
      <c r="AK58" s="491">
        <v>1044045.1358333334</v>
      </c>
      <c r="AL58" s="490">
        <v>1044045.1358333334</v>
      </c>
      <c r="AM58" s="492"/>
      <c r="AN58" s="490"/>
      <c r="AO58" s="493">
        <v>0</v>
      </c>
      <c r="AP58" s="490"/>
      <c r="AQ58" s="494">
        <v>2030752.94</v>
      </c>
      <c r="AR58" s="490"/>
      <c r="AS58" s="490"/>
      <c r="AT58" s="490"/>
      <c r="AU58" s="490">
        <v>2030752.94</v>
      </c>
      <c r="AV58" s="495">
        <v>2030752.94</v>
      </c>
      <c r="AW58" s="490"/>
      <c r="AX58" s="490"/>
      <c r="AY58" s="492">
        <v>0</v>
      </c>
      <c r="AZ58" s="731" t="s">
        <v>2913</v>
      </c>
      <c r="BA58" s="479">
        <v>0</v>
      </c>
      <c r="BC58" s="486" t="s">
        <v>2937</v>
      </c>
      <c r="BD58" s="486" t="s">
        <v>2937</v>
      </c>
      <c r="BE58" s="486" t="s">
        <v>2937</v>
      </c>
      <c r="BF58" s="468" t="s">
        <v>1541</v>
      </c>
      <c r="BG58" s="468" t="s">
        <v>2938</v>
      </c>
      <c r="BH58" s="468" t="s">
        <v>2938</v>
      </c>
      <c r="BI58" s="468" t="s">
        <v>2937</v>
      </c>
      <c r="BK58" s="468" t="b">
        <v>1</v>
      </c>
      <c r="BL58" s="468" t="b">
        <v>1</v>
      </c>
      <c r="BM58" s="468" t="b">
        <v>1</v>
      </c>
      <c r="BN58" s="468" t="b">
        <v>1</v>
      </c>
      <c r="BO58" s="468" t="b">
        <v>1</v>
      </c>
      <c r="BP58" s="468" t="b">
        <v>1</v>
      </c>
      <c r="BQ58" s="468" t="b">
        <v>1</v>
      </c>
      <c r="BS58" s="710"/>
    </row>
    <row r="59" spans="1:71" s="480" customFormat="1" ht="12" customHeight="1" x14ac:dyDescent="0.2">
      <c r="A59" s="498">
        <v>10800751</v>
      </c>
      <c r="B59" s="499" t="s">
        <v>2986</v>
      </c>
      <c r="C59" s="483" t="s">
        <v>1604</v>
      </c>
      <c r="D59" s="484" t="s">
        <v>1541</v>
      </c>
      <c r="E59" s="730"/>
      <c r="F59" s="501">
        <v>43070</v>
      </c>
      <c r="G59" s="484"/>
      <c r="H59" s="486" t="s">
        <v>2937</v>
      </c>
      <c r="I59" s="486" t="s">
        <v>2937</v>
      </c>
      <c r="J59" s="486" t="s">
        <v>2937</v>
      </c>
      <c r="K59" s="486" t="s">
        <v>1541</v>
      </c>
      <c r="L59" s="486" t="s">
        <v>2938</v>
      </c>
      <c r="M59" s="486" t="s">
        <v>2938</v>
      </c>
      <c r="N59" s="486" t="s">
        <v>2937</v>
      </c>
      <c r="O59" s="487"/>
      <c r="P59" s="381">
        <v>-67452.3</v>
      </c>
      <c r="Q59" s="381">
        <v>-228579.72</v>
      </c>
      <c r="R59" s="381">
        <v>-390305.81</v>
      </c>
      <c r="S59" s="381">
        <v>-552455.48</v>
      </c>
      <c r="T59" s="381">
        <v>-715029.85</v>
      </c>
      <c r="U59" s="381">
        <v>-878030.01</v>
      </c>
      <c r="V59" s="381">
        <v>-1041457.08</v>
      </c>
      <c r="W59" s="381">
        <v>-1205308.9099999999</v>
      </c>
      <c r="X59" s="381">
        <v>-1369589.85</v>
      </c>
      <c r="Y59" s="381">
        <v>-1534301.02</v>
      </c>
      <c r="Z59" s="381">
        <v>-1699430.47</v>
      </c>
      <c r="AA59" s="381">
        <v>-1864950.81</v>
      </c>
      <c r="AB59" s="381">
        <v>-2030752.94</v>
      </c>
      <c r="AC59" s="381"/>
      <c r="AD59" s="381"/>
      <c r="AE59" s="381">
        <v>-1044045.1358333334</v>
      </c>
      <c r="AF59" s="488"/>
      <c r="AG59" s="489"/>
      <c r="AH59" s="490"/>
      <c r="AI59" s="490"/>
      <c r="AJ59" s="490"/>
      <c r="AK59" s="491">
        <v>-1044045.1358333334</v>
      </c>
      <c r="AL59" s="490">
        <v>-1044045.1358333334</v>
      </c>
      <c r="AM59" s="492"/>
      <c r="AN59" s="490"/>
      <c r="AO59" s="493">
        <v>0</v>
      </c>
      <c r="AP59" s="490"/>
      <c r="AQ59" s="494">
        <v>-2030752.94</v>
      </c>
      <c r="AR59" s="490"/>
      <c r="AS59" s="490"/>
      <c r="AT59" s="490"/>
      <c r="AU59" s="490">
        <v>-2030752.94</v>
      </c>
      <c r="AV59" s="495">
        <v>-2030752.94</v>
      </c>
      <c r="AW59" s="490"/>
      <c r="AX59" s="490"/>
      <c r="AY59" s="492">
        <v>0</v>
      </c>
      <c r="AZ59" s="731" t="s">
        <v>2913</v>
      </c>
      <c r="BA59" s="479">
        <v>0</v>
      </c>
      <c r="BC59" s="486" t="s">
        <v>2937</v>
      </c>
      <c r="BD59" s="486" t="s">
        <v>2937</v>
      </c>
      <c r="BE59" s="486" t="s">
        <v>2937</v>
      </c>
      <c r="BF59" s="468" t="s">
        <v>1541</v>
      </c>
      <c r="BG59" s="468" t="s">
        <v>2938</v>
      </c>
      <c r="BH59" s="468" t="s">
        <v>2938</v>
      </c>
      <c r="BI59" s="468" t="s">
        <v>2937</v>
      </c>
      <c r="BK59" s="468" t="b">
        <v>1</v>
      </c>
      <c r="BL59" s="468" t="b">
        <v>1</v>
      </c>
      <c r="BM59" s="468" t="b">
        <v>1</v>
      </c>
      <c r="BN59" s="468" t="b">
        <v>1</v>
      </c>
      <c r="BO59" s="468" t="b">
        <v>1</v>
      </c>
      <c r="BP59" s="468" t="b">
        <v>1</v>
      </c>
      <c r="BQ59" s="468" t="b">
        <v>1</v>
      </c>
      <c r="BS59" s="710"/>
    </row>
    <row r="60" spans="1:71" s="480" customFormat="1" ht="12" customHeight="1" x14ac:dyDescent="0.2">
      <c r="A60" s="732">
        <v>10800791</v>
      </c>
      <c r="B60" s="733"/>
      <c r="C60" s="713" t="s">
        <v>1605</v>
      </c>
      <c r="D60" s="714" t="s">
        <v>1541</v>
      </c>
      <c r="E60" s="715"/>
      <c r="F60" s="734">
        <v>43344</v>
      </c>
      <c r="G60" s="714"/>
      <c r="H60" s="717" t="s">
        <v>2937</v>
      </c>
      <c r="I60" s="717" t="s">
        <v>2937</v>
      </c>
      <c r="J60" s="717" t="s">
        <v>2937</v>
      </c>
      <c r="K60" s="717" t="s">
        <v>1541</v>
      </c>
      <c r="L60" s="717" t="s">
        <v>2938</v>
      </c>
      <c r="M60" s="717" t="s">
        <v>2938</v>
      </c>
      <c r="N60" s="717" t="s">
        <v>2937</v>
      </c>
      <c r="O60" s="718"/>
      <c r="P60" s="719"/>
      <c r="Q60" s="719"/>
      <c r="R60" s="719"/>
      <c r="S60" s="719"/>
      <c r="T60" s="719"/>
      <c r="U60" s="719"/>
      <c r="V60" s="719"/>
      <c r="W60" s="719"/>
      <c r="X60" s="719"/>
      <c r="Y60" s="719">
        <v>4287263</v>
      </c>
      <c r="Z60" s="719">
        <v>4287263</v>
      </c>
      <c r="AA60" s="719">
        <v>4287263</v>
      </c>
      <c r="AB60" s="719">
        <v>4287263</v>
      </c>
      <c r="AC60" s="719"/>
      <c r="AD60" s="719"/>
      <c r="AE60" s="719">
        <v>1250451.7083333333</v>
      </c>
      <c r="AF60" s="720"/>
      <c r="AG60" s="721"/>
      <c r="AH60" s="722"/>
      <c r="AI60" s="722"/>
      <c r="AJ60" s="722"/>
      <c r="AK60" s="723">
        <v>1250451.7083333333</v>
      </c>
      <c r="AL60" s="722">
        <v>1250451.7083333333</v>
      </c>
      <c r="AM60" s="724"/>
      <c r="AN60" s="722"/>
      <c r="AO60" s="725">
        <v>0</v>
      </c>
      <c r="AP60" s="722"/>
      <c r="AQ60" s="726">
        <v>4287263</v>
      </c>
      <c r="AR60" s="722"/>
      <c r="AS60" s="722"/>
      <c r="AT60" s="722"/>
      <c r="AU60" s="722">
        <v>4287263</v>
      </c>
      <c r="AV60" s="727">
        <v>4287263</v>
      </c>
      <c r="AW60" s="722"/>
      <c r="AX60" s="722"/>
      <c r="AY60" s="724">
        <v>0</v>
      </c>
      <c r="AZ60" s="728" t="s">
        <v>2913</v>
      </c>
      <c r="BA60" s="479">
        <v>0</v>
      </c>
      <c r="BC60" s="486"/>
      <c r="BD60" s="486"/>
      <c r="BE60" s="486"/>
      <c r="BF60" s="468"/>
      <c r="BG60" s="468"/>
      <c r="BH60" s="468"/>
      <c r="BI60" s="468"/>
      <c r="BK60" s="468"/>
      <c r="BL60" s="468"/>
      <c r="BM60" s="468"/>
      <c r="BN60" s="468"/>
      <c r="BO60" s="468"/>
      <c r="BP60" s="468"/>
      <c r="BQ60" s="468"/>
      <c r="BS60" s="710"/>
    </row>
    <row r="61" spans="1:71" s="480" customFormat="1" ht="12" customHeight="1" x14ac:dyDescent="0.2">
      <c r="A61" s="498">
        <v>10800831</v>
      </c>
      <c r="B61" s="499" t="s">
        <v>2987</v>
      </c>
      <c r="C61" s="483" t="s">
        <v>1606</v>
      </c>
      <c r="D61" s="484" t="s">
        <v>1541</v>
      </c>
      <c r="E61" s="730"/>
      <c r="F61" s="501">
        <v>43070</v>
      </c>
      <c r="G61" s="484"/>
      <c r="H61" s="486" t="s">
        <v>2937</v>
      </c>
      <c r="I61" s="486" t="s">
        <v>2937</v>
      </c>
      <c r="J61" s="486" t="s">
        <v>2937</v>
      </c>
      <c r="K61" s="486" t="s">
        <v>1541</v>
      </c>
      <c r="L61" s="486" t="s">
        <v>2938</v>
      </c>
      <c r="M61" s="486" t="s">
        <v>2938</v>
      </c>
      <c r="N61" s="486" t="s">
        <v>2937</v>
      </c>
      <c r="O61" s="487"/>
      <c r="P61" s="381">
        <v>-407429.75</v>
      </c>
      <c r="Q61" s="381">
        <v>-1382696.87</v>
      </c>
      <c r="R61" s="381">
        <v>-2354120</v>
      </c>
      <c r="S61" s="381">
        <v>-3325543.41</v>
      </c>
      <c r="T61" s="381">
        <v>-4296966.62</v>
      </c>
      <c r="U61" s="381">
        <v>-5268389.99</v>
      </c>
      <c r="V61" s="381">
        <v>-6239813.3600000003</v>
      </c>
      <c r="W61" s="381">
        <v>-7211236.5800000001</v>
      </c>
      <c r="X61" s="381">
        <v>-8182660.1500000004</v>
      </c>
      <c r="Y61" s="381">
        <v>-9154083.5</v>
      </c>
      <c r="Z61" s="381">
        <v>-10125506.779999999</v>
      </c>
      <c r="AA61" s="381">
        <v>-11096930.039999999</v>
      </c>
      <c r="AB61" s="381">
        <v>-11940747.119999999</v>
      </c>
      <c r="AC61" s="381"/>
      <c r="AD61" s="381"/>
      <c r="AE61" s="381">
        <v>-6234336.3112500003</v>
      </c>
      <c r="AF61" s="488"/>
      <c r="AG61" s="489"/>
      <c r="AH61" s="490"/>
      <c r="AI61" s="490"/>
      <c r="AJ61" s="490"/>
      <c r="AK61" s="491">
        <v>-6234336.3112500003</v>
      </c>
      <c r="AL61" s="490">
        <v>-6234336.3112500003</v>
      </c>
      <c r="AM61" s="492"/>
      <c r="AN61" s="490"/>
      <c r="AO61" s="493">
        <v>0</v>
      </c>
      <c r="AP61" s="490"/>
      <c r="AQ61" s="494">
        <v>-11940747.119999999</v>
      </c>
      <c r="AR61" s="490"/>
      <c r="AS61" s="490"/>
      <c r="AT61" s="490"/>
      <c r="AU61" s="490">
        <v>-11940747.119999999</v>
      </c>
      <c r="AV61" s="495">
        <v>-11940747.119999999</v>
      </c>
      <c r="AW61" s="490"/>
      <c r="AX61" s="490"/>
      <c r="AY61" s="492">
        <v>0</v>
      </c>
      <c r="AZ61" s="731" t="s">
        <v>2913</v>
      </c>
      <c r="BA61" s="479">
        <v>0</v>
      </c>
      <c r="BC61" s="486" t="s">
        <v>2937</v>
      </c>
      <c r="BD61" s="486" t="s">
        <v>2937</v>
      </c>
      <c r="BE61" s="486" t="s">
        <v>2937</v>
      </c>
      <c r="BF61" s="468" t="s">
        <v>1541</v>
      </c>
      <c r="BG61" s="468" t="s">
        <v>2938</v>
      </c>
      <c r="BH61" s="468" t="s">
        <v>2938</v>
      </c>
      <c r="BI61" s="468" t="s">
        <v>2937</v>
      </c>
      <c r="BK61" s="468" t="b">
        <v>1</v>
      </c>
      <c r="BL61" s="468" t="b">
        <v>1</v>
      </c>
      <c r="BM61" s="468" t="b">
        <v>1</v>
      </c>
      <c r="BN61" s="468" t="b">
        <v>1</v>
      </c>
      <c r="BO61" s="468" t="b">
        <v>1</v>
      </c>
      <c r="BP61" s="468" t="b">
        <v>1</v>
      </c>
      <c r="BQ61" s="468" t="b">
        <v>1</v>
      </c>
      <c r="BS61" s="710"/>
    </row>
    <row r="62" spans="1:71" s="480" customFormat="1" ht="12" customHeight="1" x14ac:dyDescent="0.2">
      <c r="A62" s="732">
        <v>10800861</v>
      </c>
      <c r="B62" s="733"/>
      <c r="C62" s="713" t="s">
        <v>1607</v>
      </c>
      <c r="D62" s="714" t="s">
        <v>1541</v>
      </c>
      <c r="E62" s="715"/>
      <c r="F62" s="734">
        <v>43344</v>
      </c>
      <c r="G62" s="714"/>
      <c r="H62" s="717" t="s">
        <v>2937</v>
      </c>
      <c r="I62" s="717" t="s">
        <v>2937</v>
      </c>
      <c r="J62" s="717" t="s">
        <v>2937</v>
      </c>
      <c r="K62" s="717" t="s">
        <v>1541</v>
      </c>
      <c r="L62" s="717" t="s">
        <v>2938</v>
      </c>
      <c r="M62" s="717" t="s">
        <v>2938</v>
      </c>
      <c r="N62" s="717"/>
      <c r="O62" s="718"/>
      <c r="P62" s="719"/>
      <c r="Q62" s="719"/>
      <c r="R62" s="719"/>
      <c r="S62" s="719"/>
      <c r="T62" s="719"/>
      <c r="U62" s="719"/>
      <c r="V62" s="719"/>
      <c r="W62" s="719"/>
      <c r="X62" s="719"/>
      <c r="Y62" s="719">
        <v>4287263</v>
      </c>
      <c r="Z62" s="719">
        <v>4287263</v>
      </c>
      <c r="AA62" s="719">
        <v>4287263</v>
      </c>
      <c r="AB62" s="719">
        <v>4287263</v>
      </c>
      <c r="AC62" s="719"/>
      <c r="AD62" s="719"/>
      <c r="AE62" s="719">
        <v>1250451.7083333333</v>
      </c>
      <c r="AF62" s="720"/>
      <c r="AG62" s="721"/>
      <c r="AH62" s="722"/>
      <c r="AI62" s="722"/>
      <c r="AJ62" s="722"/>
      <c r="AK62" s="723">
        <v>1250451.7083333333</v>
      </c>
      <c r="AL62" s="722">
        <v>1250451.7083333333</v>
      </c>
      <c r="AM62" s="724"/>
      <c r="AN62" s="722"/>
      <c r="AO62" s="725">
        <v>0</v>
      </c>
      <c r="AP62" s="722"/>
      <c r="AQ62" s="726">
        <v>4287263</v>
      </c>
      <c r="AR62" s="722"/>
      <c r="AS62" s="722"/>
      <c r="AT62" s="722"/>
      <c r="AU62" s="722">
        <v>4287263</v>
      </c>
      <c r="AV62" s="727">
        <v>4287263</v>
      </c>
      <c r="AW62" s="722"/>
      <c r="AX62" s="722"/>
      <c r="AY62" s="724">
        <v>0</v>
      </c>
      <c r="AZ62" s="728" t="s">
        <v>2912</v>
      </c>
      <c r="BA62" s="479">
        <v>0</v>
      </c>
      <c r="BC62" s="486"/>
      <c r="BD62" s="486"/>
      <c r="BE62" s="486"/>
      <c r="BF62" s="468"/>
      <c r="BG62" s="468"/>
      <c r="BH62" s="468"/>
      <c r="BI62" s="468"/>
      <c r="BK62" s="468"/>
      <c r="BL62" s="468"/>
      <c r="BM62" s="468"/>
      <c r="BN62" s="468"/>
      <c r="BO62" s="468"/>
      <c r="BP62" s="468"/>
      <c r="BQ62" s="468"/>
      <c r="BS62" s="710"/>
    </row>
    <row r="63" spans="1:71" s="480" customFormat="1" ht="12" customHeight="1" x14ac:dyDescent="0.2">
      <c r="A63" s="732">
        <v>10800931</v>
      </c>
      <c r="B63" s="733"/>
      <c r="C63" s="713" t="s">
        <v>1608</v>
      </c>
      <c r="D63" s="714" t="s">
        <v>1541</v>
      </c>
      <c r="E63" s="715"/>
      <c r="F63" s="734">
        <v>43344</v>
      </c>
      <c r="G63" s="714"/>
      <c r="H63" s="717" t="s">
        <v>2937</v>
      </c>
      <c r="I63" s="717" t="s">
        <v>2937</v>
      </c>
      <c r="J63" s="717" t="s">
        <v>2937</v>
      </c>
      <c r="K63" s="717" t="s">
        <v>1541</v>
      </c>
      <c r="L63" s="717" t="s">
        <v>2938</v>
      </c>
      <c r="M63" s="717" t="s">
        <v>2938</v>
      </c>
      <c r="N63" s="717"/>
      <c r="O63" s="718"/>
      <c r="P63" s="719"/>
      <c r="Q63" s="719"/>
      <c r="R63" s="719"/>
      <c r="S63" s="719"/>
      <c r="T63" s="719"/>
      <c r="U63" s="719"/>
      <c r="V63" s="719"/>
      <c r="W63" s="719"/>
      <c r="X63" s="719"/>
      <c r="Y63" s="719">
        <v>-4287263</v>
      </c>
      <c r="Z63" s="719">
        <v>-4287263</v>
      </c>
      <c r="AA63" s="719">
        <v>-4287263</v>
      </c>
      <c r="AB63" s="719">
        <v>-4287263</v>
      </c>
      <c r="AC63" s="719"/>
      <c r="AD63" s="719"/>
      <c r="AE63" s="719">
        <v>-1250451.7083333333</v>
      </c>
      <c r="AF63" s="720"/>
      <c r="AG63" s="721"/>
      <c r="AH63" s="722"/>
      <c r="AI63" s="722"/>
      <c r="AJ63" s="722"/>
      <c r="AK63" s="723">
        <v>-1250451.7083333333</v>
      </c>
      <c r="AL63" s="722">
        <v>-1250451.7083333333</v>
      </c>
      <c r="AM63" s="724"/>
      <c r="AN63" s="722"/>
      <c r="AO63" s="725">
        <v>0</v>
      </c>
      <c r="AP63" s="722"/>
      <c r="AQ63" s="726">
        <v>-4287263</v>
      </c>
      <c r="AR63" s="722"/>
      <c r="AS63" s="722"/>
      <c r="AT63" s="722"/>
      <c r="AU63" s="722">
        <v>-4287263</v>
      </c>
      <c r="AV63" s="727">
        <v>-4287263</v>
      </c>
      <c r="AW63" s="722"/>
      <c r="AX63" s="722"/>
      <c r="AY63" s="724">
        <v>0</v>
      </c>
      <c r="AZ63" s="728" t="s">
        <v>2913</v>
      </c>
      <c r="BA63" s="479">
        <v>0</v>
      </c>
      <c r="BC63" s="486"/>
      <c r="BD63" s="486"/>
      <c r="BE63" s="486"/>
      <c r="BF63" s="468"/>
      <c r="BG63" s="468"/>
      <c r="BH63" s="468"/>
      <c r="BI63" s="468"/>
      <c r="BK63" s="468"/>
      <c r="BL63" s="468"/>
      <c r="BM63" s="468"/>
      <c r="BN63" s="468"/>
      <c r="BO63" s="468"/>
      <c r="BP63" s="468"/>
      <c r="BQ63" s="468"/>
      <c r="BS63" s="710"/>
    </row>
    <row r="64" spans="1:71" s="480" customFormat="1" ht="12" customHeight="1" x14ac:dyDescent="0.2">
      <c r="A64" s="380">
        <v>11100501</v>
      </c>
      <c r="B64" s="378" t="s">
        <v>2988</v>
      </c>
      <c r="C64" s="466" t="s">
        <v>1609</v>
      </c>
      <c r="D64" s="467" t="s">
        <v>1539</v>
      </c>
      <c r="E64" s="705"/>
      <c r="F64" s="466"/>
      <c r="G64" s="467"/>
      <c r="H64" s="468" t="s">
        <v>2937</v>
      </c>
      <c r="I64" s="468" t="s">
        <v>1539</v>
      </c>
      <c r="J64" s="468" t="s">
        <v>2937</v>
      </c>
      <c r="K64" s="468" t="s">
        <v>2937</v>
      </c>
      <c r="L64" s="468" t="s">
        <v>2938</v>
      </c>
      <c r="M64" s="468" t="s">
        <v>2938</v>
      </c>
      <c r="N64" s="468" t="s">
        <v>2937</v>
      </c>
      <c r="O64" s="469"/>
      <c r="P64" s="379">
        <v>-50962157.799999997</v>
      </c>
      <c r="Q64" s="379">
        <v>-52274423.280000001</v>
      </c>
      <c r="R64" s="379">
        <v>-53588324.240000002</v>
      </c>
      <c r="S64" s="379">
        <v>-54895486.049999997</v>
      </c>
      <c r="T64" s="379">
        <v>-56202698.240000002</v>
      </c>
      <c r="U64" s="379">
        <v>-57474583.219999999</v>
      </c>
      <c r="V64" s="379">
        <v>-58780138.600000001</v>
      </c>
      <c r="W64" s="379">
        <v>-59637507.850000001</v>
      </c>
      <c r="X64" s="379">
        <v>-60903443.869999997</v>
      </c>
      <c r="Y64" s="379">
        <v>-62201200.68</v>
      </c>
      <c r="Z64" s="379">
        <v>-62827257.700000003</v>
      </c>
      <c r="AA64" s="379">
        <v>-64146500.200000003</v>
      </c>
      <c r="AB64" s="379">
        <v>-65454567.109999999</v>
      </c>
      <c r="AC64" s="379"/>
      <c r="AD64" s="379"/>
      <c r="AE64" s="379">
        <v>-58428327.198750012</v>
      </c>
      <c r="AF64" s="481">
        <v>19</v>
      </c>
      <c r="AG64" s="482"/>
      <c r="AH64" s="471"/>
      <c r="AI64" s="471">
        <v>-58428327.198750012</v>
      </c>
      <c r="AJ64" s="471"/>
      <c r="AK64" s="472"/>
      <c r="AL64" s="471">
        <v>-58428327.198750012</v>
      </c>
      <c r="AM64" s="473"/>
      <c r="AN64" s="471"/>
      <c r="AO64" s="474">
        <v>0</v>
      </c>
      <c r="AP64" s="475"/>
      <c r="AQ64" s="476">
        <v>-65454567.109999999</v>
      </c>
      <c r="AR64" s="471"/>
      <c r="AS64" s="471">
        <v>-65454567.109999999</v>
      </c>
      <c r="AT64" s="471"/>
      <c r="AU64" s="471"/>
      <c r="AV64" s="477">
        <v>-65454567.109999999</v>
      </c>
      <c r="AW64" s="471"/>
      <c r="AX64" s="471"/>
      <c r="AY64" s="473">
        <v>0</v>
      </c>
      <c r="AZ64" s="478"/>
      <c r="BA64" s="479">
        <v>0</v>
      </c>
      <c r="BC64" s="468" t="s">
        <v>2937</v>
      </c>
      <c r="BD64" s="468" t="s">
        <v>1539</v>
      </c>
      <c r="BE64" s="468" t="s">
        <v>2937</v>
      </c>
      <c r="BF64" s="468" t="s">
        <v>2937</v>
      </c>
      <c r="BG64" s="468" t="s">
        <v>2938</v>
      </c>
      <c r="BH64" s="468" t="s">
        <v>2938</v>
      </c>
      <c r="BI64" s="468" t="s">
        <v>2937</v>
      </c>
      <c r="BK64" s="468" t="b">
        <v>1</v>
      </c>
      <c r="BL64" s="468" t="b">
        <v>1</v>
      </c>
      <c r="BM64" s="468" t="b">
        <v>1</v>
      </c>
      <c r="BN64" s="468" t="b">
        <v>1</v>
      </c>
      <c r="BO64" s="468" t="b">
        <v>1</v>
      </c>
      <c r="BP64" s="468" t="b">
        <v>1</v>
      </c>
      <c r="BQ64" s="468" t="b">
        <v>1</v>
      </c>
      <c r="BS64" s="710"/>
    </row>
    <row r="65" spans="1:71" s="480" customFormat="1" ht="12" customHeight="1" x14ac:dyDescent="0.2">
      <c r="A65" s="380">
        <v>11100502</v>
      </c>
      <c r="B65" s="378" t="s">
        <v>2989</v>
      </c>
      <c r="C65" s="466" t="s">
        <v>1610</v>
      </c>
      <c r="D65" s="467" t="s">
        <v>1540</v>
      </c>
      <c r="E65" s="705"/>
      <c r="F65" s="466"/>
      <c r="G65" s="467"/>
      <c r="H65" s="468" t="s">
        <v>2937</v>
      </c>
      <c r="I65" s="468" t="s">
        <v>2937</v>
      </c>
      <c r="J65" s="468" t="s">
        <v>1540</v>
      </c>
      <c r="K65" s="468" t="s">
        <v>2937</v>
      </c>
      <c r="L65" s="468" t="s">
        <v>2938</v>
      </c>
      <c r="M65" s="468" t="s">
        <v>2938</v>
      </c>
      <c r="N65" s="468" t="s">
        <v>2937</v>
      </c>
      <c r="O65" s="469"/>
      <c r="P65" s="379">
        <v>-9719903.9299999997</v>
      </c>
      <c r="Q65" s="379">
        <v>-9992911.5999999996</v>
      </c>
      <c r="R65" s="379">
        <v>-10266164.5</v>
      </c>
      <c r="S65" s="379">
        <v>-10539417.439999999</v>
      </c>
      <c r="T65" s="379">
        <v>-10812670.34</v>
      </c>
      <c r="U65" s="379">
        <v>-11085923.25</v>
      </c>
      <c r="V65" s="379">
        <v>-11359176.07</v>
      </c>
      <c r="W65" s="379">
        <v>-11632428.99</v>
      </c>
      <c r="X65" s="379">
        <v>-11905681.84</v>
      </c>
      <c r="Y65" s="379">
        <v>-12178934.73</v>
      </c>
      <c r="Z65" s="379">
        <v>-12452187.59</v>
      </c>
      <c r="AA65" s="379">
        <v>-12726000.359999999</v>
      </c>
      <c r="AB65" s="379">
        <v>-13012843.52</v>
      </c>
      <c r="AC65" s="379"/>
      <c r="AD65" s="379"/>
      <c r="AE65" s="379">
        <v>-11359822.536250001</v>
      </c>
      <c r="AF65" s="481"/>
      <c r="AG65" s="482">
        <v>5</v>
      </c>
      <c r="AH65" s="471"/>
      <c r="AI65" s="471"/>
      <c r="AJ65" s="471">
        <v>-11359822.536250001</v>
      </c>
      <c r="AK65" s="472"/>
      <c r="AL65" s="471">
        <v>-11359822.536250001</v>
      </c>
      <c r="AM65" s="473"/>
      <c r="AN65" s="471"/>
      <c r="AO65" s="474">
        <v>0</v>
      </c>
      <c r="AP65" s="475"/>
      <c r="AQ65" s="476">
        <v>-13012843.52</v>
      </c>
      <c r="AR65" s="471"/>
      <c r="AS65" s="471"/>
      <c r="AT65" s="471">
        <v>-13012843.52</v>
      </c>
      <c r="AU65" s="471"/>
      <c r="AV65" s="477">
        <v>-13012843.52</v>
      </c>
      <c r="AW65" s="471"/>
      <c r="AX65" s="471"/>
      <c r="AY65" s="473">
        <v>0</v>
      </c>
      <c r="AZ65" s="478"/>
      <c r="BA65" s="479">
        <v>0</v>
      </c>
      <c r="BC65" s="468" t="s">
        <v>2937</v>
      </c>
      <c r="BD65" s="468" t="s">
        <v>2937</v>
      </c>
      <c r="BE65" s="468" t="s">
        <v>1540</v>
      </c>
      <c r="BF65" s="468" t="s">
        <v>2937</v>
      </c>
      <c r="BG65" s="468" t="s">
        <v>2938</v>
      </c>
      <c r="BH65" s="468" t="s">
        <v>2938</v>
      </c>
      <c r="BI65" s="468" t="s">
        <v>2937</v>
      </c>
      <c r="BK65" s="468" t="b">
        <v>1</v>
      </c>
      <c r="BL65" s="468" t="b">
        <v>1</v>
      </c>
      <c r="BM65" s="468" t="b">
        <v>1</v>
      </c>
      <c r="BN65" s="468" t="b">
        <v>1</v>
      </c>
      <c r="BO65" s="468" t="b">
        <v>1</v>
      </c>
      <c r="BP65" s="468" t="b">
        <v>1</v>
      </c>
      <c r="BQ65" s="468" t="b">
        <v>1</v>
      </c>
      <c r="BS65" s="710"/>
    </row>
    <row r="66" spans="1:71" s="480" customFormat="1" ht="12" customHeight="1" x14ac:dyDescent="0.2">
      <c r="A66" s="380">
        <v>11100503</v>
      </c>
      <c r="B66" s="378" t="s">
        <v>2990</v>
      </c>
      <c r="C66" s="466" t="s">
        <v>1611</v>
      </c>
      <c r="D66" s="467" t="s">
        <v>2941</v>
      </c>
      <c r="E66" s="705"/>
      <c r="F66" s="466"/>
      <c r="G66" s="467"/>
      <c r="H66" s="468" t="s">
        <v>2937</v>
      </c>
      <c r="I66" s="468" t="s">
        <v>1539</v>
      </c>
      <c r="J66" s="468" t="s">
        <v>1540</v>
      </c>
      <c r="K66" s="468" t="s">
        <v>2937</v>
      </c>
      <c r="L66" s="468" t="s">
        <v>2938</v>
      </c>
      <c r="M66" s="468" t="s">
        <v>2938</v>
      </c>
      <c r="N66" s="468" t="s">
        <v>2937</v>
      </c>
      <c r="O66" s="469"/>
      <c r="P66" s="379">
        <v>-127982249.98</v>
      </c>
      <c r="Q66" s="379">
        <v>-127861919.22</v>
      </c>
      <c r="R66" s="379">
        <v>-130059949.27</v>
      </c>
      <c r="S66" s="379">
        <v>-134467263.33000001</v>
      </c>
      <c r="T66" s="379">
        <v>-138901865.94</v>
      </c>
      <c r="U66" s="379">
        <v>-137707761.41</v>
      </c>
      <c r="V66" s="379">
        <v>-142655386.25999999</v>
      </c>
      <c r="W66" s="379">
        <v>-138348033.71000001</v>
      </c>
      <c r="X66" s="379">
        <v>-143860287.74000001</v>
      </c>
      <c r="Y66" s="379">
        <v>-149728494.53</v>
      </c>
      <c r="Z66" s="379">
        <v>-150435520.69999999</v>
      </c>
      <c r="AA66" s="379">
        <v>-158021128.44</v>
      </c>
      <c r="AB66" s="379">
        <v>-165534077.19999999</v>
      </c>
      <c r="AC66" s="379"/>
      <c r="AD66" s="379"/>
      <c r="AE66" s="379">
        <v>-141567147.845</v>
      </c>
      <c r="AF66" s="481">
        <v>20</v>
      </c>
      <c r="AG66" s="482" t="s">
        <v>1592</v>
      </c>
      <c r="AH66" s="471"/>
      <c r="AI66" s="471">
        <v>-93703295.158605501</v>
      </c>
      <c r="AJ66" s="471">
        <v>-47863852.686394498</v>
      </c>
      <c r="AK66" s="472"/>
      <c r="AL66" s="471">
        <v>-141567147.845</v>
      </c>
      <c r="AM66" s="473"/>
      <c r="AN66" s="471"/>
      <c r="AO66" s="474">
        <v>0</v>
      </c>
      <c r="AP66" s="475"/>
      <c r="AQ66" s="476">
        <v>-165534077.19999999</v>
      </c>
      <c r="AR66" s="471"/>
      <c r="AS66" s="471">
        <v>-109567005.69868</v>
      </c>
      <c r="AT66" s="471">
        <v>-55967071.501319997</v>
      </c>
      <c r="AU66" s="471"/>
      <c r="AV66" s="477">
        <v>-165534077.19999999</v>
      </c>
      <c r="AW66" s="471"/>
      <c r="AX66" s="471"/>
      <c r="AY66" s="473">
        <v>0</v>
      </c>
      <c r="AZ66" s="478"/>
      <c r="BA66" s="479">
        <v>0</v>
      </c>
      <c r="BC66" s="468" t="s">
        <v>2937</v>
      </c>
      <c r="BD66" s="468" t="s">
        <v>1539</v>
      </c>
      <c r="BE66" s="468" t="s">
        <v>1540</v>
      </c>
      <c r="BF66" s="468" t="s">
        <v>2937</v>
      </c>
      <c r="BG66" s="468" t="s">
        <v>2938</v>
      </c>
      <c r="BH66" s="468" t="s">
        <v>2938</v>
      </c>
      <c r="BI66" s="468" t="s">
        <v>2937</v>
      </c>
      <c r="BK66" s="468" t="b">
        <v>1</v>
      </c>
      <c r="BL66" s="468" t="b">
        <v>1</v>
      </c>
      <c r="BM66" s="468" t="b">
        <v>1</v>
      </c>
      <c r="BN66" s="468" t="b">
        <v>1</v>
      </c>
      <c r="BO66" s="468" t="b">
        <v>1</v>
      </c>
      <c r="BP66" s="468" t="b">
        <v>1</v>
      </c>
      <c r="BQ66" s="468" t="b">
        <v>1</v>
      </c>
      <c r="BS66" s="710"/>
    </row>
    <row r="67" spans="1:71" s="480" customFormat="1" ht="12" customHeight="1" x14ac:dyDescent="0.2">
      <c r="A67" s="496">
        <v>11400001</v>
      </c>
      <c r="B67" s="497" t="s">
        <v>2991</v>
      </c>
      <c r="C67" s="466" t="s">
        <v>1612</v>
      </c>
      <c r="D67" s="467" t="s">
        <v>1539</v>
      </c>
      <c r="E67" s="705"/>
      <c r="F67" s="466"/>
      <c r="G67" s="467"/>
      <c r="H67" s="468" t="s">
        <v>2937</v>
      </c>
      <c r="I67" s="468" t="s">
        <v>1539</v>
      </c>
      <c r="J67" s="468" t="s">
        <v>2937</v>
      </c>
      <c r="K67" s="468" t="s">
        <v>2937</v>
      </c>
      <c r="L67" s="468" t="s">
        <v>2938</v>
      </c>
      <c r="M67" s="468" t="s">
        <v>2938</v>
      </c>
      <c r="N67" s="468" t="s">
        <v>2937</v>
      </c>
      <c r="O67" s="469"/>
      <c r="P67" s="379">
        <v>946172.25</v>
      </c>
      <c r="Q67" s="379">
        <v>946172.25</v>
      </c>
      <c r="R67" s="379">
        <v>946172.25</v>
      </c>
      <c r="S67" s="379">
        <v>946172.25</v>
      </c>
      <c r="T67" s="379">
        <v>946172.25</v>
      </c>
      <c r="U67" s="379">
        <v>946172.25</v>
      </c>
      <c r="V67" s="379">
        <v>946172.25</v>
      </c>
      <c r="W67" s="379">
        <v>946172.25</v>
      </c>
      <c r="X67" s="379">
        <v>946172.25</v>
      </c>
      <c r="Y67" s="379">
        <v>946172.25</v>
      </c>
      <c r="Z67" s="379">
        <v>946172.25</v>
      </c>
      <c r="AA67" s="379">
        <v>946172.25</v>
      </c>
      <c r="AB67" s="379">
        <v>946172.25</v>
      </c>
      <c r="AC67" s="379"/>
      <c r="AD67" s="379"/>
      <c r="AE67" s="379">
        <v>946172.25</v>
      </c>
      <c r="AF67" s="481">
        <v>6</v>
      </c>
      <c r="AG67" s="482"/>
      <c r="AH67" s="471"/>
      <c r="AI67" s="471">
        <v>946172.25</v>
      </c>
      <c r="AJ67" s="471"/>
      <c r="AK67" s="472"/>
      <c r="AL67" s="471">
        <v>946172.25</v>
      </c>
      <c r="AM67" s="473"/>
      <c r="AN67" s="471"/>
      <c r="AO67" s="474">
        <v>0</v>
      </c>
      <c r="AP67" s="475"/>
      <c r="AQ67" s="476">
        <v>946172.25</v>
      </c>
      <c r="AR67" s="471"/>
      <c r="AS67" s="471">
        <v>946172.25</v>
      </c>
      <c r="AT67" s="471"/>
      <c r="AU67" s="471"/>
      <c r="AV67" s="477">
        <v>946172.25</v>
      </c>
      <c r="AW67" s="471"/>
      <c r="AX67" s="471"/>
      <c r="AY67" s="473">
        <v>0</v>
      </c>
      <c r="AZ67" s="478"/>
      <c r="BA67" s="479">
        <v>0</v>
      </c>
      <c r="BC67" s="468" t="s">
        <v>2937</v>
      </c>
      <c r="BD67" s="468" t="s">
        <v>1539</v>
      </c>
      <c r="BE67" s="468" t="s">
        <v>2937</v>
      </c>
      <c r="BF67" s="468" t="s">
        <v>2937</v>
      </c>
      <c r="BG67" s="468" t="s">
        <v>2938</v>
      </c>
      <c r="BH67" s="468" t="s">
        <v>2938</v>
      </c>
      <c r="BI67" s="468" t="s">
        <v>2937</v>
      </c>
      <c r="BK67" s="468" t="b">
        <v>1</v>
      </c>
      <c r="BL67" s="468" t="b">
        <v>1</v>
      </c>
      <c r="BM67" s="468" t="b">
        <v>1</v>
      </c>
      <c r="BN67" s="468" t="b">
        <v>1</v>
      </c>
      <c r="BO67" s="468" t="b">
        <v>1</v>
      </c>
      <c r="BP67" s="468" t="b">
        <v>1</v>
      </c>
      <c r="BQ67" s="468" t="b">
        <v>1</v>
      </c>
      <c r="BS67" s="710"/>
    </row>
    <row r="68" spans="1:71" s="480" customFormat="1" ht="12" customHeight="1" x14ac:dyDescent="0.2">
      <c r="A68" s="496">
        <v>11400011</v>
      </c>
      <c r="B68" s="497" t="s">
        <v>2992</v>
      </c>
      <c r="C68" s="466" t="s">
        <v>1613</v>
      </c>
      <c r="D68" s="467" t="s">
        <v>1539</v>
      </c>
      <c r="E68" s="705"/>
      <c r="F68" s="466"/>
      <c r="G68" s="467"/>
      <c r="H68" s="468" t="s">
        <v>2937</v>
      </c>
      <c r="I68" s="468" t="s">
        <v>1539</v>
      </c>
      <c r="J68" s="468" t="s">
        <v>2937</v>
      </c>
      <c r="K68" s="468" t="s">
        <v>2937</v>
      </c>
      <c r="L68" s="468" t="s">
        <v>2938</v>
      </c>
      <c r="M68" s="468" t="s">
        <v>2938</v>
      </c>
      <c r="N68" s="468" t="s">
        <v>2937</v>
      </c>
      <c r="O68" s="469"/>
      <c r="P68" s="379">
        <v>302358.01</v>
      </c>
      <c r="Q68" s="379">
        <v>302358.01</v>
      </c>
      <c r="R68" s="379">
        <v>302358.01</v>
      </c>
      <c r="S68" s="379">
        <v>302358.01</v>
      </c>
      <c r="T68" s="379">
        <v>302358.01</v>
      </c>
      <c r="U68" s="379">
        <v>302358.01</v>
      </c>
      <c r="V68" s="379">
        <v>302358.01</v>
      </c>
      <c r="W68" s="379">
        <v>302358.01</v>
      </c>
      <c r="X68" s="379">
        <v>302358.01</v>
      </c>
      <c r="Y68" s="379">
        <v>302358.01</v>
      </c>
      <c r="Z68" s="379">
        <v>302358.01</v>
      </c>
      <c r="AA68" s="379">
        <v>302358.01</v>
      </c>
      <c r="AB68" s="379">
        <v>302358.01</v>
      </c>
      <c r="AC68" s="379"/>
      <c r="AD68" s="379"/>
      <c r="AE68" s="379">
        <v>302358.00999999995</v>
      </c>
      <c r="AF68" s="481">
        <v>6</v>
      </c>
      <c r="AG68" s="482"/>
      <c r="AH68" s="471"/>
      <c r="AI68" s="471">
        <v>302358.00999999995</v>
      </c>
      <c r="AJ68" s="471"/>
      <c r="AK68" s="472"/>
      <c r="AL68" s="471">
        <v>302358.00999999995</v>
      </c>
      <c r="AM68" s="473"/>
      <c r="AN68" s="471"/>
      <c r="AO68" s="474">
        <v>0</v>
      </c>
      <c r="AP68" s="475"/>
      <c r="AQ68" s="476">
        <v>302358.01</v>
      </c>
      <c r="AR68" s="471"/>
      <c r="AS68" s="471">
        <v>302358.01</v>
      </c>
      <c r="AT68" s="471"/>
      <c r="AU68" s="471"/>
      <c r="AV68" s="477">
        <v>302358.01</v>
      </c>
      <c r="AW68" s="471"/>
      <c r="AX68" s="471"/>
      <c r="AY68" s="473">
        <v>0</v>
      </c>
      <c r="AZ68" s="478"/>
      <c r="BA68" s="479">
        <v>0</v>
      </c>
      <c r="BC68" s="468" t="s">
        <v>2937</v>
      </c>
      <c r="BD68" s="468" t="s">
        <v>1539</v>
      </c>
      <c r="BE68" s="468" t="s">
        <v>2937</v>
      </c>
      <c r="BF68" s="468" t="s">
        <v>2937</v>
      </c>
      <c r="BG68" s="468" t="s">
        <v>2938</v>
      </c>
      <c r="BH68" s="468" t="s">
        <v>2938</v>
      </c>
      <c r="BI68" s="468" t="s">
        <v>2937</v>
      </c>
      <c r="BK68" s="468" t="b">
        <v>1</v>
      </c>
      <c r="BL68" s="468" t="b">
        <v>1</v>
      </c>
      <c r="BM68" s="468" t="b">
        <v>1</v>
      </c>
      <c r="BN68" s="468" t="b">
        <v>1</v>
      </c>
      <c r="BO68" s="468" t="b">
        <v>1</v>
      </c>
      <c r="BP68" s="468" t="b">
        <v>1</v>
      </c>
      <c r="BQ68" s="468" t="b">
        <v>1</v>
      </c>
      <c r="BS68" s="710"/>
    </row>
    <row r="69" spans="1:71" s="480" customFormat="1" ht="12" customHeight="1" x14ac:dyDescent="0.2">
      <c r="A69" s="496">
        <v>11400031</v>
      </c>
      <c r="B69" s="497" t="s">
        <v>2993</v>
      </c>
      <c r="C69" s="466" t="s">
        <v>1614</v>
      </c>
      <c r="D69" s="467" t="s">
        <v>1539</v>
      </c>
      <c r="E69" s="705"/>
      <c r="F69" s="466"/>
      <c r="G69" s="467"/>
      <c r="H69" s="468" t="s">
        <v>2937</v>
      </c>
      <c r="I69" s="468" t="s">
        <v>1539</v>
      </c>
      <c r="J69" s="468" t="s">
        <v>2937</v>
      </c>
      <c r="K69" s="468" t="s">
        <v>2937</v>
      </c>
      <c r="L69" s="468" t="s">
        <v>2938</v>
      </c>
      <c r="M69" s="468" t="s">
        <v>2938</v>
      </c>
      <c r="N69" s="468" t="s">
        <v>2937</v>
      </c>
      <c r="O69" s="469"/>
      <c r="P69" s="379">
        <v>76622596.840000004</v>
      </c>
      <c r="Q69" s="379">
        <v>76622596.840000004</v>
      </c>
      <c r="R69" s="379">
        <v>76622596.840000004</v>
      </c>
      <c r="S69" s="379">
        <v>76622596.840000004</v>
      </c>
      <c r="T69" s="379">
        <v>76622596.840000004</v>
      </c>
      <c r="U69" s="379">
        <v>76622596.840000004</v>
      </c>
      <c r="V69" s="379">
        <v>76622596.840000004</v>
      </c>
      <c r="W69" s="379">
        <v>76622596.840000004</v>
      </c>
      <c r="X69" s="379">
        <v>76622596.840000004</v>
      </c>
      <c r="Y69" s="379">
        <v>76622596.840000004</v>
      </c>
      <c r="Z69" s="379">
        <v>76622596.840000004</v>
      </c>
      <c r="AA69" s="379">
        <v>76622596.840000004</v>
      </c>
      <c r="AB69" s="379">
        <v>76622596.840000004</v>
      </c>
      <c r="AC69" s="379"/>
      <c r="AD69" s="379"/>
      <c r="AE69" s="379">
        <v>76622596.840000018</v>
      </c>
      <c r="AF69" s="481">
        <v>6</v>
      </c>
      <c r="AG69" s="482"/>
      <c r="AH69" s="471"/>
      <c r="AI69" s="471">
        <v>76622596.840000018</v>
      </c>
      <c r="AJ69" s="471"/>
      <c r="AK69" s="472"/>
      <c r="AL69" s="471">
        <v>76622596.840000018</v>
      </c>
      <c r="AM69" s="473"/>
      <c r="AN69" s="471"/>
      <c r="AO69" s="474">
        <v>0</v>
      </c>
      <c r="AP69" s="475"/>
      <c r="AQ69" s="476">
        <v>76622596.840000004</v>
      </c>
      <c r="AR69" s="471"/>
      <c r="AS69" s="471">
        <v>76622596.840000004</v>
      </c>
      <c r="AT69" s="471"/>
      <c r="AU69" s="471"/>
      <c r="AV69" s="477">
        <v>76622596.840000004</v>
      </c>
      <c r="AW69" s="471"/>
      <c r="AX69" s="471"/>
      <c r="AY69" s="473">
        <v>0</v>
      </c>
      <c r="AZ69" s="478"/>
      <c r="BA69" s="479">
        <v>0</v>
      </c>
      <c r="BC69" s="468" t="s">
        <v>2937</v>
      </c>
      <c r="BD69" s="468" t="s">
        <v>1539</v>
      </c>
      <c r="BE69" s="468" t="s">
        <v>2937</v>
      </c>
      <c r="BF69" s="468" t="s">
        <v>2937</v>
      </c>
      <c r="BG69" s="468" t="s">
        <v>2938</v>
      </c>
      <c r="BH69" s="468" t="s">
        <v>2938</v>
      </c>
      <c r="BI69" s="468" t="s">
        <v>2937</v>
      </c>
      <c r="BK69" s="468" t="b">
        <v>1</v>
      </c>
      <c r="BL69" s="468" t="b">
        <v>1</v>
      </c>
      <c r="BM69" s="468" t="b">
        <v>1</v>
      </c>
      <c r="BN69" s="468" t="b">
        <v>1</v>
      </c>
      <c r="BO69" s="468" t="b">
        <v>1</v>
      </c>
      <c r="BP69" s="468" t="b">
        <v>1</v>
      </c>
      <c r="BQ69" s="468" t="b">
        <v>1</v>
      </c>
      <c r="BS69" s="710"/>
    </row>
    <row r="70" spans="1:71" s="480" customFormat="1" ht="12" customHeight="1" x14ac:dyDescent="0.2">
      <c r="A70" s="496">
        <v>11400061</v>
      </c>
      <c r="B70" s="497" t="s">
        <v>2994</v>
      </c>
      <c r="C70" s="466" t="s">
        <v>1615</v>
      </c>
      <c r="D70" s="467" t="s">
        <v>1539</v>
      </c>
      <c r="E70" s="705"/>
      <c r="F70" s="466"/>
      <c r="G70" s="467"/>
      <c r="H70" s="468" t="s">
        <v>2937</v>
      </c>
      <c r="I70" s="468" t="s">
        <v>1539</v>
      </c>
      <c r="J70" s="468" t="s">
        <v>2937</v>
      </c>
      <c r="K70" s="468" t="s">
        <v>2937</v>
      </c>
      <c r="L70" s="468" t="s">
        <v>2938</v>
      </c>
      <c r="M70" s="468" t="s">
        <v>2938</v>
      </c>
      <c r="N70" s="468" t="s">
        <v>2937</v>
      </c>
      <c r="O70" s="469"/>
      <c r="P70" s="379">
        <v>156960790.84</v>
      </c>
      <c r="Q70" s="379">
        <v>156960790.84</v>
      </c>
      <c r="R70" s="379">
        <v>156960790.84</v>
      </c>
      <c r="S70" s="379">
        <v>156960790.84</v>
      </c>
      <c r="T70" s="379">
        <v>156960790.84</v>
      </c>
      <c r="U70" s="379">
        <v>156960790.84</v>
      </c>
      <c r="V70" s="379">
        <v>156960790.84</v>
      </c>
      <c r="W70" s="379">
        <v>156960790.84</v>
      </c>
      <c r="X70" s="379">
        <v>156960790.84</v>
      </c>
      <c r="Y70" s="379">
        <v>156960790.84</v>
      </c>
      <c r="Z70" s="379">
        <v>156960790.84</v>
      </c>
      <c r="AA70" s="379">
        <v>156960790.84</v>
      </c>
      <c r="AB70" s="379">
        <v>156960790.84</v>
      </c>
      <c r="AC70" s="379"/>
      <c r="AD70" s="379"/>
      <c r="AE70" s="379">
        <v>156960790.83999997</v>
      </c>
      <c r="AF70" s="481">
        <v>6</v>
      </c>
      <c r="AG70" s="482"/>
      <c r="AH70" s="471"/>
      <c r="AI70" s="471">
        <v>156960790.83999997</v>
      </c>
      <c r="AJ70" s="471"/>
      <c r="AK70" s="472"/>
      <c r="AL70" s="471">
        <v>156960790.83999997</v>
      </c>
      <c r="AM70" s="473"/>
      <c r="AN70" s="471"/>
      <c r="AO70" s="474">
        <v>0</v>
      </c>
      <c r="AP70" s="475"/>
      <c r="AQ70" s="476">
        <v>156960790.84</v>
      </c>
      <c r="AR70" s="471"/>
      <c r="AS70" s="471">
        <v>156960790.84</v>
      </c>
      <c r="AT70" s="471"/>
      <c r="AU70" s="471"/>
      <c r="AV70" s="477">
        <v>156960790.84</v>
      </c>
      <c r="AW70" s="471"/>
      <c r="AX70" s="471"/>
      <c r="AY70" s="473">
        <v>0</v>
      </c>
      <c r="AZ70" s="478"/>
      <c r="BA70" s="479">
        <v>0</v>
      </c>
      <c r="BC70" s="468" t="s">
        <v>2937</v>
      </c>
      <c r="BD70" s="468" t="s">
        <v>1539</v>
      </c>
      <c r="BE70" s="468" t="s">
        <v>2937</v>
      </c>
      <c r="BF70" s="468" t="s">
        <v>2937</v>
      </c>
      <c r="BG70" s="468" t="s">
        <v>2938</v>
      </c>
      <c r="BH70" s="468" t="s">
        <v>2938</v>
      </c>
      <c r="BI70" s="468" t="s">
        <v>2937</v>
      </c>
      <c r="BK70" s="468" t="b">
        <v>1</v>
      </c>
      <c r="BL70" s="468" t="b">
        <v>1</v>
      </c>
      <c r="BM70" s="468" t="b">
        <v>1</v>
      </c>
      <c r="BN70" s="468" t="b">
        <v>1</v>
      </c>
      <c r="BO70" s="468" t="b">
        <v>1</v>
      </c>
      <c r="BP70" s="468" t="b">
        <v>1</v>
      </c>
      <c r="BQ70" s="468" t="b">
        <v>1</v>
      </c>
      <c r="BS70" s="710"/>
    </row>
    <row r="71" spans="1:71" s="480" customFormat="1" ht="12" customHeight="1" x14ac:dyDescent="0.2">
      <c r="A71" s="502">
        <v>11400071</v>
      </c>
      <c r="B71" s="503" t="s">
        <v>2995</v>
      </c>
      <c r="C71" s="504" t="s">
        <v>1616</v>
      </c>
      <c r="D71" s="467" t="s">
        <v>1539</v>
      </c>
      <c r="E71" s="705"/>
      <c r="F71" s="504"/>
      <c r="G71" s="467"/>
      <c r="H71" s="468" t="s">
        <v>2937</v>
      </c>
      <c r="I71" s="468" t="s">
        <v>1539</v>
      </c>
      <c r="J71" s="468" t="s">
        <v>2937</v>
      </c>
      <c r="K71" s="468" t="s">
        <v>2937</v>
      </c>
      <c r="L71" s="468" t="s">
        <v>2938</v>
      </c>
      <c r="M71" s="468" t="s">
        <v>2938</v>
      </c>
      <c r="N71" s="468" t="s">
        <v>2937</v>
      </c>
      <c r="O71" s="469"/>
      <c r="P71" s="379">
        <v>16950332.899999999</v>
      </c>
      <c r="Q71" s="379">
        <v>16950332.899999999</v>
      </c>
      <c r="R71" s="379">
        <v>16950332.899999999</v>
      </c>
      <c r="S71" s="379">
        <v>16950332.899999999</v>
      </c>
      <c r="T71" s="379">
        <v>16950332.899999999</v>
      </c>
      <c r="U71" s="379">
        <v>16950332.899999999</v>
      </c>
      <c r="V71" s="379">
        <v>16950332.899999999</v>
      </c>
      <c r="W71" s="379">
        <v>16950332.899999999</v>
      </c>
      <c r="X71" s="379">
        <v>16950332.899999999</v>
      </c>
      <c r="Y71" s="379">
        <v>16950332.899999999</v>
      </c>
      <c r="Z71" s="379">
        <v>16950332.899999999</v>
      </c>
      <c r="AA71" s="379">
        <v>16950332.899999999</v>
      </c>
      <c r="AB71" s="379">
        <v>16950332.899999999</v>
      </c>
      <c r="AC71" s="379"/>
      <c r="AD71" s="379"/>
      <c r="AE71" s="379">
        <v>16950332.900000002</v>
      </c>
      <c r="AF71" s="481">
        <v>6</v>
      </c>
      <c r="AG71" s="482"/>
      <c r="AH71" s="471"/>
      <c r="AI71" s="471">
        <v>16950332.900000002</v>
      </c>
      <c r="AJ71" s="471"/>
      <c r="AK71" s="472"/>
      <c r="AL71" s="471">
        <v>16950332.900000002</v>
      </c>
      <c r="AM71" s="473"/>
      <c r="AN71" s="471"/>
      <c r="AO71" s="474">
        <v>0</v>
      </c>
      <c r="AP71" s="475"/>
      <c r="AQ71" s="476">
        <v>16950332.899999999</v>
      </c>
      <c r="AR71" s="471"/>
      <c r="AS71" s="471">
        <v>16950332.899999999</v>
      </c>
      <c r="AT71" s="471"/>
      <c r="AU71" s="471"/>
      <c r="AV71" s="477">
        <v>16950332.899999999</v>
      </c>
      <c r="AW71" s="471"/>
      <c r="AX71" s="471"/>
      <c r="AY71" s="473">
        <v>0</v>
      </c>
      <c r="AZ71" s="478"/>
      <c r="BA71" s="479">
        <v>0</v>
      </c>
      <c r="BC71" s="468" t="s">
        <v>2937</v>
      </c>
      <c r="BD71" s="468" t="s">
        <v>1539</v>
      </c>
      <c r="BE71" s="468" t="s">
        <v>2937</v>
      </c>
      <c r="BF71" s="468" t="s">
        <v>2937</v>
      </c>
      <c r="BG71" s="468" t="s">
        <v>2938</v>
      </c>
      <c r="BH71" s="468" t="s">
        <v>2938</v>
      </c>
      <c r="BI71" s="468" t="s">
        <v>2937</v>
      </c>
      <c r="BK71" s="468" t="b">
        <v>1</v>
      </c>
      <c r="BL71" s="468" t="b">
        <v>1</v>
      </c>
      <c r="BM71" s="468" t="b">
        <v>1</v>
      </c>
      <c r="BN71" s="468" t="b">
        <v>1</v>
      </c>
      <c r="BO71" s="468" t="b">
        <v>1</v>
      </c>
      <c r="BP71" s="468" t="b">
        <v>1</v>
      </c>
      <c r="BQ71" s="468" t="b">
        <v>1</v>
      </c>
      <c r="BS71" s="710"/>
    </row>
    <row r="72" spans="1:71" s="480" customFormat="1" ht="12" customHeight="1" x14ac:dyDescent="0.2">
      <c r="A72" s="502">
        <v>11400091</v>
      </c>
      <c r="B72" s="503" t="s">
        <v>2996</v>
      </c>
      <c r="C72" s="504" t="s">
        <v>1617</v>
      </c>
      <c r="D72" s="467" t="s">
        <v>1539</v>
      </c>
      <c r="E72" s="705"/>
      <c r="F72" s="504"/>
      <c r="G72" s="467"/>
      <c r="H72" s="468" t="s">
        <v>2937</v>
      </c>
      <c r="I72" s="468" t="s">
        <v>1539</v>
      </c>
      <c r="J72" s="468" t="s">
        <v>2937</v>
      </c>
      <c r="K72" s="468" t="s">
        <v>2937</v>
      </c>
      <c r="L72" s="468" t="s">
        <v>2938</v>
      </c>
      <c r="M72" s="468" t="s">
        <v>2938</v>
      </c>
      <c r="N72" s="468" t="s">
        <v>2937</v>
      </c>
      <c r="O72" s="469"/>
      <c r="P72" s="379">
        <v>31009424.030000001</v>
      </c>
      <c r="Q72" s="379">
        <v>31009424.030000001</v>
      </c>
      <c r="R72" s="379">
        <v>31009424.030000001</v>
      </c>
      <c r="S72" s="379">
        <v>31009424.030000001</v>
      </c>
      <c r="T72" s="379">
        <v>31009424.030000001</v>
      </c>
      <c r="U72" s="379">
        <v>31009424.030000001</v>
      </c>
      <c r="V72" s="379">
        <v>31009424.030000001</v>
      </c>
      <c r="W72" s="379">
        <v>31009424.030000001</v>
      </c>
      <c r="X72" s="379">
        <v>31009424.030000001</v>
      </c>
      <c r="Y72" s="379">
        <v>31009424.030000001</v>
      </c>
      <c r="Z72" s="379">
        <v>31009424.030000001</v>
      </c>
      <c r="AA72" s="379">
        <v>31009424.030000001</v>
      </c>
      <c r="AB72" s="379">
        <v>31009424.030000001</v>
      </c>
      <c r="AC72" s="379"/>
      <c r="AD72" s="379"/>
      <c r="AE72" s="379">
        <v>31009424.02999999</v>
      </c>
      <c r="AF72" s="481" t="s">
        <v>1618</v>
      </c>
      <c r="AG72" s="482"/>
      <c r="AH72" s="471"/>
      <c r="AI72" s="471">
        <v>31009424.02999999</v>
      </c>
      <c r="AJ72" s="471"/>
      <c r="AK72" s="472"/>
      <c r="AL72" s="471">
        <v>31009424.02999999</v>
      </c>
      <c r="AM72" s="473"/>
      <c r="AN72" s="471"/>
      <c r="AO72" s="474">
        <v>0</v>
      </c>
      <c r="AP72" s="475"/>
      <c r="AQ72" s="476">
        <v>31009424.030000001</v>
      </c>
      <c r="AR72" s="471"/>
      <c r="AS72" s="471">
        <v>31009424.030000001</v>
      </c>
      <c r="AT72" s="471"/>
      <c r="AU72" s="471"/>
      <c r="AV72" s="477">
        <v>31009424.030000001</v>
      </c>
      <c r="AW72" s="471"/>
      <c r="AX72" s="471"/>
      <c r="AY72" s="473">
        <v>0</v>
      </c>
      <c r="AZ72" s="478"/>
      <c r="BA72" s="479">
        <v>0</v>
      </c>
      <c r="BC72" s="468" t="s">
        <v>2937</v>
      </c>
      <c r="BD72" s="468" t="s">
        <v>1539</v>
      </c>
      <c r="BE72" s="468" t="s">
        <v>2937</v>
      </c>
      <c r="BF72" s="468" t="s">
        <v>2937</v>
      </c>
      <c r="BG72" s="468" t="s">
        <v>2938</v>
      </c>
      <c r="BH72" s="468" t="s">
        <v>2938</v>
      </c>
      <c r="BI72" s="468" t="s">
        <v>2937</v>
      </c>
      <c r="BK72" s="468" t="b">
        <v>1</v>
      </c>
      <c r="BL72" s="468" t="b">
        <v>1</v>
      </c>
      <c r="BM72" s="468" t="b">
        <v>1</v>
      </c>
      <c r="BN72" s="468" t="b">
        <v>1</v>
      </c>
      <c r="BO72" s="468" t="b">
        <v>1</v>
      </c>
      <c r="BP72" s="468" t="b">
        <v>1</v>
      </c>
      <c r="BQ72" s="468" t="b">
        <v>1</v>
      </c>
      <c r="BS72" s="710"/>
    </row>
    <row r="73" spans="1:71" s="480" customFormat="1" ht="12" customHeight="1" x14ac:dyDescent="0.2">
      <c r="A73" s="496">
        <v>11500001</v>
      </c>
      <c r="B73" s="497" t="s">
        <v>2997</v>
      </c>
      <c r="C73" s="466" t="s">
        <v>1619</v>
      </c>
      <c r="D73" s="467" t="s">
        <v>1539</v>
      </c>
      <c r="E73" s="705"/>
      <c r="F73" s="466"/>
      <c r="G73" s="467"/>
      <c r="H73" s="468" t="s">
        <v>2937</v>
      </c>
      <c r="I73" s="468" t="s">
        <v>1539</v>
      </c>
      <c r="J73" s="468" t="s">
        <v>2937</v>
      </c>
      <c r="K73" s="468" t="s">
        <v>2937</v>
      </c>
      <c r="L73" s="468" t="s">
        <v>2938</v>
      </c>
      <c r="M73" s="468" t="s">
        <v>2938</v>
      </c>
      <c r="N73" s="468" t="s">
        <v>2937</v>
      </c>
      <c r="O73" s="469"/>
      <c r="P73" s="379">
        <v>-925389</v>
      </c>
      <c r="Q73" s="379">
        <v>-927539</v>
      </c>
      <c r="R73" s="379">
        <v>-929689</v>
      </c>
      <c r="S73" s="379">
        <v>-931839</v>
      </c>
      <c r="T73" s="379">
        <v>-933989</v>
      </c>
      <c r="U73" s="379">
        <v>-936139</v>
      </c>
      <c r="V73" s="379">
        <v>-938289</v>
      </c>
      <c r="W73" s="379">
        <v>-940439</v>
      </c>
      <c r="X73" s="379">
        <v>-942589</v>
      </c>
      <c r="Y73" s="379">
        <v>-944739</v>
      </c>
      <c r="Z73" s="379">
        <v>-946889</v>
      </c>
      <c r="AA73" s="379">
        <v>-949039</v>
      </c>
      <c r="AB73" s="379">
        <v>-951189</v>
      </c>
      <c r="AC73" s="379"/>
      <c r="AD73" s="379"/>
      <c r="AE73" s="379">
        <v>-938289</v>
      </c>
      <c r="AF73" s="481">
        <v>21</v>
      </c>
      <c r="AG73" s="482"/>
      <c r="AH73" s="471"/>
      <c r="AI73" s="471">
        <v>-938289</v>
      </c>
      <c r="AJ73" s="471"/>
      <c r="AK73" s="472"/>
      <c r="AL73" s="471">
        <v>-938289</v>
      </c>
      <c r="AM73" s="473"/>
      <c r="AN73" s="471"/>
      <c r="AO73" s="474">
        <v>0</v>
      </c>
      <c r="AP73" s="475"/>
      <c r="AQ73" s="476">
        <v>-951189</v>
      </c>
      <c r="AR73" s="471"/>
      <c r="AS73" s="471">
        <v>-951189</v>
      </c>
      <c r="AT73" s="471"/>
      <c r="AU73" s="471"/>
      <c r="AV73" s="477">
        <v>-951189</v>
      </c>
      <c r="AW73" s="471"/>
      <c r="AX73" s="471"/>
      <c r="AY73" s="473">
        <v>0</v>
      </c>
      <c r="AZ73" s="478"/>
      <c r="BA73" s="479">
        <v>0</v>
      </c>
      <c r="BC73" s="468" t="s">
        <v>2937</v>
      </c>
      <c r="BD73" s="468" t="s">
        <v>1539</v>
      </c>
      <c r="BE73" s="468" t="s">
        <v>2937</v>
      </c>
      <c r="BF73" s="468" t="s">
        <v>2937</v>
      </c>
      <c r="BG73" s="468" t="s">
        <v>2938</v>
      </c>
      <c r="BH73" s="468" t="s">
        <v>2938</v>
      </c>
      <c r="BI73" s="468" t="s">
        <v>2937</v>
      </c>
      <c r="BK73" s="468" t="b">
        <v>1</v>
      </c>
      <c r="BL73" s="468" t="b">
        <v>1</v>
      </c>
      <c r="BM73" s="468" t="b">
        <v>1</v>
      </c>
      <c r="BN73" s="468" t="b">
        <v>1</v>
      </c>
      <c r="BO73" s="468" t="b">
        <v>1</v>
      </c>
      <c r="BP73" s="468" t="b">
        <v>1</v>
      </c>
      <c r="BQ73" s="468" t="b">
        <v>1</v>
      </c>
      <c r="BS73" s="710"/>
    </row>
    <row r="74" spans="1:71" s="480" customFormat="1" ht="12" customHeight="1" x14ac:dyDescent="0.2">
      <c r="A74" s="496">
        <v>11500011</v>
      </c>
      <c r="B74" s="497" t="s">
        <v>2998</v>
      </c>
      <c r="C74" s="466" t="s">
        <v>1620</v>
      </c>
      <c r="D74" s="467" t="s">
        <v>1539</v>
      </c>
      <c r="E74" s="705"/>
      <c r="F74" s="466"/>
      <c r="G74" s="467"/>
      <c r="H74" s="468" t="s">
        <v>2937</v>
      </c>
      <c r="I74" s="468" t="s">
        <v>1539</v>
      </c>
      <c r="J74" s="468" t="s">
        <v>2937</v>
      </c>
      <c r="K74" s="468" t="s">
        <v>2937</v>
      </c>
      <c r="L74" s="468" t="s">
        <v>2938</v>
      </c>
      <c r="M74" s="468" t="s">
        <v>2938</v>
      </c>
      <c r="N74" s="468" t="s">
        <v>2937</v>
      </c>
      <c r="O74" s="469"/>
      <c r="P74" s="379">
        <v>-302358.01</v>
      </c>
      <c r="Q74" s="379">
        <v>-302358.01</v>
      </c>
      <c r="R74" s="379">
        <v>-302358.01</v>
      </c>
      <c r="S74" s="379">
        <v>-302358.01</v>
      </c>
      <c r="T74" s="379">
        <v>-302358.01</v>
      </c>
      <c r="U74" s="379">
        <v>-302358.01</v>
      </c>
      <c r="V74" s="379">
        <v>-302358.01</v>
      </c>
      <c r="W74" s="379">
        <v>-302358.01</v>
      </c>
      <c r="X74" s="379">
        <v>-302358.01</v>
      </c>
      <c r="Y74" s="379">
        <v>-302358.01</v>
      </c>
      <c r="Z74" s="379">
        <v>-302358.01</v>
      </c>
      <c r="AA74" s="379">
        <v>-302358.01</v>
      </c>
      <c r="AB74" s="379">
        <v>-302358.01</v>
      </c>
      <c r="AC74" s="379"/>
      <c r="AD74" s="379"/>
      <c r="AE74" s="379">
        <v>-302358.00999999995</v>
      </c>
      <c r="AF74" s="481">
        <v>21</v>
      </c>
      <c r="AG74" s="482"/>
      <c r="AH74" s="471"/>
      <c r="AI74" s="471">
        <v>-302358.00999999995</v>
      </c>
      <c r="AJ74" s="471"/>
      <c r="AK74" s="472"/>
      <c r="AL74" s="471">
        <v>-302358.00999999995</v>
      </c>
      <c r="AM74" s="473"/>
      <c r="AN74" s="471"/>
      <c r="AO74" s="474">
        <v>0</v>
      </c>
      <c r="AP74" s="475"/>
      <c r="AQ74" s="476">
        <v>-302358.01</v>
      </c>
      <c r="AR74" s="471"/>
      <c r="AS74" s="471">
        <v>-302358.01</v>
      </c>
      <c r="AT74" s="471"/>
      <c r="AU74" s="471"/>
      <c r="AV74" s="477">
        <v>-302358.01</v>
      </c>
      <c r="AW74" s="471"/>
      <c r="AX74" s="471"/>
      <c r="AY74" s="473">
        <v>0</v>
      </c>
      <c r="AZ74" s="478"/>
      <c r="BA74" s="479">
        <v>0</v>
      </c>
      <c r="BC74" s="468" t="s">
        <v>2937</v>
      </c>
      <c r="BD74" s="468" t="s">
        <v>1539</v>
      </c>
      <c r="BE74" s="468" t="s">
        <v>2937</v>
      </c>
      <c r="BF74" s="468" t="s">
        <v>2937</v>
      </c>
      <c r="BG74" s="468" t="s">
        <v>2938</v>
      </c>
      <c r="BH74" s="468" t="s">
        <v>2938</v>
      </c>
      <c r="BI74" s="468" t="s">
        <v>2937</v>
      </c>
      <c r="BK74" s="468" t="b">
        <v>1</v>
      </c>
      <c r="BL74" s="468" t="b">
        <v>1</v>
      </c>
      <c r="BM74" s="468" t="b">
        <v>1</v>
      </c>
      <c r="BN74" s="468" t="b">
        <v>1</v>
      </c>
      <c r="BO74" s="468" t="b">
        <v>1</v>
      </c>
      <c r="BP74" s="468" t="b">
        <v>1</v>
      </c>
      <c r="BQ74" s="468" t="b">
        <v>1</v>
      </c>
      <c r="BS74" s="710"/>
    </row>
    <row r="75" spans="1:71" s="480" customFormat="1" ht="12" customHeight="1" x14ac:dyDescent="0.2">
      <c r="A75" s="496">
        <v>11500031</v>
      </c>
      <c r="B75" s="497" t="s">
        <v>2999</v>
      </c>
      <c r="C75" s="466" t="s">
        <v>1621</v>
      </c>
      <c r="D75" s="467" t="s">
        <v>1539</v>
      </c>
      <c r="E75" s="705"/>
      <c r="F75" s="466"/>
      <c r="G75" s="467"/>
      <c r="H75" s="468" t="s">
        <v>2937</v>
      </c>
      <c r="I75" s="468" t="s">
        <v>1539</v>
      </c>
      <c r="J75" s="468" t="s">
        <v>2937</v>
      </c>
      <c r="K75" s="468" t="s">
        <v>2937</v>
      </c>
      <c r="L75" s="468" t="s">
        <v>2938</v>
      </c>
      <c r="M75" s="468" t="s">
        <v>2938</v>
      </c>
      <c r="N75" s="468" t="s">
        <v>2937</v>
      </c>
      <c r="O75" s="469"/>
      <c r="P75" s="379">
        <v>-63800238.659999996</v>
      </c>
      <c r="Q75" s="379">
        <v>-64021313.659999996</v>
      </c>
      <c r="R75" s="379">
        <v>-64242388.659999996</v>
      </c>
      <c r="S75" s="379">
        <v>-64463463.659999996</v>
      </c>
      <c r="T75" s="379">
        <v>-64684538.659999996</v>
      </c>
      <c r="U75" s="379">
        <v>-64905613.659999996</v>
      </c>
      <c r="V75" s="379">
        <v>-65126688.659999996</v>
      </c>
      <c r="W75" s="379">
        <v>-65347763.659999996</v>
      </c>
      <c r="X75" s="379">
        <v>-65568838.659999996</v>
      </c>
      <c r="Y75" s="379">
        <v>-65789913.659999996</v>
      </c>
      <c r="Z75" s="379">
        <v>-66010988.659999996</v>
      </c>
      <c r="AA75" s="379">
        <v>-66232063.659999996</v>
      </c>
      <c r="AB75" s="379">
        <v>-66453138.659999996</v>
      </c>
      <c r="AC75" s="379"/>
      <c r="AD75" s="379"/>
      <c r="AE75" s="379">
        <v>-65126688.659999974</v>
      </c>
      <c r="AF75" s="481">
        <v>21</v>
      </c>
      <c r="AG75" s="482"/>
      <c r="AH75" s="471"/>
      <c r="AI75" s="471">
        <v>-65126688.659999974</v>
      </c>
      <c r="AJ75" s="471"/>
      <c r="AK75" s="472"/>
      <c r="AL75" s="471">
        <v>-65126688.659999974</v>
      </c>
      <c r="AM75" s="473"/>
      <c r="AN75" s="471"/>
      <c r="AO75" s="474">
        <v>0</v>
      </c>
      <c r="AP75" s="475"/>
      <c r="AQ75" s="476">
        <v>-66453138.659999996</v>
      </c>
      <c r="AR75" s="471"/>
      <c r="AS75" s="471">
        <v>-66453138.659999996</v>
      </c>
      <c r="AT75" s="471"/>
      <c r="AU75" s="471"/>
      <c r="AV75" s="477">
        <v>-66453138.659999996</v>
      </c>
      <c r="AW75" s="471"/>
      <c r="AX75" s="471"/>
      <c r="AY75" s="473">
        <v>0</v>
      </c>
      <c r="AZ75" s="478"/>
      <c r="BA75" s="479">
        <v>0</v>
      </c>
      <c r="BC75" s="468" t="s">
        <v>2937</v>
      </c>
      <c r="BD75" s="468" t="s">
        <v>1539</v>
      </c>
      <c r="BE75" s="468" t="s">
        <v>2937</v>
      </c>
      <c r="BF75" s="468" t="s">
        <v>2937</v>
      </c>
      <c r="BG75" s="468" t="s">
        <v>2938</v>
      </c>
      <c r="BH75" s="468" t="s">
        <v>2938</v>
      </c>
      <c r="BI75" s="468" t="s">
        <v>2937</v>
      </c>
      <c r="BK75" s="468" t="b">
        <v>1</v>
      </c>
      <c r="BL75" s="468" t="b">
        <v>1</v>
      </c>
      <c r="BM75" s="468" t="b">
        <v>1</v>
      </c>
      <c r="BN75" s="468" t="b">
        <v>1</v>
      </c>
      <c r="BO75" s="468" t="b">
        <v>1</v>
      </c>
      <c r="BP75" s="468" t="b">
        <v>1</v>
      </c>
      <c r="BQ75" s="468" t="b">
        <v>1</v>
      </c>
      <c r="BS75" s="710"/>
    </row>
    <row r="76" spans="1:71" s="480" customFormat="1" ht="12" customHeight="1" x14ac:dyDescent="0.2">
      <c r="A76" s="496">
        <v>11500041</v>
      </c>
      <c r="B76" s="497" t="s">
        <v>3000</v>
      </c>
      <c r="C76" s="466" t="s">
        <v>1622</v>
      </c>
      <c r="D76" s="467" t="s">
        <v>1539</v>
      </c>
      <c r="E76" s="705"/>
      <c r="F76" s="466"/>
      <c r="G76" s="467"/>
      <c r="H76" s="468" t="s">
        <v>2937</v>
      </c>
      <c r="I76" s="468" t="s">
        <v>1539</v>
      </c>
      <c r="J76" s="468" t="s">
        <v>2937</v>
      </c>
      <c r="K76" s="468" t="s">
        <v>2937</v>
      </c>
      <c r="L76" s="468" t="s">
        <v>2938</v>
      </c>
      <c r="M76" s="468" t="s">
        <v>2938</v>
      </c>
      <c r="N76" s="468" t="s">
        <v>2937</v>
      </c>
      <c r="O76" s="469"/>
      <c r="P76" s="379">
        <v>-41800138.520000003</v>
      </c>
      <c r="Q76" s="379">
        <v>-42184846.799999997</v>
      </c>
      <c r="R76" s="379">
        <v>-42569555.079999998</v>
      </c>
      <c r="S76" s="379">
        <v>-42954263.359999999</v>
      </c>
      <c r="T76" s="379">
        <v>-43338971.640000001</v>
      </c>
      <c r="U76" s="379">
        <v>-43723679.920000002</v>
      </c>
      <c r="V76" s="379">
        <v>-44108388.200000003</v>
      </c>
      <c r="W76" s="379">
        <v>-44493096.479999997</v>
      </c>
      <c r="X76" s="379">
        <v>-44877804.759999998</v>
      </c>
      <c r="Y76" s="379">
        <v>-45262513.039999999</v>
      </c>
      <c r="Z76" s="379">
        <v>-45647221.32</v>
      </c>
      <c r="AA76" s="379">
        <v>-46031929.600000001</v>
      </c>
      <c r="AB76" s="379">
        <v>-46416637.880000003</v>
      </c>
      <c r="AC76" s="379"/>
      <c r="AD76" s="379"/>
      <c r="AE76" s="379">
        <v>-44108388.200000003</v>
      </c>
      <c r="AF76" s="481" t="s">
        <v>1623</v>
      </c>
      <c r="AG76" s="482"/>
      <c r="AH76" s="471"/>
      <c r="AI76" s="471">
        <v>-44108388.200000003</v>
      </c>
      <c r="AJ76" s="471"/>
      <c r="AK76" s="472"/>
      <c r="AL76" s="471">
        <v>-44108388.200000003</v>
      </c>
      <c r="AM76" s="473"/>
      <c r="AN76" s="471"/>
      <c r="AO76" s="474">
        <v>0</v>
      </c>
      <c r="AP76" s="475"/>
      <c r="AQ76" s="476">
        <v>-46416637.880000003</v>
      </c>
      <c r="AR76" s="471"/>
      <c r="AS76" s="471">
        <v>-46416637.880000003</v>
      </c>
      <c r="AT76" s="471"/>
      <c r="AU76" s="471"/>
      <c r="AV76" s="477">
        <v>-46416637.880000003</v>
      </c>
      <c r="AW76" s="471"/>
      <c r="AX76" s="471"/>
      <c r="AY76" s="473">
        <v>0</v>
      </c>
      <c r="AZ76" s="478"/>
      <c r="BA76" s="479">
        <v>0</v>
      </c>
      <c r="BC76" s="468" t="s">
        <v>2937</v>
      </c>
      <c r="BD76" s="468" t="s">
        <v>1539</v>
      </c>
      <c r="BE76" s="468" t="s">
        <v>2937</v>
      </c>
      <c r="BF76" s="468" t="s">
        <v>2937</v>
      </c>
      <c r="BG76" s="468" t="s">
        <v>2938</v>
      </c>
      <c r="BH76" s="468" t="s">
        <v>2938</v>
      </c>
      <c r="BI76" s="468" t="s">
        <v>2937</v>
      </c>
      <c r="BK76" s="468" t="b">
        <v>1</v>
      </c>
      <c r="BL76" s="468" t="b">
        <v>1</v>
      </c>
      <c r="BM76" s="468" t="b">
        <v>1</v>
      </c>
      <c r="BN76" s="468" t="b">
        <v>1</v>
      </c>
      <c r="BO76" s="468" t="b">
        <v>1</v>
      </c>
      <c r="BP76" s="468" t="b">
        <v>1</v>
      </c>
      <c r="BQ76" s="468" t="b">
        <v>1</v>
      </c>
      <c r="BS76" s="710"/>
    </row>
    <row r="77" spans="1:71" s="480" customFormat="1" ht="12" customHeight="1" x14ac:dyDescent="0.2">
      <c r="A77" s="502">
        <v>11500051</v>
      </c>
      <c r="B77" s="503" t="s">
        <v>3001</v>
      </c>
      <c r="C77" s="504" t="s">
        <v>1624</v>
      </c>
      <c r="D77" s="467" t="s">
        <v>1539</v>
      </c>
      <c r="E77" s="705"/>
      <c r="F77" s="504"/>
      <c r="G77" s="467"/>
      <c r="H77" s="468" t="s">
        <v>2937</v>
      </c>
      <c r="I77" s="468" t="s">
        <v>1539</v>
      </c>
      <c r="J77" s="468" t="s">
        <v>2937</v>
      </c>
      <c r="K77" s="468" t="s">
        <v>2937</v>
      </c>
      <c r="L77" s="468" t="s">
        <v>2938</v>
      </c>
      <c r="M77" s="468" t="s">
        <v>2938</v>
      </c>
      <c r="N77" s="468" t="s">
        <v>2937</v>
      </c>
      <c r="O77" s="469"/>
      <c r="P77" s="379">
        <v>-16950332.899999999</v>
      </c>
      <c r="Q77" s="379">
        <v>-16950332.899999999</v>
      </c>
      <c r="R77" s="379">
        <v>-16950332.899999999</v>
      </c>
      <c r="S77" s="379">
        <v>-16950332.899999999</v>
      </c>
      <c r="T77" s="379">
        <v>-16950332.899999999</v>
      </c>
      <c r="U77" s="379">
        <v>-16950332.899999999</v>
      </c>
      <c r="V77" s="379">
        <v>-16950332.899999999</v>
      </c>
      <c r="W77" s="379">
        <v>-16950332.899999999</v>
      </c>
      <c r="X77" s="379">
        <v>-16950332.899999999</v>
      </c>
      <c r="Y77" s="379">
        <v>-16950332.899999999</v>
      </c>
      <c r="Z77" s="379">
        <v>-16950332.899999999</v>
      </c>
      <c r="AA77" s="379">
        <v>-16950332.899999999</v>
      </c>
      <c r="AB77" s="379">
        <v>-16950332.899999999</v>
      </c>
      <c r="AC77" s="379"/>
      <c r="AD77" s="379"/>
      <c r="AE77" s="379">
        <v>-16950332.900000002</v>
      </c>
      <c r="AF77" s="481" t="s">
        <v>1623</v>
      </c>
      <c r="AG77" s="482"/>
      <c r="AH77" s="471"/>
      <c r="AI77" s="471">
        <v>-16950332.900000002</v>
      </c>
      <c r="AJ77" s="471"/>
      <c r="AK77" s="472"/>
      <c r="AL77" s="471">
        <v>-16950332.900000002</v>
      </c>
      <c r="AM77" s="473"/>
      <c r="AN77" s="471"/>
      <c r="AO77" s="474">
        <v>0</v>
      </c>
      <c r="AP77" s="475"/>
      <c r="AQ77" s="476">
        <v>-16950332.899999999</v>
      </c>
      <c r="AR77" s="471"/>
      <c r="AS77" s="471">
        <v>-16950332.899999999</v>
      </c>
      <c r="AT77" s="471"/>
      <c r="AU77" s="471"/>
      <c r="AV77" s="477">
        <v>-16950332.899999999</v>
      </c>
      <c r="AW77" s="471"/>
      <c r="AX77" s="471"/>
      <c r="AY77" s="473">
        <v>0</v>
      </c>
      <c r="AZ77" s="478"/>
      <c r="BA77" s="479">
        <v>0</v>
      </c>
      <c r="BC77" s="468" t="s">
        <v>2937</v>
      </c>
      <c r="BD77" s="468" t="s">
        <v>1539</v>
      </c>
      <c r="BE77" s="468" t="s">
        <v>2937</v>
      </c>
      <c r="BF77" s="468" t="s">
        <v>2937</v>
      </c>
      <c r="BG77" s="468" t="s">
        <v>2938</v>
      </c>
      <c r="BH77" s="468" t="s">
        <v>2938</v>
      </c>
      <c r="BI77" s="468" t="s">
        <v>2937</v>
      </c>
      <c r="BK77" s="468" t="b">
        <v>1</v>
      </c>
      <c r="BL77" s="468" t="b">
        <v>1</v>
      </c>
      <c r="BM77" s="468" t="b">
        <v>1</v>
      </c>
      <c r="BN77" s="468" t="b">
        <v>1</v>
      </c>
      <c r="BO77" s="468" t="b">
        <v>1</v>
      </c>
      <c r="BP77" s="468" t="b">
        <v>1</v>
      </c>
      <c r="BQ77" s="468" t="b">
        <v>1</v>
      </c>
      <c r="BS77" s="710"/>
    </row>
    <row r="78" spans="1:71" s="480" customFormat="1" ht="12" customHeight="1" x14ac:dyDescent="0.2">
      <c r="A78" s="502">
        <v>11500061</v>
      </c>
      <c r="B78" s="503" t="s">
        <v>3002</v>
      </c>
      <c r="C78" s="466" t="s">
        <v>1625</v>
      </c>
      <c r="D78" s="467" t="s">
        <v>1539</v>
      </c>
      <c r="E78" s="705"/>
      <c r="F78" s="466"/>
      <c r="G78" s="467"/>
      <c r="H78" s="468" t="s">
        <v>2937</v>
      </c>
      <c r="I78" s="468" t="s">
        <v>1539</v>
      </c>
      <c r="J78" s="468" t="s">
        <v>2937</v>
      </c>
      <c r="K78" s="468" t="s">
        <v>2937</v>
      </c>
      <c r="L78" s="468" t="s">
        <v>2938</v>
      </c>
      <c r="M78" s="468" t="s">
        <v>2938</v>
      </c>
      <c r="N78" s="468" t="s">
        <v>2937</v>
      </c>
      <c r="O78" s="469"/>
      <c r="P78" s="379">
        <v>-5867268.1699999999</v>
      </c>
      <c r="Q78" s="379">
        <v>-5962684.3200000003</v>
      </c>
      <c r="R78" s="379">
        <v>-6058100.4699999997</v>
      </c>
      <c r="S78" s="379">
        <v>-6153516.6200000001</v>
      </c>
      <c r="T78" s="379">
        <v>-6248932.7699999996</v>
      </c>
      <c r="U78" s="379">
        <v>-6344348.9199999999</v>
      </c>
      <c r="V78" s="379">
        <v>-6439765.0700000003</v>
      </c>
      <c r="W78" s="379">
        <v>-6535181.2199999997</v>
      </c>
      <c r="X78" s="379">
        <v>-6630597.3700000001</v>
      </c>
      <c r="Y78" s="379">
        <v>-6726013.5199999996</v>
      </c>
      <c r="Z78" s="379">
        <v>-6821429.6699999999</v>
      </c>
      <c r="AA78" s="379">
        <v>-6916845.8200000003</v>
      </c>
      <c r="AB78" s="379">
        <v>-7012261.9699999997</v>
      </c>
      <c r="AC78" s="379"/>
      <c r="AD78" s="379"/>
      <c r="AE78" s="379">
        <v>-6439765.0700000003</v>
      </c>
      <c r="AF78" s="481" t="s">
        <v>1623</v>
      </c>
      <c r="AG78" s="482"/>
      <c r="AH78" s="471"/>
      <c r="AI78" s="471">
        <v>-6439765.0700000003</v>
      </c>
      <c r="AJ78" s="471"/>
      <c r="AK78" s="472"/>
      <c r="AL78" s="471">
        <v>-6439765.0700000003</v>
      </c>
      <c r="AM78" s="473"/>
      <c r="AN78" s="471"/>
      <c r="AO78" s="474">
        <v>0</v>
      </c>
      <c r="AP78" s="475"/>
      <c r="AQ78" s="476">
        <v>-7012261.9699999997</v>
      </c>
      <c r="AR78" s="471"/>
      <c r="AS78" s="471">
        <v>-7012261.9699999997</v>
      </c>
      <c r="AT78" s="471"/>
      <c r="AU78" s="471"/>
      <c r="AV78" s="477">
        <v>-7012261.9699999997</v>
      </c>
      <c r="AW78" s="471"/>
      <c r="AX78" s="471"/>
      <c r="AY78" s="473">
        <v>0</v>
      </c>
      <c r="AZ78" s="478"/>
      <c r="BA78" s="479">
        <v>0</v>
      </c>
      <c r="BC78" s="468" t="s">
        <v>2937</v>
      </c>
      <c r="BD78" s="468" t="s">
        <v>1539</v>
      </c>
      <c r="BE78" s="468" t="s">
        <v>2937</v>
      </c>
      <c r="BF78" s="468" t="s">
        <v>2937</v>
      </c>
      <c r="BG78" s="468" t="s">
        <v>2938</v>
      </c>
      <c r="BH78" s="468" t="s">
        <v>2938</v>
      </c>
      <c r="BI78" s="468" t="s">
        <v>2937</v>
      </c>
      <c r="BK78" s="468" t="b">
        <v>1</v>
      </c>
      <c r="BL78" s="468" t="b">
        <v>1</v>
      </c>
      <c r="BM78" s="468" t="b">
        <v>1</v>
      </c>
      <c r="BN78" s="468" t="b">
        <v>1</v>
      </c>
      <c r="BO78" s="468" t="b">
        <v>1</v>
      </c>
      <c r="BP78" s="468" t="b">
        <v>1</v>
      </c>
      <c r="BQ78" s="468" t="b">
        <v>1</v>
      </c>
      <c r="BS78" s="710"/>
    </row>
    <row r="79" spans="1:71" s="480" customFormat="1" ht="12" customHeight="1" x14ac:dyDescent="0.2">
      <c r="A79" s="505">
        <v>11710002</v>
      </c>
      <c r="B79" s="506" t="s">
        <v>3003</v>
      </c>
      <c r="C79" s="483" t="s">
        <v>1626</v>
      </c>
      <c r="D79" s="484" t="s">
        <v>1540</v>
      </c>
      <c r="E79" s="730"/>
      <c r="F79" s="501">
        <v>43070</v>
      </c>
      <c r="G79" s="484"/>
      <c r="H79" s="486" t="s">
        <v>2937</v>
      </c>
      <c r="I79" s="486" t="s">
        <v>2937</v>
      </c>
      <c r="J79" s="486" t="s">
        <v>1540</v>
      </c>
      <c r="K79" s="486" t="s">
        <v>2937</v>
      </c>
      <c r="L79" s="486" t="s">
        <v>2938</v>
      </c>
      <c r="M79" s="486" t="s">
        <v>2938</v>
      </c>
      <c r="N79" s="486" t="s">
        <v>2937</v>
      </c>
      <c r="O79" s="487"/>
      <c r="P79" s="381">
        <v>8654564.4700000007</v>
      </c>
      <c r="Q79" s="381">
        <v>8654564.4700000007</v>
      </c>
      <c r="R79" s="381">
        <v>8654564.4700000007</v>
      </c>
      <c r="S79" s="381">
        <v>8654564.4700000007</v>
      </c>
      <c r="T79" s="381">
        <v>8654564.4700000007</v>
      </c>
      <c r="U79" s="381">
        <v>8654564.4700000007</v>
      </c>
      <c r="V79" s="381">
        <v>8654564.4700000007</v>
      </c>
      <c r="W79" s="381">
        <v>8654564.4700000007</v>
      </c>
      <c r="X79" s="381">
        <v>8654564.4700000007</v>
      </c>
      <c r="Y79" s="381">
        <v>8654564.4700000007</v>
      </c>
      <c r="Z79" s="381">
        <v>8654564.4700000007</v>
      </c>
      <c r="AA79" s="381">
        <v>8654564.4700000007</v>
      </c>
      <c r="AB79" s="381">
        <v>8654564.4700000007</v>
      </c>
      <c r="AC79" s="381"/>
      <c r="AD79" s="381"/>
      <c r="AE79" s="381">
        <v>8654564.4700000007</v>
      </c>
      <c r="AF79" s="488"/>
      <c r="AG79" s="489">
        <v>3</v>
      </c>
      <c r="AH79" s="490"/>
      <c r="AI79" s="490"/>
      <c r="AJ79" s="490">
        <v>8654564.4700000007</v>
      </c>
      <c r="AK79" s="491"/>
      <c r="AL79" s="490">
        <v>8654564.4700000007</v>
      </c>
      <c r="AM79" s="492"/>
      <c r="AN79" s="490"/>
      <c r="AO79" s="493">
        <v>0</v>
      </c>
      <c r="AP79" s="490"/>
      <c r="AQ79" s="494">
        <v>8654564.4700000007</v>
      </c>
      <c r="AR79" s="490"/>
      <c r="AS79" s="490"/>
      <c r="AT79" s="490">
        <v>8654564.4700000007</v>
      </c>
      <c r="AU79" s="490"/>
      <c r="AV79" s="495">
        <v>8654564.4700000007</v>
      </c>
      <c r="AW79" s="490"/>
      <c r="AX79" s="490"/>
      <c r="AY79" s="492">
        <v>0</v>
      </c>
      <c r="AZ79" s="731"/>
      <c r="BA79" s="479">
        <v>0</v>
      </c>
      <c r="BC79" s="486" t="s">
        <v>2937</v>
      </c>
      <c r="BD79" s="486" t="s">
        <v>2937</v>
      </c>
      <c r="BE79" s="486" t="s">
        <v>1540</v>
      </c>
      <c r="BF79" s="468" t="s">
        <v>2937</v>
      </c>
      <c r="BG79" s="468" t="s">
        <v>2938</v>
      </c>
      <c r="BH79" s="468" t="s">
        <v>2938</v>
      </c>
      <c r="BI79" s="468" t="s">
        <v>2937</v>
      </c>
      <c r="BK79" s="468" t="b">
        <v>1</v>
      </c>
      <c r="BL79" s="468" t="b">
        <v>1</v>
      </c>
      <c r="BM79" s="468" t="b">
        <v>1</v>
      </c>
      <c r="BN79" s="468" t="b">
        <v>1</v>
      </c>
      <c r="BO79" s="468" t="b">
        <v>1</v>
      </c>
      <c r="BP79" s="468" t="b">
        <v>1</v>
      </c>
      <c r="BQ79" s="468" t="b">
        <v>1</v>
      </c>
      <c r="BS79" s="710"/>
    </row>
    <row r="80" spans="1:71" s="480" customFormat="1" ht="12" customHeight="1" x14ac:dyDescent="0.2">
      <c r="A80" s="496">
        <v>11730002</v>
      </c>
      <c r="B80" s="497" t="s">
        <v>3004</v>
      </c>
      <c r="C80" s="466" t="s">
        <v>1627</v>
      </c>
      <c r="D80" s="467" t="s">
        <v>1540</v>
      </c>
      <c r="E80" s="705"/>
      <c r="F80" s="466"/>
      <c r="G80" s="467"/>
      <c r="H80" s="468" t="s">
        <v>2937</v>
      </c>
      <c r="I80" s="468" t="s">
        <v>2937</v>
      </c>
      <c r="J80" s="468" t="s">
        <v>1540</v>
      </c>
      <c r="K80" s="468" t="s">
        <v>2937</v>
      </c>
      <c r="L80" s="468" t="s">
        <v>2938</v>
      </c>
      <c r="M80" s="468" t="s">
        <v>2938</v>
      </c>
      <c r="N80" s="468" t="s">
        <v>2937</v>
      </c>
      <c r="O80" s="469"/>
      <c r="P80" s="379">
        <v>0</v>
      </c>
      <c r="Q80" s="379">
        <v>0</v>
      </c>
      <c r="R80" s="379">
        <v>0</v>
      </c>
      <c r="S80" s="379">
        <v>0</v>
      </c>
      <c r="T80" s="379">
        <v>0</v>
      </c>
      <c r="U80" s="379">
        <v>0</v>
      </c>
      <c r="V80" s="379">
        <v>0</v>
      </c>
      <c r="W80" s="379">
        <v>0</v>
      </c>
      <c r="X80" s="379">
        <v>0</v>
      </c>
      <c r="Y80" s="379">
        <v>0</v>
      </c>
      <c r="Z80" s="379">
        <v>0</v>
      </c>
      <c r="AA80" s="379">
        <v>0</v>
      </c>
      <c r="AB80" s="379">
        <v>0</v>
      </c>
      <c r="AC80" s="379"/>
      <c r="AD80" s="379"/>
      <c r="AE80" s="379">
        <v>0</v>
      </c>
      <c r="AF80" s="481"/>
      <c r="AG80" s="482">
        <v>3</v>
      </c>
      <c r="AH80" s="471"/>
      <c r="AI80" s="471"/>
      <c r="AJ80" s="471">
        <v>0</v>
      </c>
      <c r="AK80" s="472"/>
      <c r="AL80" s="471">
        <v>0</v>
      </c>
      <c r="AM80" s="473"/>
      <c r="AN80" s="471"/>
      <c r="AO80" s="474">
        <v>0</v>
      </c>
      <c r="AP80" s="475"/>
      <c r="AQ80" s="476">
        <v>0</v>
      </c>
      <c r="AR80" s="471"/>
      <c r="AS80" s="471"/>
      <c r="AT80" s="471">
        <v>0</v>
      </c>
      <c r="AU80" s="471"/>
      <c r="AV80" s="477">
        <v>0</v>
      </c>
      <c r="AW80" s="471"/>
      <c r="AX80" s="471"/>
      <c r="AY80" s="473">
        <v>0</v>
      </c>
      <c r="AZ80" s="478"/>
      <c r="BA80" s="479">
        <v>0</v>
      </c>
      <c r="BC80" s="468" t="s">
        <v>2937</v>
      </c>
      <c r="BD80" s="468" t="s">
        <v>2937</v>
      </c>
      <c r="BE80" s="468" t="s">
        <v>1540</v>
      </c>
      <c r="BF80" s="468" t="s">
        <v>2937</v>
      </c>
      <c r="BG80" s="468" t="s">
        <v>2938</v>
      </c>
      <c r="BH80" s="468" t="s">
        <v>2938</v>
      </c>
      <c r="BI80" s="468" t="s">
        <v>2937</v>
      </c>
      <c r="BK80" s="468" t="b">
        <v>1</v>
      </c>
      <c r="BL80" s="468" t="b">
        <v>1</v>
      </c>
      <c r="BM80" s="468" t="b">
        <v>1</v>
      </c>
      <c r="BN80" s="468" t="b">
        <v>1</v>
      </c>
      <c r="BO80" s="468" t="b">
        <v>1</v>
      </c>
      <c r="BP80" s="468" t="b">
        <v>1</v>
      </c>
      <c r="BQ80" s="468" t="b">
        <v>1</v>
      </c>
      <c r="BS80" s="710"/>
    </row>
    <row r="81" spans="1:71" s="480" customFormat="1" ht="12" customHeight="1" x14ac:dyDescent="0.2">
      <c r="A81" s="496">
        <v>12100503</v>
      </c>
      <c r="B81" s="497" t="s">
        <v>3005</v>
      </c>
      <c r="C81" s="466" t="s">
        <v>1628</v>
      </c>
      <c r="D81" s="467" t="s">
        <v>1541</v>
      </c>
      <c r="E81" s="705"/>
      <c r="F81" s="466"/>
      <c r="G81" s="467"/>
      <c r="H81" s="468" t="s">
        <v>2937</v>
      </c>
      <c r="I81" s="468" t="s">
        <v>2937</v>
      </c>
      <c r="J81" s="468" t="s">
        <v>2937</v>
      </c>
      <c r="K81" s="468" t="s">
        <v>1541</v>
      </c>
      <c r="L81" s="468" t="s">
        <v>2938</v>
      </c>
      <c r="M81" s="468" t="s">
        <v>2938</v>
      </c>
      <c r="N81" s="468" t="s">
        <v>2937</v>
      </c>
      <c r="O81" s="469"/>
      <c r="P81" s="379">
        <v>213769.21</v>
      </c>
      <c r="Q81" s="379">
        <v>214862.67</v>
      </c>
      <c r="R81" s="379">
        <v>222092.84</v>
      </c>
      <c r="S81" s="379">
        <v>227677.04</v>
      </c>
      <c r="T81" s="379">
        <v>135228.78</v>
      </c>
      <c r="U81" s="379">
        <v>140570.60999999999</v>
      </c>
      <c r="V81" s="379">
        <v>144207.96</v>
      </c>
      <c r="W81" s="379">
        <v>157073.10999999999</v>
      </c>
      <c r="X81" s="379">
        <v>237716.74</v>
      </c>
      <c r="Y81" s="379">
        <v>243299.64</v>
      </c>
      <c r="Z81" s="379">
        <v>237231.62</v>
      </c>
      <c r="AA81" s="379">
        <v>263136.03000000003</v>
      </c>
      <c r="AB81" s="379">
        <v>268297.65999999997</v>
      </c>
      <c r="AC81" s="379"/>
      <c r="AD81" s="379"/>
      <c r="AE81" s="379">
        <v>205344.20625000002</v>
      </c>
      <c r="AF81" s="481"/>
      <c r="AG81" s="482"/>
      <c r="AH81" s="471"/>
      <c r="AI81" s="471"/>
      <c r="AJ81" s="471"/>
      <c r="AK81" s="472">
        <v>205344.20625000002</v>
      </c>
      <c r="AL81" s="471">
        <v>205344.20625000002</v>
      </c>
      <c r="AM81" s="473"/>
      <c r="AN81" s="471"/>
      <c r="AO81" s="474">
        <v>0</v>
      </c>
      <c r="AP81" s="475"/>
      <c r="AQ81" s="476">
        <v>268297.65999999997</v>
      </c>
      <c r="AR81" s="471"/>
      <c r="AS81" s="471"/>
      <c r="AT81" s="471"/>
      <c r="AU81" s="471">
        <v>268297.65999999997</v>
      </c>
      <c r="AV81" s="477">
        <v>268297.65999999997</v>
      </c>
      <c r="AW81" s="471"/>
      <c r="AX81" s="471"/>
      <c r="AY81" s="473">
        <v>0</v>
      </c>
      <c r="AZ81" s="478">
        <v>121</v>
      </c>
      <c r="BA81" s="479">
        <v>0</v>
      </c>
      <c r="BC81" s="468" t="s">
        <v>2937</v>
      </c>
      <c r="BD81" s="468" t="s">
        <v>2937</v>
      </c>
      <c r="BE81" s="468" t="s">
        <v>2937</v>
      </c>
      <c r="BF81" s="468" t="s">
        <v>1541</v>
      </c>
      <c r="BG81" s="468" t="s">
        <v>2938</v>
      </c>
      <c r="BH81" s="468" t="s">
        <v>2938</v>
      </c>
      <c r="BI81" s="468" t="s">
        <v>2937</v>
      </c>
      <c r="BK81" s="468" t="b">
        <v>1</v>
      </c>
      <c r="BL81" s="468" t="b">
        <v>1</v>
      </c>
      <c r="BM81" s="468" t="b">
        <v>1</v>
      </c>
      <c r="BN81" s="468" t="b">
        <v>1</v>
      </c>
      <c r="BO81" s="468" t="b">
        <v>1</v>
      </c>
      <c r="BP81" s="468" t="b">
        <v>1</v>
      </c>
      <c r="BQ81" s="468" t="b">
        <v>1</v>
      </c>
      <c r="BS81" s="710"/>
    </row>
    <row r="82" spans="1:71" s="480" customFormat="1" ht="12" customHeight="1" x14ac:dyDescent="0.2">
      <c r="A82" s="496">
        <v>12100513</v>
      </c>
      <c r="B82" s="497" t="s">
        <v>3006</v>
      </c>
      <c r="C82" s="466" t="s">
        <v>1628</v>
      </c>
      <c r="D82" s="467" t="s">
        <v>1541</v>
      </c>
      <c r="E82" s="705"/>
      <c r="F82" s="466"/>
      <c r="G82" s="467"/>
      <c r="H82" s="468" t="s">
        <v>2937</v>
      </c>
      <c r="I82" s="468" t="s">
        <v>2937</v>
      </c>
      <c r="J82" s="468" t="s">
        <v>2937</v>
      </c>
      <c r="K82" s="468" t="s">
        <v>1541</v>
      </c>
      <c r="L82" s="468" t="s">
        <v>2938</v>
      </c>
      <c r="M82" s="468" t="s">
        <v>2938</v>
      </c>
      <c r="N82" s="468" t="s">
        <v>2937</v>
      </c>
      <c r="O82" s="469"/>
      <c r="P82" s="379">
        <v>2893076.35</v>
      </c>
      <c r="Q82" s="379">
        <v>2892847</v>
      </c>
      <c r="R82" s="379">
        <v>2892847</v>
      </c>
      <c r="S82" s="379">
        <v>2892847</v>
      </c>
      <c r="T82" s="379">
        <v>2892847</v>
      </c>
      <c r="U82" s="379">
        <v>2892847</v>
      </c>
      <c r="V82" s="379">
        <v>2932604.74</v>
      </c>
      <c r="W82" s="379">
        <v>2932665.98</v>
      </c>
      <c r="X82" s="379">
        <v>2932665.98</v>
      </c>
      <c r="Y82" s="379">
        <v>2932604.74</v>
      </c>
      <c r="Z82" s="379">
        <v>2932604.74</v>
      </c>
      <c r="AA82" s="379">
        <v>2932604.74</v>
      </c>
      <c r="AB82" s="379">
        <v>2932607.54</v>
      </c>
      <c r="AC82" s="379"/>
      <c r="AD82" s="379"/>
      <c r="AE82" s="379">
        <v>2914402.322083334</v>
      </c>
      <c r="AF82" s="481"/>
      <c r="AG82" s="482"/>
      <c r="AH82" s="471"/>
      <c r="AI82" s="471"/>
      <c r="AJ82" s="471"/>
      <c r="AK82" s="472">
        <v>2914402.322083334</v>
      </c>
      <c r="AL82" s="471">
        <v>2914402.322083334</v>
      </c>
      <c r="AM82" s="473"/>
      <c r="AN82" s="471"/>
      <c r="AO82" s="474">
        <v>0</v>
      </c>
      <c r="AP82" s="475"/>
      <c r="AQ82" s="476">
        <v>2932607.54</v>
      </c>
      <c r="AR82" s="471"/>
      <c r="AS82" s="471"/>
      <c r="AT82" s="471"/>
      <c r="AU82" s="471">
        <v>2932607.54</v>
      </c>
      <c r="AV82" s="477">
        <v>2932607.54</v>
      </c>
      <c r="AW82" s="471"/>
      <c r="AX82" s="471"/>
      <c r="AY82" s="473">
        <v>0</v>
      </c>
      <c r="AZ82" s="478">
        <v>121</v>
      </c>
      <c r="BA82" s="479">
        <v>0</v>
      </c>
      <c r="BC82" s="468" t="s">
        <v>2937</v>
      </c>
      <c r="BD82" s="468" t="s">
        <v>2937</v>
      </c>
      <c r="BE82" s="468" t="s">
        <v>2937</v>
      </c>
      <c r="BF82" s="468" t="s">
        <v>1541</v>
      </c>
      <c r="BG82" s="468" t="s">
        <v>2938</v>
      </c>
      <c r="BH82" s="468" t="s">
        <v>2938</v>
      </c>
      <c r="BI82" s="468" t="s">
        <v>2937</v>
      </c>
      <c r="BK82" s="468" t="b">
        <v>1</v>
      </c>
      <c r="BL82" s="468" t="b">
        <v>1</v>
      </c>
      <c r="BM82" s="468" t="b">
        <v>1</v>
      </c>
      <c r="BN82" s="468" t="b">
        <v>1</v>
      </c>
      <c r="BO82" s="468" t="b">
        <v>1</v>
      </c>
      <c r="BP82" s="468" t="b">
        <v>1</v>
      </c>
      <c r="BQ82" s="468" t="b">
        <v>1</v>
      </c>
      <c r="BS82" s="710"/>
    </row>
    <row r="83" spans="1:71" s="480" customFormat="1" ht="12" customHeight="1" x14ac:dyDescent="0.2">
      <c r="A83" s="380">
        <v>12200503</v>
      </c>
      <c r="B83" s="378" t="s">
        <v>3007</v>
      </c>
      <c r="C83" s="466" t="s">
        <v>1629</v>
      </c>
      <c r="D83" s="467" t="s">
        <v>1541</v>
      </c>
      <c r="E83" s="705"/>
      <c r="F83" s="466"/>
      <c r="G83" s="467"/>
      <c r="H83" s="468" t="s">
        <v>2937</v>
      </c>
      <c r="I83" s="468" t="s">
        <v>2937</v>
      </c>
      <c r="J83" s="468" t="s">
        <v>2937</v>
      </c>
      <c r="K83" s="468" t="s">
        <v>1541</v>
      </c>
      <c r="L83" s="468" t="s">
        <v>2938</v>
      </c>
      <c r="M83" s="468" t="s">
        <v>2938</v>
      </c>
      <c r="N83" s="468" t="s">
        <v>2937</v>
      </c>
      <c r="O83" s="469"/>
      <c r="P83" s="379">
        <v>-20712.62</v>
      </c>
      <c r="Q83" s="379">
        <v>-20712.73</v>
      </c>
      <c r="R83" s="379">
        <v>-20712.73</v>
      </c>
      <c r="S83" s="379">
        <v>-20712.73</v>
      </c>
      <c r="T83" s="379">
        <v>-20712.73</v>
      </c>
      <c r="U83" s="379">
        <v>-20712.73</v>
      </c>
      <c r="V83" s="379">
        <v>-20712.73</v>
      </c>
      <c r="W83" s="379">
        <v>-20712.73</v>
      </c>
      <c r="X83" s="379">
        <v>-20712.73</v>
      </c>
      <c r="Y83" s="379">
        <v>-20712.88</v>
      </c>
      <c r="Z83" s="379">
        <v>-20712.88</v>
      </c>
      <c r="AA83" s="379">
        <v>-20712.88</v>
      </c>
      <c r="AB83" s="379">
        <v>-20712.88</v>
      </c>
      <c r="AC83" s="379"/>
      <c r="AD83" s="379"/>
      <c r="AE83" s="379">
        <v>-20712.769166666669</v>
      </c>
      <c r="AF83" s="481"/>
      <c r="AG83" s="482"/>
      <c r="AH83" s="471"/>
      <c r="AI83" s="471"/>
      <c r="AJ83" s="471"/>
      <c r="AK83" s="472">
        <v>-20712.769166666669</v>
      </c>
      <c r="AL83" s="471">
        <v>-20712.769166666669</v>
      </c>
      <c r="AM83" s="473"/>
      <c r="AN83" s="471"/>
      <c r="AO83" s="474">
        <v>0</v>
      </c>
      <c r="AP83" s="475"/>
      <c r="AQ83" s="476">
        <v>-20712.88</v>
      </c>
      <c r="AR83" s="471"/>
      <c r="AS83" s="471"/>
      <c r="AT83" s="471"/>
      <c r="AU83" s="471">
        <v>-20712.88</v>
      </c>
      <c r="AV83" s="477">
        <v>-20712.88</v>
      </c>
      <c r="AW83" s="471"/>
      <c r="AX83" s="471"/>
      <c r="AY83" s="473">
        <v>0</v>
      </c>
      <c r="AZ83" s="478">
        <v>121</v>
      </c>
      <c r="BA83" s="479">
        <v>0</v>
      </c>
      <c r="BC83" s="468" t="s">
        <v>2937</v>
      </c>
      <c r="BD83" s="468" t="s">
        <v>2937</v>
      </c>
      <c r="BE83" s="468" t="s">
        <v>2937</v>
      </c>
      <c r="BF83" s="468" t="s">
        <v>1541</v>
      </c>
      <c r="BG83" s="468" t="s">
        <v>2938</v>
      </c>
      <c r="BH83" s="468" t="s">
        <v>2938</v>
      </c>
      <c r="BI83" s="468" t="s">
        <v>2937</v>
      </c>
      <c r="BK83" s="468" t="b">
        <v>1</v>
      </c>
      <c r="BL83" s="468" t="b">
        <v>1</v>
      </c>
      <c r="BM83" s="468" t="b">
        <v>1</v>
      </c>
      <c r="BN83" s="468" t="b">
        <v>1</v>
      </c>
      <c r="BO83" s="468" t="b">
        <v>1</v>
      </c>
      <c r="BP83" s="468" t="b">
        <v>1</v>
      </c>
      <c r="BQ83" s="468" t="b">
        <v>1</v>
      </c>
      <c r="BS83" s="710"/>
    </row>
    <row r="84" spans="1:71" s="480" customFormat="1" ht="12" customHeight="1" x14ac:dyDescent="0.2">
      <c r="A84" s="496">
        <v>12310000</v>
      </c>
      <c r="B84" s="497" t="s">
        <v>3008</v>
      </c>
      <c r="C84" s="466" t="s">
        <v>1630</v>
      </c>
      <c r="D84" s="467" t="s">
        <v>1541</v>
      </c>
      <c r="E84" s="705"/>
      <c r="F84" s="466"/>
      <c r="G84" s="467"/>
      <c r="H84" s="468" t="s">
        <v>2937</v>
      </c>
      <c r="I84" s="468" t="s">
        <v>2937</v>
      </c>
      <c r="J84" s="468" t="s">
        <v>2937</v>
      </c>
      <c r="K84" s="468" t="s">
        <v>1541</v>
      </c>
      <c r="L84" s="468" t="s">
        <v>2938</v>
      </c>
      <c r="M84" s="468" t="s">
        <v>2938</v>
      </c>
      <c r="N84" s="468" t="s">
        <v>2937</v>
      </c>
      <c r="O84" s="469"/>
      <c r="P84" s="379">
        <v>25282008</v>
      </c>
      <c r="Q84" s="379">
        <v>25282008</v>
      </c>
      <c r="R84" s="379">
        <v>25282008</v>
      </c>
      <c r="S84" s="379">
        <v>25149902</v>
      </c>
      <c r="T84" s="379">
        <v>25149902</v>
      </c>
      <c r="U84" s="379">
        <v>25149902</v>
      </c>
      <c r="V84" s="379">
        <v>25296040</v>
      </c>
      <c r="W84" s="379">
        <v>25296040</v>
      </c>
      <c r="X84" s="379">
        <v>25296040</v>
      </c>
      <c r="Y84" s="379">
        <v>25161015</v>
      </c>
      <c r="Z84" s="379">
        <v>25161015</v>
      </c>
      <c r="AA84" s="379">
        <v>25161015</v>
      </c>
      <c r="AB84" s="379">
        <v>24740576</v>
      </c>
      <c r="AC84" s="379"/>
      <c r="AD84" s="379"/>
      <c r="AE84" s="379">
        <v>25199681.583333332</v>
      </c>
      <c r="AF84" s="481"/>
      <c r="AG84" s="482"/>
      <c r="AH84" s="471"/>
      <c r="AI84" s="471"/>
      <c r="AJ84" s="471"/>
      <c r="AK84" s="472">
        <v>25199681.583333332</v>
      </c>
      <c r="AL84" s="471">
        <v>25199681.583333332</v>
      </c>
      <c r="AM84" s="473"/>
      <c r="AN84" s="471"/>
      <c r="AO84" s="474">
        <v>0</v>
      </c>
      <c r="AP84" s="475"/>
      <c r="AQ84" s="476">
        <v>24740576</v>
      </c>
      <c r="AR84" s="471"/>
      <c r="AS84" s="471"/>
      <c r="AT84" s="471"/>
      <c r="AU84" s="471">
        <v>24740576</v>
      </c>
      <c r="AV84" s="477">
        <v>24740576</v>
      </c>
      <c r="AW84" s="471"/>
      <c r="AX84" s="471"/>
      <c r="AY84" s="473">
        <v>0</v>
      </c>
      <c r="AZ84" s="478" t="s">
        <v>2914</v>
      </c>
      <c r="BA84" s="479">
        <v>0</v>
      </c>
      <c r="BC84" s="468" t="s">
        <v>2937</v>
      </c>
      <c r="BD84" s="468" t="s">
        <v>2937</v>
      </c>
      <c r="BE84" s="468" t="s">
        <v>2937</v>
      </c>
      <c r="BF84" s="468" t="s">
        <v>1541</v>
      </c>
      <c r="BG84" s="468" t="s">
        <v>2938</v>
      </c>
      <c r="BH84" s="468" t="s">
        <v>2938</v>
      </c>
      <c r="BI84" s="468" t="s">
        <v>2937</v>
      </c>
      <c r="BK84" s="468" t="b">
        <v>1</v>
      </c>
      <c r="BL84" s="468" t="b">
        <v>1</v>
      </c>
      <c r="BM84" s="468" t="b">
        <v>1</v>
      </c>
      <c r="BN84" s="468" t="b">
        <v>1</v>
      </c>
      <c r="BO84" s="468" t="b">
        <v>1</v>
      </c>
      <c r="BP84" s="468" t="b">
        <v>1</v>
      </c>
      <c r="BQ84" s="468" t="b">
        <v>1</v>
      </c>
      <c r="BS84" s="384"/>
    </row>
    <row r="85" spans="1:71" s="480" customFormat="1" ht="12" customHeight="1" x14ac:dyDescent="0.2">
      <c r="A85" s="496">
        <v>12400043</v>
      </c>
      <c r="B85" s="497" t="s">
        <v>3009</v>
      </c>
      <c r="C85" s="466" t="s">
        <v>1631</v>
      </c>
      <c r="D85" s="467" t="s">
        <v>1541</v>
      </c>
      <c r="E85" s="705"/>
      <c r="F85" s="466"/>
      <c r="G85" s="467"/>
      <c r="H85" s="468" t="s">
        <v>2937</v>
      </c>
      <c r="I85" s="468" t="s">
        <v>2937</v>
      </c>
      <c r="J85" s="468" t="s">
        <v>2937</v>
      </c>
      <c r="K85" s="468" t="s">
        <v>1541</v>
      </c>
      <c r="L85" s="468" t="s">
        <v>2938</v>
      </c>
      <c r="M85" s="468" t="s">
        <v>2938</v>
      </c>
      <c r="N85" s="468" t="s">
        <v>2937</v>
      </c>
      <c r="O85" s="469"/>
      <c r="P85" s="379">
        <v>47037521.68</v>
      </c>
      <c r="Q85" s="379">
        <v>47037521.68</v>
      </c>
      <c r="R85" s="379">
        <v>47037521.68</v>
      </c>
      <c r="S85" s="379">
        <v>47189058.789999999</v>
      </c>
      <c r="T85" s="379">
        <v>47189058.789999999</v>
      </c>
      <c r="U85" s="379">
        <v>47189058.789999999</v>
      </c>
      <c r="V85" s="379">
        <v>47751511.579999998</v>
      </c>
      <c r="W85" s="379">
        <v>47751511.579999998</v>
      </c>
      <c r="X85" s="379">
        <v>47751511.579999998</v>
      </c>
      <c r="Y85" s="379">
        <v>47911773.350000001</v>
      </c>
      <c r="Z85" s="379">
        <v>47911773.350000001</v>
      </c>
      <c r="AA85" s="379">
        <v>47911773.350000001</v>
      </c>
      <c r="AB85" s="379">
        <v>48277398.609999999</v>
      </c>
      <c r="AC85" s="379"/>
      <c r="AD85" s="379"/>
      <c r="AE85" s="379">
        <v>47524127.888750009</v>
      </c>
      <c r="AF85" s="481"/>
      <c r="AG85" s="482"/>
      <c r="AH85" s="471"/>
      <c r="AI85" s="471"/>
      <c r="AJ85" s="471"/>
      <c r="AK85" s="472">
        <v>47524127.888750009</v>
      </c>
      <c r="AL85" s="471">
        <v>47524127.888750009</v>
      </c>
      <c r="AM85" s="473"/>
      <c r="AN85" s="471"/>
      <c r="AO85" s="474">
        <v>0</v>
      </c>
      <c r="AP85" s="475"/>
      <c r="AQ85" s="476">
        <v>48277398.609999999</v>
      </c>
      <c r="AR85" s="471"/>
      <c r="AS85" s="471"/>
      <c r="AT85" s="471"/>
      <c r="AU85" s="471">
        <v>48277398.609999999</v>
      </c>
      <c r="AV85" s="477">
        <v>48277398.609999999</v>
      </c>
      <c r="AW85" s="471"/>
      <c r="AX85" s="471"/>
      <c r="AY85" s="473">
        <v>0</v>
      </c>
      <c r="AZ85" s="478" t="s">
        <v>2915</v>
      </c>
      <c r="BA85" s="479">
        <v>0</v>
      </c>
      <c r="BC85" s="468" t="s">
        <v>2937</v>
      </c>
      <c r="BD85" s="468" t="s">
        <v>2937</v>
      </c>
      <c r="BE85" s="468" t="s">
        <v>2937</v>
      </c>
      <c r="BF85" s="468" t="s">
        <v>1541</v>
      </c>
      <c r="BG85" s="468" t="s">
        <v>2938</v>
      </c>
      <c r="BH85" s="468" t="s">
        <v>2938</v>
      </c>
      <c r="BI85" s="468" t="s">
        <v>2937</v>
      </c>
      <c r="BK85" s="468" t="b">
        <v>1</v>
      </c>
      <c r="BL85" s="468" t="b">
        <v>1</v>
      </c>
      <c r="BM85" s="468" t="b">
        <v>1</v>
      </c>
      <c r="BN85" s="468" t="b">
        <v>1</v>
      </c>
      <c r="BO85" s="468" t="b">
        <v>1</v>
      </c>
      <c r="BP85" s="468" t="b">
        <v>1</v>
      </c>
      <c r="BQ85" s="468" t="b">
        <v>1</v>
      </c>
      <c r="BS85" s="384"/>
    </row>
    <row r="86" spans="1:71" s="480" customFormat="1" ht="12" customHeight="1" x14ac:dyDescent="0.2">
      <c r="A86" s="496">
        <v>12400503</v>
      </c>
      <c r="B86" s="497" t="s">
        <v>3010</v>
      </c>
      <c r="C86" s="466" t="s">
        <v>1632</v>
      </c>
      <c r="D86" s="467" t="s">
        <v>1541</v>
      </c>
      <c r="E86" s="705"/>
      <c r="F86" s="466"/>
      <c r="G86" s="467"/>
      <c r="H86" s="468" t="s">
        <v>2937</v>
      </c>
      <c r="I86" s="468" t="s">
        <v>2937</v>
      </c>
      <c r="J86" s="468" t="s">
        <v>2937</v>
      </c>
      <c r="K86" s="468" t="s">
        <v>1541</v>
      </c>
      <c r="L86" s="468" t="s">
        <v>2938</v>
      </c>
      <c r="M86" s="468" t="s">
        <v>2938</v>
      </c>
      <c r="N86" s="468" t="s">
        <v>2937</v>
      </c>
      <c r="O86" s="469"/>
      <c r="P86" s="379">
        <v>295511.7</v>
      </c>
      <c r="Q86" s="379">
        <v>289409.64</v>
      </c>
      <c r="R86" s="379">
        <v>283603.40999999997</v>
      </c>
      <c r="S86" s="379">
        <v>277382.84999999998</v>
      </c>
      <c r="T86" s="379">
        <v>272155.52000000002</v>
      </c>
      <c r="U86" s="379">
        <v>266736</v>
      </c>
      <c r="V86" s="379">
        <v>261703.63</v>
      </c>
      <c r="W86" s="379">
        <v>255839.5</v>
      </c>
      <c r="X86" s="379">
        <v>250203.49</v>
      </c>
      <c r="Y86" s="379">
        <v>231823.14</v>
      </c>
      <c r="Z86" s="379">
        <v>114789.17</v>
      </c>
      <c r="AA86" s="379">
        <v>231781.7</v>
      </c>
      <c r="AB86" s="379">
        <v>228052.32</v>
      </c>
      <c r="AC86" s="379"/>
      <c r="AD86" s="379"/>
      <c r="AE86" s="379">
        <v>249767.50500000003</v>
      </c>
      <c r="AF86" s="481"/>
      <c r="AG86" s="482"/>
      <c r="AH86" s="471"/>
      <c r="AI86" s="471"/>
      <c r="AJ86" s="471"/>
      <c r="AK86" s="472">
        <v>249767.50500000003</v>
      </c>
      <c r="AL86" s="471">
        <v>249767.50500000003</v>
      </c>
      <c r="AM86" s="473"/>
      <c r="AN86" s="471"/>
      <c r="AO86" s="474">
        <v>0</v>
      </c>
      <c r="AP86" s="475"/>
      <c r="AQ86" s="476">
        <v>228052.32</v>
      </c>
      <c r="AR86" s="471"/>
      <c r="AS86" s="471"/>
      <c r="AT86" s="471"/>
      <c r="AU86" s="471">
        <v>228052.32</v>
      </c>
      <c r="AV86" s="477">
        <v>228052.32</v>
      </c>
      <c r="AW86" s="471"/>
      <c r="AX86" s="471"/>
      <c r="AY86" s="473">
        <v>0</v>
      </c>
      <c r="AZ86" s="478" t="s">
        <v>2910</v>
      </c>
      <c r="BA86" s="479">
        <v>0</v>
      </c>
      <c r="BC86" s="468" t="s">
        <v>2937</v>
      </c>
      <c r="BD86" s="468" t="s">
        <v>2937</v>
      </c>
      <c r="BE86" s="468" t="s">
        <v>2937</v>
      </c>
      <c r="BF86" s="468" t="s">
        <v>1541</v>
      </c>
      <c r="BG86" s="468" t="s">
        <v>2938</v>
      </c>
      <c r="BH86" s="468" t="s">
        <v>2938</v>
      </c>
      <c r="BI86" s="468" t="s">
        <v>2937</v>
      </c>
      <c r="BK86" s="468" t="b">
        <v>1</v>
      </c>
      <c r="BL86" s="468" t="b">
        <v>1</v>
      </c>
      <c r="BM86" s="468" t="b">
        <v>1</v>
      </c>
      <c r="BN86" s="468" t="b">
        <v>1</v>
      </c>
      <c r="BO86" s="468" t="b">
        <v>1</v>
      </c>
      <c r="BP86" s="468" t="b">
        <v>1</v>
      </c>
      <c r="BQ86" s="468" t="b">
        <v>1</v>
      </c>
      <c r="BS86" s="384"/>
    </row>
    <row r="87" spans="1:71" s="480" customFormat="1" ht="12" customHeight="1" x14ac:dyDescent="0.2">
      <c r="A87" s="496">
        <v>12400542</v>
      </c>
      <c r="B87" s="497" t="s">
        <v>3011</v>
      </c>
      <c r="C87" s="466" t="s">
        <v>1633</v>
      </c>
      <c r="D87" s="467" t="s">
        <v>1541</v>
      </c>
      <c r="E87" s="705"/>
      <c r="F87" s="466"/>
      <c r="G87" s="467"/>
      <c r="H87" s="468" t="s">
        <v>2937</v>
      </c>
      <c r="I87" s="468" t="s">
        <v>2937</v>
      </c>
      <c r="J87" s="468" t="s">
        <v>2937</v>
      </c>
      <c r="K87" s="468" t="s">
        <v>1541</v>
      </c>
      <c r="L87" s="468" t="s">
        <v>2938</v>
      </c>
      <c r="M87" s="468" t="s">
        <v>2938</v>
      </c>
      <c r="N87" s="468" t="s">
        <v>2937</v>
      </c>
      <c r="O87" s="469"/>
      <c r="P87" s="379">
        <v>-5417100</v>
      </c>
      <c r="Q87" s="379">
        <v>-5417100</v>
      </c>
      <c r="R87" s="379">
        <v>-5417100</v>
      </c>
      <c r="S87" s="379">
        <v>-5417100</v>
      </c>
      <c r="T87" s="379">
        <v>-5417100</v>
      </c>
      <c r="U87" s="379">
        <v>-5417100</v>
      </c>
      <c r="V87" s="379">
        <v>-5417100</v>
      </c>
      <c r="W87" s="379">
        <v>-5417100</v>
      </c>
      <c r="X87" s="379">
        <v>-5417100</v>
      </c>
      <c r="Y87" s="379">
        <v>-5417100</v>
      </c>
      <c r="Z87" s="379">
        <v>-5417100</v>
      </c>
      <c r="AA87" s="379">
        <v>-4514250</v>
      </c>
      <c r="AB87" s="379">
        <v>-4514250</v>
      </c>
      <c r="AC87" s="379"/>
      <c r="AD87" s="379"/>
      <c r="AE87" s="379">
        <v>-5304243.75</v>
      </c>
      <c r="AF87" s="481"/>
      <c r="AG87" s="482"/>
      <c r="AH87" s="471"/>
      <c r="AI87" s="471"/>
      <c r="AJ87" s="471"/>
      <c r="AK87" s="472">
        <v>-5304243.75</v>
      </c>
      <c r="AL87" s="471">
        <v>-5304243.75</v>
      </c>
      <c r="AM87" s="473"/>
      <c r="AN87" s="471"/>
      <c r="AO87" s="474">
        <v>0</v>
      </c>
      <c r="AP87" s="475"/>
      <c r="AQ87" s="476">
        <v>-4514250</v>
      </c>
      <c r="AR87" s="471"/>
      <c r="AS87" s="471"/>
      <c r="AT87" s="471"/>
      <c r="AU87" s="471">
        <v>-4514250</v>
      </c>
      <c r="AV87" s="477">
        <v>-4514250</v>
      </c>
      <c r="AW87" s="471"/>
      <c r="AX87" s="471"/>
      <c r="AY87" s="473">
        <v>0</v>
      </c>
      <c r="AZ87" s="478" t="s">
        <v>2916</v>
      </c>
      <c r="BA87" s="479">
        <v>0</v>
      </c>
      <c r="BC87" s="468" t="s">
        <v>2937</v>
      </c>
      <c r="BD87" s="468" t="s">
        <v>2937</v>
      </c>
      <c r="BE87" s="468" t="s">
        <v>2937</v>
      </c>
      <c r="BF87" s="468" t="s">
        <v>1541</v>
      </c>
      <c r="BG87" s="468" t="s">
        <v>2938</v>
      </c>
      <c r="BH87" s="468" t="s">
        <v>2938</v>
      </c>
      <c r="BI87" s="468" t="s">
        <v>2937</v>
      </c>
      <c r="BK87" s="468" t="b">
        <v>1</v>
      </c>
      <c r="BL87" s="468" t="b">
        <v>1</v>
      </c>
      <c r="BM87" s="468" t="b">
        <v>1</v>
      </c>
      <c r="BN87" s="468" t="b">
        <v>1</v>
      </c>
      <c r="BO87" s="468" t="b">
        <v>1</v>
      </c>
      <c r="BP87" s="468" t="b">
        <v>1</v>
      </c>
      <c r="BQ87" s="468" t="b">
        <v>1</v>
      </c>
      <c r="BS87" s="384"/>
    </row>
    <row r="88" spans="1:71" s="480" customFormat="1" ht="12" customHeight="1" x14ac:dyDescent="0.2">
      <c r="A88" s="496">
        <v>12400552</v>
      </c>
      <c r="B88" s="497" t="s">
        <v>3012</v>
      </c>
      <c r="C88" s="466" t="s">
        <v>1634</v>
      </c>
      <c r="D88" s="467" t="s">
        <v>1541</v>
      </c>
      <c r="E88" s="705"/>
      <c r="F88" s="466"/>
      <c r="G88" s="467"/>
      <c r="H88" s="468" t="s">
        <v>2937</v>
      </c>
      <c r="I88" s="468" t="s">
        <v>2937</v>
      </c>
      <c r="J88" s="468" t="s">
        <v>2937</v>
      </c>
      <c r="K88" s="468" t="s">
        <v>1541</v>
      </c>
      <c r="L88" s="468" t="s">
        <v>2938</v>
      </c>
      <c r="M88" s="468" t="s">
        <v>2938</v>
      </c>
      <c r="N88" s="468" t="s">
        <v>2937</v>
      </c>
      <c r="O88" s="469"/>
      <c r="P88" s="379">
        <v>5417100</v>
      </c>
      <c r="Q88" s="379">
        <v>5417100</v>
      </c>
      <c r="R88" s="379">
        <v>5417100</v>
      </c>
      <c r="S88" s="379">
        <v>5417100</v>
      </c>
      <c r="T88" s="379">
        <v>5417100</v>
      </c>
      <c r="U88" s="379">
        <v>5417100</v>
      </c>
      <c r="V88" s="379">
        <v>5417100</v>
      </c>
      <c r="W88" s="379">
        <v>5417100</v>
      </c>
      <c r="X88" s="379">
        <v>5417100</v>
      </c>
      <c r="Y88" s="379">
        <v>5417100</v>
      </c>
      <c r="Z88" s="379">
        <v>5417100</v>
      </c>
      <c r="AA88" s="379">
        <v>4514250</v>
      </c>
      <c r="AB88" s="379">
        <v>4514250</v>
      </c>
      <c r="AC88" s="379"/>
      <c r="AD88" s="379"/>
      <c r="AE88" s="379">
        <v>5304243.75</v>
      </c>
      <c r="AF88" s="481"/>
      <c r="AG88" s="482"/>
      <c r="AH88" s="471"/>
      <c r="AI88" s="471"/>
      <c r="AJ88" s="471"/>
      <c r="AK88" s="472">
        <v>5304243.75</v>
      </c>
      <c r="AL88" s="471">
        <v>5304243.75</v>
      </c>
      <c r="AM88" s="473"/>
      <c r="AN88" s="471"/>
      <c r="AO88" s="474">
        <v>0</v>
      </c>
      <c r="AP88" s="475"/>
      <c r="AQ88" s="476">
        <v>4514250</v>
      </c>
      <c r="AR88" s="471"/>
      <c r="AS88" s="471"/>
      <c r="AT88" s="471"/>
      <c r="AU88" s="471">
        <v>4514250</v>
      </c>
      <c r="AV88" s="477">
        <v>4514250</v>
      </c>
      <c r="AW88" s="471"/>
      <c r="AX88" s="471"/>
      <c r="AY88" s="473">
        <v>0</v>
      </c>
      <c r="AZ88" s="478" t="s">
        <v>2916</v>
      </c>
      <c r="BA88" s="479">
        <v>0</v>
      </c>
      <c r="BC88" s="468" t="s">
        <v>2937</v>
      </c>
      <c r="BD88" s="468" t="s">
        <v>2937</v>
      </c>
      <c r="BE88" s="468" t="s">
        <v>2937</v>
      </c>
      <c r="BF88" s="468" t="s">
        <v>1541</v>
      </c>
      <c r="BG88" s="468" t="s">
        <v>2938</v>
      </c>
      <c r="BH88" s="468" t="s">
        <v>2938</v>
      </c>
      <c r="BI88" s="468" t="s">
        <v>2937</v>
      </c>
      <c r="BK88" s="468" t="b">
        <v>1</v>
      </c>
      <c r="BL88" s="468" t="b">
        <v>1</v>
      </c>
      <c r="BM88" s="468" t="b">
        <v>1</v>
      </c>
      <c r="BN88" s="468" t="b">
        <v>1</v>
      </c>
      <c r="BO88" s="468" t="b">
        <v>1</v>
      </c>
      <c r="BP88" s="468" t="b">
        <v>1</v>
      </c>
      <c r="BQ88" s="468" t="b">
        <v>1</v>
      </c>
      <c r="BS88" s="384"/>
    </row>
    <row r="89" spans="1:71" s="480" customFormat="1" ht="12" customHeight="1" x14ac:dyDescent="0.2">
      <c r="A89" s="496">
        <v>12400553</v>
      </c>
      <c r="B89" s="497" t="s">
        <v>3013</v>
      </c>
      <c r="C89" s="466" t="s">
        <v>1635</v>
      </c>
      <c r="D89" s="467" t="s">
        <v>1541</v>
      </c>
      <c r="E89" s="705"/>
      <c r="F89" s="466"/>
      <c r="G89" s="467"/>
      <c r="H89" s="468" t="s">
        <v>2937</v>
      </c>
      <c r="I89" s="468" t="s">
        <v>2937</v>
      </c>
      <c r="J89" s="468" t="s">
        <v>2937</v>
      </c>
      <c r="K89" s="468" t="s">
        <v>1541</v>
      </c>
      <c r="L89" s="468" t="s">
        <v>2938</v>
      </c>
      <c r="M89" s="468" t="s">
        <v>2938</v>
      </c>
      <c r="N89" s="468" t="s">
        <v>2937</v>
      </c>
      <c r="O89" s="469"/>
      <c r="P89" s="379">
        <v>1140418.31</v>
      </c>
      <c r="Q89" s="379">
        <v>1117337</v>
      </c>
      <c r="R89" s="379">
        <v>1117337</v>
      </c>
      <c r="S89" s="379">
        <v>1105663.44</v>
      </c>
      <c r="T89" s="379">
        <v>1093900.3600000001</v>
      </c>
      <c r="U89" s="379">
        <v>1082047.06</v>
      </c>
      <c r="V89" s="379">
        <v>1070102.8400000001</v>
      </c>
      <c r="W89" s="379">
        <v>1058067</v>
      </c>
      <c r="X89" s="379">
        <v>1045938.82</v>
      </c>
      <c r="Y89" s="379">
        <v>1033717.59</v>
      </c>
      <c r="Z89" s="379">
        <v>1021402.58</v>
      </c>
      <c r="AA89" s="379">
        <v>1009140.12</v>
      </c>
      <c r="AB89" s="379">
        <v>996635.37</v>
      </c>
      <c r="AC89" s="379"/>
      <c r="AD89" s="379"/>
      <c r="AE89" s="379">
        <v>1068598.3875</v>
      </c>
      <c r="AF89" s="481"/>
      <c r="AG89" s="482"/>
      <c r="AH89" s="471"/>
      <c r="AI89" s="471"/>
      <c r="AJ89" s="471"/>
      <c r="AK89" s="472">
        <v>1068598.3875</v>
      </c>
      <c r="AL89" s="471">
        <v>1068598.3875</v>
      </c>
      <c r="AM89" s="473"/>
      <c r="AN89" s="471"/>
      <c r="AO89" s="474">
        <v>0</v>
      </c>
      <c r="AP89" s="475"/>
      <c r="AQ89" s="476">
        <v>996635.37</v>
      </c>
      <c r="AR89" s="471"/>
      <c r="AS89" s="471"/>
      <c r="AT89" s="471"/>
      <c r="AU89" s="471">
        <v>996635.37</v>
      </c>
      <c r="AV89" s="477">
        <v>996635.37</v>
      </c>
      <c r="AW89" s="471"/>
      <c r="AX89" s="471"/>
      <c r="AY89" s="473">
        <v>0</v>
      </c>
      <c r="AZ89" s="478" t="s">
        <v>2910</v>
      </c>
      <c r="BA89" s="479">
        <v>0</v>
      </c>
      <c r="BC89" s="468" t="s">
        <v>2937</v>
      </c>
      <c r="BD89" s="468" t="s">
        <v>2937</v>
      </c>
      <c r="BE89" s="468" t="s">
        <v>2937</v>
      </c>
      <c r="BF89" s="468" t="s">
        <v>1541</v>
      </c>
      <c r="BG89" s="468" t="s">
        <v>2938</v>
      </c>
      <c r="BH89" s="468" t="s">
        <v>2938</v>
      </c>
      <c r="BI89" s="468" t="s">
        <v>2937</v>
      </c>
      <c r="BK89" s="468" t="b">
        <v>1</v>
      </c>
      <c r="BL89" s="468" t="b">
        <v>1</v>
      </c>
      <c r="BM89" s="468" t="b">
        <v>1</v>
      </c>
      <c r="BN89" s="468" t="b">
        <v>1</v>
      </c>
      <c r="BO89" s="468" t="b">
        <v>1</v>
      </c>
      <c r="BP89" s="468" t="b">
        <v>1</v>
      </c>
      <c r="BQ89" s="468" t="b">
        <v>1</v>
      </c>
      <c r="BS89" s="384"/>
    </row>
    <row r="90" spans="1:71" s="480" customFormat="1" ht="12" customHeight="1" x14ac:dyDescent="0.2">
      <c r="A90" s="496">
        <v>12400723</v>
      </c>
      <c r="B90" s="497" t="s">
        <v>3014</v>
      </c>
      <c r="C90" s="466" t="s">
        <v>1636</v>
      </c>
      <c r="D90" s="467" t="s">
        <v>1541</v>
      </c>
      <c r="E90" s="705"/>
      <c r="F90" s="466"/>
      <c r="G90" s="467"/>
      <c r="H90" s="468" t="s">
        <v>2937</v>
      </c>
      <c r="I90" s="468" t="s">
        <v>2937</v>
      </c>
      <c r="J90" s="468" t="s">
        <v>2937</v>
      </c>
      <c r="K90" s="468" t="s">
        <v>1541</v>
      </c>
      <c r="L90" s="468" t="s">
        <v>2938</v>
      </c>
      <c r="M90" s="468" t="s">
        <v>2938</v>
      </c>
      <c r="N90" s="468" t="s">
        <v>2937</v>
      </c>
      <c r="O90" s="469"/>
      <c r="P90" s="379">
        <v>0</v>
      </c>
      <c r="Q90" s="379">
        <v>0</v>
      </c>
      <c r="R90" s="379">
        <v>0</v>
      </c>
      <c r="S90" s="379">
        <v>0</v>
      </c>
      <c r="T90" s="379">
        <v>0</v>
      </c>
      <c r="U90" s="379">
        <v>0</v>
      </c>
      <c r="V90" s="379">
        <v>0</v>
      </c>
      <c r="W90" s="379">
        <v>0</v>
      </c>
      <c r="X90" s="379">
        <v>0</v>
      </c>
      <c r="Y90" s="379">
        <v>0</v>
      </c>
      <c r="Z90" s="379">
        <v>0</v>
      </c>
      <c r="AA90" s="379">
        <v>0</v>
      </c>
      <c r="AB90" s="379">
        <v>0</v>
      </c>
      <c r="AC90" s="379"/>
      <c r="AD90" s="379"/>
      <c r="AE90" s="379">
        <v>0</v>
      </c>
      <c r="AF90" s="481"/>
      <c r="AG90" s="482"/>
      <c r="AH90" s="471"/>
      <c r="AI90" s="471"/>
      <c r="AJ90" s="471"/>
      <c r="AK90" s="472">
        <v>0</v>
      </c>
      <c r="AL90" s="471">
        <v>0</v>
      </c>
      <c r="AM90" s="473"/>
      <c r="AN90" s="471"/>
      <c r="AO90" s="474">
        <v>0</v>
      </c>
      <c r="AP90" s="475"/>
      <c r="AQ90" s="476">
        <v>0</v>
      </c>
      <c r="AR90" s="471"/>
      <c r="AS90" s="471"/>
      <c r="AT90" s="471"/>
      <c r="AU90" s="471">
        <v>0</v>
      </c>
      <c r="AV90" s="477">
        <v>0</v>
      </c>
      <c r="AW90" s="471"/>
      <c r="AX90" s="471"/>
      <c r="AY90" s="473">
        <v>0</v>
      </c>
      <c r="AZ90" s="478" t="s">
        <v>2910</v>
      </c>
      <c r="BA90" s="479">
        <v>0</v>
      </c>
      <c r="BC90" s="468" t="s">
        <v>2937</v>
      </c>
      <c r="BD90" s="468" t="s">
        <v>2937</v>
      </c>
      <c r="BE90" s="468" t="s">
        <v>2937</v>
      </c>
      <c r="BF90" s="468" t="s">
        <v>1541</v>
      </c>
      <c r="BG90" s="468" t="s">
        <v>2938</v>
      </c>
      <c r="BH90" s="468" t="s">
        <v>2938</v>
      </c>
      <c r="BI90" s="468" t="s">
        <v>2937</v>
      </c>
      <c r="BK90" s="468" t="b">
        <v>1</v>
      </c>
      <c r="BL90" s="468" t="b">
        <v>1</v>
      </c>
      <c r="BM90" s="468" t="b">
        <v>1</v>
      </c>
      <c r="BN90" s="468" t="b">
        <v>1</v>
      </c>
      <c r="BO90" s="468" t="b">
        <v>1</v>
      </c>
      <c r="BP90" s="468" t="b">
        <v>1</v>
      </c>
      <c r="BQ90" s="468" t="b">
        <v>1</v>
      </c>
      <c r="BS90" s="384"/>
    </row>
    <row r="91" spans="1:71" s="480" customFormat="1" ht="12" customHeight="1" x14ac:dyDescent="0.2">
      <c r="A91" s="496">
        <v>12800001</v>
      </c>
      <c r="B91" s="497" t="s">
        <v>3015</v>
      </c>
      <c r="C91" s="466" t="s">
        <v>1637</v>
      </c>
      <c r="D91" s="467" t="s">
        <v>1539</v>
      </c>
      <c r="E91" s="705"/>
      <c r="F91" s="466"/>
      <c r="G91" s="467"/>
      <c r="H91" s="468" t="s">
        <v>2937</v>
      </c>
      <c r="I91" s="468" t="s">
        <v>1539</v>
      </c>
      <c r="J91" s="468" t="s">
        <v>2937</v>
      </c>
      <c r="K91" s="468" t="s">
        <v>2937</v>
      </c>
      <c r="L91" s="468" t="s">
        <v>2938</v>
      </c>
      <c r="M91" s="468" t="s">
        <v>2938</v>
      </c>
      <c r="N91" s="468" t="s">
        <v>2937</v>
      </c>
      <c r="O91" s="469"/>
      <c r="P91" s="379">
        <v>18500000</v>
      </c>
      <c r="Q91" s="379">
        <v>18500000</v>
      </c>
      <c r="R91" s="379">
        <v>18500000</v>
      </c>
      <c r="S91" s="379">
        <v>18500000</v>
      </c>
      <c r="T91" s="379">
        <v>18500000</v>
      </c>
      <c r="U91" s="379">
        <v>18500000</v>
      </c>
      <c r="V91" s="379">
        <v>18500000</v>
      </c>
      <c r="W91" s="379">
        <v>18500000</v>
      </c>
      <c r="X91" s="379">
        <v>18500000</v>
      </c>
      <c r="Y91" s="379">
        <v>18500000</v>
      </c>
      <c r="Z91" s="379">
        <v>18500000</v>
      </c>
      <c r="AA91" s="379">
        <v>18500000</v>
      </c>
      <c r="AB91" s="379">
        <v>18500000</v>
      </c>
      <c r="AC91" s="379"/>
      <c r="AD91" s="379"/>
      <c r="AE91" s="379">
        <v>18500000</v>
      </c>
      <c r="AF91" s="481" t="s">
        <v>1638</v>
      </c>
      <c r="AG91" s="482"/>
      <c r="AH91" s="471"/>
      <c r="AI91" s="471">
        <v>18500000</v>
      </c>
      <c r="AJ91" s="471"/>
      <c r="AK91" s="472"/>
      <c r="AL91" s="471">
        <v>18500000</v>
      </c>
      <c r="AM91" s="473"/>
      <c r="AN91" s="471"/>
      <c r="AO91" s="474">
        <v>0</v>
      </c>
      <c r="AP91" s="475"/>
      <c r="AQ91" s="476">
        <v>18500000</v>
      </c>
      <c r="AR91" s="471"/>
      <c r="AS91" s="471">
        <v>18500000</v>
      </c>
      <c r="AT91" s="471"/>
      <c r="AU91" s="471"/>
      <c r="AV91" s="477">
        <v>18500000</v>
      </c>
      <c r="AW91" s="471"/>
      <c r="AX91" s="471"/>
      <c r="AY91" s="473">
        <v>0</v>
      </c>
      <c r="AZ91" s="478"/>
      <c r="BA91" s="479">
        <v>0</v>
      </c>
      <c r="BC91" s="468" t="s">
        <v>2937</v>
      </c>
      <c r="BD91" s="468" t="s">
        <v>1539</v>
      </c>
      <c r="BE91" s="468" t="s">
        <v>2937</v>
      </c>
      <c r="BF91" s="468" t="s">
        <v>2937</v>
      </c>
      <c r="BG91" s="468" t="s">
        <v>2938</v>
      </c>
      <c r="BH91" s="468" t="s">
        <v>2938</v>
      </c>
      <c r="BI91" s="468" t="s">
        <v>2937</v>
      </c>
      <c r="BK91" s="468" t="b">
        <v>1</v>
      </c>
      <c r="BL91" s="468" t="b">
        <v>1</v>
      </c>
      <c r="BM91" s="468" t="b">
        <v>1</v>
      </c>
      <c r="BN91" s="468" t="b">
        <v>1</v>
      </c>
      <c r="BO91" s="468" t="b">
        <v>1</v>
      </c>
      <c r="BP91" s="468" t="b">
        <v>1</v>
      </c>
      <c r="BQ91" s="468" t="b">
        <v>1</v>
      </c>
      <c r="BS91" s="384"/>
    </row>
    <row r="92" spans="1:71" s="480" customFormat="1" ht="12" customHeight="1" x14ac:dyDescent="0.2">
      <c r="A92" s="496">
        <v>12800011</v>
      </c>
      <c r="B92" s="497" t="s">
        <v>3016</v>
      </c>
      <c r="C92" s="466" t="s">
        <v>1639</v>
      </c>
      <c r="D92" s="467" t="s">
        <v>1541</v>
      </c>
      <c r="E92" s="705"/>
      <c r="F92" s="466"/>
      <c r="G92" s="467"/>
      <c r="H92" s="468" t="s">
        <v>2937</v>
      </c>
      <c r="I92" s="468" t="s">
        <v>2937</v>
      </c>
      <c r="J92" s="468" t="s">
        <v>2937</v>
      </c>
      <c r="K92" s="468" t="s">
        <v>1541</v>
      </c>
      <c r="L92" s="468" t="s">
        <v>2938</v>
      </c>
      <c r="M92" s="468" t="s">
        <v>2938</v>
      </c>
      <c r="N92" s="468" t="s">
        <v>2937</v>
      </c>
      <c r="O92" s="469"/>
      <c r="P92" s="379">
        <v>1667631.98</v>
      </c>
      <c r="Q92" s="379">
        <v>1668180.25</v>
      </c>
      <c r="R92" s="379">
        <v>1668746.98</v>
      </c>
      <c r="S92" s="379">
        <v>1669313.9</v>
      </c>
      <c r="T92" s="379">
        <v>1669826.13</v>
      </c>
      <c r="U92" s="379">
        <v>1670393.42</v>
      </c>
      <c r="V92" s="379">
        <v>1670942.59</v>
      </c>
      <c r="W92" s="379">
        <v>1671510.26</v>
      </c>
      <c r="X92" s="379">
        <v>1672059.8</v>
      </c>
      <c r="Y92" s="379">
        <v>1672788.17</v>
      </c>
      <c r="Z92" s="379">
        <v>1673711.63</v>
      </c>
      <c r="AA92" s="379">
        <v>1674605.74</v>
      </c>
      <c r="AB92" s="379">
        <v>1675530.2</v>
      </c>
      <c r="AC92" s="379"/>
      <c r="AD92" s="379"/>
      <c r="AE92" s="379">
        <v>1671138.3299999998</v>
      </c>
      <c r="AF92" s="507" t="s">
        <v>396</v>
      </c>
      <c r="AG92" s="508"/>
      <c r="AH92" s="471"/>
      <c r="AI92" s="471"/>
      <c r="AJ92" s="471"/>
      <c r="AK92" s="472">
        <v>1671138.3299999998</v>
      </c>
      <c r="AL92" s="471">
        <v>1671138.3299999998</v>
      </c>
      <c r="AM92" s="473"/>
      <c r="AN92" s="471"/>
      <c r="AO92" s="474">
        <v>0</v>
      </c>
      <c r="AP92" s="475"/>
      <c r="AQ92" s="476">
        <v>1675530.2</v>
      </c>
      <c r="AR92" s="471"/>
      <c r="AS92" s="471"/>
      <c r="AT92" s="471"/>
      <c r="AU92" s="471">
        <v>1675530.2</v>
      </c>
      <c r="AV92" s="477">
        <v>1675530.2</v>
      </c>
      <c r="AW92" s="471"/>
      <c r="AX92" s="471"/>
      <c r="AY92" s="473">
        <v>0</v>
      </c>
      <c r="AZ92" s="478" t="s">
        <v>2912</v>
      </c>
      <c r="BA92" s="479">
        <v>0</v>
      </c>
      <c r="BC92" s="468" t="s">
        <v>2937</v>
      </c>
      <c r="BD92" s="468" t="s">
        <v>2937</v>
      </c>
      <c r="BE92" s="468" t="s">
        <v>2937</v>
      </c>
      <c r="BF92" s="468" t="s">
        <v>1541</v>
      </c>
      <c r="BG92" s="468" t="s">
        <v>2938</v>
      </c>
      <c r="BH92" s="468" t="s">
        <v>2938</v>
      </c>
      <c r="BI92" s="468" t="s">
        <v>2937</v>
      </c>
      <c r="BK92" s="468" t="b">
        <v>1</v>
      </c>
      <c r="BL92" s="468" t="b">
        <v>1</v>
      </c>
      <c r="BM92" s="468" t="b">
        <v>1</v>
      </c>
      <c r="BN92" s="468" t="b">
        <v>1</v>
      </c>
      <c r="BO92" s="468" t="b">
        <v>1</v>
      </c>
      <c r="BP92" s="468" t="b">
        <v>1</v>
      </c>
      <c r="BQ92" s="468" t="b">
        <v>1</v>
      </c>
      <c r="BS92" s="384"/>
    </row>
    <row r="93" spans="1:71" s="480" customFormat="1" ht="12" customHeight="1" x14ac:dyDescent="0.2">
      <c r="A93" s="496">
        <v>13100543</v>
      </c>
      <c r="B93" s="497" t="s">
        <v>3017</v>
      </c>
      <c r="C93" s="466" t="s">
        <v>1640</v>
      </c>
      <c r="D93" s="467" t="s">
        <v>1542</v>
      </c>
      <c r="E93" s="705"/>
      <c r="F93" s="466"/>
      <c r="G93" s="467"/>
      <c r="H93" s="468" t="s">
        <v>2937</v>
      </c>
      <c r="I93" s="468" t="s">
        <v>2937</v>
      </c>
      <c r="J93" s="468" t="s">
        <v>2937</v>
      </c>
      <c r="K93" s="468" t="s">
        <v>2937</v>
      </c>
      <c r="L93" s="468" t="s">
        <v>1542</v>
      </c>
      <c r="M93" s="468" t="s">
        <v>2938</v>
      </c>
      <c r="N93" s="468" t="s">
        <v>1542</v>
      </c>
      <c r="O93" s="469"/>
      <c r="P93" s="379">
        <v>104259.67</v>
      </c>
      <c r="Q93" s="379">
        <v>111657.62</v>
      </c>
      <c r="R93" s="379">
        <v>116018.57</v>
      </c>
      <c r="S93" s="379">
        <v>122321.72</v>
      </c>
      <c r="T93" s="379">
        <v>126736.62</v>
      </c>
      <c r="U93" s="379">
        <v>133967.22</v>
      </c>
      <c r="V93" s="379">
        <v>142319.22</v>
      </c>
      <c r="W93" s="379">
        <v>161897.32</v>
      </c>
      <c r="X93" s="379">
        <v>182255.73</v>
      </c>
      <c r="Y93" s="379">
        <v>187755.67</v>
      </c>
      <c r="Z93" s="379">
        <v>195515.41</v>
      </c>
      <c r="AA93" s="379">
        <v>197124.91</v>
      </c>
      <c r="AB93" s="379">
        <v>197331.71</v>
      </c>
      <c r="AC93" s="379"/>
      <c r="AD93" s="379"/>
      <c r="AE93" s="379">
        <v>152363.80833333332</v>
      </c>
      <c r="AF93" s="481"/>
      <c r="AG93" s="482"/>
      <c r="AH93" s="471"/>
      <c r="AI93" s="471"/>
      <c r="AJ93" s="471"/>
      <c r="AK93" s="472"/>
      <c r="AL93" s="471">
        <v>0</v>
      </c>
      <c r="AM93" s="473">
        <v>152363.80833333332</v>
      </c>
      <c r="AN93" s="471"/>
      <c r="AO93" s="474">
        <v>152363.80833333332</v>
      </c>
      <c r="AP93" s="475"/>
      <c r="AQ93" s="476">
        <v>197331.71</v>
      </c>
      <c r="AR93" s="471"/>
      <c r="AS93" s="471"/>
      <c r="AT93" s="471"/>
      <c r="AU93" s="471"/>
      <c r="AV93" s="477">
        <v>0</v>
      </c>
      <c r="AW93" s="471">
        <v>197331.71</v>
      </c>
      <c r="AX93" s="471"/>
      <c r="AY93" s="473">
        <v>197331.71</v>
      </c>
      <c r="AZ93" s="478"/>
      <c r="BA93" s="479">
        <v>0</v>
      </c>
      <c r="BC93" s="468" t="s">
        <v>2937</v>
      </c>
      <c r="BD93" s="468" t="s">
        <v>2937</v>
      </c>
      <c r="BE93" s="468" t="s">
        <v>2937</v>
      </c>
      <c r="BF93" s="468" t="s">
        <v>2937</v>
      </c>
      <c r="BG93" s="468" t="s">
        <v>1542</v>
      </c>
      <c r="BH93" s="468" t="s">
        <v>2938</v>
      </c>
      <c r="BI93" s="468" t="s">
        <v>1542</v>
      </c>
      <c r="BK93" s="468" t="b">
        <v>1</v>
      </c>
      <c r="BL93" s="468" t="b">
        <v>1</v>
      </c>
      <c r="BM93" s="468" t="b">
        <v>1</v>
      </c>
      <c r="BN93" s="468" t="b">
        <v>1</v>
      </c>
      <c r="BO93" s="468" t="b">
        <v>1</v>
      </c>
      <c r="BP93" s="468" t="b">
        <v>1</v>
      </c>
      <c r="BQ93" s="468" t="b">
        <v>1</v>
      </c>
      <c r="BS93" s="384"/>
    </row>
    <row r="94" spans="1:71" s="480" customFormat="1" ht="12" customHeight="1" x14ac:dyDescent="0.2">
      <c r="A94" s="496">
        <v>13100563</v>
      </c>
      <c r="B94" s="497" t="s">
        <v>3018</v>
      </c>
      <c r="C94" s="466" t="s">
        <v>1641</v>
      </c>
      <c r="D94" s="467" t="s">
        <v>1542</v>
      </c>
      <c r="E94" s="705"/>
      <c r="F94" s="466"/>
      <c r="G94" s="467"/>
      <c r="H94" s="468" t="s">
        <v>2937</v>
      </c>
      <c r="I94" s="468" t="s">
        <v>2937</v>
      </c>
      <c r="J94" s="468" t="s">
        <v>2937</v>
      </c>
      <c r="K94" s="468" t="s">
        <v>2937</v>
      </c>
      <c r="L94" s="468" t="s">
        <v>1542</v>
      </c>
      <c r="M94" s="468" t="s">
        <v>2938</v>
      </c>
      <c r="N94" s="468" t="s">
        <v>1542</v>
      </c>
      <c r="O94" s="469"/>
      <c r="P94" s="379">
        <v>77010.66</v>
      </c>
      <c r="Q94" s="379">
        <v>359314.01</v>
      </c>
      <c r="R94" s="379">
        <v>566179.75</v>
      </c>
      <c r="S94" s="379">
        <v>834781.99</v>
      </c>
      <c r="T94" s="379">
        <v>255411.44</v>
      </c>
      <c r="U94" s="379">
        <v>472344.97</v>
      </c>
      <c r="V94" s="379">
        <v>700531.24</v>
      </c>
      <c r="W94" s="379">
        <v>838409.72</v>
      </c>
      <c r="X94" s="379">
        <v>990648.87</v>
      </c>
      <c r="Y94" s="379">
        <v>52182.37</v>
      </c>
      <c r="Z94" s="379">
        <v>184955.92</v>
      </c>
      <c r="AA94" s="379">
        <v>358500.28</v>
      </c>
      <c r="AB94" s="379">
        <v>78029.05</v>
      </c>
      <c r="AC94" s="379"/>
      <c r="AD94" s="379"/>
      <c r="AE94" s="379">
        <v>474231.7012500001</v>
      </c>
      <c r="AF94" s="481"/>
      <c r="AG94" s="482"/>
      <c r="AH94" s="471"/>
      <c r="AI94" s="471"/>
      <c r="AJ94" s="471"/>
      <c r="AK94" s="472"/>
      <c r="AL94" s="471">
        <v>0</v>
      </c>
      <c r="AM94" s="473">
        <v>474231.7012500001</v>
      </c>
      <c r="AN94" s="471"/>
      <c r="AO94" s="474">
        <v>474231.7012500001</v>
      </c>
      <c r="AP94" s="475"/>
      <c r="AQ94" s="476">
        <v>78029.05</v>
      </c>
      <c r="AR94" s="471"/>
      <c r="AS94" s="471"/>
      <c r="AT94" s="471"/>
      <c r="AU94" s="471"/>
      <c r="AV94" s="477">
        <v>0</v>
      </c>
      <c r="AW94" s="471">
        <v>78029.05</v>
      </c>
      <c r="AX94" s="471"/>
      <c r="AY94" s="473">
        <v>78029.05</v>
      </c>
      <c r="AZ94" s="478"/>
      <c r="BA94" s="479">
        <v>0</v>
      </c>
      <c r="BC94" s="468" t="s">
        <v>2937</v>
      </c>
      <c r="BD94" s="468" t="s">
        <v>2937</v>
      </c>
      <c r="BE94" s="468" t="s">
        <v>2937</v>
      </c>
      <c r="BF94" s="468" t="s">
        <v>2937</v>
      </c>
      <c r="BG94" s="468" t="s">
        <v>1542</v>
      </c>
      <c r="BH94" s="468" t="s">
        <v>2938</v>
      </c>
      <c r="BI94" s="468" t="s">
        <v>1542</v>
      </c>
      <c r="BK94" s="468" t="b">
        <v>1</v>
      </c>
      <c r="BL94" s="468" t="b">
        <v>1</v>
      </c>
      <c r="BM94" s="468" t="b">
        <v>1</v>
      </c>
      <c r="BN94" s="468" t="b">
        <v>1</v>
      </c>
      <c r="BO94" s="468" t="b">
        <v>1</v>
      </c>
      <c r="BP94" s="468" t="b">
        <v>1</v>
      </c>
      <c r="BQ94" s="468" t="b">
        <v>1</v>
      </c>
      <c r="BS94" s="384"/>
    </row>
    <row r="95" spans="1:71" s="480" customFormat="1" ht="12" customHeight="1" x14ac:dyDescent="0.2">
      <c r="A95" s="496">
        <v>13100573</v>
      </c>
      <c r="B95" s="497" t="s">
        <v>3019</v>
      </c>
      <c r="C95" s="466" t="s">
        <v>1642</v>
      </c>
      <c r="D95" s="467" t="s">
        <v>1542</v>
      </c>
      <c r="E95" s="705"/>
      <c r="F95" s="466"/>
      <c r="G95" s="467"/>
      <c r="H95" s="468" t="s">
        <v>2937</v>
      </c>
      <c r="I95" s="468" t="s">
        <v>2937</v>
      </c>
      <c r="J95" s="468" t="s">
        <v>2937</v>
      </c>
      <c r="K95" s="468" t="s">
        <v>2937</v>
      </c>
      <c r="L95" s="468" t="s">
        <v>1542</v>
      </c>
      <c r="M95" s="468" t="s">
        <v>2938</v>
      </c>
      <c r="N95" s="468" t="s">
        <v>1542</v>
      </c>
      <c r="O95" s="469"/>
      <c r="P95" s="379">
        <v>14476.95</v>
      </c>
      <c r="Q95" s="379">
        <v>17134.37</v>
      </c>
      <c r="R95" s="379">
        <v>14721.76</v>
      </c>
      <c r="S95" s="379">
        <v>15314.18</v>
      </c>
      <c r="T95" s="379">
        <v>13532.07</v>
      </c>
      <c r="U95" s="379">
        <v>13879.22</v>
      </c>
      <c r="V95" s="379">
        <v>12212.27</v>
      </c>
      <c r="W95" s="379">
        <v>13684.15</v>
      </c>
      <c r="X95" s="379">
        <v>14732.28</v>
      </c>
      <c r="Y95" s="379">
        <v>12499</v>
      </c>
      <c r="Z95" s="379">
        <v>10239.42</v>
      </c>
      <c r="AA95" s="379">
        <v>14514.8</v>
      </c>
      <c r="AB95" s="379">
        <v>11289.32</v>
      </c>
      <c r="AC95" s="379"/>
      <c r="AD95" s="379"/>
      <c r="AE95" s="379">
        <v>13778.887916666667</v>
      </c>
      <c r="AF95" s="481"/>
      <c r="AG95" s="482"/>
      <c r="AH95" s="471"/>
      <c r="AI95" s="471"/>
      <c r="AJ95" s="471"/>
      <c r="AK95" s="472"/>
      <c r="AL95" s="471">
        <v>0</v>
      </c>
      <c r="AM95" s="473">
        <v>13778.887916666667</v>
      </c>
      <c r="AN95" s="471"/>
      <c r="AO95" s="474">
        <v>13778.887916666667</v>
      </c>
      <c r="AP95" s="475"/>
      <c r="AQ95" s="476">
        <v>11289.32</v>
      </c>
      <c r="AR95" s="471"/>
      <c r="AS95" s="471"/>
      <c r="AT95" s="471"/>
      <c r="AU95" s="471"/>
      <c r="AV95" s="477">
        <v>0</v>
      </c>
      <c r="AW95" s="471">
        <v>11289.32</v>
      </c>
      <c r="AX95" s="471"/>
      <c r="AY95" s="473">
        <v>11289.32</v>
      </c>
      <c r="AZ95" s="478"/>
      <c r="BA95" s="479">
        <v>0</v>
      </c>
      <c r="BC95" s="468" t="s">
        <v>2937</v>
      </c>
      <c r="BD95" s="468" t="s">
        <v>2937</v>
      </c>
      <c r="BE95" s="468" t="s">
        <v>2937</v>
      </c>
      <c r="BF95" s="468" t="s">
        <v>2937</v>
      </c>
      <c r="BG95" s="468" t="s">
        <v>1542</v>
      </c>
      <c r="BH95" s="468" t="s">
        <v>2938</v>
      </c>
      <c r="BI95" s="468" t="s">
        <v>1542</v>
      </c>
      <c r="BK95" s="468" t="b">
        <v>1</v>
      </c>
      <c r="BL95" s="468" t="b">
        <v>1</v>
      </c>
      <c r="BM95" s="468" t="b">
        <v>1</v>
      </c>
      <c r="BN95" s="468" t="b">
        <v>1</v>
      </c>
      <c r="BO95" s="468" t="b">
        <v>1</v>
      </c>
      <c r="BP95" s="468" t="b">
        <v>1</v>
      </c>
      <c r="BQ95" s="468" t="b">
        <v>1</v>
      </c>
      <c r="BS95" s="384"/>
    </row>
    <row r="96" spans="1:71" s="480" customFormat="1" ht="12" customHeight="1" x14ac:dyDescent="0.2">
      <c r="A96" s="496">
        <v>13101003</v>
      </c>
      <c r="B96" s="497" t="s">
        <v>3020</v>
      </c>
      <c r="C96" s="466" t="s">
        <v>1643</v>
      </c>
      <c r="D96" s="467" t="s">
        <v>1542</v>
      </c>
      <c r="E96" s="705"/>
      <c r="F96" s="466"/>
      <c r="G96" s="467"/>
      <c r="H96" s="468" t="s">
        <v>2937</v>
      </c>
      <c r="I96" s="468" t="s">
        <v>2937</v>
      </c>
      <c r="J96" s="468" t="s">
        <v>2937</v>
      </c>
      <c r="K96" s="468" t="s">
        <v>2937</v>
      </c>
      <c r="L96" s="468" t="s">
        <v>1542</v>
      </c>
      <c r="M96" s="468" t="s">
        <v>2938</v>
      </c>
      <c r="N96" s="468" t="s">
        <v>1542</v>
      </c>
      <c r="O96" s="469"/>
      <c r="P96" s="379">
        <v>8641319.0099999998</v>
      </c>
      <c r="Q96" s="379">
        <v>8078608.04</v>
      </c>
      <c r="R96" s="379">
        <v>11657329.83</v>
      </c>
      <c r="S96" s="379">
        <v>4369906.1900000004</v>
      </c>
      <c r="T96" s="379">
        <v>8570341.5700000003</v>
      </c>
      <c r="U96" s="379">
        <v>4032730.53</v>
      </c>
      <c r="V96" s="379">
        <v>4066600.03</v>
      </c>
      <c r="W96" s="379">
        <v>4959420.34</v>
      </c>
      <c r="X96" s="379">
        <v>4949124.0599999996</v>
      </c>
      <c r="Y96" s="379">
        <v>4063233.77</v>
      </c>
      <c r="Z96" s="379">
        <v>5108278.16</v>
      </c>
      <c r="AA96" s="379">
        <v>8276880.8399999999</v>
      </c>
      <c r="AB96" s="379">
        <v>7758901.6399999997</v>
      </c>
      <c r="AC96" s="379"/>
      <c r="AD96" s="379"/>
      <c r="AE96" s="379">
        <v>6361046.9737500018</v>
      </c>
      <c r="AF96" s="481"/>
      <c r="AG96" s="482"/>
      <c r="AH96" s="471"/>
      <c r="AI96" s="471"/>
      <c r="AJ96" s="471"/>
      <c r="AK96" s="472"/>
      <c r="AL96" s="471">
        <v>0</v>
      </c>
      <c r="AM96" s="473">
        <v>6361046.9737500018</v>
      </c>
      <c r="AN96" s="471"/>
      <c r="AO96" s="474">
        <v>6361046.9737500018</v>
      </c>
      <c r="AP96" s="475"/>
      <c r="AQ96" s="476">
        <v>7758901.6399999997</v>
      </c>
      <c r="AR96" s="471"/>
      <c r="AS96" s="471"/>
      <c r="AT96" s="471"/>
      <c r="AU96" s="471"/>
      <c r="AV96" s="477">
        <v>0</v>
      </c>
      <c r="AW96" s="471">
        <v>7758901.6399999997</v>
      </c>
      <c r="AX96" s="471"/>
      <c r="AY96" s="473">
        <v>7758901.6399999997</v>
      </c>
      <c r="AZ96" s="478"/>
      <c r="BA96" s="479">
        <v>0</v>
      </c>
      <c r="BC96" s="468" t="s">
        <v>2937</v>
      </c>
      <c r="BD96" s="468" t="s">
        <v>2937</v>
      </c>
      <c r="BE96" s="468" t="s">
        <v>2937</v>
      </c>
      <c r="BF96" s="468" t="s">
        <v>2937</v>
      </c>
      <c r="BG96" s="468" t="s">
        <v>1542</v>
      </c>
      <c r="BH96" s="468" t="s">
        <v>2938</v>
      </c>
      <c r="BI96" s="468" t="s">
        <v>1542</v>
      </c>
      <c r="BK96" s="468" t="b">
        <v>1</v>
      </c>
      <c r="BL96" s="468" t="b">
        <v>1</v>
      </c>
      <c r="BM96" s="468" t="b">
        <v>1</v>
      </c>
      <c r="BN96" s="468" t="b">
        <v>1</v>
      </c>
      <c r="BO96" s="468" t="b">
        <v>1</v>
      </c>
      <c r="BP96" s="468" t="b">
        <v>1</v>
      </c>
      <c r="BQ96" s="468" t="b">
        <v>1</v>
      </c>
      <c r="BS96" s="384"/>
    </row>
    <row r="97" spans="1:71" s="480" customFormat="1" ht="12" customHeight="1" x14ac:dyDescent="0.2">
      <c r="A97" s="496">
        <v>13101013</v>
      </c>
      <c r="B97" s="497" t="s">
        <v>3021</v>
      </c>
      <c r="C97" s="466" t="s">
        <v>1644</v>
      </c>
      <c r="D97" s="467" t="s">
        <v>1542</v>
      </c>
      <c r="E97" s="705"/>
      <c r="F97" s="466"/>
      <c r="G97" s="467"/>
      <c r="H97" s="468" t="s">
        <v>2937</v>
      </c>
      <c r="I97" s="468" t="s">
        <v>2937</v>
      </c>
      <c r="J97" s="468" t="s">
        <v>2937</v>
      </c>
      <c r="K97" s="468" t="s">
        <v>2937</v>
      </c>
      <c r="L97" s="468" t="s">
        <v>1542</v>
      </c>
      <c r="M97" s="468" t="s">
        <v>2938</v>
      </c>
      <c r="N97" s="468" t="s">
        <v>1542</v>
      </c>
      <c r="O97" s="469"/>
      <c r="P97" s="379">
        <v>686530.69</v>
      </c>
      <c r="Q97" s="379">
        <v>-3812.87</v>
      </c>
      <c r="R97" s="379">
        <v>-181899.74</v>
      </c>
      <c r="S97" s="379">
        <v>780990.29</v>
      </c>
      <c r="T97" s="379">
        <v>-1393.7</v>
      </c>
      <c r="U97" s="379">
        <v>-736.29</v>
      </c>
      <c r="V97" s="379">
        <v>513929.58</v>
      </c>
      <c r="W97" s="379">
        <v>0</v>
      </c>
      <c r="X97" s="379">
        <v>0</v>
      </c>
      <c r="Y97" s="379">
        <v>408194.93</v>
      </c>
      <c r="Z97" s="379">
        <v>-50</v>
      </c>
      <c r="AA97" s="379">
        <v>-191149.41</v>
      </c>
      <c r="AB97" s="379">
        <v>0</v>
      </c>
      <c r="AC97" s="379"/>
      <c r="AD97" s="379"/>
      <c r="AE97" s="379">
        <v>138944.84458333332</v>
      </c>
      <c r="AF97" s="481"/>
      <c r="AG97" s="482"/>
      <c r="AH97" s="471"/>
      <c r="AI97" s="471"/>
      <c r="AJ97" s="471"/>
      <c r="AK97" s="472"/>
      <c r="AL97" s="471">
        <v>0</v>
      </c>
      <c r="AM97" s="473">
        <v>138944.84458333332</v>
      </c>
      <c r="AN97" s="471"/>
      <c r="AO97" s="474">
        <v>138944.84458333332</v>
      </c>
      <c r="AP97" s="475"/>
      <c r="AQ97" s="476">
        <v>0</v>
      </c>
      <c r="AR97" s="471"/>
      <c r="AS97" s="471"/>
      <c r="AT97" s="471"/>
      <c r="AU97" s="471"/>
      <c r="AV97" s="477">
        <v>0</v>
      </c>
      <c r="AW97" s="471">
        <v>0</v>
      </c>
      <c r="AX97" s="471"/>
      <c r="AY97" s="473">
        <v>0</v>
      </c>
      <c r="AZ97" s="478"/>
      <c r="BA97" s="479">
        <v>0</v>
      </c>
      <c r="BC97" s="468" t="s">
        <v>2937</v>
      </c>
      <c r="BD97" s="468" t="s">
        <v>2937</v>
      </c>
      <c r="BE97" s="468" t="s">
        <v>2937</v>
      </c>
      <c r="BF97" s="468" t="s">
        <v>2937</v>
      </c>
      <c r="BG97" s="468" t="s">
        <v>1542</v>
      </c>
      <c r="BH97" s="468" t="s">
        <v>2938</v>
      </c>
      <c r="BI97" s="468" t="s">
        <v>1542</v>
      </c>
      <c r="BK97" s="468" t="b">
        <v>1</v>
      </c>
      <c r="BL97" s="468" t="b">
        <v>1</v>
      </c>
      <c r="BM97" s="468" t="b">
        <v>1</v>
      </c>
      <c r="BN97" s="468" t="b">
        <v>1</v>
      </c>
      <c r="BO97" s="468" t="b">
        <v>1</v>
      </c>
      <c r="BP97" s="468" t="b">
        <v>1</v>
      </c>
      <c r="BQ97" s="468" t="b">
        <v>1</v>
      </c>
      <c r="BS97" s="384"/>
    </row>
    <row r="98" spans="1:71" s="480" customFormat="1" ht="12" customHeight="1" x14ac:dyDescent="0.2">
      <c r="A98" s="496">
        <v>13101023</v>
      </c>
      <c r="B98" s="497" t="s">
        <v>3022</v>
      </c>
      <c r="C98" s="466" t="s">
        <v>1645</v>
      </c>
      <c r="D98" s="467" t="s">
        <v>1542</v>
      </c>
      <c r="E98" s="705"/>
      <c r="F98" s="466"/>
      <c r="G98" s="467"/>
      <c r="H98" s="468" t="s">
        <v>2937</v>
      </c>
      <c r="I98" s="468" t="s">
        <v>2937</v>
      </c>
      <c r="J98" s="468" t="s">
        <v>2937</v>
      </c>
      <c r="K98" s="468" t="s">
        <v>2937</v>
      </c>
      <c r="L98" s="468" t="s">
        <v>1542</v>
      </c>
      <c r="M98" s="468" t="s">
        <v>2938</v>
      </c>
      <c r="N98" s="468" t="s">
        <v>1542</v>
      </c>
      <c r="O98" s="469"/>
      <c r="P98" s="379">
        <v>17736284.010000002</v>
      </c>
      <c r="Q98" s="379">
        <v>6731999.2999999998</v>
      </c>
      <c r="R98" s="379">
        <v>11017875.49</v>
      </c>
      <c r="S98" s="379">
        <v>9746409.2300000004</v>
      </c>
      <c r="T98" s="379">
        <v>5266692.87</v>
      </c>
      <c r="U98" s="379">
        <v>4518529.8899999997</v>
      </c>
      <c r="V98" s="379">
        <v>2612901.7000000002</v>
      </c>
      <c r="W98" s="379">
        <v>5127137.3</v>
      </c>
      <c r="X98" s="379">
        <v>4150075.56</v>
      </c>
      <c r="Y98" s="379">
        <v>5997243.8300000001</v>
      </c>
      <c r="Z98" s="379">
        <v>7525886.0099999998</v>
      </c>
      <c r="AA98" s="379">
        <v>61721011.340000004</v>
      </c>
      <c r="AB98" s="379">
        <v>32132944.359999999</v>
      </c>
      <c r="AC98" s="379"/>
      <c r="AD98" s="379"/>
      <c r="AE98" s="379">
        <v>12445864.725416668</v>
      </c>
      <c r="AF98" s="481"/>
      <c r="AG98" s="482"/>
      <c r="AH98" s="471"/>
      <c r="AI98" s="471"/>
      <c r="AJ98" s="471"/>
      <c r="AK98" s="472"/>
      <c r="AL98" s="471">
        <v>0</v>
      </c>
      <c r="AM98" s="473">
        <v>12445864.725416668</v>
      </c>
      <c r="AN98" s="471"/>
      <c r="AO98" s="474">
        <v>12445864.725416668</v>
      </c>
      <c r="AP98" s="475"/>
      <c r="AQ98" s="476">
        <v>32132944.359999999</v>
      </c>
      <c r="AR98" s="471"/>
      <c r="AS98" s="471"/>
      <c r="AT98" s="471"/>
      <c r="AU98" s="471"/>
      <c r="AV98" s="477">
        <v>0</v>
      </c>
      <c r="AW98" s="471">
        <v>32132944.359999999</v>
      </c>
      <c r="AX98" s="471"/>
      <c r="AY98" s="473">
        <v>32132944.359999999</v>
      </c>
      <c r="AZ98" s="478"/>
      <c r="BA98" s="479">
        <v>0</v>
      </c>
      <c r="BC98" s="468" t="s">
        <v>2937</v>
      </c>
      <c r="BD98" s="468" t="s">
        <v>2937</v>
      </c>
      <c r="BE98" s="468" t="s">
        <v>2937</v>
      </c>
      <c r="BF98" s="468" t="s">
        <v>2937</v>
      </c>
      <c r="BG98" s="468" t="s">
        <v>1542</v>
      </c>
      <c r="BH98" s="468" t="s">
        <v>2938</v>
      </c>
      <c r="BI98" s="468" t="s">
        <v>1542</v>
      </c>
      <c r="BK98" s="468" t="b">
        <v>1</v>
      </c>
      <c r="BL98" s="468" t="b">
        <v>1</v>
      </c>
      <c r="BM98" s="468" t="b">
        <v>1</v>
      </c>
      <c r="BN98" s="468" t="b">
        <v>1</v>
      </c>
      <c r="BO98" s="468" t="b">
        <v>1</v>
      </c>
      <c r="BP98" s="468" t="b">
        <v>1</v>
      </c>
      <c r="BQ98" s="468" t="b">
        <v>1</v>
      </c>
      <c r="BS98" s="384"/>
    </row>
    <row r="99" spans="1:71" s="480" customFormat="1" ht="12" customHeight="1" x14ac:dyDescent="0.2">
      <c r="A99" s="496">
        <v>13101033</v>
      </c>
      <c r="B99" s="497" t="s">
        <v>3023</v>
      </c>
      <c r="C99" s="466" t="s">
        <v>1646</v>
      </c>
      <c r="D99" s="467" t="s">
        <v>1542</v>
      </c>
      <c r="E99" s="705"/>
      <c r="F99" s="466"/>
      <c r="G99" s="467"/>
      <c r="H99" s="468" t="s">
        <v>2937</v>
      </c>
      <c r="I99" s="468" t="s">
        <v>2937</v>
      </c>
      <c r="J99" s="468" t="s">
        <v>2937</v>
      </c>
      <c r="K99" s="468" t="s">
        <v>2937</v>
      </c>
      <c r="L99" s="468" t="s">
        <v>1542</v>
      </c>
      <c r="M99" s="468" t="s">
        <v>2938</v>
      </c>
      <c r="N99" s="468" t="s">
        <v>1542</v>
      </c>
      <c r="O99" s="469"/>
      <c r="P99" s="379">
        <v>850395.03</v>
      </c>
      <c r="Q99" s="379">
        <v>664192.12</v>
      </c>
      <c r="R99" s="379">
        <v>994137.58</v>
      </c>
      <c r="S99" s="379">
        <v>1739888.12</v>
      </c>
      <c r="T99" s="379">
        <v>1629443.02</v>
      </c>
      <c r="U99" s="379">
        <v>-789364.98</v>
      </c>
      <c r="V99" s="379">
        <v>885776.31</v>
      </c>
      <c r="W99" s="379">
        <v>562893</v>
      </c>
      <c r="X99" s="379">
        <v>533338.37</v>
      </c>
      <c r="Y99" s="379">
        <v>417483.02</v>
      </c>
      <c r="Z99" s="379">
        <v>396486.87</v>
      </c>
      <c r="AA99" s="379">
        <v>925977.66</v>
      </c>
      <c r="AB99" s="379">
        <v>804042.86</v>
      </c>
      <c r="AC99" s="379"/>
      <c r="AD99" s="379"/>
      <c r="AE99" s="379">
        <v>732289.16958333331</v>
      </c>
      <c r="AF99" s="481"/>
      <c r="AG99" s="482"/>
      <c r="AH99" s="471"/>
      <c r="AI99" s="471"/>
      <c r="AJ99" s="471"/>
      <c r="AK99" s="472"/>
      <c r="AL99" s="471">
        <v>0</v>
      </c>
      <c r="AM99" s="473">
        <v>732289.16958333331</v>
      </c>
      <c r="AN99" s="471"/>
      <c r="AO99" s="474">
        <v>732289.16958333331</v>
      </c>
      <c r="AP99" s="475"/>
      <c r="AQ99" s="476">
        <v>804042.86</v>
      </c>
      <c r="AR99" s="471"/>
      <c r="AS99" s="471"/>
      <c r="AT99" s="471"/>
      <c r="AU99" s="471"/>
      <c r="AV99" s="477">
        <v>0</v>
      </c>
      <c r="AW99" s="471">
        <v>804042.86</v>
      </c>
      <c r="AX99" s="471"/>
      <c r="AY99" s="473">
        <v>804042.86</v>
      </c>
      <c r="AZ99" s="478"/>
      <c r="BA99" s="479">
        <v>0</v>
      </c>
      <c r="BC99" s="468" t="s">
        <v>2937</v>
      </c>
      <c r="BD99" s="468" t="s">
        <v>2937</v>
      </c>
      <c r="BE99" s="468" t="s">
        <v>2937</v>
      </c>
      <c r="BF99" s="468" t="s">
        <v>2937</v>
      </c>
      <c r="BG99" s="468" t="s">
        <v>1542</v>
      </c>
      <c r="BH99" s="468" t="s">
        <v>2938</v>
      </c>
      <c r="BI99" s="468" t="s">
        <v>1542</v>
      </c>
      <c r="BK99" s="468" t="b">
        <v>1</v>
      </c>
      <c r="BL99" s="468" t="b">
        <v>1</v>
      </c>
      <c r="BM99" s="468" t="b">
        <v>1</v>
      </c>
      <c r="BN99" s="468" t="b">
        <v>1</v>
      </c>
      <c r="BO99" s="468" t="b">
        <v>1</v>
      </c>
      <c r="BP99" s="468" t="b">
        <v>1</v>
      </c>
      <c r="BQ99" s="468" t="b">
        <v>1</v>
      </c>
      <c r="BS99" s="384"/>
    </row>
    <row r="100" spans="1:71" s="480" customFormat="1" ht="12" customHeight="1" x14ac:dyDescent="0.2">
      <c r="A100" s="496">
        <v>13101093</v>
      </c>
      <c r="B100" s="497" t="s">
        <v>3024</v>
      </c>
      <c r="C100" s="466" t="s">
        <v>1647</v>
      </c>
      <c r="D100" s="467" t="s">
        <v>1542</v>
      </c>
      <c r="E100" s="705"/>
      <c r="F100" s="466"/>
      <c r="G100" s="467"/>
      <c r="H100" s="468" t="s">
        <v>2937</v>
      </c>
      <c r="I100" s="468" t="s">
        <v>2937</v>
      </c>
      <c r="J100" s="468" t="s">
        <v>2937</v>
      </c>
      <c r="K100" s="468" t="s">
        <v>2937</v>
      </c>
      <c r="L100" s="468" t="s">
        <v>1542</v>
      </c>
      <c r="M100" s="468" t="s">
        <v>2938</v>
      </c>
      <c r="N100" s="468" t="s">
        <v>1542</v>
      </c>
      <c r="O100" s="469"/>
      <c r="P100" s="379">
        <v>-5499.7</v>
      </c>
      <c r="Q100" s="379">
        <v>0</v>
      </c>
      <c r="R100" s="379">
        <v>-1176.21</v>
      </c>
      <c r="S100" s="379">
        <v>-321.43</v>
      </c>
      <c r="T100" s="379">
        <v>0</v>
      </c>
      <c r="U100" s="379">
        <v>0</v>
      </c>
      <c r="V100" s="379">
        <v>0</v>
      </c>
      <c r="W100" s="379">
        <v>-50</v>
      </c>
      <c r="X100" s="379">
        <v>-4632.6000000000004</v>
      </c>
      <c r="Y100" s="379">
        <v>-1282.53</v>
      </c>
      <c r="Z100" s="379">
        <v>-716.92</v>
      </c>
      <c r="AA100" s="379">
        <v>1037.8599999999999</v>
      </c>
      <c r="AB100" s="379">
        <v>947.95</v>
      </c>
      <c r="AC100" s="379"/>
      <c r="AD100" s="379"/>
      <c r="AE100" s="379">
        <v>-784.80875000000015</v>
      </c>
      <c r="AF100" s="481"/>
      <c r="AG100" s="482"/>
      <c r="AH100" s="471"/>
      <c r="AI100" s="471"/>
      <c r="AJ100" s="471"/>
      <c r="AK100" s="472"/>
      <c r="AL100" s="471">
        <v>0</v>
      </c>
      <c r="AM100" s="473">
        <v>-784.80875000000015</v>
      </c>
      <c r="AN100" s="471"/>
      <c r="AO100" s="474">
        <v>-784.80875000000015</v>
      </c>
      <c r="AP100" s="475"/>
      <c r="AQ100" s="476">
        <v>947.95</v>
      </c>
      <c r="AR100" s="471"/>
      <c r="AS100" s="471"/>
      <c r="AT100" s="471"/>
      <c r="AU100" s="471"/>
      <c r="AV100" s="477">
        <v>0</v>
      </c>
      <c r="AW100" s="471">
        <v>947.95</v>
      </c>
      <c r="AX100" s="471"/>
      <c r="AY100" s="473">
        <v>947.95</v>
      </c>
      <c r="AZ100" s="478"/>
      <c r="BA100" s="479">
        <v>0</v>
      </c>
      <c r="BC100" s="468" t="s">
        <v>2937</v>
      </c>
      <c r="BD100" s="468" t="s">
        <v>2937</v>
      </c>
      <c r="BE100" s="468" t="s">
        <v>2937</v>
      </c>
      <c r="BF100" s="468" t="s">
        <v>2937</v>
      </c>
      <c r="BG100" s="468" t="s">
        <v>1542</v>
      </c>
      <c r="BH100" s="468" t="s">
        <v>2938</v>
      </c>
      <c r="BI100" s="468" t="s">
        <v>1542</v>
      </c>
      <c r="BK100" s="468" t="b">
        <v>1</v>
      </c>
      <c r="BL100" s="468" t="b">
        <v>1</v>
      </c>
      <c r="BM100" s="468" t="b">
        <v>1</v>
      </c>
      <c r="BN100" s="468" t="b">
        <v>1</v>
      </c>
      <c r="BO100" s="468" t="b">
        <v>1</v>
      </c>
      <c r="BP100" s="468" t="b">
        <v>1</v>
      </c>
      <c r="BQ100" s="468" t="b">
        <v>1</v>
      </c>
      <c r="BS100" s="384"/>
    </row>
    <row r="101" spans="1:71" s="480" customFormat="1" ht="12" customHeight="1" x14ac:dyDescent="0.2">
      <c r="A101" s="496">
        <v>13101113</v>
      </c>
      <c r="B101" s="497" t="s">
        <v>3025</v>
      </c>
      <c r="C101" s="466" t="s">
        <v>1648</v>
      </c>
      <c r="D101" s="467" t="s">
        <v>1542</v>
      </c>
      <c r="E101" s="705"/>
      <c r="F101" s="466"/>
      <c r="G101" s="467"/>
      <c r="H101" s="468" t="s">
        <v>2937</v>
      </c>
      <c r="I101" s="468" t="s">
        <v>2937</v>
      </c>
      <c r="J101" s="468" t="s">
        <v>2937</v>
      </c>
      <c r="K101" s="468" t="s">
        <v>2937</v>
      </c>
      <c r="L101" s="468" t="s">
        <v>1542</v>
      </c>
      <c r="M101" s="468" t="s">
        <v>2938</v>
      </c>
      <c r="N101" s="468" t="s">
        <v>1542</v>
      </c>
      <c r="O101" s="469"/>
      <c r="P101" s="379">
        <v>-5515456.6299999999</v>
      </c>
      <c r="Q101" s="379">
        <v>-5145492.88</v>
      </c>
      <c r="R101" s="379">
        <v>-7547391.3499999996</v>
      </c>
      <c r="S101" s="379">
        <v>-9948373.2400000002</v>
      </c>
      <c r="T101" s="379">
        <v>-28052867.170000002</v>
      </c>
      <c r="U101" s="379">
        <v>-8689364.3699999992</v>
      </c>
      <c r="V101" s="379">
        <v>-7458402.9000000004</v>
      </c>
      <c r="W101" s="379">
        <v>-2690912.38</v>
      </c>
      <c r="X101" s="379">
        <v>-2437628.4700000002</v>
      </c>
      <c r="Y101" s="379">
        <v>-6722144.4900000002</v>
      </c>
      <c r="Z101" s="379">
        <v>-9908765.5800000001</v>
      </c>
      <c r="AA101" s="379">
        <v>-13919738.34</v>
      </c>
      <c r="AB101" s="379">
        <v>-8160080.9199999999</v>
      </c>
      <c r="AC101" s="379"/>
      <c r="AD101" s="379"/>
      <c r="AE101" s="379">
        <v>-9113237.4954166654</v>
      </c>
      <c r="AF101" s="481"/>
      <c r="AG101" s="482"/>
      <c r="AH101" s="471"/>
      <c r="AI101" s="471"/>
      <c r="AJ101" s="471"/>
      <c r="AK101" s="472"/>
      <c r="AL101" s="471">
        <v>0</v>
      </c>
      <c r="AM101" s="473">
        <v>-9113237.4954166654</v>
      </c>
      <c r="AN101" s="471"/>
      <c r="AO101" s="474">
        <v>-9113237.4954166654</v>
      </c>
      <c r="AP101" s="475"/>
      <c r="AQ101" s="476">
        <v>-8160080.9199999999</v>
      </c>
      <c r="AR101" s="471"/>
      <c r="AS101" s="471"/>
      <c r="AT101" s="471"/>
      <c r="AU101" s="471"/>
      <c r="AV101" s="477">
        <v>0</v>
      </c>
      <c r="AW101" s="471">
        <v>-8160080.9199999999</v>
      </c>
      <c r="AX101" s="471"/>
      <c r="AY101" s="473">
        <v>-8160080.9199999999</v>
      </c>
      <c r="AZ101" s="478"/>
      <c r="BA101" s="479">
        <v>0</v>
      </c>
      <c r="BC101" s="468" t="s">
        <v>2937</v>
      </c>
      <c r="BD101" s="468" t="s">
        <v>2937</v>
      </c>
      <c r="BE101" s="468" t="s">
        <v>2937</v>
      </c>
      <c r="BF101" s="468" t="s">
        <v>2937</v>
      </c>
      <c r="BG101" s="468" t="s">
        <v>1542</v>
      </c>
      <c r="BH101" s="468" t="s">
        <v>2938</v>
      </c>
      <c r="BI101" s="468" t="s">
        <v>1542</v>
      </c>
      <c r="BK101" s="468" t="b">
        <v>1</v>
      </c>
      <c r="BL101" s="468" t="b">
        <v>1</v>
      </c>
      <c r="BM101" s="468" t="b">
        <v>1</v>
      </c>
      <c r="BN101" s="468" t="b">
        <v>1</v>
      </c>
      <c r="BO101" s="468" t="b">
        <v>1</v>
      </c>
      <c r="BP101" s="468" t="b">
        <v>1</v>
      </c>
      <c r="BQ101" s="468" t="b">
        <v>1</v>
      </c>
      <c r="BS101" s="384"/>
    </row>
    <row r="102" spans="1:71" s="480" customFormat="1" ht="12" customHeight="1" x14ac:dyDescent="0.2">
      <c r="A102" s="496">
        <v>13101123</v>
      </c>
      <c r="B102" s="497" t="s">
        <v>3026</v>
      </c>
      <c r="C102" s="466" t="s">
        <v>1649</v>
      </c>
      <c r="D102" s="467" t="s">
        <v>1542</v>
      </c>
      <c r="E102" s="705"/>
      <c r="F102" s="466"/>
      <c r="G102" s="467"/>
      <c r="H102" s="468" t="s">
        <v>2937</v>
      </c>
      <c r="I102" s="468" t="s">
        <v>2937</v>
      </c>
      <c r="J102" s="468" t="s">
        <v>2937</v>
      </c>
      <c r="K102" s="468" t="s">
        <v>2937</v>
      </c>
      <c r="L102" s="468" t="s">
        <v>1542</v>
      </c>
      <c r="M102" s="468" t="s">
        <v>2938</v>
      </c>
      <c r="N102" s="468" t="s">
        <v>1542</v>
      </c>
      <c r="O102" s="469"/>
      <c r="P102" s="379">
        <v>-1829665.37</v>
      </c>
      <c r="Q102" s="379">
        <v>-1913101.65</v>
      </c>
      <c r="R102" s="379">
        <v>-2323718.9500000002</v>
      </c>
      <c r="S102" s="379">
        <v>-1919645.24</v>
      </c>
      <c r="T102" s="379">
        <v>-2058359.66</v>
      </c>
      <c r="U102" s="379">
        <v>-2023979.87</v>
      </c>
      <c r="V102" s="379">
        <v>-2753296.95</v>
      </c>
      <c r="W102" s="379">
        <v>-2524193.58</v>
      </c>
      <c r="X102" s="379">
        <v>-2736208.34</v>
      </c>
      <c r="Y102" s="379">
        <v>-2519989.0299999998</v>
      </c>
      <c r="Z102" s="379">
        <v>-8002888.3799999999</v>
      </c>
      <c r="AA102" s="379">
        <v>-3967093.43</v>
      </c>
      <c r="AB102" s="379">
        <v>-3792768.92</v>
      </c>
      <c r="AC102" s="379"/>
      <c r="AD102" s="379"/>
      <c r="AE102" s="379">
        <v>-2962807.6854166668</v>
      </c>
      <c r="AF102" s="481"/>
      <c r="AG102" s="482"/>
      <c r="AH102" s="471"/>
      <c r="AI102" s="471"/>
      <c r="AJ102" s="471"/>
      <c r="AK102" s="472"/>
      <c r="AL102" s="471">
        <v>0</v>
      </c>
      <c r="AM102" s="473">
        <v>-2962807.6854166668</v>
      </c>
      <c r="AN102" s="471"/>
      <c r="AO102" s="474">
        <v>-2962807.6854166668</v>
      </c>
      <c r="AP102" s="475"/>
      <c r="AQ102" s="476">
        <v>-3792768.92</v>
      </c>
      <c r="AR102" s="471"/>
      <c r="AS102" s="471"/>
      <c r="AT102" s="471"/>
      <c r="AU102" s="471"/>
      <c r="AV102" s="477">
        <v>0</v>
      </c>
      <c r="AW102" s="471">
        <v>-3792768.92</v>
      </c>
      <c r="AX102" s="471"/>
      <c r="AY102" s="473">
        <v>-3792768.92</v>
      </c>
      <c r="AZ102" s="478"/>
      <c r="BA102" s="479">
        <v>0</v>
      </c>
      <c r="BC102" s="468" t="s">
        <v>2937</v>
      </c>
      <c r="BD102" s="468" t="s">
        <v>2937</v>
      </c>
      <c r="BE102" s="468" t="s">
        <v>2937</v>
      </c>
      <c r="BF102" s="468" t="s">
        <v>2937</v>
      </c>
      <c r="BG102" s="468" t="s">
        <v>1542</v>
      </c>
      <c r="BH102" s="468" t="s">
        <v>2938</v>
      </c>
      <c r="BI102" s="468" t="s">
        <v>1542</v>
      </c>
      <c r="BK102" s="468" t="b">
        <v>1</v>
      </c>
      <c r="BL102" s="468" t="b">
        <v>1</v>
      </c>
      <c r="BM102" s="468" t="b">
        <v>1</v>
      </c>
      <c r="BN102" s="468" t="b">
        <v>1</v>
      </c>
      <c r="BO102" s="468" t="b">
        <v>1</v>
      </c>
      <c r="BP102" s="468" t="b">
        <v>1</v>
      </c>
      <c r="BQ102" s="468" t="b">
        <v>1</v>
      </c>
      <c r="BS102" s="384"/>
    </row>
    <row r="103" spans="1:71" s="480" customFormat="1" ht="12" customHeight="1" x14ac:dyDescent="0.2">
      <c r="A103" s="496">
        <v>13101133</v>
      </c>
      <c r="B103" s="497" t="s">
        <v>3027</v>
      </c>
      <c r="C103" s="466" t="s">
        <v>1650</v>
      </c>
      <c r="D103" s="467" t="s">
        <v>1542</v>
      </c>
      <c r="E103" s="705"/>
      <c r="F103" s="466"/>
      <c r="G103" s="467"/>
      <c r="H103" s="468" t="s">
        <v>2937</v>
      </c>
      <c r="I103" s="468" t="s">
        <v>2937</v>
      </c>
      <c r="J103" s="468" t="s">
        <v>2937</v>
      </c>
      <c r="K103" s="468" t="s">
        <v>2937</v>
      </c>
      <c r="L103" s="468" t="s">
        <v>1542</v>
      </c>
      <c r="M103" s="468" t="s">
        <v>2938</v>
      </c>
      <c r="N103" s="468" t="s">
        <v>1542</v>
      </c>
      <c r="O103" s="469"/>
      <c r="P103" s="379">
        <v>0</v>
      </c>
      <c r="Q103" s="379">
        <v>0</v>
      </c>
      <c r="R103" s="379">
        <v>0</v>
      </c>
      <c r="S103" s="379">
        <v>-300</v>
      </c>
      <c r="T103" s="379">
        <v>0</v>
      </c>
      <c r="U103" s="379">
        <v>-483.97</v>
      </c>
      <c r="V103" s="379">
        <v>-483.97</v>
      </c>
      <c r="W103" s="379">
        <v>-928.8</v>
      </c>
      <c r="X103" s="379">
        <v>-928.8</v>
      </c>
      <c r="Y103" s="379">
        <v>0</v>
      </c>
      <c r="Z103" s="379">
        <v>-254.74</v>
      </c>
      <c r="AA103" s="379">
        <v>0</v>
      </c>
      <c r="AB103" s="379">
        <v>0</v>
      </c>
      <c r="AC103" s="379"/>
      <c r="AD103" s="379"/>
      <c r="AE103" s="379">
        <v>-281.69</v>
      </c>
      <c r="AF103" s="481"/>
      <c r="AG103" s="482"/>
      <c r="AH103" s="471"/>
      <c r="AI103" s="471"/>
      <c r="AJ103" s="471"/>
      <c r="AK103" s="472"/>
      <c r="AL103" s="471">
        <v>0</v>
      </c>
      <c r="AM103" s="473">
        <v>-281.69</v>
      </c>
      <c r="AN103" s="471"/>
      <c r="AO103" s="474">
        <v>-281.69</v>
      </c>
      <c r="AP103" s="475"/>
      <c r="AQ103" s="476">
        <v>0</v>
      </c>
      <c r="AR103" s="471"/>
      <c r="AS103" s="471"/>
      <c r="AT103" s="471"/>
      <c r="AU103" s="471"/>
      <c r="AV103" s="477">
        <v>0</v>
      </c>
      <c r="AW103" s="471">
        <v>0</v>
      </c>
      <c r="AX103" s="471"/>
      <c r="AY103" s="473">
        <v>0</v>
      </c>
      <c r="AZ103" s="478"/>
      <c r="BA103" s="479">
        <v>0</v>
      </c>
      <c r="BC103" s="468" t="s">
        <v>2937</v>
      </c>
      <c r="BD103" s="468" t="s">
        <v>2937</v>
      </c>
      <c r="BE103" s="468" t="s">
        <v>2937</v>
      </c>
      <c r="BF103" s="468" t="s">
        <v>2937</v>
      </c>
      <c r="BG103" s="468" t="s">
        <v>1542</v>
      </c>
      <c r="BH103" s="468" t="s">
        <v>2938</v>
      </c>
      <c r="BI103" s="468" t="s">
        <v>1542</v>
      </c>
      <c r="BK103" s="468" t="b">
        <v>1</v>
      </c>
      <c r="BL103" s="468" t="b">
        <v>1</v>
      </c>
      <c r="BM103" s="468" t="b">
        <v>1</v>
      </c>
      <c r="BN103" s="468" t="b">
        <v>1</v>
      </c>
      <c r="BO103" s="468" t="b">
        <v>1</v>
      </c>
      <c r="BP103" s="468" t="b">
        <v>1</v>
      </c>
      <c r="BQ103" s="468" t="b">
        <v>1</v>
      </c>
      <c r="BS103" s="384"/>
    </row>
    <row r="104" spans="1:71" s="480" customFormat="1" ht="12" customHeight="1" x14ac:dyDescent="0.2">
      <c r="A104" s="496">
        <v>13101163</v>
      </c>
      <c r="B104" s="497" t="s">
        <v>3028</v>
      </c>
      <c r="C104" s="466" t="s">
        <v>1651</v>
      </c>
      <c r="D104" s="467" t="s">
        <v>1542</v>
      </c>
      <c r="E104" s="705"/>
      <c r="F104" s="466"/>
      <c r="G104" s="467"/>
      <c r="H104" s="468" t="s">
        <v>2937</v>
      </c>
      <c r="I104" s="468" t="s">
        <v>2937</v>
      </c>
      <c r="J104" s="468" t="s">
        <v>2937</v>
      </c>
      <c r="K104" s="468" t="s">
        <v>2937</v>
      </c>
      <c r="L104" s="468" t="s">
        <v>1542</v>
      </c>
      <c r="M104" s="468" t="s">
        <v>2938</v>
      </c>
      <c r="N104" s="468" t="s">
        <v>1542</v>
      </c>
      <c r="O104" s="469"/>
      <c r="P104" s="379">
        <v>118011.98</v>
      </c>
      <c r="Q104" s="379">
        <v>118011.98</v>
      </c>
      <c r="R104" s="379">
        <v>118134.38</v>
      </c>
      <c r="S104" s="379">
        <v>118134.38</v>
      </c>
      <c r="T104" s="379">
        <v>118134.38</v>
      </c>
      <c r="U104" s="379">
        <v>118134.38</v>
      </c>
      <c r="V104" s="379">
        <v>118134.38</v>
      </c>
      <c r="W104" s="379">
        <v>118134.38</v>
      </c>
      <c r="X104" s="379">
        <v>0</v>
      </c>
      <c r="Y104" s="379">
        <v>0</v>
      </c>
      <c r="Z104" s="379">
        <v>0</v>
      </c>
      <c r="AA104" s="379">
        <v>0</v>
      </c>
      <c r="AB104" s="379">
        <v>0</v>
      </c>
      <c r="AC104" s="379"/>
      <c r="AD104" s="379"/>
      <c r="AE104" s="379">
        <v>73818.6875</v>
      </c>
      <c r="AF104" s="481"/>
      <c r="AG104" s="482"/>
      <c r="AH104" s="471"/>
      <c r="AI104" s="471"/>
      <c r="AJ104" s="471"/>
      <c r="AK104" s="472"/>
      <c r="AL104" s="471">
        <v>0</v>
      </c>
      <c r="AM104" s="473">
        <v>73818.6875</v>
      </c>
      <c r="AN104" s="471"/>
      <c r="AO104" s="474">
        <v>73818.6875</v>
      </c>
      <c r="AP104" s="475"/>
      <c r="AQ104" s="476">
        <v>0</v>
      </c>
      <c r="AR104" s="471"/>
      <c r="AS104" s="471"/>
      <c r="AT104" s="471"/>
      <c r="AU104" s="471"/>
      <c r="AV104" s="477">
        <v>0</v>
      </c>
      <c r="AW104" s="471">
        <v>0</v>
      </c>
      <c r="AX104" s="471"/>
      <c r="AY104" s="473">
        <v>0</v>
      </c>
      <c r="AZ104" s="478"/>
      <c r="BA104" s="479">
        <v>0</v>
      </c>
      <c r="BC104" s="468" t="s">
        <v>2937</v>
      </c>
      <c r="BD104" s="468" t="s">
        <v>2937</v>
      </c>
      <c r="BE104" s="468" t="s">
        <v>2937</v>
      </c>
      <c r="BF104" s="468" t="s">
        <v>2937</v>
      </c>
      <c r="BG104" s="468" t="s">
        <v>1542</v>
      </c>
      <c r="BH104" s="468" t="s">
        <v>2938</v>
      </c>
      <c r="BI104" s="468" t="s">
        <v>1542</v>
      </c>
      <c r="BK104" s="468" t="b">
        <v>1</v>
      </c>
      <c r="BL104" s="468" t="b">
        <v>1</v>
      </c>
      <c r="BM104" s="468" t="b">
        <v>1</v>
      </c>
      <c r="BN104" s="468" t="b">
        <v>1</v>
      </c>
      <c r="BO104" s="468" t="b">
        <v>1</v>
      </c>
      <c r="BP104" s="468" t="b">
        <v>1</v>
      </c>
      <c r="BQ104" s="468" t="b">
        <v>1</v>
      </c>
      <c r="BS104" s="384"/>
    </row>
    <row r="105" spans="1:71" s="480" customFormat="1" ht="12" customHeight="1" x14ac:dyDescent="0.2">
      <c r="A105" s="496">
        <v>13101183</v>
      </c>
      <c r="B105" s="497" t="s">
        <v>3029</v>
      </c>
      <c r="C105" s="466" t="s">
        <v>1652</v>
      </c>
      <c r="D105" s="467" t="s">
        <v>1542</v>
      </c>
      <c r="E105" s="705"/>
      <c r="F105" s="466"/>
      <c r="G105" s="467"/>
      <c r="H105" s="468" t="s">
        <v>2937</v>
      </c>
      <c r="I105" s="468" t="s">
        <v>2937</v>
      </c>
      <c r="J105" s="468" t="s">
        <v>2937</v>
      </c>
      <c r="K105" s="468" t="s">
        <v>2937</v>
      </c>
      <c r="L105" s="468" t="s">
        <v>1542</v>
      </c>
      <c r="M105" s="468" t="s">
        <v>2938</v>
      </c>
      <c r="N105" s="468" t="s">
        <v>1542</v>
      </c>
      <c r="O105" s="469"/>
      <c r="P105" s="379">
        <v>3307984.96</v>
      </c>
      <c r="Q105" s="379">
        <v>3702596.12</v>
      </c>
      <c r="R105" s="379">
        <v>1522169.06</v>
      </c>
      <c r="S105" s="379">
        <v>2716251.81</v>
      </c>
      <c r="T105" s="379">
        <v>1890976.52</v>
      </c>
      <c r="U105" s="379">
        <v>2022370.53</v>
      </c>
      <c r="V105" s="379">
        <v>-2903291.91</v>
      </c>
      <c r="W105" s="379">
        <v>1925357.27</v>
      </c>
      <c r="X105" s="379">
        <v>1790282.58</v>
      </c>
      <c r="Y105" s="379">
        <v>1735696.47</v>
      </c>
      <c r="Z105" s="379">
        <v>1924881.29</v>
      </c>
      <c r="AA105" s="379">
        <v>1388365.68</v>
      </c>
      <c r="AB105" s="379">
        <v>4741839.1900000004</v>
      </c>
      <c r="AC105" s="379"/>
      <c r="AD105" s="379"/>
      <c r="AE105" s="379">
        <v>1811713.9579166665</v>
      </c>
      <c r="AF105" s="481"/>
      <c r="AG105" s="482"/>
      <c r="AH105" s="471"/>
      <c r="AI105" s="471"/>
      <c r="AJ105" s="471"/>
      <c r="AK105" s="472"/>
      <c r="AL105" s="471">
        <v>0</v>
      </c>
      <c r="AM105" s="473">
        <v>1811713.9579166665</v>
      </c>
      <c r="AN105" s="471"/>
      <c r="AO105" s="474">
        <v>1811713.9579166665</v>
      </c>
      <c r="AP105" s="475"/>
      <c r="AQ105" s="476">
        <v>4741839.1900000004</v>
      </c>
      <c r="AR105" s="471"/>
      <c r="AS105" s="471"/>
      <c r="AT105" s="471"/>
      <c r="AU105" s="471"/>
      <c r="AV105" s="477">
        <v>0</v>
      </c>
      <c r="AW105" s="471">
        <v>4741839.1900000004</v>
      </c>
      <c r="AX105" s="471"/>
      <c r="AY105" s="473">
        <v>4741839.1900000004</v>
      </c>
      <c r="AZ105" s="478"/>
      <c r="BA105" s="479">
        <v>0</v>
      </c>
      <c r="BC105" s="468" t="s">
        <v>2937</v>
      </c>
      <c r="BD105" s="468" t="s">
        <v>2937</v>
      </c>
      <c r="BE105" s="468" t="s">
        <v>2937</v>
      </c>
      <c r="BF105" s="468" t="s">
        <v>2937</v>
      </c>
      <c r="BG105" s="468" t="s">
        <v>1542</v>
      </c>
      <c r="BH105" s="468" t="s">
        <v>2938</v>
      </c>
      <c r="BI105" s="468" t="s">
        <v>1542</v>
      </c>
      <c r="BK105" s="468" t="b">
        <v>1</v>
      </c>
      <c r="BL105" s="468" t="b">
        <v>1</v>
      </c>
      <c r="BM105" s="468" t="b">
        <v>1</v>
      </c>
      <c r="BN105" s="468" t="b">
        <v>1</v>
      </c>
      <c r="BO105" s="468" t="b">
        <v>1</v>
      </c>
      <c r="BP105" s="468" t="b">
        <v>1</v>
      </c>
      <c r="BQ105" s="468" t="b">
        <v>1</v>
      </c>
      <c r="BS105" s="384"/>
    </row>
    <row r="106" spans="1:71" s="480" customFormat="1" ht="12" customHeight="1" x14ac:dyDescent="0.2">
      <c r="A106" s="496">
        <v>13101193</v>
      </c>
      <c r="B106" s="497" t="s">
        <v>3030</v>
      </c>
      <c r="C106" s="466" t="s">
        <v>1653</v>
      </c>
      <c r="D106" s="467" t="s">
        <v>1542</v>
      </c>
      <c r="E106" s="705"/>
      <c r="F106" s="466"/>
      <c r="G106" s="467"/>
      <c r="H106" s="468" t="s">
        <v>2937</v>
      </c>
      <c r="I106" s="468" t="s">
        <v>2937</v>
      </c>
      <c r="J106" s="468" t="s">
        <v>2937</v>
      </c>
      <c r="K106" s="468" t="s">
        <v>2937</v>
      </c>
      <c r="L106" s="468" t="s">
        <v>1542</v>
      </c>
      <c r="M106" s="468" t="s">
        <v>2938</v>
      </c>
      <c r="N106" s="468" t="s">
        <v>1542</v>
      </c>
      <c r="O106" s="469"/>
      <c r="P106" s="379">
        <v>0</v>
      </c>
      <c r="Q106" s="379">
        <v>0</v>
      </c>
      <c r="R106" s="379">
        <v>0</v>
      </c>
      <c r="S106" s="379">
        <v>0</v>
      </c>
      <c r="T106" s="379">
        <v>0</v>
      </c>
      <c r="U106" s="379">
        <v>0</v>
      </c>
      <c r="V106" s="379">
        <v>0</v>
      </c>
      <c r="W106" s="379">
        <v>0</v>
      </c>
      <c r="X106" s="379">
        <v>0</v>
      </c>
      <c r="Y106" s="379">
        <v>0</v>
      </c>
      <c r="Z106" s="379">
        <v>0</v>
      </c>
      <c r="AA106" s="379">
        <v>0</v>
      </c>
      <c r="AB106" s="379">
        <v>0</v>
      </c>
      <c r="AC106" s="379"/>
      <c r="AD106" s="379"/>
      <c r="AE106" s="379">
        <v>0</v>
      </c>
      <c r="AF106" s="481"/>
      <c r="AG106" s="482"/>
      <c r="AH106" s="471"/>
      <c r="AI106" s="471"/>
      <c r="AJ106" s="471"/>
      <c r="AK106" s="472"/>
      <c r="AL106" s="471">
        <v>0</v>
      </c>
      <c r="AM106" s="473">
        <v>0</v>
      </c>
      <c r="AN106" s="471"/>
      <c r="AO106" s="474">
        <v>0</v>
      </c>
      <c r="AP106" s="475"/>
      <c r="AQ106" s="476">
        <v>0</v>
      </c>
      <c r="AR106" s="471"/>
      <c r="AS106" s="471"/>
      <c r="AT106" s="471"/>
      <c r="AU106" s="471"/>
      <c r="AV106" s="477">
        <v>0</v>
      </c>
      <c r="AW106" s="471">
        <v>0</v>
      </c>
      <c r="AX106" s="471"/>
      <c r="AY106" s="473">
        <v>0</v>
      </c>
      <c r="AZ106" s="478"/>
      <c r="BA106" s="479">
        <v>0</v>
      </c>
      <c r="BC106" s="468" t="s">
        <v>2937</v>
      </c>
      <c r="BD106" s="468" t="s">
        <v>2937</v>
      </c>
      <c r="BE106" s="468" t="s">
        <v>2937</v>
      </c>
      <c r="BF106" s="468" t="s">
        <v>2937</v>
      </c>
      <c r="BG106" s="468" t="s">
        <v>1542</v>
      </c>
      <c r="BH106" s="468" t="s">
        <v>2938</v>
      </c>
      <c r="BI106" s="468" t="s">
        <v>1542</v>
      </c>
      <c r="BK106" s="468" t="b">
        <v>1</v>
      </c>
      <c r="BL106" s="468" t="b">
        <v>1</v>
      </c>
      <c r="BM106" s="468" t="b">
        <v>1</v>
      </c>
      <c r="BN106" s="468" t="b">
        <v>1</v>
      </c>
      <c r="BO106" s="468" t="b">
        <v>1</v>
      </c>
      <c r="BP106" s="468" t="b">
        <v>1</v>
      </c>
      <c r="BQ106" s="468" t="b">
        <v>1</v>
      </c>
      <c r="BS106" s="384"/>
    </row>
    <row r="107" spans="1:71" s="480" customFormat="1" ht="12" customHeight="1" x14ac:dyDescent="0.2">
      <c r="A107" s="509">
        <v>13101213</v>
      </c>
      <c r="B107" s="509" t="s">
        <v>3031</v>
      </c>
      <c r="C107" s="510" t="s">
        <v>1654</v>
      </c>
      <c r="D107" s="484" t="s">
        <v>1542</v>
      </c>
      <c r="E107" s="730"/>
      <c r="F107" s="511">
        <v>43132</v>
      </c>
      <c r="G107" s="484"/>
      <c r="H107" s="486" t="s">
        <v>2937</v>
      </c>
      <c r="I107" s="486" t="s">
        <v>2937</v>
      </c>
      <c r="J107" s="486" t="s">
        <v>2937</v>
      </c>
      <c r="K107" s="486" t="s">
        <v>2937</v>
      </c>
      <c r="L107" s="486" t="s">
        <v>1542</v>
      </c>
      <c r="M107" s="486" t="s">
        <v>2938</v>
      </c>
      <c r="N107" s="486" t="s">
        <v>1542</v>
      </c>
      <c r="O107" s="487"/>
      <c r="P107" s="381">
        <v>0</v>
      </c>
      <c r="Q107" s="381">
        <v>0</v>
      </c>
      <c r="R107" s="381">
        <v>-134.29</v>
      </c>
      <c r="S107" s="381">
        <v>0</v>
      </c>
      <c r="T107" s="381">
        <v>0</v>
      </c>
      <c r="U107" s="381">
        <v>0</v>
      </c>
      <c r="V107" s="381">
        <v>0</v>
      </c>
      <c r="W107" s="381">
        <v>0</v>
      </c>
      <c r="X107" s="381">
        <v>0</v>
      </c>
      <c r="Y107" s="381">
        <v>0</v>
      </c>
      <c r="Z107" s="381">
        <v>0</v>
      </c>
      <c r="AA107" s="381">
        <v>0</v>
      </c>
      <c r="AB107" s="381">
        <v>0</v>
      </c>
      <c r="AC107" s="381"/>
      <c r="AD107" s="381"/>
      <c r="AE107" s="381">
        <v>-11.190833333333332</v>
      </c>
      <c r="AF107" s="488"/>
      <c r="AG107" s="489"/>
      <c r="AH107" s="490"/>
      <c r="AI107" s="490"/>
      <c r="AJ107" s="490"/>
      <c r="AK107" s="491"/>
      <c r="AL107" s="490">
        <v>0</v>
      </c>
      <c r="AM107" s="492">
        <v>-11.190833333333332</v>
      </c>
      <c r="AN107" s="490"/>
      <c r="AO107" s="493">
        <v>-11.190833333333332</v>
      </c>
      <c r="AP107" s="490"/>
      <c r="AQ107" s="494">
        <v>0</v>
      </c>
      <c r="AR107" s="490"/>
      <c r="AS107" s="490"/>
      <c r="AT107" s="490"/>
      <c r="AU107" s="490"/>
      <c r="AV107" s="495">
        <v>0</v>
      </c>
      <c r="AW107" s="490">
        <v>0</v>
      </c>
      <c r="AX107" s="490"/>
      <c r="AY107" s="492">
        <v>0</v>
      </c>
      <c r="AZ107" s="731"/>
      <c r="BA107" s="479">
        <v>0</v>
      </c>
      <c r="BC107" s="486" t="s">
        <v>2937</v>
      </c>
      <c r="BD107" s="486" t="s">
        <v>2937</v>
      </c>
      <c r="BE107" s="486" t="s">
        <v>2937</v>
      </c>
      <c r="BF107" s="468" t="s">
        <v>2937</v>
      </c>
      <c r="BG107" s="468" t="s">
        <v>1542</v>
      </c>
      <c r="BH107" s="468" t="s">
        <v>2938</v>
      </c>
      <c r="BI107" s="468" t="s">
        <v>1542</v>
      </c>
      <c r="BK107" s="468" t="b">
        <v>1</v>
      </c>
      <c r="BL107" s="468" t="b">
        <v>1</v>
      </c>
      <c r="BM107" s="468" t="b">
        <v>1</v>
      </c>
      <c r="BN107" s="468" t="b">
        <v>1</v>
      </c>
      <c r="BO107" s="468" t="b">
        <v>1</v>
      </c>
      <c r="BP107" s="468" t="b">
        <v>1</v>
      </c>
      <c r="BQ107" s="468" t="b">
        <v>1</v>
      </c>
      <c r="BS107" s="384"/>
    </row>
    <row r="108" spans="1:71" s="480" customFormat="1" ht="12" customHeight="1" x14ac:dyDescent="0.2">
      <c r="A108" s="735">
        <v>13101233</v>
      </c>
      <c r="B108" s="735"/>
      <c r="C108" s="736" t="s">
        <v>1655</v>
      </c>
      <c r="D108" s="714" t="s">
        <v>1542</v>
      </c>
      <c r="E108" s="715"/>
      <c r="F108" s="737">
        <v>43405</v>
      </c>
      <c r="G108" s="714"/>
      <c r="H108" s="717" t="s">
        <v>2937</v>
      </c>
      <c r="I108" s="717" t="s">
        <v>2937</v>
      </c>
      <c r="J108" s="717" t="s">
        <v>2937</v>
      </c>
      <c r="K108" s="717" t="s">
        <v>2937</v>
      </c>
      <c r="L108" s="717" t="s">
        <v>1542</v>
      </c>
      <c r="M108" s="717" t="s">
        <v>2938</v>
      </c>
      <c r="N108" s="717" t="s">
        <v>1542</v>
      </c>
      <c r="O108" s="718"/>
      <c r="P108" s="719"/>
      <c r="Q108" s="719"/>
      <c r="R108" s="719"/>
      <c r="S108" s="719"/>
      <c r="T108" s="719"/>
      <c r="U108" s="719"/>
      <c r="V108" s="719"/>
      <c r="W108" s="719"/>
      <c r="X108" s="719"/>
      <c r="Y108" s="719"/>
      <c r="Z108" s="719"/>
      <c r="AA108" s="719">
        <v>1000</v>
      </c>
      <c r="AB108" s="719">
        <v>120.27</v>
      </c>
      <c r="AC108" s="719"/>
      <c r="AD108" s="719"/>
      <c r="AE108" s="719">
        <v>88.344583333333333</v>
      </c>
      <c r="AF108" s="720"/>
      <c r="AG108" s="721"/>
      <c r="AH108" s="722"/>
      <c r="AI108" s="722"/>
      <c r="AJ108" s="722"/>
      <c r="AK108" s="723"/>
      <c r="AL108" s="722">
        <v>0</v>
      </c>
      <c r="AM108" s="724">
        <v>88.344583333333333</v>
      </c>
      <c r="AN108" s="722"/>
      <c r="AO108" s="725">
        <v>88.344583333333333</v>
      </c>
      <c r="AP108" s="722"/>
      <c r="AQ108" s="726">
        <v>120.27</v>
      </c>
      <c r="AR108" s="722"/>
      <c r="AS108" s="722"/>
      <c r="AT108" s="722"/>
      <c r="AU108" s="722"/>
      <c r="AV108" s="727">
        <v>0</v>
      </c>
      <c r="AW108" s="722">
        <v>120.27</v>
      </c>
      <c r="AX108" s="722"/>
      <c r="AY108" s="724">
        <v>120.27</v>
      </c>
      <c r="AZ108" s="728"/>
      <c r="BA108" s="479">
        <v>0</v>
      </c>
      <c r="BC108" s="486"/>
      <c r="BD108" s="486"/>
      <c r="BE108" s="486"/>
      <c r="BF108" s="468"/>
      <c r="BG108" s="468"/>
      <c r="BH108" s="468"/>
      <c r="BI108" s="468"/>
      <c r="BK108" s="468"/>
      <c r="BL108" s="468"/>
      <c r="BM108" s="468"/>
      <c r="BN108" s="468"/>
      <c r="BO108" s="468"/>
      <c r="BP108" s="468"/>
      <c r="BQ108" s="468"/>
      <c r="BS108" s="384"/>
    </row>
    <row r="109" spans="1:71" s="480" customFormat="1" ht="12" customHeight="1" x14ac:dyDescent="0.2">
      <c r="A109" s="496">
        <v>13101253</v>
      </c>
      <c r="B109" s="497" t="s">
        <v>3032</v>
      </c>
      <c r="C109" s="466" t="s">
        <v>1656</v>
      </c>
      <c r="D109" s="467" t="s">
        <v>1542</v>
      </c>
      <c r="E109" s="705"/>
      <c r="F109" s="466"/>
      <c r="G109" s="467"/>
      <c r="H109" s="468" t="s">
        <v>2937</v>
      </c>
      <c r="I109" s="468" t="s">
        <v>2937</v>
      </c>
      <c r="J109" s="468" t="s">
        <v>2937</v>
      </c>
      <c r="K109" s="468" t="s">
        <v>2937</v>
      </c>
      <c r="L109" s="468" t="s">
        <v>1542</v>
      </c>
      <c r="M109" s="468" t="s">
        <v>2938</v>
      </c>
      <c r="N109" s="468" t="s">
        <v>1542</v>
      </c>
      <c r="O109" s="469"/>
      <c r="P109" s="379">
        <v>756377.86</v>
      </c>
      <c r="Q109" s="379">
        <v>887264.51</v>
      </c>
      <c r="R109" s="379">
        <v>1439119.02</v>
      </c>
      <c r="S109" s="379">
        <v>913199.61</v>
      </c>
      <c r="T109" s="379">
        <v>798708.2</v>
      </c>
      <c r="U109" s="379">
        <v>537194.25</v>
      </c>
      <c r="V109" s="379">
        <v>985186.23</v>
      </c>
      <c r="W109" s="379">
        <v>480315.7</v>
      </c>
      <c r="X109" s="379">
        <v>19250.14</v>
      </c>
      <c r="Y109" s="379">
        <v>534387.94999999995</v>
      </c>
      <c r="Z109" s="379">
        <v>680478.06</v>
      </c>
      <c r="AA109" s="379">
        <v>612771.59</v>
      </c>
      <c r="AB109" s="379">
        <v>734105.47</v>
      </c>
      <c r="AC109" s="379"/>
      <c r="AD109" s="379"/>
      <c r="AE109" s="379">
        <v>719426.41041666677</v>
      </c>
      <c r="AF109" s="481"/>
      <c r="AG109" s="482"/>
      <c r="AH109" s="471"/>
      <c r="AI109" s="471"/>
      <c r="AJ109" s="471"/>
      <c r="AK109" s="472"/>
      <c r="AL109" s="471">
        <v>0</v>
      </c>
      <c r="AM109" s="473">
        <v>719426.41041666677</v>
      </c>
      <c r="AN109" s="471"/>
      <c r="AO109" s="474">
        <v>719426.41041666677</v>
      </c>
      <c r="AP109" s="475"/>
      <c r="AQ109" s="476">
        <v>734105.47</v>
      </c>
      <c r="AR109" s="471"/>
      <c r="AS109" s="471"/>
      <c r="AT109" s="471"/>
      <c r="AU109" s="471"/>
      <c r="AV109" s="477">
        <v>0</v>
      </c>
      <c r="AW109" s="471">
        <v>734105.47</v>
      </c>
      <c r="AX109" s="471"/>
      <c r="AY109" s="473">
        <v>734105.47</v>
      </c>
      <c r="AZ109" s="478"/>
      <c r="BA109" s="479">
        <v>0</v>
      </c>
      <c r="BC109" s="468" t="s">
        <v>2937</v>
      </c>
      <c r="BD109" s="468" t="s">
        <v>2937</v>
      </c>
      <c r="BE109" s="468" t="s">
        <v>2937</v>
      </c>
      <c r="BF109" s="468" t="s">
        <v>2937</v>
      </c>
      <c r="BG109" s="468" t="s">
        <v>1542</v>
      </c>
      <c r="BH109" s="468" t="s">
        <v>2938</v>
      </c>
      <c r="BI109" s="468" t="s">
        <v>1542</v>
      </c>
      <c r="BK109" s="468" t="b">
        <v>1</v>
      </c>
      <c r="BL109" s="468" t="b">
        <v>1</v>
      </c>
      <c r="BM109" s="468" t="b">
        <v>1</v>
      </c>
      <c r="BN109" s="468" t="b">
        <v>1</v>
      </c>
      <c r="BO109" s="468" t="b">
        <v>1</v>
      </c>
      <c r="BP109" s="468" t="b">
        <v>1</v>
      </c>
      <c r="BQ109" s="468" t="b">
        <v>1</v>
      </c>
      <c r="BS109" s="384"/>
    </row>
    <row r="110" spans="1:71" s="480" customFormat="1" ht="12" customHeight="1" x14ac:dyDescent="0.2">
      <c r="A110" s="496">
        <v>13109003</v>
      </c>
      <c r="B110" s="497" t="s">
        <v>3033</v>
      </c>
      <c r="C110" s="466" t="s">
        <v>1657</v>
      </c>
      <c r="D110" s="467" t="s">
        <v>1542</v>
      </c>
      <c r="E110" s="705"/>
      <c r="F110" s="466"/>
      <c r="G110" s="467"/>
      <c r="H110" s="468" t="s">
        <v>2937</v>
      </c>
      <c r="I110" s="468" t="s">
        <v>2937</v>
      </c>
      <c r="J110" s="468" t="s">
        <v>2937</v>
      </c>
      <c r="K110" s="468" t="s">
        <v>2937</v>
      </c>
      <c r="L110" s="468" t="s">
        <v>1542</v>
      </c>
      <c r="M110" s="468" t="s">
        <v>2938</v>
      </c>
      <c r="N110" s="468" t="s">
        <v>1542</v>
      </c>
      <c r="O110" s="469"/>
      <c r="P110" s="379">
        <v>23243.72</v>
      </c>
      <c r="Q110" s="379">
        <v>90296.59</v>
      </c>
      <c r="R110" s="379">
        <v>113197.87</v>
      </c>
      <c r="S110" s="379">
        <v>117642.57</v>
      </c>
      <c r="T110" s="379">
        <v>21472.77</v>
      </c>
      <c r="U110" s="379">
        <v>20325.23</v>
      </c>
      <c r="V110" s="379">
        <v>27672.77</v>
      </c>
      <c r="W110" s="379">
        <v>31742.18</v>
      </c>
      <c r="X110" s="379">
        <v>14805.19</v>
      </c>
      <c r="Y110" s="379">
        <v>7734.63</v>
      </c>
      <c r="Z110" s="379">
        <v>40882.089999999997</v>
      </c>
      <c r="AA110" s="379">
        <v>42444.33</v>
      </c>
      <c r="AB110" s="379">
        <v>10272.84</v>
      </c>
      <c r="AC110" s="379"/>
      <c r="AD110" s="379"/>
      <c r="AE110" s="379">
        <v>45414.541666666664</v>
      </c>
      <c r="AF110" s="481"/>
      <c r="AG110" s="482"/>
      <c r="AH110" s="471"/>
      <c r="AI110" s="471"/>
      <c r="AJ110" s="471"/>
      <c r="AK110" s="472"/>
      <c r="AL110" s="471">
        <v>0</v>
      </c>
      <c r="AM110" s="473">
        <v>45414.541666666664</v>
      </c>
      <c r="AN110" s="471"/>
      <c r="AO110" s="474">
        <v>45414.541666666664</v>
      </c>
      <c r="AP110" s="475"/>
      <c r="AQ110" s="476">
        <v>10272.84</v>
      </c>
      <c r="AR110" s="471"/>
      <c r="AS110" s="471"/>
      <c r="AT110" s="471"/>
      <c r="AU110" s="471"/>
      <c r="AV110" s="477">
        <v>0</v>
      </c>
      <c r="AW110" s="471">
        <v>10272.84</v>
      </c>
      <c r="AX110" s="471"/>
      <c r="AY110" s="473">
        <v>10272.84</v>
      </c>
      <c r="AZ110" s="478"/>
      <c r="BA110" s="479">
        <v>0</v>
      </c>
      <c r="BC110" s="468" t="s">
        <v>2937</v>
      </c>
      <c r="BD110" s="468" t="s">
        <v>2937</v>
      </c>
      <c r="BE110" s="468" t="s">
        <v>2937</v>
      </c>
      <c r="BF110" s="468" t="s">
        <v>2937</v>
      </c>
      <c r="BG110" s="468" t="s">
        <v>1542</v>
      </c>
      <c r="BH110" s="468" t="s">
        <v>2938</v>
      </c>
      <c r="BI110" s="468" t="s">
        <v>1542</v>
      </c>
      <c r="BK110" s="468" t="b">
        <v>1</v>
      </c>
      <c r="BL110" s="468" t="b">
        <v>1</v>
      </c>
      <c r="BM110" s="468" t="b">
        <v>1</v>
      </c>
      <c r="BN110" s="468" t="b">
        <v>1</v>
      </c>
      <c r="BO110" s="468" t="b">
        <v>1</v>
      </c>
      <c r="BP110" s="468" t="b">
        <v>1</v>
      </c>
      <c r="BQ110" s="468" t="b">
        <v>1</v>
      </c>
      <c r="BS110" s="384"/>
    </row>
    <row r="111" spans="1:71" s="480" customFormat="1" ht="12" customHeight="1" x14ac:dyDescent="0.2">
      <c r="A111" s="496">
        <v>13109013</v>
      </c>
      <c r="B111" s="497" t="s">
        <v>3034</v>
      </c>
      <c r="C111" s="466" t="s">
        <v>1658</v>
      </c>
      <c r="D111" s="467" t="s">
        <v>1542</v>
      </c>
      <c r="E111" s="705"/>
      <c r="F111" s="466"/>
      <c r="G111" s="467"/>
      <c r="H111" s="468" t="s">
        <v>2937</v>
      </c>
      <c r="I111" s="468" t="s">
        <v>2937</v>
      </c>
      <c r="J111" s="468" t="s">
        <v>2937</v>
      </c>
      <c r="K111" s="468" t="s">
        <v>2937</v>
      </c>
      <c r="L111" s="468" t="s">
        <v>1542</v>
      </c>
      <c r="M111" s="468" t="s">
        <v>2938</v>
      </c>
      <c r="N111" s="468" t="s">
        <v>1542</v>
      </c>
      <c r="O111" s="469"/>
      <c r="P111" s="379">
        <v>3866</v>
      </c>
      <c r="Q111" s="379">
        <v>3866</v>
      </c>
      <c r="R111" s="379">
        <v>3866</v>
      </c>
      <c r="S111" s="379">
        <v>3866</v>
      </c>
      <c r="T111" s="379">
        <v>6659</v>
      </c>
      <c r="U111" s="379">
        <v>3866</v>
      </c>
      <c r="V111" s="379">
        <v>3866</v>
      </c>
      <c r="W111" s="379">
        <v>3866</v>
      </c>
      <c r="X111" s="379">
        <v>3866</v>
      </c>
      <c r="Y111" s="379">
        <v>3866</v>
      </c>
      <c r="Z111" s="379">
        <v>3866</v>
      </c>
      <c r="AA111" s="379">
        <v>3866</v>
      </c>
      <c r="AB111" s="379">
        <v>3866</v>
      </c>
      <c r="AC111" s="379"/>
      <c r="AD111" s="379"/>
      <c r="AE111" s="379">
        <v>4098.75</v>
      </c>
      <c r="AF111" s="481"/>
      <c r="AG111" s="482"/>
      <c r="AH111" s="471"/>
      <c r="AI111" s="471"/>
      <c r="AJ111" s="471"/>
      <c r="AK111" s="472"/>
      <c r="AL111" s="471">
        <v>0</v>
      </c>
      <c r="AM111" s="473">
        <v>4098.75</v>
      </c>
      <c r="AN111" s="471"/>
      <c r="AO111" s="474">
        <v>4098.75</v>
      </c>
      <c r="AP111" s="475"/>
      <c r="AQ111" s="476">
        <v>3866</v>
      </c>
      <c r="AR111" s="471"/>
      <c r="AS111" s="471"/>
      <c r="AT111" s="471"/>
      <c r="AU111" s="471"/>
      <c r="AV111" s="477">
        <v>0</v>
      </c>
      <c r="AW111" s="471">
        <v>3866</v>
      </c>
      <c r="AX111" s="471"/>
      <c r="AY111" s="473">
        <v>3866</v>
      </c>
      <c r="AZ111" s="478"/>
      <c r="BA111" s="479">
        <v>0</v>
      </c>
      <c r="BC111" s="468" t="s">
        <v>2937</v>
      </c>
      <c r="BD111" s="468" t="s">
        <v>2937</v>
      </c>
      <c r="BE111" s="468" t="s">
        <v>2937</v>
      </c>
      <c r="BF111" s="468" t="s">
        <v>2937</v>
      </c>
      <c r="BG111" s="468" t="s">
        <v>1542</v>
      </c>
      <c r="BH111" s="468" t="s">
        <v>2938</v>
      </c>
      <c r="BI111" s="468" t="s">
        <v>1542</v>
      </c>
      <c r="BK111" s="468" t="b">
        <v>1</v>
      </c>
      <c r="BL111" s="468" t="b">
        <v>1</v>
      </c>
      <c r="BM111" s="468" t="b">
        <v>1</v>
      </c>
      <c r="BN111" s="468" t="b">
        <v>1</v>
      </c>
      <c r="BO111" s="468" t="b">
        <v>1</v>
      </c>
      <c r="BP111" s="468" t="b">
        <v>1</v>
      </c>
      <c r="BQ111" s="468" t="b">
        <v>1</v>
      </c>
      <c r="BS111" s="384"/>
    </row>
    <row r="112" spans="1:71" s="480" customFormat="1" ht="12" customHeight="1" x14ac:dyDescent="0.2">
      <c r="A112" s="509">
        <v>13109023</v>
      </c>
      <c r="B112" s="509" t="s">
        <v>3035</v>
      </c>
      <c r="C112" s="510" t="s">
        <v>1659</v>
      </c>
      <c r="D112" s="484" t="s">
        <v>1542</v>
      </c>
      <c r="E112" s="730"/>
      <c r="F112" s="511">
        <v>43101</v>
      </c>
      <c r="G112" s="484"/>
      <c r="H112" s="486" t="s">
        <v>2937</v>
      </c>
      <c r="I112" s="486" t="s">
        <v>2937</v>
      </c>
      <c r="J112" s="486" t="s">
        <v>2937</v>
      </c>
      <c r="K112" s="486" t="s">
        <v>2937</v>
      </c>
      <c r="L112" s="486" t="s">
        <v>1542</v>
      </c>
      <c r="M112" s="486" t="s">
        <v>2938</v>
      </c>
      <c r="N112" s="486" t="s">
        <v>1542</v>
      </c>
      <c r="O112" s="487"/>
      <c r="P112" s="381">
        <v>0</v>
      </c>
      <c r="Q112" s="381">
        <v>572.35</v>
      </c>
      <c r="R112" s="381">
        <v>1637646.12</v>
      </c>
      <c r="S112" s="381">
        <v>956872.83</v>
      </c>
      <c r="T112" s="381">
        <v>2496580.21</v>
      </c>
      <c r="U112" s="381">
        <v>248761.14</v>
      </c>
      <c r="V112" s="381">
        <v>5126838.53</v>
      </c>
      <c r="W112" s="381">
        <v>199914.61</v>
      </c>
      <c r="X112" s="381">
        <v>125642.95</v>
      </c>
      <c r="Y112" s="381">
        <v>552341.19999999995</v>
      </c>
      <c r="Z112" s="381">
        <v>59208.09</v>
      </c>
      <c r="AA112" s="381">
        <v>1624165.51</v>
      </c>
      <c r="AB112" s="381">
        <v>206274.78</v>
      </c>
      <c r="AC112" s="381"/>
      <c r="AD112" s="381"/>
      <c r="AE112" s="381">
        <v>1094306.7441666664</v>
      </c>
      <c r="AF112" s="488"/>
      <c r="AG112" s="489"/>
      <c r="AH112" s="490"/>
      <c r="AI112" s="490"/>
      <c r="AJ112" s="490"/>
      <c r="AK112" s="491"/>
      <c r="AL112" s="490"/>
      <c r="AM112" s="492">
        <v>1094306.7441666664</v>
      </c>
      <c r="AN112" s="490"/>
      <c r="AO112" s="493">
        <v>1094306.7441666664</v>
      </c>
      <c r="AP112" s="490"/>
      <c r="AQ112" s="494">
        <v>206274.78</v>
      </c>
      <c r="AR112" s="490"/>
      <c r="AS112" s="490"/>
      <c r="AT112" s="490"/>
      <c r="AU112" s="490"/>
      <c r="AV112" s="495">
        <v>0</v>
      </c>
      <c r="AW112" s="490">
        <v>206274.78</v>
      </c>
      <c r="AX112" s="490"/>
      <c r="AY112" s="492">
        <v>206274.78</v>
      </c>
      <c r="AZ112" s="731"/>
      <c r="BA112" s="479">
        <v>0</v>
      </c>
      <c r="BC112" s="486" t="s">
        <v>2937</v>
      </c>
      <c r="BD112" s="486" t="s">
        <v>2937</v>
      </c>
      <c r="BE112" s="486" t="s">
        <v>2937</v>
      </c>
      <c r="BF112" s="468" t="s">
        <v>2937</v>
      </c>
      <c r="BG112" s="468" t="s">
        <v>1542</v>
      </c>
      <c r="BH112" s="468" t="s">
        <v>2938</v>
      </c>
      <c r="BI112" s="468" t="s">
        <v>1542</v>
      </c>
      <c r="BK112" s="468" t="b">
        <v>1</v>
      </c>
      <c r="BL112" s="468" t="b">
        <v>1</v>
      </c>
      <c r="BM112" s="468" t="b">
        <v>1</v>
      </c>
      <c r="BN112" s="468" t="b">
        <v>1</v>
      </c>
      <c r="BO112" s="468" t="b">
        <v>1</v>
      </c>
      <c r="BP112" s="468" t="b">
        <v>1</v>
      </c>
      <c r="BQ112" s="468" t="b">
        <v>1</v>
      </c>
      <c r="BS112" s="384"/>
    </row>
    <row r="113" spans="1:71" s="480" customFormat="1" ht="12" customHeight="1" x14ac:dyDescent="0.2">
      <c r="A113" s="496">
        <v>13400021</v>
      </c>
      <c r="B113" s="497" t="s">
        <v>3036</v>
      </c>
      <c r="C113" s="466" t="s">
        <v>1660</v>
      </c>
      <c r="D113" s="467" t="s">
        <v>1539</v>
      </c>
      <c r="E113" s="705"/>
      <c r="F113" s="466"/>
      <c r="G113" s="467"/>
      <c r="H113" s="468" t="s">
        <v>2937</v>
      </c>
      <c r="I113" s="468" t="s">
        <v>1539</v>
      </c>
      <c r="J113" s="468" t="s">
        <v>2937</v>
      </c>
      <c r="K113" s="468" t="s">
        <v>2937</v>
      </c>
      <c r="L113" s="468" t="s">
        <v>2938</v>
      </c>
      <c r="M113" s="468" t="s">
        <v>2938</v>
      </c>
      <c r="N113" s="468" t="s">
        <v>2937</v>
      </c>
      <c r="O113" s="469"/>
      <c r="P113" s="379">
        <v>12914939.800000001</v>
      </c>
      <c r="Q113" s="379">
        <v>12914939.800000001</v>
      </c>
      <c r="R113" s="379">
        <v>12914939.800000001</v>
      </c>
      <c r="S113" s="379">
        <v>12914939.800000001</v>
      </c>
      <c r="T113" s="379">
        <v>12914939.800000001</v>
      </c>
      <c r="U113" s="379">
        <v>12914939.800000001</v>
      </c>
      <c r="V113" s="379">
        <v>12925360.720000001</v>
      </c>
      <c r="W113" s="379">
        <v>12925360.720000001</v>
      </c>
      <c r="X113" s="379">
        <v>12926860.720000001</v>
      </c>
      <c r="Y113" s="379">
        <v>12926860.720000001</v>
      </c>
      <c r="Z113" s="379">
        <v>12926860.720000001</v>
      </c>
      <c r="AA113" s="379">
        <v>14308675.119999999</v>
      </c>
      <c r="AB113" s="379">
        <v>14308675.119999999</v>
      </c>
      <c r="AC113" s="379"/>
      <c r="AD113" s="379"/>
      <c r="AE113" s="379">
        <v>13093873.765000001</v>
      </c>
      <c r="AF113" s="481" t="s">
        <v>1661</v>
      </c>
      <c r="AG113" s="482"/>
      <c r="AH113" s="471"/>
      <c r="AI113" s="471">
        <v>13093873.765000001</v>
      </c>
      <c r="AJ113" s="471"/>
      <c r="AK113" s="472"/>
      <c r="AL113" s="471">
        <v>13093873.765000001</v>
      </c>
      <c r="AM113" s="473"/>
      <c r="AN113" s="471"/>
      <c r="AO113" s="474">
        <v>0</v>
      </c>
      <c r="AP113" s="475"/>
      <c r="AQ113" s="476">
        <v>14308675.119999999</v>
      </c>
      <c r="AR113" s="471"/>
      <c r="AS113" s="471">
        <v>14308675.119999999</v>
      </c>
      <c r="AT113" s="471"/>
      <c r="AU113" s="471"/>
      <c r="AV113" s="477">
        <v>14308675.119999999</v>
      </c>
      <c r="AW113" s="471"/>
      <c r="AX113" s="471"/>
      <c r="AY113" s="473">
        <v>0</v>
      </c>
      <c r="AZ113" s="478"/>
      <c r="BA113" s="479">
        <v>0</v>
      </c>
      <c r="BC113" s="468" t="s">
        <v>2937</v>
      </c>
      <c r="BD113" s="468" t="s">
        <v>1539</v>
      </c>
      <c r="BE113" s="468" t="s">
        <v>2937</v>
      </c>
      <c r="BF113" s="468" t="s">
        <v>2937</v>
      </c>
      <c r="BG113" s="468" t="s">
        <v>2938</v>
      </c>
      <c r="BH113" s="468" t="s">
        <v>2938</v>
      </c>
      <c r="BI113" s="468" t="s">
        <v>2937</v>
      </c>
      <c r="BK113" s="468" t="b">
        <v>1</v>
      </c>
      <c r="BL113" s="468" t="b">
        <v>1</v>
      </c>
      <c r="BM113" s="468" t="b">
        <v>1</v>
      </c>
      <c r="BN113" s="468" t="b">
        <v>1</v>
      </c>
      <c r="BO113" s="468" t="b">
        <v>1</v>
      </c>
      <c r="BP113" s="468" t="b">
        <v>1</v>
      </c>
      <c r="BQ113" s="468" t="b">
        <v>1</v>
      </c>
      <c r="BS113" s="384"/>
    </row>
    <row r="114" spans="1:71" s="480" customFormat="1" ht="12" customHeight="1" x14ac:dyDescent="0.2">
      <c r="A114" s="496">
        <v>13400031</v>
      </c>
      <c r="B114" s="497" t="s">
        <v>3037</v>
      </c>
      <c r="C114" s="466" t="s">
        <v>1662</v>
      </c>
      <c r="D114" s="467" t="s">
        <v>1539</v>
      </c>
      <c r="E114" s="705"/>
      <c r="F114" s="466"/>
      <c r="G114" s="467"/>
      <c r="H114" s="468" t="s">
        <v>2937</v>
      </c>
      <c r="I114" s="468" t="s">
        <v>1539</v>
      </c>
      <c r="J114" s="468" t="s">
        <v>2937</v>
      </c>
      <c r="K114" s="468" t="s">
        <v>2937</v>
      </c>
      <c r="L114" s="468" t="s">
        <v>2938</v>
      </c>
      <c r="M114" s="468" t="s">
        <v>2938</v>
      </c>
      <c r="N114" s="468" t="s">
        <v>2937</v>
      </c>
      <c r="O114" s="469"/>
      <c r="P114" s="379">
        <v>-12914939.800000001</v>
      </c>
      <c r="Q114" s="379">
        <v>-12914939.800000001</v>
      </c>
      <c r="R114" s="379">
        <v>-12914939.800000001</v>
      </c>
      <c r="S114" s="379">
        <v>-12914939.800000001</v>
      </c>
      <c r="T114" s="379">
        <v>-12914939.800000001</v>
      </c>
      <c r="U114" s="379">
        <v>-12914939.800000001</v>
      </c>
      <c r="V114" s="379">
        <v>-12925360.720000001</v>
      </c>
      <c r="W114" s="379">
        <v>-12925360.720000001</v>
      </c>
      <c r="X114" s="379">
        <v>-12926860.720000001</v>
      </c>
      <c r="Y114" s="379">
        <v>-12926860.720000001</v>
      </c>
      <c r="Z114" s="379">
        <v>-12926860.720000001</v>
      </c>
      <c r="AA114" s="379">
        <v>-14308675.119999999</v>
      </c>
      <c r="AB114" s="379">
        <v>-14308675.119999999</v>
      </c>
      <c r="AC114" s="379"/>
      <c r="AD114" s="379"/>
      <c r="AE114" s="379">
        <v>-13093873.765000001</v>
      </c>
      <c r="AF114" s="481" t="s">
        <v>1661</v>
      </c>
      <c r="AG114" s="482"/>
      <c r="AH114" s="471"/>
      <c r="AI114" s="471">
        <v>-13093873.765000001</v>
      </c>
      <c r="AJ114" s="471"/>
      <c r="AK114" s="472"/>
      <c r="AL114" s="471">
        <v>-13093873.765000001</v>
      </c>
      <c r="AM114" s="473"/>
      <c r="AN114" s="471"/>
      <c r="AO114" s="474">
        <v>0</v>
      </c>
      <c r="AP114" s="475"/>
      <c r="AQ114" s="476">
        <v>-14308675.119999999</v>
      </c>
      <c r="AR114" s="471"/>
      <c r="AS114" s="471">
        <v>-14308675.119999999</v>
      </c>
      <c r="AT114" s="471"/>
      <c r="AU114" s="471"/>
      <c r="AV114" s="477">
        <v>-14308675.119999999</v>
      </c>
      <c r="AW114" s="471"/>
      <c r="AX114" s="471"/>
      <c r="AY114" s="473">
        <v>0</v>
      </c>
      <c r="AZ114" s="478"/>
      <c r="BA114" s="479">
        <v>0</v>
      </c>
      <c r="BC114" s="468" t="s">
        <v>2937</v>
      </c>
      <c r="BD114" s="468" t="s">
        <v>1539</v>
      </c>
      <c r="BE114" s="468" t="s">
        <v>2937</v>
      </c>
      <c r="BF114" s="468" t="s">
        <v>2937</v>
      </c>
      <c r="BG114" s="468" t="s">
        <v>2938</v>
      </c>
      <c r="BH114" s="468" t="s">
        <v>2938</v>
      </c>
      <c r="BI114" s="468" t="s">
        <v>2937</v>
      </c>
      <c r="BK114" s="468" t="b">
        <v>1</v>
      </c>
      <c r="BL114" s="468" t="b">
        <v>1</v>
      </c>
      <c r="BM114" s="468" t="b">
        <v>1</v>
      </c>
      <c r="BN114" s="468" t="b">
        <v>1</v>
      </c>
      <c r="BO114" s="468" t="b">
        <v>1</v>
      </c>
      <c r="BP114" s="468" t="b">
        <v>1</v>
      </c>
      <c r="BQ114" s="468" t="b">
        <v>1</v>
      </c>
      <c r="BS114" s="384"/>
    </row>
    <row r="115" spans="1:71" s="480" customFormat="1" ht="12" customHeight="1" x14ac:dyDescent="0.2">
      <c r="A115" s="496">
        <v>13400073</v>
      </c>
      <c r="B115" s="497" t="s">
        <v>3038</v>
      </c>
      <c r="C115" s="466" t="s">
        <v>1663</v>
      </c>
      <c r="D115" s="467" t="s">
        <v>1541</v>
      </c>
      <c r="E115" s="705"/>
      <c r="F115" s="466"/>
      <c r="G115" s="467"/>
      <c r="H115" s="468" t="s">
        <v>2937</v>
      </c>
      <c r="I115" s="468" t="s">
        <v>2937</v>
      </c>
      <c r="J115" s="468" t="s">
        <v>2937</v>
      </c>
      <c r="K115" s="468" t="s">
        <v>1541</v>
      </c>
      <c r="L115" s="468" t="s">
        <v>2938</v>
      </c>
      <c r="M115" s="468" t="s">
        <v>2938</v>
      </c>
      <c r="N115" s="468" t="s">
        <v>2937</v>
      </c>
      <c r="O115" s="469"/>
      <c r="P115" s="379">
        <v>550174.99</v>
      </c>
      <c r="Q115" s="379">
        <v>2030930.3</v>
      </c>
      <c r="R115" s="379">
        <v>600988.68999999994</v>
      </c>
      <c r="S115" s="379">
        <v>594404.81000000006</v>
      </c>
      <c r="T115" s="379">
        <v>587452.92000000004</v>
      </c>
      <c r="U115" s="379">
        <v>549425.54</v>
      </c>
      <c r="V115" s="379">
        <v>600000.89</v>
      </c>
      <c r="W115" s="379">
        <v>593085.91</v>
      </c>
      <c r="X115" s="379">
        <v>561235.56999999995</v>
      </c>
      <c r="Y115" s="379">
        <v>554049.68999999994</v>
      </c>
      <c r="Z115" s="379">
        <v>546780.92000000004</v>
      </c>
      <c r="AA115" s="379">
        <v>539578.31999999995</v>
      </c>
      <c r="AB115" s="379">
        <v>532557.05000000005</v>
      </c>
      <c r="AC115" s="379"/>
      <c r="AD115" s="379"/>
      <c r="AE115" s="379">
        <v>691608.29833333334</v>
      </c>
      <c r="AF115" s="481"/>
      <c r="AG115" s="482"/>
      <c r="AH115" s="471"/>
      <c r="AI115" s="471"/>
      <c r="AJ115" s="471"/>
      <c r="AK115" s="472">
        <v>691608.29833333334</v>
      </c>
      <c r="AL115" s="471">
        <v>691608.29833333334</v>
      </c>
      <c r="AM115" s="473"/>
      <c r="AN115" s="471"/>
      <c r="AO115" s="474">
        <v>0</v>
      </c>
      <c r="AP115" s="475"/>
      <c r="AQ115" s="476">
        <v>532557.05000000005</v>
      </c>
      <c r="AR115" s="471"/>
      <c r="AS115" s="471"/>
      <c r="AT115" s="471"/>
      <c r="AU115" s="471">
        <v>532557.05000000005</v>
      </c>
      <c r="AV115" s="477">
        <v>532557.05000000005</v>
      </c>
      <c r="AW115" s="471"/>
      <c r="AX115" s="471"/>
      <c r="AY115" s="473">
        <v>0</v>
      </c>
      <c r="AZ115" s="478" t="s">
        <v>2910</v>
      </c>
      <c r="BA115" s="479">
        <v>0</v>
      </c>
      <c r="BC115" s="468" t="s">
        <v>2937</v>
      </c>
      <c r="BD115" s="468" t="s">
        <v>2937</v>
      </c>
      <c r="BE115" s="468" t="s">
        <v>2937</v>
      </c>
      <c r="BF115" s="468" t="s">
        <v>1541</v>
      </c>
      <c r="BG115" s="468" t="s">
        <v>2938</v>
      </c>
      <c r="BH115" s="468" t="s">
        <v>2938</v>
      </c>
      <c r="BI115" s="468" t="s">
        <v>2937</v>
      </c>
      <c r="BK115" s="468" t="b">
        <v>1</v>
      </c>
      <c r="BL115" s="468" t="b">
        <v>1</v>
      </c>
      <c r="BM115" s="468" t="b">
        <v>1</v>
      </c>
      <c r="BN115" s="468" t="b">
        <v>1</v>
      </c>
      <c r="BO115" s="468" t="b">
        <v>1</v>
      </c>
      <c r="BP115" s="468" t="b">
        <v>1</v>
      </c>
      <c r="BQ115" s="468" t="b">
        <v>1</v>
      </c>
      <c r="BS115" s="384"/>
    </row>
    <row r="116" spans="1:71" s="480" customFormat="1" ht="12" customHeight="1" x14ac:dyDescent="0.2">
      <c r="A116" s="496">
        <v>13400111</v>
      </c>
      <c r="B116" s="497" t="s">
        <v>3039</v>
      </c>
      <c r="C116" s="466" t="s">
        <v>1664</v>
      </c>
      <c r="D116" s="467" t="s">
        <v>1539</v>
      </c>
      <c r="E116" s="705"/>
      <c r="F116" s="466"/>
      <c r="G116" s="467"/>
      <c r="H116" s="468" t="s">
        <v>2937</v>
      </c>
      <c r="I116" s="468" t="s">
        <v>1539</v>
      </c>
      <c r="J116" s="468" t="s">
        <v>2937</v>
      </c>
      <c r="K116" s="468" t="s">
        <v>2937</v>
      </c>
      <c r="L116" s="468" t="s">
        <v>2938</v>
      </c>
      <c r="M116" s="468" t="s">
        <v>2938</v>
      </c>
      <c r="N116" s="468" t="s">
        <v>2937</v>
      </c>
      <c r="O116" s="469"/>
      <c r="P116" s="379">
        <v>25000</v>
      </c>
      <c r="Q116" s="379">
        <v>25000</v>
      </c>
      <c r="R116" s="379">
        <v>25000</v>
      </c>
      <c r="S116" s="379">
        <v>25000</v>
      </c>
      <c r="T116" s="379">
        <v>25000</v>
      </c>
      <c r="U116" s="379">
        <v>25000</v>
      </c>
      <c r="V116" s="379">
        <v>25000</v>
      </c>
      <c r="W116" s="379">
        <v>25000</v>
      </c>
      <c r="X116" s="379">
        <v>25000</v>
      </c>
      <c r="Y116" s="379">
        <v>25000</v>
      </c>
      <c r="Z116" s="379">
        <v>25000</v>
      </c>
      <c r="AA116" s="379">
        <v>25000</v>
      </c>
      <c r="AB116" s="379">
        <v>25000</v>
      </c>
      <c r="AC116" s="379"/>
      <c r="AD116" s="379"/>
      <c r="AE116" s="379">
        <v>25000</v>
      </c>
      <c r="AF116" s="481" t="s">
        <v>1661</v>
      </c>
      <c r="AG116" s="482"/>
      <c r="AH116" s="471"/>
      <c r="AI116" s="471">
        <v>25000</v>
      </c>
      <c r="AJ116" s="471"/>
      <c r="AK116" s="472"/>
      <c r="AL116" s="471">
        <v>25000</v>
      </c>
      <c r="AM116" s="473"/>
      <c r="AN116" s="471"/>
      <c r="AO116" s="474">
        <v>0</v>
      </c>
      <c r="AP116" s="475"/>
      <c r="AQ116" s="476">
        <v>25000</v>
      </c>
      <c r="AR116" s="471"/>
      <c r="AS116" s="471">
        <v>25000</v>
      </c>
      <c r="AT116" s="471"/>
      <c r="AU116" s="471"/>
      <c r="AV116" s="477">
        <v>25000</v>
      </c>
      <c r="AW116" s="471"/>
      <c r="AX116" s="471"/>
      <c r="AY116" s="473">
        <v>0</v>
      </c>
      <c r="AZ116" s="478"/>
      <c r="BA116" s="479">
        <v>0</v>
      </c>
      <c r="BC116" s="468" t="s">
        <v>2937</v>
      </c>
      <c r="BD116" s="468" t="s">
        <v>1539</v>
      </c>
      <c r="BE116" s="468" t="s">
        <v>2937</v>
      </c>
      <c r="BF116" s="468" t="s">
        <v>2937</v>
      </c>
      <c r="BG116" s="468" t="s">
        <v>2938</v>
      </c>
      <c r="BH116" s="468" t="s">
        <v>2938</v>
      </c>
      <c r="BI116" s="468" t="s">
        <v>2937</v>
      </c>
      <c r="BK116" s="468" t="b">
        <v>1</v>
      </c>
      <c r="BL116" s="468" t="b">
        <v>1</v>
      </c>
      <c r="BM116" s="468" t="b">
        <v>1</v>
      </c>
      <c r="BN116" s="468" t="b">
        <v>1</v>
      </c>
      <c r="BO116" s="468" t="b">
        <v>1</v>
      </c>
      <c r="BP116" s="468" t="b">
        <v>1</v>
      </c>
      <c r="BQ116" s="468" t="b">
        <v>1</v>
      </c>
      <c r="BS116" s="384"/>
    </row>
    <row r="117" spans="1:71" s="480" customFormat="1" ht="12" customHeight="1" outlineLevel="1" x14ac:dyDescent="0.2">
      <c r="A117" s="383">
        <v>13400123</v>
      </c>
      <c r="B117" s="384" t="s">
        <v>3040</v>
      </c>
      <c r="C117" s="466" t="s">
        <v>1665</v>
      </c>
      <c r="D117" s="467" t="s">
        <v>1541</v>
      </c>
      <c r="E117" s="705"/>
      <c r="F117" s="466"/>
      <c r="G117" s="467"/>
      <c r="H117" s="468" t="s">
        <v>2937</v>
      </c>
      <c r="I117" s="468" t="s">
        <v>2937</v>
      </c>
      <c r="J117" s="468" t="s">
        <v>2937</v>
      </c>
      <c r="K117" s="468" t="s">
        <v>1541</v>
      </c>
      <c r="L117" s="468" t="s">
        <v>2938</v>
      </c>
      <c r="M117" s="468" t="s">
        <v>2938</v>
      </c>
      <c r="N117" s="468" t="s">
        <v>2937</v>
      </c>
      <c r="O117" s="469"/>
      <c r="P117" s="379">
        <v>0</v>
      </c>
      <c r="Q117" s="379">
        <v>0</v>
      </c>
      <c r="R117" s="379">
        <v>0</v>
      </c>
      <c r="S117" s="379">
        <v>0</v>
      </c>
      <c r="T117" s="379">
        <v>0</v>
      </c>
      <c r="U117" s="379">
        <v>0</v>
      </c>
      <c r="V117" s="379">
        <v>0</v>
      </c>
      <c r="W117" s="379">
        <v>0</v>
      </c>
      <c r="X117" s="379">
        <v>0</v>
      </c>
      <c r="Y117" s="379">
        <v>0</v>
      </c>
      <c r="Z117" s="379">
        <v>0</v>
      </c>
      <c r="AA117" s="379">
        <v>0</v>
      </c>
      <c r="AB117" s="379">
        <v>0</v>
      </c>
      <c r="AC117" s="379"/>
      <c r="AD117" s="379"/>
      <c r="AE117" s="379">
        <v>0</v>
      </c>
      <c r="AF117" s="507"/>
      <c r="AG117" s="508"/>
      <c r="AH117" s="471"/>
      <c r="AI117" s="471"/>
      <c r="AJ117" s="471"/>
      <c r="AK117" s="472">
        <v>0</v>
      </c>
      <c r="AL117" s="471">
        <v>0</v>
      </c>
      <c r="AM117" s="473"/>
      <c r="AN117" s="471"/>
      <c r="AO117" s="474">
        <v>0</v>
      </c>
      <c r="AP117" s="475"/>
      <c r="AQ117" s="476">
        <v>0</v>
      </c>
      <c r="AR117" s="471"/>
      <c r="AS117" s="471"/>
      <c r="AT117" s="471"/>
      <c r="AU117" s="471">
        <v>0</v>
      </c>
      <c r="AV117" s="477">
        <v>0</v>
      </c>
      <c r="AW117" s="471"/>
      <c r="AX117" s="471"/>
      <c r="AY117" s="473">
        <v>0</v>
      </c>
      <c r="AZ117" s="478" t="s">
        <v>2912</v>
      </c>
      <c r="BA117" s="479">
        <v>0</v>
      </c>
      <c r="BC117" s="468" t="s">
        <v>2937</v>
      </c>
      <c r="BD117" s="468" t="s">
        <v>2937</v>
      </c>
      <c r="BE117" s="468" t="s">
        <v>2937</v>
      </c>
      <c r="BF117" s="468" t="s">
        <v>1541</v>
      </c>
      <c r="BG117" s="468" t="s">
        <v>2938</v>
      </c>
      <c r="BH117" s="468" t="s">
        <v>2938</v>
      </c>
      <c r="BI117" s="468" t="s">
        <v>2937</v>
      </c>
      <c r="BK117" s="468" t="b">
        <v>1</v>
      </c>
      <c r="BL117" s="468" t="b">
        <v>1</v>
      </c>
      <c r="BM117" s="468" t="b">
        <v>1</v>
      </c>
      <c r="BN117" s="468" t="b">
        <v>1</v>
      </c>
      <c r="BO117" s="468" t="b">
        <v>1</v>
      </c>
      <c r="BP117" s="468" t="b">
        <v>1</v>
      </c>
      <c r="BQ117" s="468" t="b">
        <v>1</v>
      </c>
      <c r="BS117" s="384"/>
    </row>
    <row r="118" spans="1:71" s="480" customFormat="1" ht="12" customHeight="1" x14ac:dyDescent="0.2">
      <c r="A118" s="385">
        <v>13400211</v>
      </c>
      <c r="B118" s="386" t="s">
        <v>3041</v>
      </c>
      <c r="C118" s="387" t="s">
        <v>1666</v>
      </c>
      <c r="D118" s="467" t="s">
        <v>1542</v>
      </c>
      <c r="E118" s="705"/>
      <c r="F118" s="387"/>
      <c r="G118" s="467"/>
      <c r="H118" s="468" t="s">
        <v>2937</v>
      </c>
      <c r="I118" s="468" t="s">
        <v>2937</v>
      </c>
      <c r="J118" s="468" t="s">
        <v>2937</v>
      </c>
      <c r="K118" s="468" t="s">
        <v>2937</v>
      </c>
      <c r="L118" s="468" t="s">
        <v>1542</v>
      </c>
      <c r="M118" s="468" t="s">
        <v>2938</v>
      </c>
      <c r="N118" s="468" t="s">
        <v>1542</v>
      </c>
      <c r="O118" s="469"/>
      <c r="P118" s="379">
        <v>0</v>
      </c>
      <c r="Q118" s="379">
        <v>0</v>
      </c>
      <c r="R118" s="379">
        <v>0</v>
      </c>
      <c r="S118" s="379">
        <v>0</v>
      </c>
      <c r="T118" s="379">
        <v>0</v>
      </c>
      <c r="U118" s="379">
        <v>0</v>
      </c>
      <c r="V118" s="379">
        <v>0</v>
      </c>
      <c r="W118" s="379">
        <v>0</v>
      </c>
      <c r="X118" s="379">
        <v>0</v>
      </c>
      <c r="Y118" s="379">
        <v>0</v>
      </c>
      <c r="Z118" s="379">
        <v>0</v>
      </c>
      <c r="AA118" s="379">
        <v>0</v>
      </c>
      <c r="AB118" s="379">
        <v>0</v>
      </c>
      <c r="AC118" s="379"/>
      <c r="AD118" s="379"/>
      <c r="AE118" s="379">
        <v>0</v>
      </c>
      <c r="AF118" s="481"/>
      <c r="AG118" s="482"/>
      <c r="AH118" s="471"/>
      <c r="AI118" s="471"/>
      <c r="AJ118" s="471"/>
      <c r="AK118" s="472"/>
      <c r="AL118" s="471">
        <v>0</v>
      </c>
      <c r="AM118" s="473">
        <v>0</v>
      </c>
      <c r="AN118" s="471"/>
      <c r="AO118" s="474">
        <v>0</v>
      </c>
      <c r="AP118" s="475"/>
      <c r="AQ118" s="476">
        <v>0</v>
      </c>
      <c r="AR118" s="471"/>
      <c r="AS118" s="471"/>
      <c r="AT118" s="471"/>
      <c r="AU118" s="471"/>
      <c r="AV118" s="477">
        <v>0</v>
      </c>
      <c r="AW118" s="471">
        <v>0</v>
      </c>
      <c r="AX118" s="471"/>
      <c r="AY118" s="473">
        <v>0</v>
      </c>
      <c r="AZ118" s="478"/>
      <c r="BA118" s="479">
        <v>0</v>
      </c>
      <c r="BC118" s="468" t="s">
        <v>2937</v>
      </c>
      <c r="BD118" s="468" t="s">
        <v>2937</v>
      </c>
      <c r="BE118" s="468" t="s">
        <v>2937</v>
      </c>
      <c r="BF118" s="468" t="s">
        <v>2937</v>
      </c>
      <c r="BG118" s="468" t="s">
        <v>1542</v>
      </c>
      <c r="BH118" s="468" t="s">
        <v>2938</v>
      </c>
      <c r="BI118" s="468" t="s">
        <v>1542</v>
      </c>
      <c r="BK118" s="468" t="b">
        <v>1</v>
      </c>
      <c r="BL118" s="468" t="b">
        <v>1</v>
      </c>
      <c r="BM118" s="468" t="b">
        <v>1</v>
      </c>
      <c r="BN118" s="468" t="b">
        <v>1</v>
      </c>
      <c r="BO118" s="468" t="b">
        <v>1</v>
      </c>
      <c r="BP118" s="468" t="b">
        <v>1</v>
      </c>
      <c r="BQ118" s="468" t="b">
        <v>1</v>
      </c>
      <c r="BS118" s="384"/>
    </row>
    <row r="119" spans="1:71" s="480" customFormat="1" ht="12" customHeight="1" x14ac:dyDescent="0.2">
      <c r="A119" s="385">
        <v>13400241</v>
      </c>
      <c r="B119" s="386" t="s">
        <v>3042</v>
      </c>
      <c r="C119" s="466" t="s">
        <v>1667</v>
      </c>
      <c r="D119" s="467" t="s">
        <v>1539</v>
      </c>
      <c r="E119" s="705"/>
      <c r="F119" s="466"/>
      <c r="G119" s="467"/>
      <c r="H119" s="468" t="s">
        <v>2937</v>
      </c>
      <c r="I119" s="468" t="s">
        <v>1539</v>
      </c>
      <c r="J119" s="468" t="s">
        <v>2937</v>
      </c>
      <c r="K119" s="468" t="s">
        <v>2937</v>
      </c>
      <c r="L119" s="468" t="s">
        <v>2938</v>
      </c>
      <c r="M119" s="468" t="s">
        <v>2938</v>
      </c>
      <c r="N119" s="468" t="s">
        <v>2937</v>
      </c>
      <c r="O119" s="469"/>
      <c r="P119" s="379">
        <v>0</v>
      </c>
      <c r="Q119" s="379">
        <v>0</v>
      </c>
      <c r="R119" s="379">
        <v>0</v>
      </c>
      <c r="S119" s="379">
        <v>0</v>
      </c>
      <c r="T119" s="379">
        <v>0</v>
      </c>
      <c r="U119" s="379">
        <v>0</v>
      </c>
      <c r="V119" s="379">
        <v>0</v>
      </c>
      <c r="W119" s="379">
        <v>0</v>
      </c>
      <c r="X119" s="379">
        <v>0</v>
      </c>
      <c r="Y119" s="379">
        <v>0</v>
      </c>
      <c r="Z119" s="379">
        <v>0</v>
      </c>
      <c r="AA119" s="379">
        <v>0</v>
      </c>
      <c r="AB119" s="379">
        <v>0</v>
      </c>
      <c r="AC119" s="379"/>
      <c r="AD119" s="379"/>
      <c r="AE119" s="379">
        <v>0</v>
      </c>
      <c r="AF119" s="481" t="s">
        <v>1661</v>
      </c>
      <c r="AG119" s="482"/>
      <c r="AH119" s="471"/>
      <c r="AI119" s="471">
        <v>0</v>
      </c>
      <c r="AJ119" s="471"/>
      <c r="AK119" s="472"/>
      <c r="AL119" s="471">
        <v>0</v>
      </c>
      <c r="AM119" s="473"/>
      <c r="AN119" s="471"/>
      <c r="AO119" s="474">
        <v>0</v>
      </c>
      <c r="AP119" s="475"/>
      <c r="AQ119" s="476">
        <v>0</v>
      </c>
      <c r="AR119" s="471"/>
      <c r="AS119" s="471">
        <v>0</v>
      </c>
      <c r="AT119" s="471"/>
      <c r="AU119" s="471"/>
      <c r="AV119" s="477">
        <v>0</v>
      </c>
      <c r="AW119" s="471"/>
      <c r="AX119" s="471"/>
      <c r="AY119" s="473">
        <v>0</v>
      </c>
      <c r="AZ119" s="478"/>
      <c r="BA119" s="479">
        <v>0</v>
      </c>
      <c r="BC119" s="468" t="s">
        <v>2937</v>
      </c>
      <c r="BD119" s="468" t="s">
        <v>1539</v>
      </c>
      <c r="BE119" s="468" t="s">
        <v>2937</v>
      </c>
      <c r="BF119" s="468" t="s">
        <v>2937</v>
      </c>
      <c r="BG119" s="468" t="s">
        <v>2938</v>
      </c>
      <c r="BH119" s="468" t="s">
        <v>2938</v>
      </c>
      <c r="BI119" s="468" t="s">
        <v>2937</v>
      </c>
      <c r="BK119" s="468" t="b">
        <v>1</v>
      </c>
      <c r="BL119" s="468" t="b">
        <v>1</v>
      </c>
      <c r="BM119" s="468" t="b">
        <v>1</v>
      </c>
      <c r="BN119" s="468" t="b">
        <v>1</v>
      </c>
      <c r="BO119" s="468" t="b">
        <v>1</v>
      </c>
      <c r="BP119" s="468" t="b">
        <v>1</v>
      </c>
      <c r="BQ119" s="468" t="b">
        <v>1</v>
      </c>
      <c r="BS119" s="384"/>
    </row>
    <row r="120" spans="1:71" s="480" customFormat="1" ht="12" customHeight="1" x14ac:dyDescent="0.2">
      <c r="A120" s="385">
        <v>13400261</v>
      </c>
      <c r="B120" s="386" t="s">
        <v>3043</v>
      </c>
      <c r="C120" s="466" t="s">
        <v>1668</v>
      </c>
      <c r="D120" s="467" t="s">
        <v>1539</v>
      </c>
      <c r="E120" s="705"/>
      <c r="F120" s="466"/>
      <c r="G120" s="467"/>
      <c r="H120" s="468" t="s">
        <v>2937</v>
      </c>
      <c r="I120" s="468" t="s">
        <v>1539</v>
      </c>
      <c r="J120" s="468" t="s">
        <v>2937</v>
      </c>
      <c r="K120" s="468" t="s">
        <v>2937</v>
      </c>
      <c r="L120" s="468" t="s">
        <v>2938</v>
      </c>
      <c r="M120" s="468" t="s">
        <v>2938</v>
      </c>
      <c r="N120" s="468" t="s">
        <v>2937</v>
      </c>
      <c r="O120" s="469"/>
      <c r="P120" s="379">
        <v>504571</v>
      </c>
      <c r="Q120" s="379">
        <v>504571</v>
      </c>
      <c r="R120" s="379">
        <v>504571</v>
      </c>
      <c r="S120" s="379">
        <v>504571</v>
      </c>
      <c r="T120" s="379">
        <v>504571</v>
      </c>
      <c r="U120" s="379">
        <v>504571</v>
      </c>
      <c r="V120" s="379">
        <v>275265</v>
      </c>
      <c r="W120" s="379">
        <v>275265</v>
      </c>
      <c r="X120" s="379">
        <v>275265</v>
      </c>
      <c r="Y120" s="379">
        <v>275265</v>
      </c>
      <c r="Z120" s="379">
        <v>275265</v>
      </c>
      <c r="AA120" s="379">
        <v>275265</v>
      </c>
      <c r="AB120" s="379">
        <v>252930</v>
      </c>
      <c r="AC120" s="379"/>
      <c r="AD120" s="379"/>
      <c r="AE120" s="379">
        <v>379432.95833333331</v>
      </c>
      <c r="AF120" s="481" t="s">
        <v>1661</v>
      </c>
      <c r="AG120" s="482"/>
      <c r="AH120" s="471"/>
      <c r="AI120" s="471">
        <v>379432.95833333331</v>
      </c>
      <c r="AJ120" s="471"/>
      <c r="AK120" s="472"/>
      <c r="AL120" s="471">
        <v>379432.95833333331</v>
      </c>
      <c r="AM120" s="473"/>
      <c r="AN120" s="471"/>
      <c r="AO120" s="474">
        <v>0</v>
      </c>
      <c r="AP120" s="475"/>
      <c r="AQ120" s="476">
        <v>252930</v>
      </c>
      <c r="AR120" s="471"/>
      <c r="AS120" s="471">
        <v>252930</v>
      </c>
      <c r="AT120" s="471"/>
      <c r="AU120" s="471"/>
      <c r="AV120" s="477">
        <v>252930</v>
      </c>
      <c r="AW120" s="471"/>
      <c r="AX120" s="471"/>
      <c r="AY120" s="473">
        <v>0</v>
      </c>
      <c r="AZ120" s="478"/>
      <c r="BA120" s="479">
        <v>0</v>
      </c>
      <c r="BC120" s="468" t="s">
        <v>2937</v>
      </c>
      <c r="BD120" s="468" t="s">
        <v>1539</v>
      </c>
      <c r="BE120" s="468" t="s">
        <v>2937</v>
      </c>
      <c r="BF120" s="468" t="s">
        <v>2937</v>
      </c>
      <c r="BG120" s="468" t="s">
        <v>2938</v>
      </c>
      <c r="BH120" s="468" t="s">
        <v>2938</v>
      </c>
      <c r="BI120" s="468" t="s">
        <v>2937</v>
      </c>
      <c r="BK120" s="468" t="b">
        <v>1</v>
      </c>
      <c r="BL120" s="468" t="b">
        <v>1</v>
      </c>
      <c r="BM120" s="468" t="b">
        <v>1</v>
      </c>
      <c r="BN120" s="468" t="b">
        <v>1</v>
      </c>
      <c r="BO120" s="468" t="b">
        <v>1</v>
      </c>
      <c r="BP120" s="468" t="b">
        <v>1</v>
      </c>
      <c r="BQ120" s="468" t="b">
        <v>1</v>
      </c>
      <c r="BS120" s="710"/>
    </row>
    <row r="121" spans="1:71" s="480" customFormat="1" ht="12" customHeight="1" x14ac:dyDescent="0.2">
      <c r="A121" s="385">
        <v>13400271</v>
      </c>
      <c r="B121" s="386" t="s">
        <v>3044</v>
      </c>
      <c r="C121" s="466" t="s">
        <v>1669</v>
      </c>
      <c r="D121" s="467" t="s">
        <v>1542</v>
      </c>
      <c r="E121" s="705"/>
      <c r="F121" s="466"/>
      <c r="G121" s="467"/>
      <c r="H121" s="468" t="s">
        <v>2937</v>
      </c>
      <c r="I121" s="468" t="s">
        <v>2937</v>
      </c>
      <c r="J121" s="468" t="s">
        <v>2937</v>
      </c>
      <c r="K121" s="468" t="s">
        <v>2937</v>
      </c>
      <c r="L121" s="468" t="s">
        <v>1542</v>
      </c>
      <c r="M121" s="468" t="s">
        <v>2938</v>
      </c>
      <c r="N121" s="468" t="s">
        <v>1542</v>
      </c>
      <c r="O121" s="469"/>
      <c r="P121" s="379">
        <v>0</v>
      </c>
      <c r="Q121" s="379">
        <v>0</v>
      </c>
      <c r="R121" s="379">
        <v>0</v>
      </c>
      <c r="S121" s="379">
        <v>0</v>
      </c>
      <c r="T121" s="379">
        <v>0</v>
      </c>
      <c r="U121" s="379">
        <v>0</v>
      </c>
      <c r="V121" s="379">
        <v>0</v>
      </c>
      <c r="W121" s="379">
        <v>0</v>
      </c>
      <c r="X121" s="379">
        <v>0</v>
      </c>
      <c r="Y121" s="379">
        <v>0</v>
      </c>
      <c r="Z121" s="379">
        <v>0</v>
      </c>
      <c r="AA121" s="379">
        <v>0</v>
      </c>
      <c r="AB121" s="379">
        <v>0</v>
      </c>
      <c r="AC121" s="379"/>
      <c r="AD121" s="379"/>
      <c r="AE121" s="379">
        <v>0</v>
      </c>
      <c r="AF121" s="481"/>
      <c r="AG121" s="482"/>
      <c r="AH121" s="471"/>
      <c r="AI121" s="471"/>
      <c r="AJ121" s="471"/>
      <c r="AK121" s="472"/>
      <c r="AL121" s="471">
        <v>0</v>
      </c>
      <c r="AM121" s="473">
        <v>0</v>
      </c>
      <c r="AN121" s="471"/>
      <c r="AO121" s="474">
        <v>0</v>
      </c>
      <c r="AP121" s="475"/>
      <c r="AQ121" s="476">
        <v>0</v>
      </c>
      <c r="AR121" s="471"/>
      <c r="AS121" s="471"/>
      <c r="AT121" s="471"/>
      <c r="AU121" s="471"/>
      <c r="AV121" s="477">
        <v>0</v>
      </c>
      <c r="AW121" s="471">
        <v>0</v>
      </c>
      <c r="AX121" s="471"/>
      <c r="AY121" s="473">
        <v>0</v>
      </c>
      <c r="AZ121" s="478"/>
      <c r="BA121" s="479">
        <v>0</v>
      </c>
      <c r="BC121" s="468" t="s">
        <v>2937</v>
      </c>
      <c r="BD121" s="468" t="s">
        <v>2937</v>
      </c>
      <c r="BE121" s="468" t="s">
        <v>2937</v>
      </c>
      <c r="BF121" s="468" t="s">
        <v>2937</v>
      </c>
      <c r="BG121" s="468" t="s">
        <v>1542</v>
      </c>
      <c r="BH121" s="468" t="s">
        <v>2938</v>
      </c>
      <c r="BI121" s="468" t="s">
        <v>1542</v>
      </c>
      <c r="BK121" s="468" t="b">
        <v>1</v>
      </c>
      <c r="BL121" s="468" t="b">
        <v>1</v>
      </c>
      <c r="BM121" s="468" t="b">
        <v>1</v>
      </c>
      <c r="BN121" s="468" t="b">
        <v>1</v>
      </c>
      <c r="BO121" s="468" t="b">
        <v>1</v>
      </c>
      <c r="BP121" s="468" t="b">
        <v>1</v>
      </c>
      <c r="BQ121" s="468" t="b">
        <v>1</v>
      </c>
      <c r="BS121" s="710"/>
    </row>
    <row r="122" spans="1:71" s="480" customFormat="1" ht="12" customHeight="1" x14ac:dyDescent="0.2">
      <c r="A122" s="385">
        <v>13400281</v>
      </c>
      <c r="B122" s="386" t="s">
        <v>3045</v>
      </c>
      <c r="C122" s="387" t="s">
        <v>1670</v>
      </c>
      <c r="D122" s="467" t="s">
        <v>1542</v>
      </c>
      <c r="E122" s="705"/>
      <c r="F122" s="387"/>
      <c r="G122" s="467"/>
      <c r="H122" s="468" t="s">
        <v>2937</v>
      </c>
      <c r="I122" s="468" t="s">
        <v>2937</v>
      </c>
      <c r="J122" s="468" t="s">
        <v>2937</v>
      </c>
      <c r="K122" s="468" t="s">
        <v>2937</v>
      </c>
      <c r="L122" s="468" t="s">
        <v>1542</v>
      </c>
      <c r="M122" s="468" t="s">
        <v>2938</v>
      </c>
      <c r="N122" s="468" t="s">
        <v>1542</v>
      </c>
      <c r="O122" s="469"/>
      <c r="P122" s="379">
        <v>0</v>
      </c>
      <c r="Q122" s="379">
        <v>0</v>
      </c>
      <c r="R122" s="379">
        <v>0</v>
      </c>
      <c r="S122" s="379">
        <v>0</v>
      </c>
      <c r="T122" s="379">
        <v>0</v>
      </c>
      <c r="U122" s="379">
        <v>0</v>
      </c>
      <c r="V122" s="379">
        <v>0</v>
      </c>
      <c r="W122" s="379">
        <v>0</v>
      </c>
      <c r="X122" s="379">
        <v>0</v>
      </c>
      <c r="Y122" s="379">
        <v>0</v>
      </c>
      <c r="Z122" s="379">
        <v>0</v>
      </c>
      <c r="AA122" s="379">
        <v>0</v>
      </c>
      <c r="AB122" s="379">
        <v>0</v>
      </c>
      <c r="AC122" s="379"/>
      <c r="AD122" s="379"/>
      <c r="AE122" s="379">
        <v>0</v>
      </c>
      <c r="AF122" s="481"/>
      <c r="AG122" s="482"/>
      <c r="AH122" s="471"/>
      <c r="AI122" s="471"/>
      <c r="AJ122" s="471"/>
      <c r="AK122" s="472"/>
      <c r="AL122" s="471">
        <v>0</v>
      </c>
      <c r="AM122" s="473">
        <v>0</v>
      </c>
      <c r="AN122" s="471"/>
      <c r="AO122" s="474">
        <v>0</v>
      </c>
      <c r="AP122" s="475"/>
      <c r="AQ122" s="476">
        <v>0</v>
      </c>
      <c r="AR122" s="471"/>
      <c r="AS122" s="471"/>
      <c r="AT122" s="471"/>
      <c r="AU122" s="471"/>
      <c r="AV122" s="477">
        <v>0</v>
      </c>
      <c r="AW122" s="471">
        <v>0</v>
      </c>
      <c r="AX122" s="471"/>
      <c r="AY122" s="473">
        <v>0</v>
      </c>
      <c r="AZ122" s="478"/>
      <c r="BA122" s="479">
        <v>0</v>
      </c>
      <c r="BC122" s="468" t="s">
        <v>2937</v>
      </c>
      <c r="BD122" s="468" t="s">
        <v>2937</v>
      </c>
      <c r="BE122" s="468" t="s">
        <v>2937</v>
      </c>
      <c r="BF122" s="468" t="s">
        <v>2937</v>
      </c>
      <c r="BG122" s="468" t="s">
        <v>1542</v>
      </c>
      <c r="BH122" s="468" t="s">
        <v>2938</v>
      </c>
      <c r="BI122" s="468" t="s">
        <v>1542</v>
      </c>
      <c r="BK122" s="468" t="b">
        <v>1</v>
      </c>
      <c r="BL122" s="468" t="b">
        <v>1</v>
      </c>
      <c r="BM122" s="468" t="b">
        <v>1</v>
      </c>
      <c r="BN122" s="468" t="b">
        <v>1</v>
      </c>
      <c r="BO122" s="468" t="b">
        <v>1</v>
      </c>
      <c r="BP122" s="468" t="b">
        <v>1</v>
      </c>
      <c r="BQ122" s="468" t="b">
        <v>1</v>
      </c>
      <c r="BS122" s="710"/>
    </row>
    <row r="123" spans="1:71" s="480" customFormat="1" ht="12" customHeight="1" x14ac:dyDescent="0.2">
      <c r="A123" s="385">
        <v>13400311</v>
      </c>
      <c r="B123" s="386" t="s">
        <v>3046</v>
      </c>
      <c r="C123" s="387" t="s">
        <v>1671</v>
      </c>
      <c r="D123" s="467" t="s">
        <v>1542</v>
      </c>
      <c r="E123" s="705"/>
      <c r="F123" s="387"/>
      <c r="G123" s="467"/>
      <c r="H123" s="468" t="s">
        <v>2937</v>
      </c>
      <c r="I123" s="468" t="s">
        <v>2937</v>
      </c>
      <c r="J123" s="468" t="s">
        <v>2937</v>
      </c>
      <c r="K123" s="468" t="s">
        <v>2937</v>
      </c>
      <c r="L123" s="468" t="s">
        <v>1542</v>
      </c>
      <c r="M123" s="468" t="s">
        <v>2938</v>
      </c>
      <c r="N123" s="468" t="s">
        <v>1542</v>
      </c>
      <c r="O123" s="469"/>
      <c r="P123" s="379">
        <v>194700</v>
      </c>
      <c r="Q123" s="379">
        <v>194700</v>
      </c>
      <c r="R123" s="379">
        <v>194700</v>
      </c>
      <c r="S123" s="379">
        <v>194700</v>
      </c>
      <c r="T123" s="379">
        <v>194700</v>
      </c>
      <c r="U123" s="379">
        <v>64900</v>
      </c>
      <c r="V123" s="379">
        <v>64900</v>
      </c>
      <c r="W123" s="379">
        <v>64900</v>
      </c>
      <c r="X123" s="379">
        <v>64900</v>
      </c>
      <c r="Y123" s="379">
        <v>64900</v>
      </c>
      <c r="Z123" s="379">
        <v>64900</v>
      </c>
      <c r="AA123" s="379">
        <v>64900</v>
      </c>
      <c r="AB123" s="379">
        <v>64900</v>
      </c>
      <c r="AC123" s="379"/>
      <c r="AD123" s="379"/>
      <c r="AE123" s="379">
        <v>113575</v>
      </c>
      <c r="AF123" s="481"/>
      <c r="AG123" s="482"/>
      <c r="AH123" s="471"/>
      <c r="AI123" s="471"/>
      <c r="AJ123" s="471"/>
      <c r="AK123" s="472"/>
      <c r="AL123" s="471">
        <v>0</v>
      </c>
      <c r="AM123" s="473">
        <v>113575</v>
      </c>
      <c r="AN123" s="471"/>
      <c r="AO123" s="474">
        <v>113575</v>
      </c>
      <c r="AP123" s="475"/>
      <c r="AQ123" s="476">
        <v>64900</v>
      </c>
      <c r="AR123" s="471"/>
      <c r="AS123" s="471"/>
      <c r="AT123" s="471"/>
      <c r="AU123" s="471"/>
      <c r="AV123" s="477">
        <v>0</v>
      </c>
      <c r="AW123" s="471">
        <v>64900</v>
      </c>
      <c r="AX123" s="471"/>
      <c r="AY123" s="473">
        <v>64900</v>
      </c>
      <c r="AZ123" s="478"/>
      <c r="BA123" s="479">
        <v>0</v>
      </c>
      <c r="BC123" s="468" t="s">
        <v>2937</v>
      </c>
      <c r="BD123" s="468" t="s">
        <v>2937</v>
      </c>
      <c r="BE123" s="468" t="s">
        <v>2937</v>
      </c>
      <c r="BF123" s="468" t="s">
        <v>2937</v>
      </c>
      <c r="BG123" s="468" t="s">
        <v>1542</v>
      </c>
      <c r="BH123" s="468" t="s">
        <v>2938</v>
      </c>
      <c r="BI123" s="468" t="s">
        <v>1542</v>
      </c>
      <c r="BK123" s="468" t="b">
        <v>1</v>
      </c>
      <c r="BL123" s="468" t="b">
        <v>1</v>
      </c>
      <c r="BM123" s="468" t="b">
        <v>1</v>
      </c>
      <c r="BN123" s="468" t="b">
        <v>1</v>
      </c>
      <c r="BO123" s="468" t="b">
        <v>1</v>
      </c>
      <c r="BP123" s="468" t="b">
        <v>1</v>
      </c>
      <c r="BQ123" s="468" t="b">
        <v>1</v>
      </c>
      <c r="BS123" s="710"/>
    </row>
    <row r="124" spans="1:71" s="480" customFormat="1" ht="12" customHeight="1" x14ac:dyDescent="0.2">
      <c r="A124" s="385">
        <v>13400321</v>
      </c>
      <c r="B124" s="386" t="s">
        <v>3047</v>
      </c>
      <c r="C124" s="387" t="s">
        <v>1672</v>
      </c>
      <c r="D124" s="467" t="s">
        <v>1539</v>
      </c>
      <c r="E124" s="705"/>
      <c r="F124" s="387"/>
      <c r="G124" s="467"/>
      <c r="H124" s="468" t="s">
        <v>2937</v>
      </c>
      <c r="I124" s="468" t="s">
        <v>1539</v>
      </c>
      <c r="J124" s="468" t="s">
        <v>2937</v>
      </c>
      <c r="K124" s="468" t="s">
        <v>2937</v>
      </c>
      <c r="L124" s="468" t="s">
        <v>2938</v>
      </c>
      <c r="M124" s="468" t="s">
        <v>2938</v>
      </c>
      <c r="N124" s="468" t="s">
        <v>2937</v>
      </c>
      <c r="O124" s="469"/>
      <c r="P124" s="379">
        <v>30000</v>
      </c>
      <c r="Q124" s="379">
        <v>30000</v>
      </c>
      <c r="R124" s="379">
        <v>30000</v>
      </c>
      <c r="S124" s="379">
        <v>69717</v>
      </c>
      <c r="T124" s="379">
        <v>69717</v>
      </c>
      <c r="U124" s="379">
        <v>30000</v>
      </c>
      <c r="V124" s="379">
        <v>30000</v>
      </c>
      <c r="W124" s="379">
        <v>30000</v>
      </c>
      <c r="X124" s="379">
        <v>30000</v>
      </c>
      <c r="Y124" s="379">
        <v>30000</v>
      </c>
      <c r="Z124" s="379">
        <v>30000</v>
      </c>
      <c r="AA124" s="379">
        <v>30000</v>
      </c>
      <c r="AB124" s="379">
        <v>30000</v>
      </c>
      <c r="AC124" s="379"/>
      <c r="AD124" s="379"/>
      <c r="AE124" s="379">
        <v>36619.5</v>
      </c>
      <c r="AF124" s="481" t="s">
        <v>1661</v>
      </c>
      <c r="AG124" s="482"/>
      <c r="AH124" s="471"/>
      <c r="AI124" s="471">
        <v>36619.5</v>
      </c>
      <c r="AJ124" s="471"/>
      <c r="AK124" s="472"/>
      <c r="AL124" s="471">
        <v>36619.5</v>
      </c>
      <c r="AM124" s="473"/>
      <c r="AN124" s="471"/>
      <c r="AO124" s="474">
        <v>0</v>
      </c>
      <c r="AP124" s="475"/>
      <c r="AQ124" s="476">
        <v>30000</v>
      </c>
      <c r="AR124" s="471"/>
      <c r="AS124" s="471">
        <v>30000</v>
      </c>
      <c r="AT124" s="471"/>
      <c r="AU124" s="471"/>
      <c r="AV124" s="477">
        <v>30000</v>
      </c>
      <c r="AW124" s="471"/>
      <c r="AX124" s="471"/>
      <c r="AY124" s="473">
        <v>0</v>
      </c>
      <c r="AZ124" s="478"/>
      <c r="BA124" s="479">
        <v>0</v>
      </c>
      <c r="BC124" s="468" t="s">
        <v>2937</v>
      </c>
      <c r="BD124" s="468" t="s">
        <v>1539</v>
      </c>
      <c r="BE124" s="468" t="s">
        <v>2937</v>
      </c>
      <c r="BF124" s="468" t="s">
        <v>2937</v>
      </c>
      <c r="BG124" s="468" t="s">
        <v>2938</v>
      </c>
      <c r="BH124" s="468" t="s">
        <v>2938</v>
      </c>
      <c r="BI124" s="468" t="s">
        <v>2937</v>
      </c>
      <c r="BK124" s="468" t="b">
        <v>1</v>
      </c>
      <c r="BL124" s="468" t="b">
        <v>1</v>
      </c>
      <c r="BM124" s="468" t="b">
        <v>1</v>
      </c>
      <c r="BN124" s="468" t="b">
        <v>1</v>
      </c>
      <c r="BO124" s="468" t="b">
        <v>1</v>
      </c>
      <c r="BP124" s="468" t="b">
        <v>1</v>
      </c>
      <c r="BQ124" s="468" t="b">
        <v>1</v>
      </c>
      <c r="BS124" s="710"/>
    </row>
    <row r="125" spans="1:71" s="480" customFormat="1" ht="12" customHeight="1" x14ac:dyDescent="0.2">
      <c r="A125" s="385">
        <v>13400332</v>
      </c>
      <c r="B125" s="386" t="s">
        <v>3048</v>
      </c>
      <c r="C125" s="387" t="s">
        <v>1673</v>
      </c>
      <c r="D125" s="467" t="s">
        <v>1541</v>
      </c>
      <c r="E125" s="705"/>
      <c r="F125" s="387"/>
      <c r="G125" s="467"/>
      <c r="H125" s="468" t="s">
        <v>2937</v>
      </c>
      <c r="I125" s="468" t="s">
        <v>2937</v>
      </c>
      <c r="J125" s="468" t="s">
        <v>2937</v>
      </c>
      <c r="K125" s="468" t="s">
        <v>1541</v>
      </c>
      <c r="L125" s="468" t="s">
        <v>2938</v>
      </c>
      <c r="M125" s="468" t="s">
        <v>2938</v>
      </c>
      <c r="N125" s="468" t="s">
        <v>2937</v>
      </c>
      <c r="O125" s="469"/>
      <c r="P125" s="379">
        <v>1756783.99</v>
      </c>
      <c r="Q125" s="379">
        <v>1757380.82</v>
      </c>
      <c r="R125" s="379">
        <v>1757977.85</v>
      </c>
      <c r="S125" s="379">
        <v>1758517.29</v>
      </c>
      <c r="T125" s="379">
        <v>1759114.71</v>
      </c>
      <c r="U125" s="379">
        <v>1759693.05</v>
      </c>
      <c r="V125" s="379">
        <v>1760290.87</v>
      </c>
      <c r="W125" s="379">
        <v>1760869.6</v>
      </c>
      <c r="X125" s="379">
        <v>1761636.65</v>
      </c>
      <c r="Y125" s="379">
        <v>1762609.16</v>
      </c>
      <c r="Z125" s="379">
        <v>1763550.76</v>
      </c>
      <c r="AA125" s="379">
        <v>1764524.32</v>
      </c>
      <c r="AB125" s="379">
        <v>1765467</v>
      </c>
      <c r="AC125" s="379"/>
      <c r="AD125" s="379"/>
      <c r="AE125" s="379">
        <v>1760607.5479166668</v>
      </c>
      <c r="AF125" s="507"/>
      <c r="AG125" s="508"/>
      <c r="AH125" s="471"/>
      <c r="AI125" s="471"/>
      <c r="AJ125" s="471"/>
      <c r="AK125" s="472">
        <v>1760607.5479166668</v>
      </c>
      <c r="AL125" s="471">
        <v>1760607.5479166668</v>
      </c>
      <c r="AM125" s="473"/>
      <c r="AN125" s="471"/>
      <c r="AO125" s="474">
        <v>0</v>
      </c>
      <c r="AP125" s="475"/>
      <c r="AQ125" s="476">
        <v>1765467</v>
      </c>
      <c r="AR125" s="471"/>
      <c r="AS125" s="471"/>
      <c r="AT125" s="471"/>
      <c r="AU125" s="471">
        <v>1765467</v>
      </c>
      <c r="AV125" s="477">
        <v>1765467</v>
      </c>
      <c r="AW125" s="471"/>
      <c r="AX125" s="471"/>
      <c r="AY125" s="473">
        <v>0</v>
      </c>
      <c r="AZ125" s="478" t="s">
        <v>2910</v>
      </c>
      <c r="BA125" s="479">
        <v>0</v>
      </c>
      <c r="BC125" s="468" t="s">
        <v>2937</v>
      </c>
      <c r="BD125" s="468" t="s">
        <v>2937</v>
      </c>
      <c r="BE125" s="468" t="s">
        <v>2937</v>
      </c>
      <c r="BF125" s="468" t="s">
        <v>1541</v>
      </c>
      <c r="BG125" s="468" t="s">
        <v>2938</v>
      </c>
      <c r="BH125" s="468" t="s">
        <v>2938</v>
      </c>
      <c r="BI125" s="468" t="s">
        <v>2937</v>
      </c>
      <c r="BK125" s="468" t="b">
        <v>1</v>
      </c>
      <c r="BL125" s="468" t="b">
        <v>1</v>
      </c>
      <c r="BM125" s="468" t="b">
        <v>1</v>
      </c>
      <c r="BN125" s="468" t="b">
        <v>1</v>
      </c>
      <c r="BO125" s="468" t="b">
        <v>1</v>
      </c>
      <c r="BP125" s="468" t="b">
        <v>1</v>
      </c>
      <c r="BQ125" s="468" t="b">
        <v>1</v>
      </c>
      <c r="BS125" s="710"/>
    </row>
    <row r="126" spans="1:71" s="480" customFormat="1" ht="12" customHeight="1" x14ac:dyDescent="0.2">
      <c r="A126" s="388">
        <v>13400341</v>
      </c>
      <c r="B126" s="389" t="s">
        <v>3049</v>
      </c>
      <c r="C126" s="390" t="s">
        <v>3050</v>
      </c>
      <c r="D126" s="484" t="s">
        <v>1541</v>
      </c>
      <c r="E126" s="730"/>
      <c r="F126" s="485">
        <v>42811</v>
      </c>
      <c r="G126" s="484"/>
      <c r="H126" s="486" t="s">
        <v>2937</v>
      </c>
      <c r="I126" s="486" t="s">
        <v>2937</v>
      </c>
      <c r="J126" s="486" t="s">
        <v>2937</v>
      </c>
      <c r="K126" s="486" t="s">
        <v>1541</v>
      </c>
      <c r="L126" s="486" t="s">
        <v>2938</v>
      </c>
      <c r="M126" s="486" t="s">
        <v>2938</v>
      </c>
      <c r="N126" s="486" t="s">
        <v>2937</v>
      </c>
      <c r="O126" s="487"/>
      <c r="P126" s="381">
        <v>2639410</v>
      </c>
      <c r="Q126" s="381">
        <v>4011689</v>
      </c>
      <c r="R126" s="381">
        <v>5424374.75</v>
      </c>
      <c r="S126" s="381">
        <v>6989483.75</v>
      </c>
      <c r="T126" s="381">
        <v>4589890.5</v>
      </c>
      <c r="U126" s="381">
        <v>3827103.25</v>
      </c>
      <c r="V126" s="381">
        <v>3691049</v>
      </c>
      <c r="W126" s="381">
        <v>1152024.8999999999</v>
      </c>
      <c r="X126" s="381">
        <v>4113349.94</v>
      </c>
      <c r="Y126" s="381">
        <v>4028045.19</v>
      </c>
      <c r="Z126" s="381">
        <v>-6296852.25</v>
      </c>
      <c r="AA126" s="381">
        <v>-20469510</v>
      </c>
      <c r="AB126" s="381">
        <v>6387203.25</v>
      </c>
      <c r="AC126" s="381"/>
      <c r="AD126" s="381"/>
      <c r="AE126" s="381">
        <v>1297829.5545833327</v>
      </c>
      <c r="AF126" s="512"/>
      <c r="AG126" s="513"/>
      <c r="AH126" s="490"/>
      <c r="AI126" s="490"/>
      <c r="AJ126" s="490"/>
      <c r="AK126" s="491">
        <v>1297829.5545833327</v>
      </c>
      <c r="AL126" s="490">
        <v>1297829.5545833327</v>
      </c>
      <c r="AM126" s="492"/>
      <c r="AN126" s="490"/>
      <c r="AO126" s="493">
        <v>0</v>
      </c>
      <c r="AP126" s="490"/>
      <c r="AQ126" s="494">
        <v>6387203.25</v>
      </c>
      <c r="AR126" s="490"/>
      <c r="AS126" s="490"/>
      <c r="AT126" s="490"/>
      <c r="AU126" s="490">
        <v>6387203.25</v>
      </c>
      <c r="AV126" s="495">
        <v>6387203.25</v>
      </c>
      <c r="AW126" s="490"/>
      <c r="AX126" s="490"/>
      <c r="AY126" s="492">
        <v>0</v>
      </c>
      <c r="AZ126" s="731" t="s">
        <v>2912</v>
      </c>
      <c r="BA126" s="479">
        <v>0</v>
      </c>
      <c r="BC126" s="486" t="s">
        <v>2937</v>
      </c>
      <c r="BD126" s="486" t="s">
        <v>2937</v>
      </c>
      <c r="BE126" s="486" t="s">
        <v>2937</v>
      </c>
      <c r="BF126" s="468" t="s">
        <v>1541</v>
      </c>
      <c r="BG126" s="468" t="s">
        <v>2938</v>
      </c>
      <c r="BH126" s="468" t="s">
        <v>2938</v>
      </c>
      <c r="BI126" s="468" t="s">
        <v>2937</v>
      </c>
      <c r="BK126" s="468" t="b">
        <v>1</v>
      </c>
      <c r="BL126" s="468" t="b">
        <v>1</v>
      </c>
      <c r="BM126" s="468" t="b">
        <v>1</v>
      </c>
      <c r="BN126" s="468" t="b">
        <v>1</v>
      </c>
      <c r="BO126" s="468" t="b">
        <v>1</v>
      </c>
      <c r="BP126" s="468" t="b">
        <v>1</v>
      </c>
      <c r="BQ126" s="468" t="b">
        <v>1</v>
      </c>
      <c r="BS126" s="710"/>
    </row>
    <row r="127" spans="1:71" s="480" customFormat="1" ht="12" customHeight="1" x14ac:dyDescent="0.25">
      <c r="A127" s="738">
        <v>13400342</v>
      </c>
      <c r="B127" s="739"/>
      <c r="C127" s="740" t="s">
        <v>1674</v>
      </c>
      <c r="D127" s="714" t="s">
        <v>1541</v>
      </c>
      <c r="E127" s="715"/>
      <c r="F127" s="737">
        <v>43282</v>
      </c>
      <c r="G127" s="714"/>
      <c r="H127" s="717" t="s">
        <v>2937</v>
      </c>
      <c r="I127" s="717" t="s">
        <v>2937</v>
      </c>
      <c r="J127" s="717" t="s">
        <v>2937</v>
      </c>
      <c r="K127" s="717" t="s">
        <v>1541</v>
      </c>
      <c r="L127" s="717" t="s">
        <v>2938</v>
      </c>
      <c r="M127" s="717" t="s">
        <v>2938</v>
      </c>
      <c r="N127" s="717" t="s">
        <v>2937</v>
      </c>
      <c r="O127" s="718"/>
      <c r="P127" s="719"/>
      <c r="Q127" s="719"/>
      <c r="R127" s="719"/>
      <c r="S127" s="719"/>
      <c r="T127" s="719"/>
      <c r="U127" s="719"/>
      <c r="V127" s="719"/>
      <c r="W127" s="719">
        <v>1000000</v>
      </c>
      <c r="X127" s="719">
        <v>0</v>
      </c>
      <c r="Y127" s="719">
        <v>0</v>
      </c>
      <c r="Z127" s="719">
        <v>13000000</v>
      </c>
      <c r="AA127" s="719">
        <v>4650130</v>
      </c>
      <c r="AB127" s="719">
        <v>0.5</v>
      </c>
      <c r="AC127" s="719"/>
      <c r="AD127" s="719"/>
      <c r="AE127" s="719">
        <v>1554177.5208333333</v>
      </c>
      <c r="AF127" s="741"/>
      <c r="AG127" s="742"/>
      <c r="AH127" s="722"/>
      <c r="AI127" s="722"/>
      <c r="AJ127" s="722"/>
      <c r="AK127" s="723">
        <v>1554177.5208333333</v>
      </c>
      <c r="AL127" s="722">
        <v>1554177.5208333333</v>
      </c>
      <c r="AM127" s="724"/>
      <c r="AN127" s="722"/>
      <c r="AO127" s="725">
        <v>0</v>
      </c>
      <c r="AP127" s="722"/>
      <c r="AQ127" s="726">
        <v>0.5</v>
      </c>
      <c r="AR127" s="722"/>
      <c r="AS127" s="722"/>
      <c r="AT127" s="722"/>
      <c r="AU127" s="722">
        <v>0.5</v>
      </c>
      <c r="AV127" s="727">
        <v>0.5</v>
      </c>
      <c r="AW127" s="722"/>
      <c r="AX127" s="722"/>
      <c r="AY127" s="724">
        <v>0</v>
      </c>
      <c r="AZ127" s="728" t="s">
        <v>2912</v>
      </c>
      <c r="BA127" s="479">
        <v>0</v>
      </c>
      <c r="BC127" s="486"/>
      <c r="BD127" s="486"/>
      <c r="BE127" s="486"/>
      <c r="BF127" s="468"/>
      <c r="BG127" s="468"/>
      <c r="BH127" s="468"/>
      <c r="BI127" s="468"/>
      <c r="BK127" s="468"/>
      <c r="BL127" s="468"/>
      <c r="BM127" s="468"/>
      <c r="BN127" s="468"/>
      <c r="BO127" s="468"/>
      <c r="BP127" s="468"/>
      <c r="BQ127" s="468"/>
      <c r="BS127" s="710"/>
    </row>
    <row r="128" spans="1:71" s="480" customFormat="1" ht="12" customHeight="1" x14ac:dyDescent="0.25">
      <c r="A128" s="738">
        <v>13400351</v>
      </c>
      <c r="B128" s="739"/>
      <c r="C128" s="740" t="s">
        <v>1675</v>
      </c>
      <c r="D128" s="714" t="s">
        <v>1541</v>
      </c>
      <c r="E128" s="715"/>
      <c r="F128" s="737">
        <v>43435</v>
      </c>
      <c r="G128" s="714"/>
      <c r="H128" s="717" t="s">
        <v>2937</v>
      </c>
      <c r="I128" s="717" t="s">
        <v>2937</v>
      </c>
      <c r="J128" s="717" t="s">
        <v>2937</v>
      </c>
      <c r="K128" s="717" t="s">
        <v>1541</v>
      </c>
      <c r="L128" s="717" t="s">
        <v>2938</v>
      </c>
      <c r="M128" s="717" t="s">
        <v>2938</v>
      </c>
      <c r="N128" s="717" t="s">
        <v>2937</v>
      </c>
      <c r="O128" s="718"/>
      <c r="P128" s="719"/>
      <c r="Q128" s="719"/>
      <c r="R128" s="719"/>
      <c r="S128" s="719"/>
      <c r="T128" s="719"/>
      <c r="U128" s="719"/>
      <c r="V128" s="719"/>
      <c r="W128" s="719"/>
      <c r="X128" s="719"/>
      <c r="Y128" s="719"/>
      <c r="Z128" s="719"/>
      <c r="AA128" s="719"/>
      <c r="AB128" s="719">
        <v>5000000</v>
      </c>
      <c r="AC128" s="719"/>
      <c r="AD128" s="719"/>
      <c r="AE128" s="719">
        <v>208333.33333333334</v>
      </c>
      <c r="AF128" s="741"/>
      <c r="AG128" s="742"/>
      <c r="AH128" s="722"/>
      <c r="AI128" s="722"/>
      <c r="AJ128" s="722"/>
      <c r="AK128" s="723">
        <v>208333.33333333334</v>
      </c>
      <c r="AL128" s="722">
        <v>208333.33333333334</v>
      </c>
      <c r="AM128" s="724"/>
      <c r="AN128" s="722"/>
      <c r="AO128" s="725">
        <v>0</v>
      </c>
      <c r="AP128" s="722"/>
      <c r="AQ128" s="726">
        <v>5000000</v>
      </c>
      <c r="AR128" s="722"/>
      <c r="AS128" s="722"/>
      <c r="AT128" s="722"/>
      <c r="AU128" s="722">
        <v>5000000</v>
      </c>
      <c r="AV128" s="727">
        <v>5000000</v>
      </c>
      <c r="AW128" s="722"/>
      <c r="AX128" s="722"/>
      <c r="AY128" s="724">
        <v>0</v>
      </c>
      <c r="AZ128" s="728" t="s">
        <v>2912</v>
      </c>
      <c r="BA128" s="479">
        <v>0</v>
      </c>
      <c r="BC128" s="486"/>
      <c r="BD128" s="486"/>
      <c r="BE128" s="486"/>
      <c r="BF128" s="468"/>
      <c r="BG128" s="468"/>
      <c r="BH128" s="468"/>
      <c r="BI128" s="468"/>
      <c r="BK128" s="468"/>
      <c r="BL128" s="468"/>
      <c r="BM128" s="468"/>
      <c r="BN128" s="468"/>
      <c r="BO128" s="468"/>
      <c r="BP128" s="468"/>
      <c r="BQ128" s="468"/>
      <c r="BS128" s="710"/>
    </row>
    <row r="129" spans="1:71" s="480" customFormat="1" ht="12" customHeight="1" x14ac:dyDescent="0.2">
      <c r="A129" s="496">
        <v>13500003</v>
      </c>
      <c r="B129" s="497" t="s">
        <v>3051</v>
      </c>
      <c r="C129" s="466" t="s">
        <v>1676</v>
      </c>
      <c r="D129" s="467" t="s">
        <v>1542</v>
      </c>
      <c r="E129" s="705"/>
      <c r="F129" s="466"/>
      <c r="G129" s="467"/>
      <c r="H129" s="468" t="s">
        <v>2937</v>
      </c>
      <c r="I129" s="468" t="s">
        <v>2937</v>
      </c>
      <c r="J129" s="468" t="s">
        <v>2937</v>
      </c>
      <c r="K129" s="468" t="s">
        <v>2937</v>
      </c>
      <c r="L129" s="468" t="s">
        <v>1542</v>
      </c>
      <c r="M129" s="468" t="s">
        <v>2938</v>
      </c>
      <c r="N129" s="468" t="s">
        <v>1542</v>
      </c>
      <c r="O129" s="469"/>
      <c r="P129" s="379">
        <v>7534.56</v>
      </c>
      <c r="Q129" s="379">
        <v>7534.56</v>
      </c>
      <c r="R129" s="379">
        <v>7534.56</v>
      </c>
      <c r="S129" s="379">
        <v>7534.56</v>
      </c>
      <c r="T129" s="379">
        <v>7534.56</v>
      </c>
      <c r="U129" s="379">
        <v>7534.56</v>
      </c>
      <c r="V129" s="379">
        <v>7534.56</v>
      </c>
      <c r="W129" s="379">
        <v>7534.56</v>
      </c>
      <c r="X129" s="379">
        <v>7534.56</v>
      </c>
      <c r="Y129" s="379">
        <v>7534.56</v>
      </c>
      <c r="Z129" s="379">
        <v>7534.56</v>
      </c>
      <c r="AA129" s="379">
        <v>7534.56</v>
      </c>
      <c r="AB129" s="379">
        <v>7534.56</v>
      </c>
      <c r="AC129" s="379"/>
      <c r="AD129" s="379"/>
      <c r="AE129" s="379">
        <v>7534.5599999999986</v>
      </c>
      <c r="AF129" s="481"/>
      <c r="AG129" s="482"/>
      <c r="AH129" s="471"/>
      <c r="AI129" s="471"/>
      <c r="AJ129" s="471"/>
      <c r="AK129" s="472"/>
      <c r="AL129" s="471">
        <v>0</v>
      </c>
      <c r="AM129" s="473">
        <v>7534.5599999999986</v>
      </c>
      <c r="AN129" s="471"/>
      <c r="AO129" s="474">
        <v>7534.5599999999986</v>
      </c>
      <c r="AP129" s="475"/>
      <c r="AQ129" s="476">
        <v>7534.56</v>
      </c>
      <c r="AR129" s="471"/>
      <c r="AS129" s="471"/>
      <c r="AT129" s="471"/>
      <c r="AU129" s="471"/>
      <c r="AV129" s="477">
        <v>0</v>
      </c>
      <c r="AW129" s="471">
        <v>7534.56</v>
      </c>
      <c r="AX129" s="471"/>
      <c r="AY129" s="473">
        <v>7534.56</v>
      </c>
      <c r="AZ129" s="478"/>
      <c r="BA129" s="479">
        <v>0</v>
      </c>
      <c r="BC129" s="468" t="s">
        <v>2937</v>
      </c>
      <c r="BD129" s="468" t="s">
        <v>2937</v>
      </c>
      <c r="BE129" s="468" t="s">
        <v>2937</v>
      </c>
      <c r="BF129" s="468" t="s">
        <v>2937</v>
      </c>
      <c r="BG129" s="468" t="s">
        <v>1542</v>
      </c>
      <c r="BH129" s="468" t="s">
        <v>2938</v>
      </c>
      <c r="BI129" s="468" t="s">
        <v>1542</v>
      </c>
      <c r="BK129" s="468" t="b">
        <v>1</v>
      </c>
      <c r="BL129" s="468" t="b">
        <v>1</v>
      </c>
      <c r="BM129" s="468" t="b">
        <v>1</v>
      </c>
      <c r="BN129" s="468" t="b">
        <v>1</v>
      </c>
      <c r="BO129" s="468" t="b">
        <v>1</v>
      </c>
      <c r="BP129" s="468" t="b">
        <v>1</v>
      </c>
      <c r="BQ129" s="468" t="b">
        <v>1</v>
      </c>
      <c r="BS129" s="710"/>
    </row>
    <row r="130" spans="1:71" s="480" customFormat="1" ht="12" customHeight="1" x14ac:dyDescent="0.2">
      <c r="A130" s="496">
        <v>13500041</v>
      </c>
      <c r="B130" s="497" t="s">
        <v>3052</v>
      </c>
      <c r="C130" s="466" t="s">
        <v>1677</v>
      </c>
      <c r="D130" s="467" t="s">
        <v>1542</v>
      </c>
      <c r="E130" s="705"/>
      <c r="F130" s="466"/>
      <c r="G130" s="467"/>
      <c r="H130" s="468" t="s">
        <v>2937</v>
      </c>
      <c r="I130" s="468" t="s">
        <v>2937</v>
      </c>
      <c r="J130" s="468" t="s">
        <v>2937</v>
      </c>
      <c r="K130" s="468" t="s">
        <v>2937</v>
      </c>
      <c r="L130" s="468" t="s">
        <v>1542</v>
      </c>
      <c r="M130" s="468" t="s">
        <v>2938</v>
      </c>
      <c r="N130" s="468" t="s">
        <v>1542</v>
      </c>
      <c r="O130" s="469"/>
      <c r="P130" s="379">
        <v>28277.82</v>
      </c>
      <c r="Q130" s="379">
        <v>-26247.200000000001</v>
      </c>
      <c r="R130" s="379">
        <v>78820.820000000007</v>
      </c>
      <c r="S130" s="379">
        <v>228203.07</v>
      </c>
      <c r="T130" s="379">
        <v>179680.55</v>
      </c>
      <c r="U130" s="379">
        <v>0</v>
      </c>
      <c r="V130" s="379">
        <v>197810.08</v>
      </c>
      <c r="W130" s="379">
        <v>208851.66</v>
      </c>
      <c r="X130" s="379">
        <v>328128.03000000003</v>
      </c>
      <c r="Y130" s="379">
        <v>179441.04</v>
      </c>
      <c r="Z130" s="379">
        <v>40982.370000000003</v>
      </c>
      <c r="AA130" s="379">
        <v>194342.9</v>
      </c>
      <c r="AB130" s="379">
        <v>276464.77</v>
      </c>
      <c r="AC130" s="379"/>
      <c r="AD130" s="379"/>
      <c r="AE130" s="379">
        <v>146865.38458333333</v>
      </c>
      <c r="AF130" s="481"/>
      <c r="AG130" s="482"/>
      <c r="AH130" s="471"/>
      <c r="AI130" s="471"/>
      <c r="AJ130" s="471"/>
      <c r="AK130" s="472"/>
      <c r="AL130" s="471">
        <v>0</v>
      </c>
      <c r="AM130" s="473">
        <v>146865.38458333333</v>
      </c>
      <c r="AN130" s="471"/>
      <c r="AO130" s="474">
        <v>146865.38458333333</v>
      </c>
      <c r="AP130" s="475"/>
      <c r="AQ130" s="476">
        <v>276464.77</v>
      </c>
      <c r="AR130" s="471"/>
      <c r="AS130" s="471"/>
      <c r="AT130" s="471"/>
      <c r="AU130" s="471"/>
      <c r="AV130" s="477">
        <v>0</v>
      </c>
      <c r="AW130" s="471">
        <v>276464.77</v>
      </c>
      <c r="AX130" s="471"/>
      <c r="AY130" s="473">
        <v>276464.77</v>
      </c>
      <c r="AZ130" s="478"/>
      <c r="BA130" s="479">
        <v>0</v>
      </c>
      <c r="BC130" s="468" t="s">
        <v>2937</v>
      </c>
      <c r="BD130" s="468" t="s">
        <v>2937</v>
      </c>
      <c r="BE130" s="468" t="s">
        <v>2937</v>
      </c>
      <c r="BF130" s="468" t="s">
        <v>2937</v>
      </c>
      <c r="BG130" s="468" t="s">
        <v>1542</v>
      </c>
      <c r="BH130" s="468" t="s">
        <v>2938</v>
      </c>
      <c r="BI130" s="468" t="s">
        <v>1542</v>
      </c>
      <c r="BK130" s="468" t="b">
        <v>1</v>
      </c>
      <c r="BL130" s="468" t="b">
        <v>1</v>
      </c>
      <c r="BM130" s="468" t="b">
        <v>1</v>
      </c>
      <c r="BN130" s="468" t="b">
        <v>1</v>
      </c>
      <c r="BO130" s="468" t="b">
        <v>1</v>
      </c>
      <c r="BP130" s="468" t="b">
        <v>1</v>
      </c>
      <c r="BQ130" s="468" t="b">
        <v>1</v>
      </c>
      <c r="BS130" s="710"/>
    </row>
    <row r="131" spans="1:71" s="480" customFormat="1" ht="12" customHeight="1" x14ac:dyDescent="0.2">
      <c r="A131" s="496">
        <v>13500051</v>
      </c>
      <c r="B131" s="497" t="s">
        <v>3053</v>
      </c>
      <c r="C131" s="466" t="s">
        <v>1678</v>
      </c>
      <c r="D131" s="467" t="s">
        <v>1542</v>
      </c>
      <c r="E131" s="705"/>
      <c r="F131" s="466"/>
      <c r="G131" s="467"/>
      <c r="H131" s="468" t="s">
        <v>2937</v>
      </c>
      <c r="I131" s="468" t="s">
        <v>2937</v>
      </c>
      <c r="J131" s="468" t="s">
        <v>2937</v>
      </c>
      <c r="K131" s="468" t="s">
        <v>2937</v>
      </c>
      <c r="L131" s="468" t="s">
        <v>1542</v>
      </c>
      <c r="M131" s="468" t="s">
        <v>2938</v>
      </c>
      <c r="N131" s="468" t="s">
        <v>1542</v>
      </c>
      <c r="O131" s="469"/>
      <c r="P131" s="379">
        <v>73353</v>
      </c>
      <c r="Q131" s="379">
        <v>73353</v>
      </c>
      <c r="R131" s="379">
        <v>73353</v>
      </c>
      <c r="S131" s="379">
        <v>73353</v>
      </c>
      <c r="T131" s="379">
        <v>73353</v>
      </c>
      <c r="U131" s="379">
        <v>73353</v>
      </c>
      <c r="V131" s="379">
        <v>73353</v>
      </c>
      <c r="W131" s="379">
        <v>73353</v>
      </c>
      <c r="X131" s="379">
        <v>73353</v>
      </c>
      <c r="Y131" s="379">
        <v>73353</v>
      </c>
      <c r="Z131" s="379">
        <v>73353</v>
      </c>
      <c r="AA131" s="379">
        <v>73353</v>
      </c>
      <c r="AB131" s="379">
        <v>73353</v>
      </c>
      <c r="AC131" s="379"/>
      <c r="AD131" s="379"/>
      <c r="AE131" s="379">
        <v>73353</v>
      </c>
      <c r="AF131" s="481"/>
      <c r="AG131" s="482"/>
      <c r="AH131" s="471"/>
      <c r="AI131" s="471"/>
      <c r="AJ131" s="471"/>
      <c r="AK131" s="472"/>
      <c r="AL131" s="471">
        <v>0</v>
      </c>
      <c r="AM131" s="473">
        <v>73353</v>
      </c>
      <c r="AN131" s="471"/>
      <c r="AO131" s="474">
        <v>73353</v>
      </c>
      <c r="AP131" s="475"/>
      <c r="AQ131" s="476">
        <v>73353</v>
      </c>
      <c r="AR131" s="471"/>
      <c r="AS131" s="471"/>
      <c r="AT131" s="471"/>
      <c r="AU131" s="471"/>
      <c r="AV131" s="477">
        <v>0</v>
      </c>
      <c r="AW131" s="471">
        <v>73353</v>
      </c>
      <c r="AX131" s="471"/>
      <c r="AY131" s="473">
        <v>73353</v>
      </c>
      <c r="AZ131" s="478"/>
      <c r="BA131" s="479">
        <v>0</v>
      </c>
      <c r="BC131" s="468" t="s">
        <v>2937</v>
      </c>
      <c r="BD131" s="468" t="s">
        <v>2937</v>
      </c>
      <c r="BE131" s="468" t="s">
        <v>2937</v>
      </c>
      <c r="BF131" s="468" t="s">
        <v>2937</v>
      </c>
      <c r="BG131" s="468" t="s">
        <v>1542</v>
      </c>
      <c r="BH131" s="468" t="s">
        <v>2938</v>
      </c>
      <c r="BI131" s="468" t="s">
        <v>1542</v>
      </c>
      <c r="BK131" s="468" t="b">
        <v>1</v>
      </c>
      <c r="BL131" s="468" t="b">
        <v>1</v>
      </c>
      <c r="BM131" s="468" t="b">
        <v>1</v>
      </c>
      <c r="BN131" s="468" t="b">
        <v>1</v>
      </c>
      <c r="BO131" s="468" t="b">
        <v>1</v>
      </c>
      <c r="BP131" s="468" t="b">
        <v>1</v>
      </c>
      <c r="BQ131" s="468" t="b">
        <v>1</v>
      </c>
      <c r="BS131" s="710"/>
    </row>
    <row r="132" spans="1:71" s="480" customFormat="1" ht="12" customHeight="1" x14ac:dyDescent="0.2">
      <c r="A132" s="496">
        <v>13500061</v>
      </c>
      <c r="B132" s="497" t="s">
        <v>3054</v>
      </c>
      <c r="C132" s="466" t="s">
        <v>1679</v>
      </c>
      <c r="D132" s="467" t="s">
        <v>1542</v>
      </c>
      <c r="E132" s="705"/>
      <c r="F132" s="466"/>
      <c r="G132" s="467"/>
      <c r="H132" s="468" t="s">
        <v>2937</v>
      </c>
      <c r="I132" s="468" t="s">
        <v>2937</v>
      </c>
      <c r="J132" s="468" t="s">
        <v>2937</v>
      </c>
      <c r="K132" s="468" t="s">
        <v>2937</v>
      </c>
      <c r="L132" s="468" t="s">
        <v>1542</v>
      </c>
      <c r="M132" s="468" t="s">
        <v>2938</v>
      </c>
      <c r="N132" s="468" t="s">
        <v>1542</v>
      </c>
      <c r="O132" s="469"/>
      <c r="P132" s="379">
        <v>1389397</v>
      </c>
      <c r="Q132" s="379">
        <v>1529967</v>
      </c>
      <c r="R132" s="379">
        <v>1529967</v>
      </c>
      <c r="S132" s="379">
        <v>1529967</v>
      </c>
      <c r="T132" s="379">
        <v>1529967</v>
      </c>
      <c r="U132" s="379">
        <v>1529967</v>
      </c>
      <c r="V132" s="379">
        <v>1529967</v>
      </c>
      <c r="W132" s="379">
        <v>1529967</v>
      </c>
      <c r="X132" s="379">
        <v>1529967</v>
      </c>
      <c r="Y132" s="379">
        <v>1529967</v>
      </c>
      <c r="Z132" s="379">
        <v>1529967</v>
      </c>
      <c r="AA132" s="379">
        <v>1529967</v>
      </c>
      <c r="AB132" s="379">
        <v>1529967</v>
      </c>
      <c r="AC132" s="379"/>
      <c r="AD132" s="379"/>
      <c r="AE132" s="379">
        <v>1524109.9166666667</v>
      </c>
      <c r="AF132" s="481"/>
      <c r="AG132" s="482"/>
      <c r="AH132" s="471"/>
      <c r="AI132" s="471"/>
      <c r="AJ132" s="471"/>
      <c r="AK132" s="472"/>
      <c r="AL132" s="471">
        <v>0</v>
      </c>
      <c r="AM132" s="473">
        <v>1524109.9166666667</v>
      </c>
      <c r="AN132" s="471"/>
      <c r="AO132" s="474">
        <v>1524109.9166666667</v>
      </c>
      <c r="AP132" s="475"/>
      <c r="AQ132" s="476">
        <v>1529967</v>
      </c>
      <c r="AR132" s="471"/>
      <c r="AS132" s="471"/>
      <c r="AT132" s="471"/>
      <c r="AU132" s="471"/>
      <c r="AV132" s="477">
        <v>0</v>
      </c>
      <c r="AW132" s="471">
        <v>1529967</v>
      </c>
      <c r="AX132" s="471"/>
      <c r="AY132" s="473">
        <v>1529967</v>
      </c>
      <c r="AZ132" s="478"/>
      <c r="BA132" s="479">
        <v>0</v>
      </c>
      <c r="BC132" s="468" t="s">
        <v>2937</v>
      </c>
      <c r="BD132" s="468" t="s">
        <v>2937</v>
      </c>
      <c r="BE132" s="468" t="s">
        <v>2937</v>
      </c>
      <c r="BF132" s="468" t="s">
        <v>2937</v>
      </c>
      <c r="BG132" s="468" t="s">
        <v>1542</v>
      </c>
      <c r="BH132" s="468" t="s">
        <v>2938</v>
      </c>
      <c r="BI132" s="468" t="s">
        <v>1542</v>
      </c>
      <c r="BK132" s="468" t="b">
        <v>1</v>
      </c>
      <c r="BL132" s="468" t="b">
        <v>1</v>
      </c>
      <c r="BM132" s="468" t="b">
        <v>1</v>
      </c>
      <c r="BN132" s="468" t="b">
        <v>1</v>
      </c>
      <c r="BO132" s="468" t="b">
        <v>1</v>
      </c>
      <c r="BP132" s="468" t="b">
        <v>1</v>
      </c>
      <c r="BQ132" s="468" t="b">
        <v>1</v>
      </c>
      <c r="BS132" s="743"/>
    </row>
    <row r="133" spans="1:71" s="480" customFormat="1" ht="12" customHeight="1" x14ac:dyDescent="0.2">
      <c r="A133" s="496">
        <v>13500071</v>
      </c>
      <c r="B133" s="497" t="s">
        <v>3055</v>
      </c>
      <c r="C133" s="466" t="s">
        <v>1680</v>
      </c>
      <c r="D133" s="467" t="s">
        <v>1542</v>
      </c>
      <c r="E133" s="705"/>
      <c r="F133" s="466"/>
      <c r="G133" s="467"/>
      <c r="H133" s="468" t="s">
        <v>2937</v>
      </c>
      <c r="I133" s="468" t="s">
        <v>2937</v>
      </c>
      <c r="J133" s="468" t="s">
        <v>2937</v>
      </c>
      <c r="K133" s="468" t="s">
        <v>2937</v>
      </c>
      <c r="L133" s="468" t="s">
        <v>1542</v>
      </c>
      <c r="M133" s="468" t="s">
        <v>2938</v>
      </c>
      <c r="N133" s="468" t="s">
        <v>1542</v>
      </c>
      <c r="O133" s="469"/>
      <c r="P133" s="379">
        <v>1836506</v>
      </c>
      <c r="Q133" s="379">
        <v>1099019</v>
      </c>
      <c r="R133" s="379">
        <v>1099019</v>
      </c>
      <c r="S133" s="379">
        <v>1099019</v>
      </c>
      <c r="T133" s="379">
        <v>1099019</v>
      </c>
      <c r="U133" s="379">
        <v>1099019</v>
      </c>
      <c r="V133" s="379">
        <v>1099019</v>
      </c>
      <c r="W133" s="379">
        <v>1099019</v>
      </c>
      <c r="X133" s="379">
        <v>1099019</v>
      </c>
      <c r="Y133" s="379">
        <v>1099019</v>
      </c>
      <c r="Z133" s="379">
        <v>1099019</v>
      </c>
      <c r="AA133" s="379">
        <v>1099019</v>
      </c>
      <c r="AB133" s="379">
        <v>1099019</v>
      </c>
      <c r="AC133" s="379"/>
      <c r="AD133" s="379"/>
      <c r="AE133" s="379">
        <v>1129747.625</v>
      </c>
      <c r="AF133" s="481"/>
      <c r="AG133" s="482"/>
      <c r="AH133" s="471"/>
      <c r="AI133" s="471"/>
      <c r="AJ133" s="471"/>
      <c r="AK133" s="472"/>
      <c r="AL133" s="471">
        <v>0</v>
      </c>
      <c r="AM133" s="473">
        <v>1129747.625</v>
      </c>
      <c r="AN133" s="471"/>
      <c r="AO133" s="474">
        <v>1129747.625</v>
      </c>
      <c r="AP133" s="475"/>
      <c r="AQ133" s="476">
        <v>1099019</v>
      </c>
      <c r="AR133" s="471"/>
      <c r="AS133" s="471"/>
      <c r="AT133" s="471"/>
      <c r="AU133" s="471"/>
      <c r="AV133" s="477">
        <v>0</v>
      </c>
      <c r="AW133" s="471">
        <v>1099019</v>
      </c>
      <c r="AX133" s="471"/>
      <c r="AY133" s="473">
        <v>1099019</v>
      </c>
      <c r="AZ133" s="478"/>
      <c r="BA133" s="479">
        <v>0</v>
      </c>
      <c r="BC133" s="468" t="s">
        <v>2937</v>
      </c>
      <c r="BD133" s="468" t="s">
        <v>2937</v>
      </c>
      <c r="BE133" s="468" t="s">
        <v>2937</v>
      </c>
      <c r="BF133" s="468" t="s">
        <v>2937</v>
      </c>
      <c r="BG133" s="468" t="s">
        <v>1542</v>
      </c>
      <c r="BH133" s="468" t="s">
        <v>2938</v>
      </c>
      <c r="BI133" s="468" t="s">
        <v>1542</v>
      </c>
      <c r="BK133" s="468" t="b">
        <v>1</v>
      </c>
      <c r="BL133" s="468" t="b">
        <v>1</v>
      </c>
      <c r="BM133" s="468" t="b">
        <v>1</v>
      </c>
      <c r="BN133" s="468" t="b">
        <v>1</v>
      </c>
      <c r="BO133" s="468" t="b">
        <v>1</v>
      </c>
      <c r="BP133" s="468" t="b">
        <v>1</v>
      </c>
      <c r="BQ133" s="468" t="b">
        <v>1</v>
      </c>
      <c r="BS133" s="710"/>
    </row>
    <row r="134" spans="1:71" s="480" customFormat="1" ht="12" customHeight="1" x14ac:dyDescent="0.2">
      <c r="A134" s="496">
        <v>13500183</v>
      </c>
      <c r="B134" s="497" t="s">
        <v>3056</v>
      </c>
      <c r="C134" s="466" t="s">
        <v>1681</v>
      </c>
      <c r="D134" s="467" t="s">
        <v>1542</v>
      </c>
      <c r="E134" s="705"/>
      <c r="F134" s="466"/>
      <c r="G134" s="467"/>
      <c r="H134" s="468" t="s">
        <v>2937</v>
      </c>
      <c r="I134" s="468" t="s">
        <v>2937</v>
      </c>
      <c r="J134" s="468" t="s">
        <v>2937</v>
      </c>
      <c r="K134" s="468" t="s">
        <v>2937</v>
      </c>
      <c r="L134" s="468" t="s">
        <v>1542</v>
      </c>
      <c r="M134" s="468" t="s">
        <v>2938</v>
      </c>
      <c r="N134" s="468" t="s">
        <v>1542</v>
      </c>
      <c r="O134" s="469"/>
      <c r="P134" s="379">
        <v>100000</v>
      </c>
      <c r="Q134" s="379">
        <v>100000</v>
      </c>
      <c r="R134" s="379">
        <v>100000</v>
      </c>
      <c r="S134" s="379">
        <v>100000</v>
      </c>
      <c r="T134" s="379">
        <v>100000</v>
      </c>
      <c r="U134" s="379">
        <v>100000</v>
      </c>
      <c r="V134" s="379">
        <v>100000</v>
      </c>
      <c r="W134" s="379">
        <v>100000</v>
      </c>
      <c r="X134" s="379">
        <v>100000</v>
      </c>
      <c r="Y134" s="379">
        <v>100000</v>
      </c>
      <c r="Z134" s="379">
        <v>100000</v>
      </c>
      <c r="AA134" s="379">
        <v>100000</v>
      </c>
      <c r="AB134" s="379">
        <v>100000</v>
      </c>
      <c r="AC134" s="379"/>
      <c r="AD134" s="379"/>
      <c r="AE134" s="379">
        <v>100000</v>
      </c>
      <c r="AF134" s="481"/>
      <c r="AG134" s="482"/>
      <c r="AH134" s="471"/>
      <c r="AI134" s="471"/>
      <c r="AJ134" s="471"/>
      <c r="AK134" s="472"/>
      <c r="AL134" s="471">
        <v>0</v>
      </c>
      <c r="AM134" s="473">
        <v>100000</v>
      </c>
      <c r="AN134" s="471"/>
      <c r="AO134" s="474">
        <v>100000</v>
      </c>
      <c r="AP134" s="475"/>
      <c r="AQ134" s="476">
        <v>100000</v>
      </c>
      <c r="AR134" s="471"/>
      <c r="AS134" s="471"/>
      <c r="AT134" s="471"/>
      <c r="AU134" s="471"/>
      <c r="AV134" s="477">
        <v>0</v>
      </c>
      <c r="AW134" s="471">
        <v>100000</v>
      </c>
      <c r="AX134" s="471"/>
      <c r="AY134" s="473">
        <v>100000</v>
      </c>
      <c r="AZ134" s="478"/>
      <c r="BA134" s="479">
        <v>0</v>
      </c>
      <c r="BC134" s="468" t="s">
        <v>2937</v>
      </c>
      <c r="BD134" s="468" t="s">
        <v>2937</v>
      </c>
      <c r="BE134" s="468" t="s">
        <v>2937</v>
      </c>
      <c r="BF134" s="468" t="s">
        <v>2937</v>
      </c>
      <c r="BG134" s="468" t="s">
        <v>1542</v>
      </c>
      <c r="BH134" s="468" t="s">
        <v>2938</v>
      </c>
      <c r="BI134" s="468" t="s">
        <v>1542</v>
      </c>
      <c r="BK134" s="468" t="b">
        <v>1</v>
      </c>
      <c r="BL134" s="468" t="b">
        <v>1</v>
      </c>
      <c r="BM134" s="468" t="b">
        <v>1</v>
      </c>
      <c r="BN134" s="468" t="b">
        <v>1</v>
      </c>
      <c r="BO134" s="468" t="b">
        <v>1</v>
      </c>
      <c r="BP134" s="468" t="b">
        <v>1</v>
      </c>
      <c r="BQ134" s="468" t="b">
        <v>1</v>
      </c>
      <c r="BS134" s="710"/>
    </row>
    <row r="135" spans="1:71" s="480" customFormat="1" ht="12" customHeight="1" x14ac:dyDescent="0.2">
      <c r="A135" s="496">
        <v>13500192</v>
      </c>
      <c r="B135" s="497" t="s">
        <v>3057</v>
      </c>
      <c r="C135" s="466" t="s">
        <v>1682</v>
      </c>
      <c r="D135" s="467" t="s">
        <v>1542</v>
      </c>
      <c r="E135" s="705"/>
      <c r="F135" s="466"/>
      <c r="G135" s="467"/>
      <c r="H135" s="468" t="s">
        <v>2937</v>
      </c>
      <c r="I135" s="468" t="s">
        <v>2937</v>
      </c>
      <c r="J135" s="468" t="s">
        <v>2937</v>
      </c>
      <c r="K135" s="468" t="s">
        <v>2937</v>
      </c>
      <c r="L135" s="468" t="s">
        <v>1542</v>
      </c>
      <c r="M135" s="468" t="s">
        <v>2938</v>
      </c>
      <c r="N135" s="468" t="s">
        <v>1542</v>
      </c>
      <c r="O135" s="469"/>
      <c r="P135" s="379">
        <v>0</v>
      </c>
      <c r="Q135" s="379">
        <v>0</v>
      </c>
      <c r="R135" s="379">
        <v>0</v>
      </c>
      <c r="S135" s="379">
        <v>0</v>
      </c>
      <c r="T135" s="379">
        <v>0</v>
      </c>
      <c r="U135" s="379">
        <v>0</v>
      </c>
      <c r="V135" s="379">
        <v>0</v>
      </c>
      <c r="W135" s="379">
        <v>0</v>
      </c>
      <c r="X135" s="379">
        <v>0</v>
      </c>
      <c r="Y135" s="379">
        <v>0</v>
      </c>
      <c r="Z135" s="379">
        <v>0</v>
      </c>
      <c r="AA135" s="379">
        <v>0</v>
      </c>
      <c r="AB135" s="379">
        <v>0</v>
      </c>
      <c r="AC135" s="379"/>
      <c r="AD135" s="379"/>
      <c r="AE135" s="379">
        <v>0</v>
      </c>
      <c r="AF135" s="481"/>
      <c r="AG135" s="482"/>
      <c r="AH135" s="471"/>
      <c r="AI135" s="471"/>
      <c r="AJ135" s="471"/>
      <c r="AK135" s="472"/>
      <c r="AL135" s="471">
        <v>0</v>
      </c>
      <c r="AM135" s="473">
        <v>0</v>
      </c>
      <c r="AN135" s="471"/>
      <c r="AO135" s="474">
        <v>0</v>
      </c>
      <c r="AP135" s="475"/>
      <c r="AQ135" s="476">
        <v>0</v>
      </c>
      <c r="AR135" s="471"/>
      <c r="AS135" s="471"/>
      <c r="AT135" s="471"/>
      <c r="AU135" s="471"/>
      <c r="AV135" s="477">
        <v>0</v>
      </c>
      <c r="AW135" s="471">
        <v>0</v>
      </c>
      <c r="AX135" s="471"/>
      <c r="AY135" s="473">
        <v>0</v>
      </c>
      <c r="AZ135" s="478"/>
      <c r="BA135" s="479">
        <v>0</v>
      </c>
      <c r="BC135" s="468" t="s">
        <v>2937</v>
      </c>
      <c r="BD135" s="468" t="s">
        <v>2937</v>
      </c>
      <c r="BE135" s="468" t="s">
        <v>2937</v>
      </c>
      <c r="BF135" s="468" t="s">
        <v>2937</v>
      </c>
      <c r="BG135" s="468" t="s">
        <v>1542</v>
      </c>
      <c r="BH135" s="468" t="s">
        <v>2938</v>
      </c>
      <c r="BI135" s="468" t="s">
        <v>1542</v>
      </c>
      <c r="BK135" s="468" t="b">
        <v>1</v>
      </c>
      <c r="BL135" s="468" t="b">
        <v>1</v>
      </c>
      <c r="BM135" s="468" t="b">
        <v>1</v>
      </c>
      <c r="BN135" s="468" t="b">
        <v>1</v>
      </c>
      <c r="BO135" s="468" t="b">
        <v>1</v>
      </c>
      <c r="BP135" s="468" t="b">
        <v>1</v>
      </c>
      <c r="BQ135" s="468" t="b">
        <v>1</v>
      </c>
      <c r="BS135" s="710"/>
    </row>
    <row r="136" spans="1:71" s="480" customFormat="1" ht="12" customHeight="1" x14ac:dyDescent="0.2">
      <c r="A136" s="496">
        <v>13500201</v>
      </c>
      <c r="B136" s="497" t="s">
        <v>3058</v>
      </c>
      <c r="C136" s="466" t="s">
        <v>1683</v>
      </c>
      <c r="D136" s="467" t="s">
        <v>1542</v>
      </c>
      <c r="E136" s="705"/>
      <c r="F136" s="466"/>
      <c r="G136" s="467"/>
      <c r="H136" s="468" t="s">
        <v>2937</v>
      </c>
      <c r="I136" s="468" t="s">
        <v>2937</v>
      </c>
      <c r="J136" s="468" t="s">
        <v>2937</v>
      </c>
      <c r="K136" s="468" t="s">
        <v>2937</v>
      </c>
      <c r="L136" s="468" t="s">
        <v>1542</v>
      </c>
      <c r="M136" s="468" t="s">
        <v>2938</v>
      </c>
      <c r="N136" s="468" t="s">
        <v>1542</v>
      </c>
      <c r="O136" s="469"/>
      <c r="P136" s="379">
        <v>853275.6</v>
      </c>
      <c r="Q136" s="379">
        <v>485454.57</v>
      </c>
      <c r="R136" s="379">
        <v>510255.72</v>
      </c>
      <c r="S136" s="379">
        <v>416274.34</v>
      </c>
      <c r="T136" s="379">
        <v>571541.03</v>
      </c>
      <c r="U136" s="379">
        <v>1024475.43</v>
      </c>
      <c r="V136" s="379">
        <v>472854.51</v>
      </c>
      <c r="W136" s="379">
        <v>674631.09</v>
      </c>
      <c r="X136" s="379">
        <v>536833.91</v>
      </c>
      <c r="Y136" s="379">
        <v>1259498.5</v>
      </c>
      <c r="Z136" s="379">
        <v>839271.65</v>
      </c>
      <c r="AA136" s="379">
        <v>809912.51</v>
      </c>
      <c r="AB136" s="379">
        <v>830467.83</v>
      </c>
      <c r="AC136" s="379"/>
      <c r="AD136" s="379"/>
      <c r="AE136" s="379">
        <v>703572.91458333342</v>
      </c>
      <c r="AF136" s="481"/>
      <c r="AG136" s="482"/>
      <c r="AH136" s="471"/>
      <c r="AI136" s="471"/>
      <c r="AJ136" s="471"/>
      <c r="AK136" s="472"/>
      <c r="AL136" s="471">
        <v>0</v>
      </c>
      <c r="AM136" s="473">
        <v>703572.91458333342</v>
      </c>
      <c r="AN136" s="471"/>
      <c r="AO136" s="474">
        <v>703572.91458333342</v>
      </c>
      <c r="AP136" s="475"/>
      <c r="AQ136" s="476">
        <v>830467.83</v>
      </c>
      <c r="AR136" s="471"/>
      <c r="AS136" s="471"/>
      <c r="AT136" s="471"/>
      <c r="AU136" s="471"/>
      <c r="AV136" s="477">
        <v>0</v>
      </c>
      <c r="AW136" s="471">
        <v>830467.83</v>
      </c>
      <c r="AX136" s="471"/>
      <c r="AY136" s="473">
        <v>830467.83</v>
      </c>
      <c r="AZ136" s="478"/>
      <c r="BA136" s="479">
        <v>0</v>
      </c>
      <c r="BC136" s="468" t="s">
        <v>2937</v>
      </c>
      <c r="BD136" s="468" t="s">
        <v>2937</v>
      </c>
      <c r="BE136" s="468" t="s">
        <v>2937</v>
      </c>
      <c r="BF136" s="468" t="s">
        <v>2937</v>
      </c>
      <c r="BG136" s="468" t="s">
        <v>1542</v>
      </c>
      <c r="BH136" s="468" t="s">
        <v>2938</v>
      </c>
      <c r="BI136" s="468" t="s">
        <v>1542</v>
      </c>
      <c r="BK136" s="468" t="b">
        <v>1</v>
      </c>
      <c r="BL136" s="468" t="b">
        <v>1</v>
      </c>
      <c r="BM136" s="468" t="b">
        <v>1</v>
      </c>
      <c r="BN136" s="468" t="b">
        <v>1</v>
      </c>
      <c r="BO136" s="468" t="b">
        <v>1</v>
      </c>
      <c r="BP136" s="468" t="b">
        <v>1</v>
      </c>
      <c r="BQ136" s="468" t="b">
        <v>1</v>
      </c>
      <c r="BS136" s="710"/>
    </row>
    <row r="137" spans="1:71" s="480" customFormat="1" ht="12" customHeight="1" x14ac:dyDescent="0.2">
      <c r="A137" s="514">
        <v>13500203</v>
      </c>
      <c r="B137" s="515" t="s">
        <v>3059</v>
      </c>
      <c r="C137" s="390" t="s">
        <v>1684</v>
      </c>
      <c r="D137" s="484" t="s">
        <v>1542</v>
      </c>
      <c r="E137" s="730"/>
      <c r="F137" s="485">
        <v>42811</v>
      </c>
      <c r="G137" s="484"/>
      <c r="H137" s="486" t="s">
        <v>2937</v>
      </c>
      <c r="I137" s="486" t="s">
        <v>2937</v>
      </c>
      <c r="J137" s="486" t="s">
        <v>2937</v>
      </c>
      <c r="K137" s="486" t="s">
        <v>2937</v>
      </c>
      <c r="L137" s="486" t="s">
        <v>1542</v>
      </c>
      <c r="M137" s="486" t="s">
        <v>2938</v>
      </c>
      <c r="N137" s="486" t="s">
        <v>1542</v>
      </c>
      <c r="O137" s="487"/>
      <c r="P137" s="381">
        <v>75000</v>
      </c>
      <c r="Q137" s="381">
        <v>75000</v>
      </c>
      <c r="R137" s="381">
        <v>75000</v>
      </c>
      <c r="S137" s="381">
        <v>75000</v>
      </c>
      <c r="T137" s="381">
        <v>75000</v>
      </c>
      <c r="U137" s="381">
        <v>75000</v>
      </c>
      <c r="V137" s="381">
        <v>75000</v>
      </c>
      <c r="W137" s="381">
        <v>75000</v>
      </c>
      <c r="X137" s="381">
        <v>75000</v>
      </c>
      <c r="Y137" s="381">
        <v>75000</v>
      </c>
      <c r="Z137" s="381">
        <v>75000</v>
      </c>
      <c r="AA137" s="381">
        <v>75000</v>
      </c>
      <c r="AB137" s="381">
        <v>75000</v>
      </c>
      <c r="AC137" s="381"/>
      <c r="AD137" s="381"/>
      <c r="AE137" s="381">
        <v>75000</v>
      </c>
      <c r="AF137" s="488"/>
      <c r="AG137" s="489"/>
      <c r="AH137" s="490"/>
      <c r="AI137" s="490"/>
      <c r="AJ137" s="490"/>
      <c r="AK137" s="491"/>
      <c r="AL137" s="490">
        <v>0</v>
      </c>
      <c r="AM137" s="492">
        <v>75000</v>
      </c>
      <c r="AN137" s="490"/>
      <c r="AO137" s="493">
        <v>75000</v>
      </c>
      <c r="AP137" s="490"/>
      <c r="AQ137" s="494">
        <v>75000</v>
      </c>
      <c r="AR137" s="490"/>
      <c r="AS137" s="490"/>
      <c r="AT137" s="490"/>
      <c r="AU137" s="490"/>
      <c r="AV137" s="495">
        <v>0</v>
      </c>
      <c r="AW137" s="490">
        <v>75000</v>
      </c>
      <c r="AX137" s="490"/>
      <c r="AY137" s="492">
        <v>75000</v>
      </c>
      <c r="AZ137" s="731"/>
      <c r="BA137" s="479">
        <v>0</v>
      </c>
      <c r="BC137" s="486" t="s">
        <v>2937</v>
      </c>
      <c r="BD137" s="486" t="s">
        <v>2937</v>
      </c>
      <c r="BE137" s="486" t="s">
        <v>2937</v>
      </c>
      <c r="BF137" s="468" t="s">
        <v>2937</v>
      </c>
      <c r="BG137" s="468" t="s">
        <v>1542</v>
      </c>
      <c r="BH137" s="468" t="s">
        <v>2938</v>
      </c>
      <c r="BI137" s="468" t="s">
        <v>1542</v>
      </c>
      <c r="BK137" s="468" t="b">
        <v>1</v>
      </c>
      <c r="BL137" s="468" t="b">
        <v>1</v>
      </c>
      <c r="BM137" s="468" t="b">
        <v>1</v>
      </c>
      <c r="BN137" s="468" t="b">
        <v>1</v>
      </c>
      <c r="BO137" s="468" t="b">
        <v>1</v>
      </c>
      <c r="BP137" s="468" t="b">
        <v>1</v>
      </c>
      <c r="BQ137" s="468" t="b">
        <v>1</v>
      </c>
      <c r="BS137" s="710"/>
    </row>
    <row r="138" spans="1:71" s="480" customFormat="1" ht="12" customHeight="1" x14ac:dyDescent="0.2">
      <c r="A138" s="496">
        <v>13600013</v>
      </c>
      <c r="B138" s="497" t="s">
        <v>3060</v>
      </c>
      <c r="C138" s="466" t="s">
        <v>1685</v>
      </c>
      <c r="D138" s="467" t="s">
        <v>1541</v>
      </c>
      <c r="E138" s="705"/>
      <c r="F138" s="466"/>
      <c r="G138" s="467"/>
      <c r="H138" s="468" t="s">
        <v>2937</v>
      </c>
      <c r="I138" s="468" t="s">
        <v>2937</v>
      </c>
      <c r="J138" s="468" t="s">
        <v>2937</v>
      </c>
      <c r="K138" s="468" t="s">
        <v>1541</v>
      </c>
      <c r="L138" s="468" t="s">
        <v>2938</v>
      </c>
      <c r="M138" s="468" t="s">
        <v>2938</v>
      </c>
      <c r="N138" s="468" t="s">
        <v>2937</v>
      </c>
      <c r="O138" s="469"/>
      <c r="P138" s="379">
        <v>0</v>
      </c>
      <c r="Q138" s="379">
        <v>0</v>
      </c>
      <c r="R138" s="379">
        <v>0</v>
      </c>
      <c r="S138" s="379">
        <v>0</v>
      </c>
      <c r="T138" s="379">
        <v>0</v>
      </c>
      <c r="U138" s="379">
        <v>0</v>
      </c>
      <c r="V138" s="379">
        <v>0</v>
      </c>
      <c r="W138" s="379">
        <v>0</v>
      </c>
      <c r="X138" s="379">
        <v>0</v>
      </c>
      <c r="Y138" s="379">
        <v>0</v>
      </c>
      <c r="Z138" s="379">
        <v>0</v>
      </c>
      <c r="AA138" s="379">
        <v>0</v>
      </c>
      <c r="AB138" s="379">
        <v>0</v>
      </c>
      <c r="AC138" s="379"/>
      <c r="AD138" s="379"/>
      <c r="AE138" s="379">
        <v>0</v>
      </c>
      <c r="AF138" s="507"/>
      <c r="AG138" s="508"/>
      <c r="AH138" s="471"/>
      <c r="AI138" s="471"/>
      <c r="AJ138" s="471"/>
      <c r="AK138" s="472">
        <v>0</v>
      </c>
      <c r="AL138" s="471">
        <v>0</v>
      </c>
      <c r="AM138" s="473"/>
      <c r="AN138" s="471"/>
      <c r="AO138" s="474">
        <v>0</v>
      </c>
      <c r="AP138" s="475"/>
      <c r="AQ138" s="476">
        <v>0</v>
      </c>
      <c r="AR138" s="471"/>
      <c r="AS138" s="471"/>
      <c r="AT138" s="471"/>
      <c r="AU138" s="471">
        <v>0</v>
      </c>
      <c r="AV138" s="477">
        <v>0</v>
      </c>
      <c r="AW138" s="471"/>
      <c r="AX138" s="471"/>
      <c r="AY138" s="473">
        <v>0</v>
      </c>
      <c r="AZ138" s="478" t="s">
        <v>2912</v>
      </c>
      <c r="BA138" s="479">
        <v>0</v>
      </c>
      <c r="BC138" s="468" t="s">
        <v>2937</v>
      </c>
      <c r="BD138" s="468" t="s">
        <v>2937</v>
      </c>
      <c r="BE138" s="468" t="s">
        <v>2937</v>
      </c>
      <c r="BF138" s="468" t="s">
        <v>1541</v>
      </c>
      <c r="BG138" s="468" t="s">
        <v>2938</v>
      </c>
      <c r="BH138" s="468" t="s">
        <v>2938</v>
      </c>
      <c r="BI138" s="468" t="s">
        <v>2937</v>
      </c>
      <c r="BK138" s="468" t="b">
        <v>1</v>
      </c>
      <c r="BL138" s="468" t="b">
        <v>1</v>
      </c>
      <c r="BM138" s="468" t="b">
        <v>1</v>
      </c>
      <c r="BN138" s="468" t="b">
        <v>1</v>
      </c>
      <c r="BO138" s="468" t="b">
        <v>1</v>
      </c>
      <c r="BP138" s="468" t="b">
        <v>1</v>
      </c>
      <c r="BQ138" s="468" t="b">
        <v>1</v>
      </c>
      <c r="BS138" s="710"/>
    </row>
    <row r="139" spans="1:71" s="480" customFormat="1" ht="12" customHeight="1" x14ac:dyDescent="0.2">
      <c r="A139" s="496">
        <v>14100311</v>
      </c>
      <c r="B139" s="497" t="s">
        <v>3061</v>
      </c>
      <c r="C139" s="466" t="s">
        <v>1686</v>
      </c>
      <c r="D139" s="467" t="s">
        <v>1541</v>
      </c>
      <c r="E139" s="705"/>
      <c r="F139" s="466"/>
      <c r="G139" s="467"/>
      <c r="H139" s="468" t="s">
        <v>2937</v>
      </c>
      <c r="I139" s="468" t="s">
        <v>2937</v>
      </c>
      <c r="J139" s="468" t="s">
        <v>2937</v>
      </c>
      <c r="K139" s="468" t="s">
        <v>1541</v>
      </c>
      <c r="L139" s="468" t="s">
        <v>2938</v>
      </c>
      <c r="M139" s="468" t="s">
        <v>2938</v>
      </c>
      <c r="N139" s="468" t="s">
        <v>2937</v>
      </c>
      <c r="O139" s="469"/>
      <c r="P139" s="379">
        <v>2601890.2999999998</v>
      </c>
      <c r="Q139" s="379">
        <v>2601890.2999999998</v>
      </c>
      <c r="R139" s="379">
        <v>1493222.58</v>
      </c>
      <c r="S139" s="379">
        <v>655017.64</v>
      </c>
      <c r="T139" s="379">
        <v>655017.64</v>
      </c>
      <c r="U139" s="379">
        <v>655017.64</v>
      </c>
      <c r="V139" s="379">
        <v>655017.64</v>
      </c>
      <c r="W139" s="379">
        <v>546624.54</v>
      </c>
      <c r="X139" s="379">
        <v>546624.54</v>
      </c>
      <c r="Y139" s="379">
        <v>546624.54</v>
      </c>
      <c r="Z139" s="379">
        <v>546624.54</v>
      </c>
      <c r="AA139" s="379">
        <v>546624.54</v>
      </c>
      <c r="AB139" s="379">
        <v>546624.54</v>
      </c>
      <c r="AC139" s="379"/>
      <c r="AD139" s="379"/>
      <c r="AE139" s="379">
        <v>918546.96333333303</v>
      </c>
      <c r="AF139" s="481"/>
      <c r="AG139" s="482"/>
      <c r="AH139" s="471"/>
      <c r="AI139" s="471"/>
      <c r="AJ139" s="471"/>
      <c r="AK139" s="472">
        <v>918546.96333333303</v>
      </c>
      <c r="AL139" s="471">
        <v>918546.96333333303</v>
      </c>
      <c r="AM139" s="473"/>
      <c r="AN139" s="471"/>
      <c r="AO139" s="474">
        <v>0</v>
      </c>
      <c r="AP139" s="475"/>
      <c r="AQ139" s="476">
        <v>546624.54</v>
      </c>
      <c r="AR139" s="471"/>
      <c r="AS139" s="471"/>
      <c r="AT139" s="471"/>
      <c r="AU139" s="471">
        <v>546624.54</v>
      </c>
      <c r="AV139" s="477">
        <v>546624.54</v>
      </c>
      <c r="AW139" s="471"/>
      <c r="AX139" s="471"/>
      <c r="AY139" s="473">
        <v>0</v>
      </c>
      <c r="AZ139" s="478" t="s">
        <v>2910</v>
      </c>
      <c r="BA139" s="479">
        <v>0</v>
      </c>
      <c r="BC139" s="468" t="s">
        <v>2937</v>
      </c>
      <c r="BD139" s="468" t="s">
        <v>2937</v>
      </c>
      <c r="BE139" s="468" t="s">
        <v>2937</v>
      </c>
      <c r="BF139" s="468" t="s">
        <v>1541</v>
      </c>
      <c r="BG139" s="468" t="s">
        <v>2938</v>
      </c>
      <c r="BH139" s="468" t="s">
        <v>2938</v>
      </c>
      <c r="BI139" s="468" t="s">
        <v>2937</v>
      </c>
      <c r="BK139" s="468" t="b">
        <v>1</v>
      </c>
      <c r="BL139" s="468" t="b">
        <v>1</v>
      </c>
      <c r="BM139" s="468" t="b">
        <v>1</v>
      </c>
      <c r="BN139" s="468" t="b">
        <v>1</v>
      </c>
      <c r="BO139" s="468" t="b">
        <v>1</v>
      </c>
      <c r="BP139" s="468" t="b">
        <v>1</v>
      </c>
      <c r="BQ139" s="468" t="b">
        <v>1</v>
      </c>
      <c r="BS139" s="744"/>
    </row>
    <row r="140" spans="1:71" s="480" customFormat="1" ht="12" customHeight="1" x14ac:dyDescent="0.2">
      <c r="A140" s="496">
        <v>14200003</v>
      </c>
      <c r="B140" s="497" t="s">
        <v>3062</v>
      </c>
      <c r="C140" s="466" t="s">
        <v>1687</v>
      </c>
      <c r="D140" s="467" t="s">
        <v>1542</v>
      </c>
      <c r="E140" s="705"/>
      <c r="F140" s="466"/>
      <c r="G140" s="467"/>
      <c r="H140" s="468" t="s">
        <v>2937</v>
      </c>
      <c r="I140" s="468" t="s">
        <v>2937</v>
      </c>
      <c r="J140" s="468" t="s">
        <v>2937</v>
      </c>
      <c r="K140" s="468" t="s">
        <v>2937</v>
      </c>
      <c r="L140" s="468" t="s">
        <v>1542</v>
      </c>
      <c r="M140" s="468" t="s">
        <v>2938</v>
      </c>
      <c r="N140" s="468" t="s">
        <v>1542</v>
      </c>
      <c r="O140" s="469"/>
      <c r="P140" s="379">
        <v>-942.4</v>
      </c>
      <c r="Q140" s="379">
        <v>-228.61</v>
      </c>
      <c r="R140" s="379">
        <v>-2970.72</v>
      </c>
      <c r="S140" s="379">
        <v>-2970.72</v>
      </c>
      <c r="T140" s="379">
        <v>-3406.54</v>
      </c>
      <c r="U140" s="379">
        <v>-3701.13</v>
      </c>
      <c r="V140" s="379">
        <v>0</v>
      </c>
      <c r="W140" s="379">
        <v>-7809.21</v>
      </c>
      <c r="X140" s="379">
        <v>0</v>
      </c>
      <c r="Y140" s="379">
        <v>-129315.22</v>
      </c>
      <c r="Z140" s="379">
        <v>0</v>
      </c>
      <c r="AA140" s="379">
        <v>-29.05</v>
      </c>
      <c r="AB140" s="379">
        <v>-23627.31</v>
      </c>
      <c r="AC140" s="379"/>
      <c r="AD140" s="379"/>
      <c r="AE140" s="379">
        <v>-13559.671249999999</v>
      </c>
      <c r="AF140" s="481"/>
      <c r="AG140" s="482"/>
      <c r="AH140" s="471"/>
      <c r="AI140" s="471"/>
      <c r="AJ140" s="471"/>
      <c r="AK140" s="472"/>
      <c r="AL140" s="471">
        <v>0</v>
      </c>
      <c r="AM140" s="473">
        <v>-13559.671249999999</v>
      </c>
      <c r="AN140" s="471"/>
      <c r="AO140" s="474">
        <v>-13559.671249999999</v>
      </c>
      <c r="AP140" s="475"/>
      <c r="AQ140" s="476">
        <v>-23627.31</v>
      </c>
      <c r="AR140" s="471"/>
      <c r="AS140" s="471"/>
      <c r="AT140" s="471"/>
      <c r="AU140" s="471"/>
      <c r="AV140" s="477">
        <v>0</v>
      </c>
      <c r="AW140" s="471">
        <v>-23627.31</v>
      </c>
      <c r="AX140" s="471"/>
      <c r="AY140" s="473">
        <v>-23627.31</v>
      </c>
      <c r="AZ140" s="478"/>
      <c r="BA140" s="479">
        <v>0</v>
      </c>
      <c r="BC140" s="468" t="s">
        <v>2937</v>
      </c>
      <c r="BD140" s="468" t="s">
        <v>2937</v>
      </c>
      <c r="BE140" s="468" t="s">
        <v>2937</v>
      </c>
      <c r="BF140" s="468" t="s">
        <v>2937</v>
      </c>
      <c r="BG140" s="468" t="s">
        <v>1542</v>
      </c>
      <c r="BH140" s="468" t="s">
        <v>2938</v>
      </c>
      <c r="BI140" s="468" t="s">
        <v>1542</v>
      </c>
      <c r="BK140" s="468" t="b">
        <v>1</v>
      </c>
      <c r="BL140" s="468" t="b">
        <v>1</v>
      </c>
      <c r="BM140" s="468" t="b">
        <v>1</v>
      </c>
      <c r="BN140" s="468" t="b">
        <v>1</v>
      </c>
      <c r="BO140" s="468" t="b">
        <v>1</v>
      </c>
      <c r="BP140" s="468" t="b">
        <v>1</v>
      </c>
      <c r="BQ140" s="468" t="b">
        <v>1</v>
      </c>
      <c r="BS140" s="744"/>
    </row>
    <row r="141" spans="1:71" s="480" customFormat="1" ht="12" customHeight="1" x14ac:dyDescent="0.2">
      <c r="A141" s="496">
        <v>14200201</v>
      </c>
      <c r="B141" s="497" t="s">
        <v>3063</v>
      </c>
      <c r="C141" s="466" t="s">
        <v>1688</v>
      </c>
      <c r="D141" s="467" t="s">
        <v>1542</v>
      </c>
      <c r="E141" s="705"/>
      <c r="F141" s="466"/>
      <c r="G141" s="467"/>
      <c r="H141" s="468" t="s">
        <v>2937</v>
      </c>
      <c r="I141" s="468" t="s">
        <v>2937</v>
      </c>
      <c r="J141" s="468" t="s">
        <v>2937</v>
      </c>
      <c r="K141" s="468" t="s">
        <v>2937</v>
      </c>
      <c r="L141" s="468" t="s">
        <v>1542</v>
      </c>
      <c r="M141" s="468" t="s">
        <v>2938</v>
      </c>
      <c r="N141" s="468" t="s">
        <v>1542</v>
      </c>
      <c r="O141" s="469"/>
      <c r="P141" s="379">
        <v>158487755.62</v>
      </c>
      <c r="Q141" s="379">
        <v>162411633.03999999</v>
      </c>
      <c r="R141" s="379">
        <v>178885234.68000001</v>
      </c>
      <c r="S141" s="379">
        <v>163836937.31</v>
      </c>
      <c r="T141" s="379">
        <v>151015136.65000001</v>
      </c>
      <c r="U141" s="379">
        <v>126742326.52</v>
      </c>
      <c r="V141" s="379">
        <v>115289634.83</v>
      </c>
      <c r="W141" s="379">
        <v>109989108.7</v>
      </c>
      <c r="X141" s="379">
        <v>110270147.31</v>
      </c>
      <c r="Y141" s="379">
        <v>108778882.31999999</v>
      </c>
      <c r="Z141" s="379">
        <v>94367019.769999996</v>
      </c>
      <c r="AA141" s="379">
        <v>110064807.25</v>
      </c>
      <c r="AB141" s="379">
        <v>129456810.04000001</v>
      </c>
      <c r="AC141" s="379"/>
      <c r="AD141" s="379"/>
      <c r="AE141" s="379">
        <v>131301929.2675</v>
      </c>
      <c r="AF141" s="481"/>
      <c r="AG141" s="482"/>
      <c r="AH141" s="471"/>
      <c r="AI141" s="471"/>
      <c r="AJ141" s="471"/>
      <c r="AK141" s="472"/>
      <c r="AL141" s="471">
        <v>0</v>
      </c>
      <c r="AM141" s="473">
        <v>131301929.2675</v>
      </c>
      <c r="AN141" s="471"/>
      <c r="AO141" s="474">
        <v>131301929.2675</v>
      </c>
      <c r="AP141" s="475"/>
      <c r="AQ141" s="476">
        <v>129456810.04000001</v>
      </c>
      <c r="AR141" s="471"/>
      <c r="AS141" s="471"/>
      <c r="AT141" s="471"/>
      <c r="AU141" s="471"/>
      <c r="AV141" s="477">
        <v>0</v>
      </c>
      <c r="AW141" s="471">
        <v>129456810.04000001</v>
      </c>
      <c r="AX141" s="471"/>
      <c r="AY141" s="473">
        <v>129456810.04000001</v>
      </c>
      <c r="AZ141" s="478"/>
      <c r="BA141" s="479">
        <v>0</v>
      </c>
      <c r="BC141" s="468" t="s">
        <v>2937</v>
      </c>
      <c r="BD141" s="468" t="s">
        <v>2937</v>
      </c>
      <c r="BE141" s="468" t="s">
        <v>2937</v>
      </c>
      <c r="BF141" s="468" t="s">
        <v>2937</v>
      </c>
      <c r="BG141" s="468" t="s">
        <v>1542</v>
      </c>
      <c r="BH141" s="468" t="s">
        <v>2938</v>
      </c>
      <c r="BI141" s="468" t="s">
        <v>1542</v>
      </c>
      <c r="BK141" s="468" t="b">
        <v>1</v>
      </c>
      <c r="BL141" s="468" t="b">
        <v>1</v>
      </c>
      <c r="BM141" s="468" t="b">
        <v>1</v>
      </c>
      <c r="BN141" s="468" t="b">
        <v>1</v>
      </c>
      <c r="BO141" s="468" t="b">
        <v>1</v>
      </c>
      <c r="BP141" s="468" t="b">
        <v>1</v>
      </c>
      <c r="BQ141" s="468" t="b">
        <v>1</v>
      </c>
      <c r="BS141" s="744"/>
    </row>
    <row r="142" spans="1:71" s="480" customFormat="1" ht="12" customHeight="1" x14ac:dyDescent="0.2">
      <c r="A142" s="496">
        <v>14200202</v>
      </c>
      <c r="B142" s="497" t="s">
        <v>3064</v>
      </c>
      <c r="C142" s="466" t="s">
        <v>1689</v>
      </c>
      <c r="D142" s="467" t="s">
        <v>1542</v>
      </c>
      <c r="E142" s="705"/>
      <c r="F142" s="466"/>
      <c r="G142" s="467"/>
      <c r="H142" s="468" t="s">
        <v>2937</v>
      </c>
      <c r="I142" s="468" t="s">
        <v>2937</v>
      </c>
      <c r="J142" s="468" t="s">
        <v>2937</v>
      </c>
      <c r="K142" s="468" t="s">
        <v>2937</v>
      </c>
      <c r="L142" s="468" t="s">
        <v>1542</v>
      </c>
      <c r="M142" s="468" t="s">
        <v>2938</v>
      </c>
      <c r="N142" s="468" t="s">
        <v>1542</v>
      </c>
      <c r="O142" s="469"/>
      <c r="P142" s="379">
        <v>80489631.719999999</v>
      </c>
      <c r="Q142" s="379">
        <v>80966999.790000007</v>
      </c>
      <c r="R142" s="379">
        <v>89773068.450000003</v>
      </c>
      <c r="S142" s="379">
        <v>83085271.629999995</v>
      </c>
      <c r="T142" s="379">
        <v>68175337.400000006</v>
      </c>
      <c r="U142" s="379">
        <v>44135545.990000002</v>
      </c>
      <c r="V142" s="379">
        <v>34329473.25</v>
      </c>
      <c r="W142" s="379">
        <v>26654986</v>
      </c>
      <c r="X142" s="379">
        <v>21916468.420000002</v>
      </c>
      <c r="Y142" s="379">
        <v>22448840.600000001</v>
      </c>
      <c r="Z142" s="379">
        <v>27543466.870000001</v>
      </c>
      <c r="AA142" s="379">
        <v>42173958.759999998</v>
      </c>
      <c r="AB142" s="379">
        <v>58932707.049999997</v>
      </c>
      <c r="AC142" s="379"/>
      <c r="AD142" s="379"/>
      <c r="AE142" s="379">
        <v>50909548.878750004</v>
      </c>
      <c r="AF142" s="481"/>
      <c r="AG142" s="482"/>
      <c r="AH142" s="471"/>
      <c r="AI142" s="471"/>
      <c r="AJ142" s="471"/>
      <c r="AK142" s="472"/>
      <c r="AL142" s="471">
        <v>0</v>
      </c>
      <c r="AM142" s="473">
        <v>50909548.878750004</v>
      </c>
      <c r="AN142" s="471"/>
      <c r="AO142" s="474">
        <v>50909548.878750004</v>
      </c>
      <c r="AP142" s="475"/>
      <c r="AQ142" s="476">
        <v>58932707.049999997</v>
      </c>
      <c r="AR142" s="471"/>
      <c r="AS142" s="471"/>
      <c r="AT142" s="471"/>
      <c r="AU142" s="471"/>
      <c r="AV142" s="477">
        <v>0</v>
      </c>
      <c r="AW142" s="471">
        <v>58932707.049999997</v>
      </c>
      <c r="AX142" s="471"/>
      <c r="AY142" s="473">
        <v>58932707.049999997</v>
      </c>
      <c r="AZ142" s="478"/>
      <c r="BA142" s="479">
        <v>0</v>
      </c>
      <c r="BC142" s="468" t="s">
        <v>2937</v>
      </c>
      <c r="BD142" s="468" t="s">
        <v>2937</v>
      </c>
      <c r="BE142" s="468" t="s">
        <v>2937</v>
      </c>
      <c r="BF142" s="468" t="s">
        <v>2937</v>
      </c>
      <c r="BG142" s="468" t="s">
        <v>1542</v>
      </c>
      <c r="BH142" s="468" t="s">
        <v>2938</v>
      </c>
      <c r="BI142" s="468" t="s">
        <v>1542</v>
      </c>
      <c r="BK142" s="468" t="b">
        <v>1</v>
      </c>
      <c r="BL142" s="468" t="b">
        <v>1</v>
      </c>
      <c r="BM142" s="468" t="b">
        <v>1</v>
      </c>
      <c r="BN142" s="468" t="b">
        <v>1</v>
      </c>
      <c r="BO142" s="468" t="b">
        <v>1</v>
      </c>
      <c r="BP142" s="468" t="b">
        <v>1</v>
      </c>
      <c r="BQ142" s="468" t="b">
        <v>1</v>
      </c>
      <c r="BS142" s="744"/>
    </row>
    <row r="143" spans="1:71" s="480" customFormat="1" ht="12" customHeight="1" x14ac:dyDescent="0.2">
      <c r="A143" s="496">
        <v>14200203</v>
      </c>
      <c r="B143" s="497" t="s">
        <v>3065</v>
      </c>
      <c r="C143" s="466" t="s">
        <v>1690</v>
      </c>
      <c r="D143" s="467" t="s">
        <v>1542</v>
      </c>
      <c r="E143" s="705"/>
      <c r="F143" s="466"/>
      <c r="G143" s="467"/>
      <c r="H143" s="468" t="s">
        <v>2937</v>
      </c>
      <c r="I143" s="468" t="s">
        <v>2937</v>
      </c>
      <c r="J143" s="468" t="s">
        <v>2937</v>
      </c>
      <c r="K143" s="468" t="s">
        <v>2937</v>
      </c>
      <c r="L143" s="468" t="s">
        <v>1542</v>
      </c>
      <c r="M143" s="468" t="s">
        <v>2938</v>
      </c>
      <c r="N143" s="468" t="s">
        <v>1542</v>
      </c>
      <c r="O143" s="469"/>
      <c r="P143" s="379">
        <v>-1358527.2</v>
      </c>
      <c r="Q143" s="379">
        <v>-1327476.9099999999</v>
      </c>
      <c r="R143" s="379">
        <v>-1306400.45</v>
      </c>
      <c r="S143" s="379">
        <v>-1296025.6399999999</v>
      </c>
      <c r="T143" s="379">
        <v>-1269848.3999999999</v>
      </c>
      <c r="U143" s="379">
        <v>-1257379.49</v>
      </c>
      <c r="V143" s="379">
        <v>-1276490.56</v>
      </c>
      <c r="W143" s="379">
        <v>-1258943.6399999999</v>
      </c>
      <c r="X143" s="379">
        <v>-1273255.53</v>
      </c>
      <c r="Y143" s="379">
        <v>-1272056.18</v>
      </c>
      <c r="Z143" s="379">
        <v>-1271248.74</v>
      </c>
      <c r="AA143" s="379">
        <v>-1255661.8899999999</v>
      </c>
      <c r="AB143" s="379">
        <v>-1264022.1000000001</v>
      </c>
      <c r="AC143" s="379"/>
      <c r="AD143" s="379"/>
      <c r="AE143" s="379">
        <v>-1281338.5066666668</v>
      </c>
      <c r="AF143" s="481"/>
      <c r="AG143" s="482"/>
      <c r="AH143" s="471"/>
      <c r="AI143" s="471"/>
      <c r="AJ143" s="471"/>
      <c r="AK143" s="472"/>
      <c r="AL143" s="471">
        <v>0</v>
      </c>
      <c r="AM143" s="473">
        <v>-1281338.5066666668</v>
      </c>
      <c r="AN143" s="471"/>
      <c r="AO143" s="474">
        <v>-1281338.5066666668</v>
      </c>
      <c r="AP143" s="475"/>
      <c r="AQ143" s="476">
        <v>-1264022.1000000001</v>
      </c>
      <c r="AR143" s="471"/>
      <c r="AS143" s="471"/>
      <c r="AT143" s="471"/>
      <c r="AU143" s="471"/>
      <c r="AV143" s="477">
        <v>0</v>
      </c>
      <c r="AW143" s="471">
        <v>-1264022.1000000001</v>
      </c>
      <c r="AX143" s="471"/>
      <c r="AY143" s="473">
        <v>-1264022.1000000001</v>
      </c>
      <c r="AZ143" s="478"/>
      <c r="BA143" s="479">
        <v>0</v>
      </c>
      <c r="BC143" s="468" t="s">
        <v>2937</v>
      </c>
      <c r="BD143" s="468" t="s">
        <v>2937</v>
      </c>
      <c r="BE143" s="468" t="s">
        <v>2937</v>
      </c>
      <c r="BF143" s="468" t="s">
        <v>2937</v>
      </c>
      <c r="BG143" s="468" t="s">
        <v>1542</v>
      </c>
      <c r="BH143" s="468" t="s">
        <v>2938</v>
      </c>
      <c r="BI143" s="468" t="s">
        <v>1542</v>
      </c>
      <c r="BK143" s="468" t="b">
        <v>1</v>
      </c>
      <c r="BL143" s="468" t="b">
        <v>1</v>
      </c>
      <c r="BM143" s="468" t="b">
        <v>1</v>
      </c>
      <c r="BN143" s="468" t="b">
        <v>1</v>
      </c>
      <c r="BO143" s="468" t="b">
        <v>1</v>
      </c>
      <c r="BP143" s="468" t="b">
        <v>1</v>
      </c>
      <c r="BQ143" s="468" t="b">
        <v>1</v>
      </c>
      <c r="BS143" s="744"/>
    </row>
    <row r="144" spans="1:71" s="480" customFormat="1" ht="12" customHeight="1" x14ac:dyDescent="0.2">
      <c r="A144" s="496">
        <v>14200213</v>
      </c>
      <c r="B144" s="497" t="s">
        <v>3066</v>
      </c>
      <c r="C144" s="466" t="s">
        <v>1690</v>
      </c>
      <c r="D144" s="467" t="s">
        <v>1542</v>
      </c>
      <c r="E144" s="705"/>
      <c r="F144" s="466"/>
      <c r="G144" s="467"/>
      <c r="H144" s="468" t="s">
        <v>2937</v>
      </c>
      <c r="I144" s="468" t="s">
        <v>2937</v>
      </c>
      <c r="J144" s="468" t="s">
        <v>2937</v>
      </c>
      <c r="K144" s="468" t="s">
        <v>2937</v>
      </c>
      <c r="L144" s="468" t="s">
        <v>1542</v>
      </c>
      <c r="M144" s="468" t="s">
        <v>2938</v>
      </c>
      <c r="N144" s="468" t="s">
        <v>1542</v>
      </c>
      <c r="O144" s="469"/>
      <c r="P144" s="379">
        <v>-11308.1</v>
      </c>
      <c r="Q144" s="379">
        <v>-33859.42</v>
      </c>
      <c r="R144" s="379">
        <v>-16360.8</v>
      </c>
      <c r="S144" s="379">
        <v>-13658</v>
      </c>
      <c r="T144" s="379">
        <v>-3212.8</v>
      </c>
      <c r="U144" s="379">
        <v>-14167.16</v>
      </c>
      <c r="V144" s="379">
        <v>-7800.05</v>
      </c>
      <c r="W144" s="379">
        <v>-11259.8</v>
      </c>
      <c r="X144" s="379">
        <v>-2342.2600000000002</v>
      </c>
      <c r="Y144" s="379">
        <v>-6268.02</v>
      </c>
      <c r="Z144" s="379">
        <v>-5780.13</v>
      </c>
      <c r="AA144" s="379">
        <v>-2590.2600000000002</v>
      </c>
      <c r="AB144" s="379">
        <v>-620.32000000000005</v>
      </c>
      <c r="AC144" s="379"/>
      <c r="AD144" s="379"/>
      <c r="AE144" s="379">
        <v>-10271.909166666668</v>
      </c>
      <c r="AF144" s="481"/>
      <c r="AG144" s="482"/>
      <c r="AH144" s="471"/>
      <c r="AI144" s="471"/>
      <c r="AJ144" s="471"/>
      <c r="AK144" s="472"/>
      <c r="AL144" s="471">
        <v>0</v>
      </c>
      <c r="AM144" s="473">
        <v>-10271.909166666668</v>
      </c>
      <c r="AN144" s="471"/>
      <c r="AO144" s="474">
        <v>-10271.909166666668</v>
      </c>
      <c r="AP144" s="475"/>
      <c r="AQ144" s="476">
        <v>-620.32000000000005</v>
      </c>
      <c r="AR144" s="471"/>
      <c r="AS144" s="471"/>
      <c r="AT144" s="471"/>
      <c r="AU144" s="471"/>
      <c r="AV144" s="477">
        <v>0</v>
      </c>
      <c r="AW144" s="471">
        <v>-620.32000000000005</v>
      </c>
      <c r="AX144" s="471"/>
      <c r="AY144" s="473">
        <v>-620.32000000000005</v>
      </c>
      <c r="AZ144" s="478"/>
      <c r="BA144" s="479">
        <v>0</v>
      </c>
      <c r="BC144" s="468" t="s">
        <v>2937</v>
      </c>
      <c r="BD144" s="468" t="s">
        <v>2937</v>
      </c>
      <c r="BE144" s="468" t="s">
        <v>2937</v>
      </c>
      <c r="BF144" s="468" t="s">
        <v>2937</v>
      </c>
      <c r="BG144" s="468" t="s">
        <v>1542</v>
      </c>
      <c r="BH144" s="468" t="s">
        <v>2938</v>
      </c>
      <c r="BI144" s="468" t="s">
        <v>1542</v>
      </c>
      <c r="BK144" s="468" t="b">
        <v>1</v>
      </c>
      <c r="BL144" s="468" t="b">
        <v>1</v>
      </c>
      <c r="BM144" s="468" t="b">
        <v>1</v>
      </c>
      <c r="BN144" s="468" t="b">
        <v>1</v>
      </c>
      <c r="BO144" s="468" t="b">
        <v>1</v>
      </c>
      <c r="BP144" s="468" t="b">
        <v>1</v>
      </c>
      <c r="BQ144" s="468" t="b">
        <v>1</v>
      </c>
      <c r="BS144" s="710"/>
    </row>
    <row r="145" spans="1:71" s="480" customFormat="1" ht="12" customHeight="1" x14ac:dyDescent="0.2">
      <c r="A145" s="496">
        <v>14200223</v>
      </c>
      <c r="B145" s="497" t="s">
        <v>3067</v>
      </c>
      <c r="C145" s="466" t="s">
        <v>1691</v>
      </c>
      <c r="D145" s="467" t="s">
        <v>1542</v>
      </c>
      <c r="E145" s="705"/>
      <c r="F145" s="466"/>
      <c r="G145" s="467"/>
      <c r="H145" s="468" t="s">
        <v>2937</v>
      </c>
      <c r="I145" s="468" t="s">
        <v>2937</v>
      </c>
      <c r="J145" s="468" t="s">
        <v>2937</v>
      </c>
      <c r="K145" s="468" t="s">
        <v>2937</v>
      </c>
      <c r="L145" s="468" t="s">
        <v>1542</v>
      </c>
      <c r="M145" s="468" t="s">
        <v>2938</v>
      </c>
      <c r="N145" s="468" t="s">
        <v>1542</v>
      </c>
      <c r="O145" s="469"/>
      <c r="P145" s="379">
        <v>21806.79</v>
      </c>
      <c r="Q145" s="379">
        <v>22379.67</v>
      </c>
      <c r="R145" s="379">
        <v>21806.79</v>
      </c>
      <c r="S145" s="379">
        <v>22506.63</v>
      </c>
      <c r="T145" s="379">
        <v>21806.79</v>
      </c>
      <c r="U145" s="379">
        <v>23391.77</v>
      </c>
      <c r="V145" s="379">
        <v>21806.79</v>
      </c>
      <c r="W145" s="379">
        <v>21806.79</v>
      </c>
      <c r="X145" s="379">
        <v>23016.52</v>
      </c>
      <c r="Y145" s="379">
        <v>21778.76</v>
      </c>
      <c r="Z145" s="379">
        <v>23563.46</v>
      </c>
      <c r="AA145" s="379">
        <v>22204.47</v>
      </c>
      <c r="AB145" s="379">
        <v>21970.22</v>
      </c>
      <c r="AC145" s="379"/>
      <c r="AD145" s="379"/>
      <c r="AE145" s="379">
        <v>22329.745416666668</v>
      </c>
      <c r="AF145" s="481"/>
      <c r="AG145" s="482"/>
      <c r="AH145" s="471"/>
      <c r="AI145" s="471"/>
      <c r="AJ145" s="471"/>
      <c r="AK145" s="472"/>
      <c r="AL145" s="471">
        <v>0</v>
      </c>
      <c r="AM145" s="473">
        <v>22329.745416666668</v>
      </c>
      <c r="AN145" s="471"/>
      <c r="AO145" s="474">
        <v>22329.745416666668</v>
      </c>
      <c r="AP145" s="475"/>
      <c r="AQ145" s="476">
        <v>21970.22</v>
      </c>
      <c r="AR145" s="471"/>
      <c r="AS145" s="471"/>
      <c r="AT145" s="471"/>
      <c r="AU145" s="471"/>
      <c r="AV145" s="477">
        <v>0</v>
      </c>
      <c r="AW145" s="471">
        <v>21970.22</v>
      </c>
      <c r="AX145" s="471"/>
      <c r="AY145" s="473">
        <v>21970.22</v>
      </c>
      <c r="AZ145" s="478"/>
      <c r="BA145" s="479">
        <v>0</v>
      </c>
      <c r="BC145" s="468" t="s">
        <v>2937</v>
      </c>
      <c r="BD145" s="468" t="s">
        <v>2937</v>
      </c>
      <c r="BE145" s="468" t="s">
        <v>2937</v>
      </c>
      <c r="BF145" s="468" t="s">
        <v>2937</v>
      </c>
      <c r="BG145" s="468" t="s">
        <v>1542</v>
      </c>
      <c r="BH145" s="468" t="s">
        <v>2938</v>
      </c>
      <c r="BI145" s="468" t="s">
        <v>1542</v>
      </c>
      <c r="BK145" s="468" t="b">
        <v>1</v>
      </c>
      <c r="BL145" s="468" t="b">
        <v>1</v>
      </c>
      <c r="BM145" s="468" t="b">
        <v>1</v>
      </c>
      <c r="BN145" s="468" t="b">
        <v>1</v>
      </c>
      <c r="BO145" s="468" t="b">
        <v>1</v>
      </c>
      <c r="BP145" s="468" t="b">
        <v>1</v>
      </c>
      <c r="BQ145" s="468" t="b">
        <v>1</v>
      </c>
      <c r="BS145" s="710"/>
    </row>
    <row r="146" spans="1:71" s="480" customFormat="1" ht="12" customHeight="1" x14ac:dyDescent="0.2">
      <c r="A146" s="516">
        <v>14200251</v>
      </c>
      <c r="B146" s="517" t="s">
        <v>3068</v>
      </c>
      <c r="C146" s="466" t="s">
        <v>1688</v>
      </c>
      <c r="D146" s="467" t="s">
        <v>1542</v>
      </c>
      <c r="E146" s="705" t="s">
        <v>930</v>
      </c>
      <c r="F146" s="466"/>
      <c r="G146" s="467"/>
      <c r="H146" s="468" t="s">
        <v>2937</v>
      </c>
      <c r="I146" s="468" t="s">
        <v>2937</v>
      </c>
      <c r="J146" s="468" t="s">
        <v>2937</v>
      </c>
      <c r="K146" s="468" t="s">
        <v>2937</v>
      </c>
      <c r="L146" s="468" t="s">
        <v>1542</v>
      </c>
      <c r="M146" s="468" t="s">
        <v>2938</v>
      </c>
      <c r="N146" s="468" t="s">
        <v>1542</v>
      </c>
      <c r="O146" s="500"/>
      <c r="P146" s="379">
        <v>0</v>
      </c>
      <c r="Q146" s="379">
        <v>0</v>
      </c>
      <c r="R146" s="379">
        <v>-887162.49</v>
      </c>
      <c r="S146" s="379">
        <v>0</v>
      </c>
      <c r="T146" s="379">
        <v>0</v>
      </c>
      <c r="U146" s="379">
        <v>0</v>
      </c>
      <c r="V146" s="379">
        <v>0</v>
      </c>
      <c r="W146" s="379">
        <v>0</v>
      </c>
      <c r="X146" s="379">
        <v>0</v>
      </c>
      <c r="Y146" s="379">
        <v>0</v>
      </c>
      <c r="Z146" s="379">
        <v>0</v>
      </c>
      <c r="AA146" s="379">
        <v>0</v>
      </c>
      <c r="AB146" s="379">
        <v>0</v>
      </c>
      <c r="AC146" s="379"/>
      <c r="AD146" s="379"/>
      <c r="AE146" s="379">
        <v>-73930.207500000004</v>
      </c>
      <c r="AF146" s="481"/>
      <c r="AG146" s="482"/>
      <c r="AH146" s="471"/>
      <c r="AI146" s="471"/>
      <c r="AJ146" s="471"/>
      <c r="AK146" s="472"/>
      <c r="AL146" s="471">
        <v>0</v>
      </c>
      <c r="AM146" s="473">
        <v>-73930.207500000004</v>
      </c>
      <c r="AN146" s="471"/>
      <c r="AO146" s="474">
        <v>-73930.207500000004</v>
      </c>
      <c r="AP146" s="475"/>
      <c r="AQ146" s="476">
        <v>0</v>
      </c>
      <c r="AR146" s="471"/>
      <c r="AS146" s="471"/>
      <c r="AT146" s="471"/>
      <c r="AU146" s="471"/>
      <c r="AV146" s="477">
        <v>0</v>
      </c>
      <c r="AW146" s="471">
        <v>0</v>
      </c>
      <c r="AX146" s="471"/>
      <c r="AY146" s="473">
        <v>0</v>
      </c>
      <c r="AZ146" s="478"/>
      <c r="BA146" s="479">
        <v>0</v>
      </c>
      <c r="BC146" s="468" t="s">
        <v>2937</v>
      </c>
      <c r="BD146" s="468" t="s">
        <v>2937</v>
      </c>
      <c r="BE146" s="468" t="s">
        <v>2937</v>
      </c>
      <c r="BF146" s="468" t="s">
        <v>2937</v>
      </c>
      <c r="BG146" s="468" t="s">
        <v>1542</v>
      </c>
      <c r="BH146" s="468" t="s">
        <v>2938</v>
      </c>
      <c r="BI146" s="468" t="s">
        <v>1542</v>
      </c>
      <c r="BK146" s="468" t="b">
        <v>1</v>
      </c>
      <c r="BL146" s="468" t="b">
        <v>1</v>
      </c>
      <c r="BM146" s="468" t="b">
        <v>1</v>
      </c>
      <c r="BN146" s="468" t="b">
        <v>1</v>
      </c>
      <c r="BO146" s="468" t="b">
        <v>1</v>
      </c>
      <c r="BP146" s="468" t="b">
        <v>1</v>
      </c>
      <c r="BQ146" s="468" t="b">
        <v>1</v>
      </c>
      <c r="BS146" s="710"/>
    </row>
    <row r="147" spans="1:71" s="480" customFormat="1" ht="12" customHeight="1" x14ac:dyDescent="0.2">
      <c r="A147" s="496">
        <v>14200252</v>
      </c>
      <c r="B147" s="497" t="s">
        <v>3069</v>
      </c>
      <c r="C147" s="466" t="s">
        <v>1692</v>
      </c>
      <c r="D147" s="467" t="s">
        <v>1542</v>
      </c>
      <c r="E147" s="705"/>
      <c r="F147" s="466"/>
      <c r="G147" s="467"/>
      <c r="H147" s="468" t="s">
        <v>2937</v>
      </c>
      <c r="I147" s="468" t="s">
        <v>2937</v>
      </c>
      <c r="J147" s="468" t="s">
        <v>2937</v>
      </c>
      <c r="K147" s="468" t="s">
        <v>2937</v>
      </c>
      <c r="L147" s="468" t="s">
        <v>1542</v>
      </c>
      <c r="M147" s="468" t="s">
        <v>2938</v>
      </c>
      <c r="N147" s="468" t="s">
        <v>1542</v>
      </c>
      <c r="O147" s="469"/>
      <c r="P147" s="379">
        <v>0</v>
      </c>
      <c r="Q147" s="379">
        <v>0</v>
      </c>
      <c r="R147" s="379">
        <v>-1732257.85</v>
      </c>
      <c r="S147" s="379">
        <v>0</v>
      </c>
      <c r="T147" s="379">
        <v>0</v>
      </c>
      <c r="U147" s="379">
        <v>0</v>
      </c>
      <c r="V147" s="379">
        <v>0</v>
      </c>
      <c r="W147" s="379">
        <v>0</v>
      </c>
      <c r="X147" s="379">
        <v>0</v>
      </c>
      <c r="Y147" s="379">
        <v>0</v>
      </c>
      <c r="Z147" s="379">
        <v>0</v>
      </c>
      <c r="AA147" s="379">
        <v>0</v>
      </c>
      <c r="AB147" s="379">
        <v>0</v>
      </c>
      <c r="AC147" s="379"/>
      <c r="AD147" s="379"/>
      <c r="AE147" s="379">
        <v>-144354.82083333333</v>
      </c>
      <c r="AF147" s="481"/>
      <c r="AG147" s="482"/>
      <c r="AH147" s="471"/>
      <c r="AI147" s="471"/>
      <c r="AJ147" s="471"/>
      <c r="AK147" s="472"/>
      <c r="AL147" s="471">
        <v>0</v>
      </c>
      <c r="AM147" s="473">
        <v>-144354.82083333333</v>
      </c>
      <c r="AN147" s="471"/>
      <c r="AO147" s="474">
        <v>-144354.82083333333</v>
      </c>
      <c r="AP147" s="475"/>
      <c r="AQ147" s="476">
        <v>0</v>
      </c>
      <c r="AR147" s="471"/>
      <c r="AS147" s="471"/>
      <c r="AT147" s="471"/>
      <c r="AU147" s="471"/>
      <c r="AV147" s="477">
        <v>0</v>
      </c>
      <c r="AW147" s="471">
        <v>0</v>
      </c>
      <c r="AX147" s="471"/>
      <c r="AY147" s="473">
        <v>0</v>
      </c>
      <c r="AZ147" s="478"/>
      <c r="BA147" s="479">
        <v>0</v>
      </c>
      <c r="BC147" s="468" t="s">
        <v>2937</v>
      </c>
      <c r="BD147" s="468" t="s">
        <v>2937</v>
      </c>
      <c r="BE147" s="468" t="s">
        <v>2937</v>
      </c>
      <c r="BF147" s="468" t="s">
        <v>2937</v>
      </c>
      <c r="BG147" s="468" t="s">
        <v>1542</v>
      </c>
      <c r="BH147" s="468" t="s">
        <v>2938</v>
      </c>
      <c r="BI147" s="468" t="s">
        <v>1542</v>
      </c>
      <c r="BK147" s="468" t="b">
        <v>1</v>
      </c>
      <c r="BL147" s="468" t="b">
        <v>1</v>
      </c>
      <c r="BM147" s="468" t="b">
        <v>1</v>
      </c>
      <c r="BN147" s="468" t="b">
        <v>1</v>
      </c>
      <c r="BO147" s="468" t="b">
        <v>1</v>
      </c>
      <c r="BP147" s="468" t="b">
        <v>1</v>
      </c>
      <c r="BQ147" s="468" t="b">
        <v>1</v>
      </c>
      <c r="BS147" s="710"/>
    </row>
    <row r="148" spans="1:71" s="480" customFormat="1" ht="12" customHeight="1" x14ac:dyDescent="0.2">
      <c r="A148" s="496">
        <v>14200253</v>
      </c>
      <c r="B148" s="497" t="s">
        <v>3070</v>
      </c>
      <c r="C148" s="466" t="s">
        <v>1693</v>
      </c>
      <c r="D148" s="467" t="s">
        <v>1542</v>
      </c>
      <c r="E148" s="705"/>
      <c r="F148" s="466"/>
      <c r="G148" s="467"/>
      <c r="H148" s="468" t="s">
        <v>2937</v>
      </c>
      <c r="I148" s="468" t="s">
        <v>2937</v>
      </c>
      <c r="J148" s="468" t="s">
        <v>2937</v>
      </c>
      <c r="K148" s="468" t="s">
        <v>2937</v>
      </c>
      <c r="L148" s="468" t="s">
        <v>1542</v>
      </c>
      <c r="M148" s="468" t="s">
        <v>2938</v>
      </c>
      <c r="N148" s="468" t="s">
        <v>1542</v>
      </c>
      <c r="O148" s="469"/>
      <c r="P148" s="379">
        <v>-398575.65</v>
      </c>
      <c r="Q148" s="379">
        <v>-10831.31</v>
      </c>
      <c r="R148" s="379">
        <v>-59780.12</v>
      </c>
      <c r="S148" s="379">
        <v>-151939.06</v>
      </c>
      <c r="T148" s="379">
        <v>-19731.75</v>
      </c>
      <c r="U148" s="379">
        <v>445.06</v>
      </c>
      <c r="V148" s="379">
        <v>-12383.73</v>
      </c>
      <c r="W148" s="379">
        <v>-95096.57</v>
      </c>
      <c r="X148" s="379">
        <v>-23406.36</v>
      </c>
      <c r="Y148" s="379">
        <v>-33296.11</v>
      </c>
      <c r="Z148" s="379">
        <v>-148550.44</v>
      </c>
      <c r="AA148" s="379">
        <v>-359134.63</v>
      </c>
      <c r="AB148" s="379">
        <v>-114491.03</v>
      </c>
      <c r="AC148" s="379"/>
      <c r="AD148" s="379"/>
      <c r="AE148" s="379">
        <v>-97519.863333333327</v>
      </c>
      <c r="AF148" s="481"/>
      <c r="AG148" s="482"/>
      <c r="AH148" s="471"/>
      <c r="AI148" s="471"/>
      <c r="AJ148" s="471"/>
      <c r="AK148" s="472"/>
      <c r="AL148" s="471">
        <v>0</v>
      </c>
      <c r="AM148" s="473">
        <v>-97519.863333333327</v>
      </c>
      <c r="AN148" s="471"/>
      <c r="AO148" s="474">
        <v>-97519.863333333327</v>
      </c>
      <c r="AP148" s="475"/>
      <c r="AQ148" s="476">
        <v>-114491.03</v>
      </c>
      <c r="AR148" s="471"/>
      <c r="AS148" s="471"/>
      <c r="AT148" s="471"/>
      <c r="AU148" s="471"/>
      <c r="AV148" s="477">
        <v>0</v>
      </c>
      <c r="AW148" s="471">
        <v>-114491.03</v>
      </c>
      <c r="AX148" s="471"/>
      <c r="AY148" s="473">
        <v>-114491.03</v>
      </c>
      <c r="AZ148" s="478"/>
      <c r="BA148" s="479">
        <v>0</v>
      </c>
      <c r="BC148" s="468" t="s">
        <v>2937</v>
      </c>
      <c r="BD148" s="468" t="s">
        <v>2937</v>
      </c>
      <c r="BE148" s="468" t="s">
        <v>2937</v>
      </c>
      <c r="BF148" s="468" t="s">
        <v>2937</v>
      </c>
      <c r="BG148" s="468" t="s">
        <v>1542</v>
      </c>
      <c r="BH148" s="468" t="s">
        <v>2938</v>
      </c>
      <c r="BI148" s="468" t="s">
        <v>1542</v>
      </c>
      <c r="BK148" s="468" t="b">
        <v>1</v>
      </c>
      <c r="BL148" s="468" t="b">
        <v>1</v>
      </c>
      <c r="BM148" s="468" t="b">
        <v>1</v>
      </c>
      <c r="BN148" s="468" t="b">
        <v>1</v>
      </c>
      <c r="BO148" s="468" t="b">
        <v>1</v>
      </c>
      <c r="BP148" s="468" t="b">
        <v>1</v>
      </c>
      <c r="BQ148" s="468" t="b">
        <v>1</v>
      </c>
      <c r="BS148" s="710"/>
    </row>
    <row r="149" spans="1:71" s="480" customFormat="1" ht="12" customHeight="1" x14ac:dyDescent="0.2">
      <c r="A149" s="496">
        <v>14300062</v>
      </c>
      <c r="B149" s="497" t="s">
        <v>3071</v>
      </c>
      <c r="C149" s="466" t="s">
        <v>1694</v>
      </c>
      <c r="D149" s="467" t="s">
        <v>1542</v>
      </c>
      <c r="E149" s="705"/>
      <c r="F149" s="466"/>
      <c r="G149" s="467"/>
      <c r="H149" s="468" t="s">
        <v>2937</v>
      </c>
      <c r="I149" s="468" t="s">
        <v>2937</v>
      </c>
      <c r="J149" s="468" t="s">
        <v>2937</v>
      </c>
      <c r="K149" s="468" t="s">
        <v>2937</v>
      </c>
      <c r="L149" s="468" t="s">
        <v>1542</v>
      </c>
      <c r="M149" s="468" t="s">
        <v>2938</v>
      </c>
      <c r="N149" s="468" t="s">
        <v>1542</v>
      </c>
      <c r="O149" s="469"/>
      <c r="P149" s="379">
        <v>15874633.76</v>
      </c>
      <c r="Q149" s="379">
        <v>20834966.02</v>
      </c>
      <c r="R149" s="379">
        <v>20971770.100000001</v>
      </c>
      <c r="S149" s="379">
        <v>19939615.940000001</v>
      </c>
      <c r="T149" s="379">
        <v>10604050.189999999</v>
      </c>
      <c r="U149" s="379">
        <v>10161862.77</v>
      </c>
      <c r="V149" s="379">
        <v>12124214.460000001</v>
      </c>
      <c r="W149" s="379">
        <v>15736334.880000001</v>
      </c>
      <c r="X149" s="379">
        <v>13575499.5</v>
      </c>
      <c r="Y149" s="379">
        <v>9629161.5500000007</v>
      </c>
      <c r="Z149" s="379">
        <v>14275722.6</v>
      </c>
      <c r="AA149" s="379">
        <v>60093823.530000001</v>
      </c>
      <c r="AB149" s="379">
        <v>28817057.25</v>
      </c>
      <c r="AC149" s="379"/>
      <c r="AD149" s="379"/>
      <c r="AE149" s="379">
        <v>19191072.25375</v>
      </c>
      <c r="AF149" s="481"/>
      <c r="AG149" s="482"/>
      <c r="AH149" s="471"/>
      <c r="AI149" s="471"/>
      <c r="AJ149" s="471"/>
      <c r="AK149" s="472"/>
      <c r="AL149" s="471">
        <v>0</v>
      </c>
      <c r="AM149" s="473">
        <v>19191072.25375</v>
      </c>
      <c r="AN149" s="471"/>
      <c r="AO149" s="474">
        <v>19191072.25375</v>
      </c>
      <c r="AP149" s="475"/>
      <c r="AQ149" s="476">
        <v>28817057.25</v>
      </c>
      <c r="AR149" s="471"/>
      <c r="AS149" s="471"/>
      <c r="AT149" s="471"/>
      <c r="AU149" s="471"/>
      <c r="AV149" s="477">
        <v>0</v>
      </c>
      <c r="AW149" s="471">
        <v>28817057.25</v>
      </c>
      <c r="AX149" s="471"/>
      <c r="AY149" s="473">
        <v>28817057.25</v>
      </c>
      <c r="AZ149" s="478"/>
      <c r="BA149" s="479">
        <v>0</v>
      </c>
      <c r="BC149" s="468" t="s">
        <v>2937</v>
      </c>
      <c r="BD149" s="468" t="s">
        <v>2937</v>
      </c>
      <c r="BE149" s="468" t="s">
        <v>2937</v>
      </c>
      <c r="BF149" s="468" t="s">
        <v>2937</v>
      </c>
      <c r="BG149" s="468" t="s">
        <v>1542</v>
      </c>
      <c r="BH149" s="468" t="s">
        <v>2938</v>
      </c>
      <c r="BI149" s="468" t="s">
        <v>1542</v>
      </c>
      <c r="BK149" s="468" t="b">
        <v>1</v>
      </c>
      <c r="BL149" s="468" t="b">
        <v>1</v>
      </c>
      <c r="BM149" s="468" t="b">
        <v>1</v>
      </c>
      <c r="BN149" s="468" t="b">
        <v>1</v>
      </c>
      <c r="BO149" s="468" t="b">
        <v>1</v>
      </c>
      <c r="BP149" s="468" t="b">
        <v>1</v>
      </c>
      <c r="BQ149" s="468" t="b">
        <v>1</v>
      </c>
      <c r="BS149" s="710"/>
    </row>
    <row r="150" spans="1:71" s="480" customFormat="1" ht="12" customHeight="1" x14ac:dyDescent="0.2">
      <c r="A150" s="496">
        <v>14300072</v>
      </c>
      <c r="B150" s="497" t="s">
        <v>3072</v>
      </c>
      <c r="C150" s="466" t="s">
        <v>1695</v>
      </c>
      <c r="D150" s="467" t="s">
        <v>1542</v>
      </c>
      <c r="E150" s="705"/>
      <c r="F150" s="466"/>
      <c r="G150" s="467"/>
      <c r="H150" s="468" t="s">
        <v>2937</v>
      </c>
      <c r="I150" s="468" t="s">
        <v>2937</v>
      </c>
      <c r="J150" s="468" t="s">
        <v>2937</v>
      </c>
      <c r="K150" s="468" t="s">
        <v>2937</v>
      </c>
      <c r="L150" s="468" t="s">
        <v>1542</v>
      </c>
      <c r="M150" s="468" t="s">
        <v>2938</v>
      </c>
      <c r="N150" s="468" t="s">
        <v>1542</v>
      </c>
      <c r="O150" s="469"/>
      <c r="P150" s="379">
        <v>919259.54</v>
      </c>
      <c r="Q150" s="379">
        <v>152012.19</v>
      </c>
      <c r="R150" s="379">
        <v>312437.53999999998</v>
      </c>
      <c r="S150" s="379">
        <v>266973.92</v>
      </c>
      <c r="T150" s="379">
        <v>818264.66</v>
      </c>
      <c r="U150" s="379">
        <v>1027042.86</v>
      </c>
      <c r="V150" s="379">
        <v>247276.39</v>
      </c>
      <c r="W150" s="379">
        <v>324723.7</v>
      </c>
      <c r="X150" s="379">
        <v>204509.45</v>
      </c>
      <c r="Y150" s="379">
        <v>181211.71</v>
      </c>
      <c r="Z150" s="379">
        <v>337725.7</v>
      </c>
      <c r="AA150" s="379">
        <v>536059.43000000005</v>
      </c>
      <c r="AB150" s="379">
        <v>490661.72</v>
      </c>
      <c r="AC150" s="379"/>
      <c r="AD150" s="379"/>
      <c r="AE150" s="379">
        <v>426099.84833333339</v>
      </c>
      <c r="AF150" s="481"/>
      <c r="AG150" s="482"/>
      <c r="AH150" s="471"/>
      <c r="AI150" s="471"/>
      <c r="AJ150" s="471"/>
      <c r="AK150" s="472"/>
      <c r="AL150" s="471">
        <v>0</v>
      </c>
      <c r="AM150" s="473">
        <v>426099.84833333339</v>
      </c>
      <c r="AN150" s="471"/>
      <c r="AO150" s="474">
        <v>426099.84833333339</v>
      </c>
      <c r="AP150" s="475"/>
      <c r="AQ150" s="476">
        <v>490661.72</v>
      </c>
      <c r="AR150" s="471"/>
      <c r="AS150" s="471"/>
      <c r="AT150" s="471"/>
      <c r="AU150" s="471"/>
      <c r="AV150" s="477">
        <v>0</v>
      </c>
      <c r="AW150" s="471">
        <v>490661.72</v>
      </c>
      <c r="AX150" s="471"/>
      <c r="AY150" s="473">
        <v>490661.72</v>
      </c>
      <c r="AZ150" s="478"/>
      <c r="BA150" s="479">
        <v>0</v>
      </c>
      <c r="BC150" s="468" t="s">
        <v>2937</v>
      </c>
      <c r="BD150" s="468" t="s">
        <v>2937</v>
      </c>
      <c r="BE150" s="468" t="s">
        <v>2937</v>
      </c>
      <c r="BF150" s="468" t="s">
        <v>2937</v>
      </c>
      <c r="BG150" s="468" t="s">
        <v>1542</v>
      </c>
      <c r="BH150" s="468" t="s">
        <v>2938</v>
      </c>
      <c r="BI150" s="468" t="s">
        <v>1542</v>
      </c>
      <c r="BK150" s="468" t="b">
        <v>1</v>
      </c>
      <c r="BL150" s="468" t="b">
        <v>1</v>
      </c>
      <c r="BM150" s="468" t="b">
        <v>1</v>
      </c>
      <c r="BN150" s="468" t="b">
        <v>1</v>
      </c>
      <c r="BO150" s="468" t="b">
        <v>1</v>
      </c>
      <c r="BP150" s="468" t="b">
        <v>1</v>
      </c>
      <c r="BQ150" s="468" t="b">
        <v>1</v>
      </c>
      <c r="BS150" s="710"/>
    </row>
    <row r="151" spans="1:71" s="480" customFormat="1" ht="12" customHeight="1" x14ac:dyDescent="0.2">
      <c r="A151" s="518">
        <v>14300081</v>
      </c>
      <c r="B151" s="519" t="s">
        <v>3073</v>
      </c>
      <c r="C151" s="519" t="s">
        <v>1696</v>
      </c>
      <c r="D151" s="467" t="s">
        <v>1542</v>
      </c>
      <c r="E151" s="705"/>
      <c r="F151" s="519"/>
      <c r="G151" s="467"/>
      <c r="H151" s="468" t="s">
        <v>2937</v>
      </c>
      <c r="I151" s="468" t="s">
        <v>2937</v>
      </c>
      <c r="J151" s="468" t="s">
        <v>2937</v>
      </c>
      <c r="K151" s="468" t="s">
        <v>2937</v>
      </c>
      <c r="L151" s="468" t="s">
        <v>1542</v>
      </c>
      <c r="M151" s="468" t="s">
        <v>2938</v>
      </c>
      <c r="N151" s="468" t="s">
        <v>1542</v>
      </c>
      <c r="O151" s="469"/>
      <c r="P151" s="379">
        <v>1557.03</v>
      </c>
      <c r="Q151" s="379">
        <v>1557.03</v>
      </c>
      <c r="R151" s="379">
        <v>1557.03</v>
      </c>
      <c r="S151" s="379">
        <v>1557.03</v>
      </c>
      <c r="T151" s="379">
        <v>1602.44</v>
      </c>
      <c r="U151" s="379">
        <v>1602.44</v>
      </c>
      <c r="V151" s="379">
        <v>1602.44</v>
      </c>
      <c r="W151" s="379">
        <v>1602.44</v>
      </c>
      <c r="X151" s="379">
        <v>1602.44</v>
      </c>
      <c r="Y151" s="379">
        <v>1602.44</v>
      </c>
      <c r="Z151" s="379">
        <v>1602.44</v>
      </c>
      <c r="AA151" s="379">
        <v>1602.44</v>
      </c>
      <c r="AB151" s="379">
        <v>1602.44</v>
      </c>
      <c r="AC151" s="379"/>
      <c r="AD151" s="379"/>
      <c r="AE151" s="379">
        <v>1589.1954166666671</v>
      </c>
      <c r="AF151" s="481"/>
      <c r="AG151" s="482"/>
      <c r="AH151" s="471"/>
      <c r="AI151" s="471"/>
      <c r="AJ151" s="471"/>
      <c r="AK151" s="472"/>
      <c r="AL151" s="471">
        <v>0</v>
      </c>
      <c r="AM151" s="473">
        <v>1589.1954166666671</v>
      </c>
      <c r="AN151" s="471"/>
      <c r="AO151" s="474">
        <v>1589.1954166666671</v>
      </c>
      <c r="AP151" s="475"/>
      <c r="AQ151" s="476">
        <v>1602.44</v>
      </c>
      <c r="AR151" s="471"/>
      <c r="AS151" s="471"/>
      <c r="AT151" s="471"/>
      <c r="AU151" s="471"/>
      <c r="AV151" s="477">
        <v>0</v>
      </c>
      <c r="AW151" s="471">
        <v>1602.44</v>
      </c>
      <c r="AX151" s="471"/>
      <c r="AY151" s="473">
        <v>1602.44</v>
      </c>
      <c r="AZ151" s="478"/>
      <c r="BA151" s="479">
        <v>0</v>
      </c>
      <c r="BC151" s="468" t="s">
        <v>2937</v>
      </c>
      <c r="BD151" s="468" t="s">
        <v>2937</v>
      </c>
      <c r="BE151" s="468" t="s">
        <v>2937</v>
      </c>
      <c r="BF151" s="468" t="s">
        <v>2937</v>
      </c>
      <c r="BG151" s="468" t="s">
        <v>1542</v>
      </c>
      <c r="BH151" s="468" t="s">
        <v>2938</v>
      </c>
      <c r="BI151" s="468" t="s">
        <v>1542</v>
      </c>
      <c r="BK151" s="468" t="b">
        <v>1</v>
      </c>
      <c r="BL151" s="468" t="b">
        <v>1</v>
      </c>
      <c r="BM151" s="468" t="b">
        <v>1</v>
      </c>
      <c r="BN151" s="468" t="b">
        <v>1</v>
      </c>
      <c r="BO151" s="468" t="b">
        <v>1</v>
      </c>
      <c r="BP151" s="468" t="b">
        <v>1</v>
      </c>
      <c r="BQ151" s="468" t="b">
        <v>1</v>
      </c>
      <c r="BS151" s="710"/>
    </row>
    <row r="152" spans="1:71" s="480" customFormat="1" ht="12" customHeight="1" x14ac:dyDescent="0.2">
      <c r="A152" s="496">
        <v>14300082</v>
      </c>
      <c r="B152" s="497" t="s">
        <v>3074</v>
      </c>
      <c r="C152" s="466" t="s">
        <v>1697</v>
      </c>
      <c r="D152" s="467" t="s">
        <v>1542</v>
      </c>
      <c r="E152" s="705"/>
      <c r="F152" s="466"/>
      <c r="G152" s="467"/>
      <c r="H152" s="468" t="s">
        <v>2937</v>
      </c>
      <c r="I152" s="468" t="s">
        <v>2937</v>
      </c>
      <c r="J152" s="468" t="s">
        <v>2937</v>
      </c>
      <c r="K152" s="468" t="s">
        <v>2937</v>
      </c>
      <c r="L152" s="468" t="s">
        <v>1542</v>
      </c>
      <c r="M152" s="468" t="s">
        <v>2938</v>
      </c>
      <c r="N152" s="468" t="s">
        <v>1542</v>
      </c>
      <c r="O152" s="469"/>
      <c r="P152" s="379">
        <v>521976.65</v>
      </c>
      <c r="Q152" s="379">
        <v>152012.38</v>
      </c>
      <c r="R152" s="379">
        <v>312437.82</v>
      </c>
      <c r="S152" s="379">
        <v>427415.75</v>
      </c>
      <c r="T152" s="379">
        <v>818264.54</v>
      </c>
      <c r="U152" s="379">
        <v>1027042.77</v>
      </c>
      <c r="V152" s="379">
        <v>1274503.6299999999</v>
      </c>
      <c r="W152" s="379">
        <v>324723.53000000003</v>
      </c>
      <c r="X152" s="379">
        <v>204509.4</v>
      </c>
      <c r="Y152" s="379">
        <v>385774.42</v>
      </c>
      <c r="Z152" s="379">
        <v>337725.74</v>
      </c>
      <c r="AA152" s="379">
        <v>536059.4</v>
      </c>
      <c r="AB152" s="379">
        <v>685372.46</v>
      </c>
      <c r="AC152" s="379"/>
      <c r="AD152" s="379"/>
      <c r="AE152" s="379">
        <v>533678.66125</v>
      </c>
      <c r="AF152" s="481"/>
      <c r="AG152" s="482"/>
      <c r="AH152" s="471"/>
      <c r="AI152" s="471"/>
      <c r="AJ152" s="471"/>
      <c r="AK152" s="472"/>
      <c r="AL152" s="471">
        <v>0</v>
      </c>
      <c r="AM152" s="473">
        <v>533678.66125</v>
      </c>
      <c r="AN152" s="471"/>
      <c r="AO152" s="474">
        <v>533678.66125</v>
      </c>
      <c r="AP152" s="475"/>
      <c r="AQ152" s="476">
        <v>685372.46</v>
      </c>
      <c r="AR152" s="471"/>
      <c r="AS152" s="471"/>
      <c r="AT152" s="471"/>
      <c r="AU152" s="471"/>
      <c r="AV152" s="477">
        <v>0</v>
      </c>
      <c r="AW152" s="471">
        <v>685372.46</v>
      </c>
      <c r="AX152" s="471"/>
      <c r="AY152" s="473">
        <v>685372.46</v>
      </c>
      <c r="AZ152" s="478"/>
      <c r="BA152" s="479">
        <v>0</v>
      </c>
      <c r="BC152" s="468" t="s">
        <v>2937</v>
      </c>
      <c r="BD152" s="468" t="s">
        <v>2937</v>
      </c>
      <c r="BE152" s="468" t="s">
        <v>2937</v>
      </c>
      <c r="BF152" s="468" t="s">
        <v>2937</v>
      </c>
      <c r="BG152" s="468" t="s">
        <v>1542</v>
      </c>
      <c r="BH152" s="468" t="s">
        <v>2938</v>
      </c>
      <c r="BI152" s="468" t="s">
        <v>1542</v>
      </c>
      <c r="BK152" s="468" t="b">
        <v>1</v>
      </c>
      <c r="BL152" s="468" t="b">
        <v>1</v>
      </c>
      <c r="BM152" s="468" t="b">
        <v>1</v>
      </c>
      <c r="BN152" s="468" t="b">
        <v>1</v>
      </c>
      <c r="BO152" s="468" t="b">
        <v>1</v>
      </c>
      <c r="BP152" s="468" t="b">
        <v>1</v>
      </c>
      <c r="BQ152" s="468" t="b">
        <v>1</v>
      </c>
      <c r="BS152" s="710"/>
    </row>
    <row r="153" spans="1:71" s="480" customFormat="1" ht="12" customHeight="1" x14ac:dyDescent="0.2">
      <c r="A153" s="496">
        <v>14300141</v>
      </c>
      <c r="B153" s="497" t="s">
        <v>3075</v>
      </c>
      <c r="C153" s="466" t="s">
        <v>1698</v>
      </c>
      <c r="D153" s="467" t="s">
        <v>1542</v>
      </c>
      <c r="E153" s="705"/>
      <c r="F153" s="466"/>
      <c r="G153" s="467"/>
      <c r="H153" s="468" t="s">
        <v>2937</v>
      </c>
      <c r="I153" s="468" t="s">
        <v>2937</v>
      </c>
      <c r="J153" s="468" t="s">
        <v>2937</v>
      </c>
      <c r="K153" s="468" t="s">
        <v>2937</v>
      </c>
      <c r="L153" s="468" t="s">
        <v>1542</v>
      </c>
      <c r="M153" s="468" t="s">
        <v>2938</v>
      </c>
      <c r="N153" s="468" t="s">
        <v>1542</v>
      </c>
      <c r="O153" s="469"/>
      <c r="P153" s="379">
        <v>15024215.26</v>
      </c>
      <c r="Q153" s="379">
        <v>18100289.449999999</v>
      </c>
      <c r="R153" s="379">
        <v>12742685.5</v>
      </c>
      <c r="S153" s="379">
        <v>9593027.8000000007</v>
      </c>
      <c r="T153" s="379">
        <v>14158380.52</v>
      </c>
      <c r="U153" s="379">
        <v>11950316.98</v>
      </c>
      <c r="V153" s="379">
        <v>11596648.300000001</v>
      </c>
      <c r="W153" s="379">
        <v>24448347.280000001</v>
      </c>
      <c r="X153" s="379">
        <v>20645173.510000002</v>
      </c>
      <c r="Y153" s="379">
        <v>19555802.23</v>
      </c>
      <c r="Z153" s="379">
        <v>17539739.66</v>
      </c>
      <c r="AA153" s="379">
        <v>46593949.759999998</v>
      </c>
      <c r="AB153" s="379">
        <v>35208140.520000003</v>
      </c>
      <c r="AC153" s="379"/>
      <c r="AD153" s="379"/>
      <c r="AE153" s="379">
        <v>19336711.573333334</v>
      </c>
      <c r="AF153" s="481"/>
      <c r="AG153" s="482"/>
      <c r="AH153" s="471"/>
      <c r="AI153" s="471"/>
      <c r="AJ153" s="471"/>
      <c r="AK153" s="472"/>
      <c r="AL153" s="471">
        <v>0</v>
      </c>
      <c r="AM153" s="473">
        <v>19336711.573333334</v>
      </c>
      <c r="AN153" s="471"/>
      <c r="AO153" s="474">
        <v>19336711.573333334</v>
      </c>
      <c r="AP153" s="475"/>
      <c r="AQ153" s="476">
        <v>35208140.520000003</v>
      </c>
      <c r="AR153" s="471"/>
      <c r="AS153" s="471"/>
      <c r="AT153" s="471"/>
      <c r="AU153" s="471"/>
      <c r="AV153" s="477">
        <v>0</v>
      </c>
      <c r="AW153" s="471">
        <v>35208140.520000003</v>
      </c>
      <c r="AX153" s="471"/>
      <c r="AY153" s="473">
        <v>35208140.520000003</v>
      </c>
      <c r="AZ153" s="478"/>
      <c r="BA153" s="479">
        <v>0</v>
      </c>
      <c r="BC153" s="468" t="s">
        <v>2937</v>
      </c>
      <c r="BD153" s="468" t="s">
        <v>2937</v>
      </c>
      <c r="BE153" s="468" t="s">
        <v>2937</v>
      </c>
      <c r="BF153" s="468" t="s">
        <v>2937</v>
      </c>
      <c r="BG153" s="468" t="s">
        <v>1542</v>
      </c>
      <c r="BH153" s="468" t="s">
        <v>2938</v>
      </c>
      <c r="BI153" s="468" t="s">
        <v>1542</v>
      </c>
      <c r="BK153" s="468" t="b">
        <v>1</v>
      </c>
      <c r="BL153" s="468" t="b">
        <v>1</v>
      </c>
      <c r="BM153" s="468" t="b">
        <v>1</v>
      </c>
      <c r="BN153" s="468" t="b">
        <v>1</v>
      </c>
      <c r="BO153" s="468" t="b">
        <v>1</v>
      </c>
      <c r="BP153" s="468" t="b">
        <v>1</v>
      </c>
      <c r="BQ153" s="468" t="b">
        <v>1</v>
      </c>
      <c r="BS153" s="743"/>
    </row>
    <row r="154" spans="1:71" s="480" customFormat="1" ht="12" customHeight="1" x14ac:dyDescent="0.2">
      <c r="A154" s="496">
        <v>14300151</v>
      </c>
      <c r="B154" s="497" t="s">
        <v>3076</v>
      </c>
      <c r="C154" s="466" t="s">
        <v>1699</v>
      </c>
      <c r="D154" s="467" t="s">
        <v>1542</v>
      </c>
      <c r="E154" s="705"/>
      <c r="F154" s="466"/>
      <c r="G154" s="467"/>
      <c r="H154" s="468" t="s">
        <v>2937</v>
      </c>
      <c r="I154" s="468" t="s">
        <v>2937</v>
      </c>
      <c r="J154" s="468" t="s">
        <v>2937</v>
      </c>
      <c r="K154" s="468" t="s">
        <v>2937</v>
      </c>
      <c r="L154" s="468" t="s">
        <v>1542</v>
      </c>
      <c r="M154" s="468" t="s">
        <v>2938</v>
      </c>
      <c r="N154" s="468" t="s">
        <v>1542</v>
      </c>
      <c r="O154" s="469"/>
      <c r="P154" s="379">
        <v>1258707.27</v>
      </c>
      <c r="Q154" s="379">
        <v>1238248.26</v>
      </c>
      <c r="R154" s="379">
        <v>1213539.97</v>
      </c>
      <c r="S154" s="379">
        <v>1117227.96</v>
      </c>
      <c r="T154" s="379">
        <v>1285307.8500000001</v>
      </c>
      <c r="U154" s="379">
        <v>1253623.93</v>
      </c>
      <c r="V154" s="379">
        <v>1160287.19</v>
      </c>
      <c r="W154" s="379">
        <v>1034012.12</v>
      </c>
      <c r="X154" s="379">
        <v>2121051.92</v>
      </c>
      <c r="Y154" s="379">
        <v>964170.61</v>
      </c>
      <c r="Z154" s="379">
        <v>2173371.3199999998</v>
      </c>
      <c r="AA154" s="379">
        <v>1237241.6299999999</v>
      </c>
      <c r="AB154" s="379">
        <v>1545627.11</v>
      </c>
      <c r="AC154" s="379"/>
      <c r="AD154" s="379"/>
      <c r="AE154" s="379">
        <v>1350020.8291666664</v>
      </c>
      <c r="AF154" s="481"/>
      <c r="AG154" s="482"/>
      <c r="AH154" s="471"/>
      <c r="AI154" s="471"/>
      <c r="AJ154" s="471"/>
      <c r="AK154" s="472"/>
      <c r="AL154" s="471">
        <v>0</v>
      </c>
      <c r="AM154" s="473">
        <v>1350020.8291666664</v>
      </c>
      <c r="AN154" s="471"/>
      <c r="AO154" s="474">
        <v>1350020.8291666664</v>
      </c>
      <c r="AP154" s="475"/>
      <c r="AQ154" s="476">
        <v>1545627.11</v>
      </c>
      <c r="AR154" s="471"/>
      <c r="AS154" s="471"/>
      <c r="AT154" s="471"/>
      <c r="AU154" s="471"/>
      <c r="AV154" s="477">
        <v>0</v>
      </c>
      <c r="AW154" s="471">
        <v>1545627.11</v>
      </c>
      <c r="AX154" s="471"/>
      <c r="AY154" s="473">
        <v>1545627.11</v>
      </c>
      <c r="AZ154" s="478"/>
      <c r="BA154" s="479">
        <v>0</v>
      </c>
      <c r="BC154" s="468" t="s">
        <v>2937</v>
      </c>
      <c r="BD154" s="468" t="s">
        <v>2937</v>
      </c>
      <c r="BE154" s="468" t="s">
        <v>2937</v>
      </c>
      <c r="BF154" s="468" t="s">
        <v>2937</v>
      </c>
      <c r="BG154" s="468" t="s">
        <v>1542</v>
      </c>
      <c r="BH154" s="468" t="s">
        <v>2938</v>
      </c>
      <c r="BI154" s="468" t="s">
        <v>1542</v>
      </c>
      <c r="BK154" s="468" t="b">
        <v>1</v>
      </c>
      <c r="BL154" s="468" t="b">
        <v>1</v>
      </c>
      <c r="BM154" s="468" t="b">
        <v>1</v>
      </c>
      <c r="BN154" s="468" t="b">
        <v>1</v>
      </c>
      <c r="BO154" s="468" t="b">
        <v>1</v>
      </c>
      <c r="BP154" s="468" t="b">
        <v>1</v>
      </c>
      <c r="BQ154" s="468" t="b">
        <v>1</v>
      </c>
      <c r="BS154" s="710"/>
    </row>
    <row r="155" spans="1:71" s="480" customFormat="1" ht="12" customHeight="1" x14ac:dyDescent="0.2">
      <c r="A155" s="496">
        <v>14300171</v>
      </c>
      <c r="B155" s="497" t="s">
        <v>3077</v>
      </c>
      <c r="C155" s="466" t="s">
        <v>1700</v>
      </c>
      <c r="D155" s="467" t="s">
        <v>1542</v>
      </c>
      <c r="E155" s="705"/>
      <c r="F155" s="466"/>
      <c r="G155" s="467"/>
      <c r="H155" s="468" t="s">
        <v>2937</v>
      </c>
      <c r="I155" s="468" t="s">
        <v>2937</v>
      </c>
      <c r="J155" s="468" t="s">
        <v>2937</v>
      </c>
      <c r="K155" s="468" t="s">
        <v>2937</v>
      </c>
      <c r="L155" s="468" t="s">
        <v>1542</v>
      </c>
      <c r="M155" s="468" t="s">
        <v>2938</v>
      </c>
      <c r="N155" s="468" t="s">
        <v>1542</v>
      </c>
      <c r="O155" s="469"/>
      <c r="P155" s="379">
        <v>14348247.960000001</v>
      </c>
      <c r="Q155" s="379">
        <v>17267661.93</v>
      </c>
      <c r="R155" s="379">
        <v>16843518.350000001</v>
      </c>
      <c r="S155" s="379">
        <v>14981652.470000001</v>
      </c>
      <c r="T155" s="379">
        <v>13270326.189999999</v>
      </c>
      <c r="U155" s="379">
        <v>11381219.310000001</v>
      </c>
      <c r="V155" s="379">
        <v>10327739.15</v>
      </c>
      <c r="W155" s="379">
        <v>10208184.74</v>
      </c>
      <c r="X155" s="379">
        <v>10315423.880000001</v>
      </c>
      <c r="Y155" s="379">
        <v>10226141.630000001</v>
      </c>
      <c r="Z155" s="379">
        <v>10163398.26</v>
      </c>
      <c r="AA155" s="379">
        <v>11203793.699999999</v>
      </c>
      <c r="AB155" s="379">
        <v>14348247.960000001</v>
      </c>
      <c r="AC155" s="379"/>
      <c r="AD155" s="379"/>
      <c r="AE155" s="379">
        <v>12544775.630833333</v>
      </c>
      <c r="AF155" s="481"/>
      <c r="AG155" s="482"/>
      <c r="AH155" s="471"/>
      <c r="AI155" s="471"/>
      <c r="AJ155" s="471"/>
      <c r="AK155" s="472"/>
      <c r="AL155" s="471">
        <v>0</v>
      </c>
      <c r="AM155" s="473">
        <v>12544775.630833333</v>
      </c>
      <c r="AN155" s="471"/>
      <c r="AO155" s="474">
        <v>12544775.630833333</v>
      </c>
      <c r="AP155" s="475"/>
      <c r="AQ155" s="476">
        <v>14348247.960000001</v>
      </c>
      <c r="AR155" s="471"/>
      <c r="AS155" s="471"/>
      <c r="AT155" s="471"/>
      <c r="AU155" s="471"/>
      <c r="AV155" s="477">
        <v>0</v>
      </c>
      <c r="AW155" s="471">
        <v>14348247.960000001</v>
      </c>
      <c r="AX155" s="471"/>
      <c r="AY155" s="473">
        <v>14348247.960000001</v>
      </c>
      <c r="AZ155" s="478"/>
      <c r="BA155" s="479">
        <v>0</v>
      </c>
      <c r="BC155" s="468" t="s">
        <v>2937</v>
      </c>
      <c r="BD155" s="468" t="s">
        <v>2937</v>
      </c>
      <c r="BE155" s="468" t="s">
        <v>2937</v>
      </c>
      <c r="BF155" s="468" t="s">
        <v>2937</v>
      </c>
      <c r="BG155" s="468" t="s">
        <v>1542</v>
      </c>
      <c r="BH155" s="468" t="s">
        <v>2938</v>
      </c>
      <c r="BI155" s="468" t="s">
        <v>1542</v>
      </c>
      <c r="BK155" s="468" t="b">
        <v>1</v>
      </c>
      <c r="BL155" s="468" t="b">
        <v>1</v>
      </c>
      <c r="BM155" s="468" t="b">
        <v>1</v>
      </c>
      <c r="BN155" s="468" t="b">
        <v>1</v>
      </c>
      <c r="BO155" s="468" t="b">
        <v>1</v>
      </c>
      <c r="BP155" s="468" t="b">
        <v>1</v>
      </c>
      <c r="BQ155" s="468" t="b">
        <v>1</v>
      </c>
      <c r="BS155" s="710"/>
    </row>
    <row r="156" spans="1:71" s="480" customFormat="1" ht="12" customHeight="1" x14ac:dyDescent="0.2">
      <c r="A156" s="496">
        <v>14300213</v>
      </c>
      <c r="B156" s="497" t="s">
        <v>3078</v>
      </c>
      <c r="C156" s="466" t="s">
        <v>1701</v>
      </c>
      <c r="D156" s="467" t="s">
        <v>1542</v>
      </c>
      <c r="E156" s="705"/>
      <c r="F156" s="466"/>
      <c r="G156" s="467"/>
      <c r="H156" s="468" t="s">
        <v>2937</v>
      </c>
      <c r="I156" s="468" t="s">
        <v>2937</v>
      </c>
      <c r="J156" s="468" t="s">
        <v>2937</v>
      </c>
      <c r="K156" s="468" t="s">
        <v>2937</v>
      </c>
      <c r="L156" s="468" t="s">
        <v>1542</v>
      </c>
      <c r="M156" s="468" t="s">
        <v>2938</v>
      </c>
      <c r="N156" s="468" t="s">
        <v>1542</v>
      </c>
      <c r="O156" s="469"/>
      <c r="P156" s="379">
        <v>0</v>
      </c>
      <c r="Q156" s="379">
        <v>0</v>
      </c>
      <c r="R156" s="379">
        <v>0</v>
      </c>
      <c r="S156" s="379">
        <v>0</v>
      </c>
      <c r="T156" s="379">
        <v>0</v>
      </c>
      <c r="U156" s="379">
        <v>0</v>
      </c>
      <c r="V156" s="379">
        <v>29520.57</v>
      </c>
      <c r="W156" s="379">
        <v>0</v>
      </c>
      <c r="X156" s="379">
        <v>0</v>
      </c>
      <c r="Y156" s="379">
        <v>0</v>
      </c>
      <c r="Z156" s="379">
        <v>0</v>
      </c>
      <c r="AA156" s="379">
        <v>0</v>
      </c>
      <c r="AB156" s="379">
        <v>0</v>
      </c>
      <c r="AC156" s="379"/>
      <c r="AD156" s="379"/>
      <c r="AE156" s="379">
        <v>2460.0475000000001</v>
      </c>
      <c r="AF156" s="481"/>
      <c r="AG156" s="482"/>
      <c r="AH156" s="471"/>
      <c r="AI156" s="471"/>
      <c r="AJ156" s="471"/>
      <c r="AK156" s="472"/>
      <c r="AL156" s="471">
        <v>0</v>
      </c>
      <c r="AM156" s="473">
        <v>2460.0475000000001</v>
      </c>
      <c r="AN156" s="471"/>
      <c r="AO156" s="474">
        <v>2460.0475000000001</v>
      </c>
      <c r="AP156" s="475"/>
      <c r="AQ156" s="476">
        <v>0</v>
      </c>
      <c r="AR156" s="471"/>
      <c r="AS156" s="471"/>
      <c r="AT156" s="471"/>
      <c r="AU156" s="471"/>
      <c r="AV156" s="477">
        <v>0</v>
      </c>
      <c r="AW156" s="471">
        <v>0</v>
      </c>
      <c r="AX156" s="471"/>
      <c r="AY156" s="473">
        <v>0</v>
      </c>
      <c r="AZ156" s="478"/>
      <c r="BA156" s="479">
        <v>0</v>
      </c>
      <c r="BC156" s="468" t="s">
        <v>2937</v>
      </c>
      <c r="BD156" s="468" t="s">
        <v>2937</v>
      </c>
      <c r="BE156" s="468" t="s">
        <v>2937</v>
      </c>
      <c r="BF156" s="468" t="s">
        <v>2937</v>
      </c>
      <c r="BG156" s="468" t="s">
        <v>1542</v>
      </c>
      <c r="BH156" s="468" t="s">
        <v>2938</v>
      </c>
      <c r="BI156" s="468" t="s">
        <v>1542</v>
      </c>
      <c r="BK156" s="468" t="b">
        <v>1</v>
      </c>
      <c r="BL156" s="468" t="b">
        <v>1</v>
      </c>
      <c r="BM156" s="468" t="b">
        <v>1</v>
      </c>
      <c r="BN156" s="468" t="b">
        <v>1</v>
      </c>
      <c r="BO156" s="468" t="b">
        <v>1</v>
      </c>
      <c r="BP156" s="468" t="b">
        <v>1</v>
      </c>
      <c r="BQ156" s="468" t="b">
        <v>1</v>
      </c>
      <c r="BS156" s="710"/>
    </row>
    <row r="157" spans="1:71" s="480" customFormat="1" ht="12" customHeight="1" x14ac:dyDescent="0.2">
      <c r="A157" s="496">
        <v>14300241</v>
      </c>
      <c r="B157" s="497" t="s">
        <v>3079</v>
      </c>
      <c r="C157" s="466" t="s">
        <v>1702</v>
      </c>
      <c r="D157" s="467" t="s">
        <v>1541</v>
      </c>
      <c r="E157" s="705"/>
      <c r="F157" s="466"/>
      <c r="G157" s="467"/>
      <c r="H157" s="468" t="s">
        <v>2937</v>
      </c>
      <c r="I157" s="468" t="s">
        <v>2937</v>
      </c>
      <c r="J157" s="468" t="s">
        <v>2937</v>
      </c>
      <c r="K157" s="468" t="s">
        <v>1541</v>
      </c>
      <c r="L157" s="468" t="s">
        <v>2938</v>
      </c>
      <c r="M157" s="468" t="s">
        <v>2938</v>
      </c>
      <c r="N157" s="468" t="s">
        <v>2937</v>
      </c>
      <c r="O157" s="469"/>
      <c r="P157" s="379">
        <v>180769.45</v>
      </c>
      <c r="Q157" s="379">
        <v>180769.45</v>
      </c>
      <c r="R157" s="379">
        <v>106519.45</v>
      </c>
      <c r="S157" s="379">
        <v>106519.45</v>
      </c>
      <c r="T157" s="379">
        <v>106519.45</v>
      </c>
      <c r="U157" s="379">
        <v>106519.45</v>
      </c>
      <c r="V157" s="379">
        <v>155269.45000000001</v>
      </c>
      <c r="W157" s="379">
        <v>181519.45</v>
      </c>
      <c r="X157" s="379">
        <v>181519.45</v>
      </c>
      <c r="Y157" s="379">
        <v>181519.45</v>
      </c>
      <c r="Z157" s="379">
        <v>181519.45</v>
      </c>
      <c r="AA157" s="379">
        <v>181519.45</v>
      </c>
      <c r="AB157" s="379">
        <v>671926.65</v>
      </c>
      <c r="AC157" s="379"/>
      <c r="AD157" s="379"/>
      <c r="AE157" s="379">
        <v>174671.83333333331</v>
      </c>
      <c r="AF157" s="481"/>
      <c r="AG157" s="482"/>
      <c r="AH157" s="471"/>
      <c r="AI157" s="471"/>
      <c r="AJ157" s="471"/>
      <c r="AK157" s="472">
        <v>174671.83333333331</v>
      </c>
      <c r="AL157" s="471">
        <v>174671.83333333331</v>
      </c>
      <c r="AM157" s="473"/>
      <c r="AN157" s="471"/>
      <c r="AO157" s="474">
        <v>0</v>
      </c>
      <c r="AP157" s="475"/>
      <c r="AQ157" s="476">
        <v>671926.65</v>
      </c>
      <c r="AR157" s="471"/>
      <c r="AS157" s="471"/>
      <c r="AT157" s="471"/>
      <c r="AU157" s="471">
        <v>671926.65</v>
      </c>
      <c r="AV157" s="477">
        <v>671926.65</v>
      </c>
      <c r="AW157" s="471"/>
      <c r="AX157" s="471"/>
      <c r="AY157" s="473">
        <v>0</v>
      </c>
      <c r="AZ157" s="478" t="s">
        <v>2910</v>
      </c>
      <c r="BA157" s="479">
        <v>0</v>
      </c>
      <c r="BC157" s="468" t="s">
        <v>2937</v>
      </c>
      <c r="BD157" s="468" t="s">
        <v>2937</v>
      </c>
      <c r="BE157" s="468" t="s">
        <v>2937</v>
      </c>
      <c r="BF157" s="468" t="s">
        <v>1541</v>
      </c>
      <c r="BG157" s="468" t="s">
        <v>2938</v>
      </c>
      <c r="BH157" s="468" t="s">
        <v>2938</v>
      </c>
      <c r="BI157" s="468" t="s">
        <v>2937</v>
      </c>
      <c r="BK157" s="468" t="b">
        <v>1</v>
      </c>
      <c r="BL157" s="468" t="b">
        <v>1</v>
      </c>
      <c r="BM157" s="468" t="b">
        <v>1</v>
      </c>
      <c r="BN157" s="468" t="b">
        <v>1</v>
      </c>
      <c r="BO157" s="468" t="b">
        <v>1</v>
      </c>
      <c r="BP157" s="468" t="b">
        <v>1</v>
      </c>
      <c r="BQ157" s="468" t="b">
        <v>1</v>
      </c>
      <c r="BS157" s="710"/>
    </row>
    <row r="158" spans="1:71" s="480" customFormat="1" ht="12" customHeight="1" x14ac:dyDescent="0.2">
      <c r="A158" s="496">
        <v>14300253</v>
      </c>
      <c r="B158" s="497" t="s">
        <v>3080</v>
      </c>
      <c r="C158" s="466" t="s">
        <v>1703</v>
      </c>
      <c r="D158" s="467" t="s">
        <v>1542</v>
      </c>
      <c r="E158" s="705" t="s">
        <v>930</v>
      </c>
      <c r="F158" s="466"/>
      <c r="G158" s="467"/>
      <c r="H158" s="468" t="s">
        <v>2937</v>
      </c>
      <c r="I158" s="468" t="s">
        <v>2937</v>
      </c>
      <c r="J158" s="468" t="s">
        <v>2937</v>
      </c>
      <c r="K158" s="468" t="s">
        <v>2937</v>
      </c>
      <c r="L158" s="468" t="s">
        <v>1542</v>
      </c>
      <c r="M158" s="468" t="s">
        <v>2938</v>
      </c>
      <c r="N158" s="468" t="s">
        <v>1542</v>
      </c>
      <c r="O158" s="500"/>
      <c r="P158" s="379">
        <v>1570079.36</v>
      </c>
      <c r="Q158" s="379">
        <v>0</v>
      </c>
      <c r="R158" s="379">
        <v>0</v>
      </c>
      <c r="S158" s="379">
        <v>0</v>
      </c>
      <c r="T158" s="379">
        <v>0</v>
      </c>
      <c r="U158" s="379">
        <v>0</v>
      </c>
      <c r="V158" s="379">
        <v>0</v>
      </c>
      <c r="W158" s="379">
        <v>0</v>
      </c>
      <c r="X158" s="379">
        <v>0</v>
      </c>
      <c r="Y158" s="379">
        <v>0</v>
      </c>
      <c r="Z158" s="379">
        <v>0</v>
      </c>
      <c r="AA158" s="379">
        <v>0</v>
      </c>
      <c r="AB158" s="379">
        <v>0</v>
      </c>
      <c r="AC158" s="379"/>
      <c r="AD158" s="379"/>
      <c r="AE158" s="379">
        <v>65419.973333333335</v>
      </c>
      <c r="AF158" s="481"/>
      <c r="AG158" s="482"/>
      <c r="AH158" s="471"/>
      <c r="AI158" s="471"/>
      <c r="AJ158" s="471"/>
      <c r="AK158" s="472"/>
      <c r="AL158" s="471">
        <v>0</v>
      </c>
      <c r="AM158" s="473">
        <v>65419.973333333335</v>
      </c>
      <c r="AN158" s="471"/>
      <c r="AO158" s="474">
        <v>65419.973333333335</v>
      </c>
      <c r="AP158" s="475"/>
      <c r="AQ158" s="476">
        <v>0</v>
      </c>
      <c r="AR158" s="471"/>
      <c r="AS158" s="471"/>
      <c r="AT158" s="471"/>
      <c r="AU158" s="471"/>
      <c r="AV158" s="477">
        <v>0</v>
      </c>
      <c r="AW158" s="471">
        <v>0</v>
      </c>
      <c r="AX158" s="471"/>
      <c r="AY158" s="473">
        <v>0</v>
      </c>
      <c r="AZ158" s="478"/>
      <c r="BA158" s="479">
        <v>0</v>
      </c>
      <c r="BC158" s="468" t="s">
        <v>2937</v>
      </c>
      <c r="BD158" s="468" t="s">
        <v>2937</v>
      </c>
      <c r="BE158" s="468" t="s">
        <v>2937</v>
      </c>
      <c r="BF158" s="468" t="s">
        <v>2937</v>
      </c>
      <c r="BG158" s="468" t="s">
        <v>1542</v>
      </c>
      <c r="BH158" s="468" t="s">
        <v>2938</v>
      </c>
      <c r="BI158" s="468" t="s">
        <v>1542</v>
      </c>
      <c r="BK158" s="468" t="b">
        <v>1</v>
      </c>
      <c r="BL158" s="468" t="b">
        <v>1</v>
      </c>
      <c r="BM158" s="468" t="b">
        <v>1</v>
      </c>
      <c r="BN158" s="468" t="b">
        <v>1</v>
      </c>
      <c r="BO158" s="468" t="b">
        <v>1</v>
      </c>
      <c r="BP158" s="468" t="b">
        <v>1</v>
      </c>
      <c r="BQ158" s="468" t="b">
        <v>1</v>
      </c>
      <c r="BS158" s="710"/>
    </row>
    <row r="159" spans="1:71" s="480" customFormat="1" ht="12" customHeight="1" x14ac:dyDescent="0.2">
      <c r="A159" s="496">
        <v>14300261</v>
      </c>
      <c r="B159" s="497" t="s">
        <v>3081</v>
      </c>
      <c r="C159" s="466" t="s">
        <v>1704</v>
      </c>
      <c r="D159" s="467" t="s">
        <v>1541</v>
      </c>
      <c r="E159" s="705"/>
      <c r="F159" s="466"/>
      <c r="G159" s="467"/>
      <c r="H159" s="468" t="s">
        <v>2937</v>
      </c>
      <c r="I159" s="468" t="s">
        <v>2937</v>
      </c>
      <c r="J159" s="468" t="s">
        <v>2937</v>
      </c>
      <c r="K159" s="468" t="s">
        <v>1541</v>
      </c>
      <c r="L159" s="468" t="s">
        <v>2938</v>
      </c>
      <c r="M159" s="468" t="s">
        <v>2938</v>
      </c>
      <c r="N159" s="468" t="s">
        <v>2937</v>
      </c>
      <c r="O159" s="469"/>
      <c r="P159" s="379">
        <v>4036654.08</v>
      </c>
      <c r="Q159" s="379">
        <v>4024136.69</v>
      </c>
      <c r="R159" s="379">
        <v>4010746.08</v>
      </c>
      <c r="S159" s="379">
        <v>3998101.76</v>
      </c>
      <c r="T159" s="379">
        <v>3985199.29</v>
      </c>
      <c r="U159" s="379">
        <v>3972501.9</v>
      </c>
      <c r="V159" s="379">
        <v>3959477.24</v>
      </c>
      <c r="W159" s="379">
        <v>3946726.53</v>
      </c>
      <c r="X159" s="379">
        <v>3933911.86</v>
      </c>
      <c r="Y159" s="379">
        <v>3920773.98</v>
      </c>
      <c r="Z159" s="379">
        <v>3907906.29</v>
      </c>
      <c r="AA159" s="379">
        <v>3894715.79</v>
      </c>
      <c r="AB159" s="379">
        <v>3881721.17</v>
      </c>
      <c r="AC159" s="379"/>
      <c r="AD159" s="379"/>
      <c r="AE159" s="379">
        <v>3959448.7529166662</v>
      </c>
      <c r="AF159" s="507"/>
      <c r="AG159" s="508"/>
      <c r="AH159" s="471"/>
      <c r="AI159" s="471"/>
      <c r="AJ159" s="471"/>
      <c r="AK159" s="472">
        <v>3959448.7529166662</v>
      </c>
      <c r="AL159" s="471">
        <v>3959448.7529166662</v>
      </c>
      <c r="AM159" s="473"/>
      <c r="AN159" s="471"/>
      <c r="AO159" s="474">
        <v>0</v>
      </c>
      <c r="AP159" s="475"/>
      <c r="AQ159" s="476">
        <v>3881721.17</v>
      </c>
      <c r="AR159" s="471"/>
      <c r="AS159" s="471"/>
      <c r="AT159" s="471"/>
      <c r="AU159" s="471">
        <v>3881721.17</v>
      </c>
      <c r="AV159" s="477">
        <v>3881721.17</v>
      </c>
      <c r="AW159" s="471"/>
      <c r="AX159" s="471"/>
      <c r="AY159" s="473">
        <v>0</v>
      </c>
      <c r="AZ159" s="478" t="s">
        <v>2917</v>
      </c>
      <c r="BA159" s="479">
        <v>0</v>
      </c>
      <c r="BC159" s="468" t="s">
        <v>2937</v>
      </c>
      <c r="BD159" s="468" t="s">
        <v>2937</v>
      </c>
      <c r="BE159" s="468" t="s">
        <v>2937</v>
      </c>
      <c r="BF159" s="468" t="s">
        <v>1541</v>
      </c>
      <c r="BG159" s="468" t="s">
        <v>2938</v>
      </c>
      <c r="BH159" s="468" t="s">
        <v>2938</v>
      </c>
      <c r="BI159" s="468" t="s">
        <v>2937</v>
      </c>
      <c r="BK159" s="468" t="b">
        <v>1</v>
      </c>
      <c r="BL159" s="468" t="b">
        <v>1</v>
      </c>
      <c r="BM159" s="468" t="b">
        <v>1</v>
      </c>
      <c r="BN159" s="468" t="b">
        <v>1</v>
      </c>
      <c r="BO159" s="468" t="b">
        <v>1</v>
      </c>
      <c r="BP159" s="468" t="b">
        <v>1</v>
      </c>
      <c r="BQ159" s="468" t="b">
        <v>1</v>
      </c>
      <c r="BS159" s="710"/>
    </row>
    <row r="160" spans="1:71" s="480" customFormat="1" ht="12" customHeight="1" x14ac:dyDescent="0.2">
      <c r="A160" s="496">
        <v>14300323</v>
      </c>
      <c r="B160" s="497" t="s">
        <v>3082</v>
      </c>
      <c r="C160" s="466" t="s">
        <v>1705</v>
      </c>
      <c r="D160" s="467" t="s">
        <v>1542</v>
      </c>
      <c r="E160" s="705"/>
      <c r="F160" s="466"/>
      <c r="G160" s="467"/>
      <c r="H160" s="468" t="s">
        <v>2937</v>
      </c>
      <c r="I160" s="468" t="s">
        <v>2937</v>
      </c>
      <c r="J160" s="468" t="s">
        <v>2937</v>
      </c>
      <c r="K160" s="468" t="s">
        <v>2937</v>
      </c>
      <c r="L160" s="468" t="s">
        <v>1542</v>
      </c>
      <c r="M160" s="468" t="s">
        <v>2938</v>
      </c>
      <c r="N160" s="468" t="s">
        <v>1542</v>
      </c>
      <c r="O160" s="469"/>
      <c r="P160" s="379">
        <v>5443.71</v>
      </c>
      <c r="Q160" s="379">
        <v>5081.04</v>
      </c>
      <c r="R160" s="379">
        <v>4718.37</v>
      </c>
      <c r="S160" s="379">
        <v>0</v>
      </c>
      <c r="T160" s="379">
        <v>0</v>
      </c>
      <c r="U160" s="379">
        <v>0</v>
      </c>
      <c r="V160" s="379">
        <v>0</v>
      </c>
      <c r="W160" s="379">
        <v>-1527.62</v>
      </c>
      <c r="X160" s="379">
        <v>0</v>
      </c>
      <c r="Y160" s="379">
        <v>776.38</v>
      </c>
      <c r="Z160" s="379">
        <v>3755.38</v>
      </c>
      <c r="AA160" s="379">
        <v>1683.58</v>
      </c>
      <c r="AB160" s="379">
        <v>813.39</v>
      </c>
      <c r="AC160" s="379"/>
      <c r="AD160" s="379"/>
      <c r="AE160" s="379">
        <v>1467.9733333333334</v>
      </c>
      <c r="AF160" s="481"/>
      <c r="AG160" s="482"/>
      <c r="AH160" s="471"/>
      <c r="AI160" s="471"/>
      <c r="AJ160" s="471"/>
      <c r="AK160" s="472"/>
      <c r="AL160" s="471">
        <v>0</v>
      </c>
      <c r="AM160" s="473">
        <v>1467.9733333333334</v>
      </c>
      <c r="AN160" s="471"/>
      <c r="AO160" s="474">
        <v>1467.9733333333334</v>
      </c>
      <c r="AP160" s="475"/>
      <c r="AQ160" s="476">
        <v>813.39</v>
      </c>
      <c r="AR160" s="471"/>
      <c r="AS160" s="471"/>
      <c r="AT160" s="471"/>
      <c r="AU160" s="471"/>
      <c r="AV160" s="477">
        <v>0</v>
      </c>
      <c r="AW160" s="471">
        <v>813.39</v>
      </c>
      <c r="AX160" s="471"/>
      <c r="AY160" s="473">
        <v>813.39</v>
      </c>
      <c r="AZ160" s="478"/>
      <c r="BA160" s="479">
        <v>0</v>
      </c>
      <c r="BC160" s="468" t="s">
        <v>2937</v>
      </c>
      <c r="BD160" s="468" t="s">
        <v>2937</v>
      </c>
      <c r="BE160" s="468" t="s">
        <v>2937</v>
      </c>
      <c r="BF160" s="468" t="s">
        <v>2937</v>
      </c>
      <c r="BG160" s="468" t="s">
        <v>1542</v>
      </c>
      <c r="BH160" s="468" t="s">
        <v>2938</v>
      </c>
      <c r="BI160" s="468" t="s">
        <v>1542</v>
      </c>
      <c r="BK160" s="468" t="b">
        <v>1</v>
      </c>
      <c r="BL160" s="468" t="b">
        <v>1</v>
      </c>
      <c r="BM160" s="468" t="b">
        <v>1</v>
      </c>
      <c r="BN160" s="468" t="b">
        <v>1</v>
      </c>
      <c r="BO160" s="468" t="b">
        <v>1</v>
      </c>
      <c r="BP160" s="468" t="b">
        <v>1</v>
      </c>
      <c r="BQ160" s="468" t="b">
        <v>1</v>
      </c>
      <c r="BS160" s="710"/>
    </row>
    <row r="161" spans="1:71" s="480" customFormat="1" ht="12" customHeight="1" x14ac:dyDescent="0.2">
      <c r="A161" s="496">
        <v>14300333</v>
      </c>
      <c r="B161" s="497" t="s">
        <v>3083</v>
      </c>
      <c r="C161" s="466" t="s">
        <v>1706</v>
      </c>
      <c r="D161" s="467" t="s">
        <v>1542</v>
      </c>
      <c r="E161" s="705"/>
      <c r="F161" s="466"/>
      <c r="G161" s="467"/>
      <c r="H161" s="468" t="s">
        <v>2937</v>
      </c>
      <c r="I161" s="468" t="s">
        <v>2937</v>
      </c>
      <c r="J161" s="468" t="s">
        <v>2937</v>
      </c>
      <c r="K161" s="468" t="s">
        <v>2937</v>
      </c>
      <c r="L161" s="468" t="s">
        <v>1542</v>
      </c>
      <c r="M161" s="468" t="s">
        <v>2938</v>
      </c>
      <c r="N161" s="468" t="s">
        <v>1542</v>
      </c>
      <c r="O161" s="469"/>
      <c r="P161" s="379">
        <v>31019.32</v>
      </c>
      <c r="Q161" s="379">
        <v>30899.81</v>
      </c>
      <c r="R161" s="379">
        <v>30780.38</v>
      </c>
      <c r="S161" s="379">
        <v>30753.59</v>
      </c>
      <c r="T161" s="379">
        <v>30726.799999999999</v>
      </c>
      <c r="U161" s="379">
        <v>30700.01</v>
      </c>
      <c r="V161" s="379">
        <v>26721.14</v>
      </c>
      <c r="W161" s="379">
        <v>26694.35</v>
      </c>
      <c r="X161" s="379">
        <v>26667.56</v>
      </c>
      <c r="Y161" s="379">
        <v>26640.77</v>
      </c>
      <c r="Z161" s="379">
        <v>26613.98</v>
      </c>
      <c r="AA161" s="379">
        <v>26587.19</v>
      </c>
      <c r="AB161" s="379">
        <v>24862.880000000001</v>
      </c>
      <c r="AC161" s="379"/>
      <c r="AD161" s="379"/>
      <c r="AE161" s="379">
        <v>28477.223333333328</v>
      </c>
      <c r="AF161" s="481"/>
      <c r="AG161" s="482"/>
      <c r="AH161" s="471"/>
      <c r="AI161" s="471"/>
      <c r="AJ161" s="471"/>
      <c r="AK161" s="472"/>
      <c r="AL161" s="471">
        <v>0</v>
      </c>
      <c r="AM161" s="473">
        <v>28477.223333333328</v>
      </c>
      <c r="AN161" s="471"/>
      <c r="AO161" s="474">
        <v>28477.223333333328</v>
      </c>
      <c r="AP161" s="475"/>
      <c r="AQ161" s="476">
        <v>24862.880000000001</v>
      </c>
      <c r="AR161" s="471"/>
      <c r="AS161" s="471"/>
      <c r="AT161" s="471"/>
      <c r="AU161" s="471"/>
      <c r="AV161" s="477">
        <v>0</v>
      </c>
      <c r="AW161" s="471">
        <v>24862.880000000001</v>
      </c>
      <c r="AX161" s="471"/>
      <c r="AY161" s="473">
        <v>24862.880000000001</v>
      </c>
      <c r="AZ161" s="478"/>
      <c r="BA161" s="479">
        <v>0</v>
      </c>
      <c r="BC161" s="468" t="s">
        <v>2937</v>
      </c>
      <c r="BD161" s="468" t="s">
        <v>2937</v>
      </c>
      <c r="BE161" s="468" t="s">
        <v>2937</v>
      </c>
      <c r="BF161" s="468" t="s">
        <v>2937</v>
      </c>
      <c r="BG161" s="468" t="s">
        <v>1542</v>
      </c>
      <c r="BH161" s="468" t="s">
        <v>2938</v>
      </c>
      <c r="BI161" s="468" t="s">
        <v>1542</v>
      </c>
      <c r="BK161" s="468" t="b">
        <v>1</v>
      </c>
      <c r="BL161" s="468" t="b">
        <v>1</v>
      </c>
      <c r="BM161" s="468" t="b">
        <v>1</v>
      </c>
      <c r="BN161" s="468" t="b">
        <v>1</v>
      </c>
      <c r="BO161" s="468" t="b">
        <v>1</v>
      </c>
      <c r="BP161" s="468" t="b">
        <v>1</v>
      </c>
      <c r="BQ161" s="468" t="b">
        <v>1</v>
      </c>
      <c r="BS161" s="710"/>
    </row>
    <row r="162" spans="1:71" s="480" customFormat="1" ht="12" customHeight="1" x14ac:dyDescent="0.2">
      <c r="A162" s="496">
        <v>14300341</v>
      </c>
      <c r="B162" s="497" t="s">
        <v>3084</v>
      </c>
      <c r="C162" s="466" t="s">
        <v>1707</v>
      </c>
      <c r="D162" s="467" t="s">
        <v>1542</v>
      </c>
      <c r="E162" s="705"/>
      <c r="F162" s="466"/>
      <c r="G162" s="467"/>
      <c r="H162" s="468" t="s">
        <v>2937</v>
      </c>
      <c r="I162" s="468" t="s">
        <v>2937</v>
      </c>
      <c r="J162" s="468" t="s">
        <v>2937</v>
      </c>
      <c r="K162" s="468" t="s">
        <v>2937</v>
      </c>
      <c r="L162" s="468" t="s">
        <v>1542</v>
      </c>
      <c r="M162" s="468" t="s">
        <v>2938</v>
      </c>
      <c r="N162" s="468" t="s">
        <v>1542</v>
      </c>
      <c r="O162" s="469"/>
      <c r="P162" s="379">
        <v>343342.46</v>
      </c>
      <c r="Q162" s="379">
        <v>470656.12</v>
      </c>
      <c r="R162" s="379">
        <v>575336.24</v>
      </c>
      <c r="S162" s="379">
        <v>454979.76</v>
      </c>
      <c r="T162" s="379">
        <v>808560.03</v>
      </c>
      <c r="U162" s="379">
        <v>308609.8</v>
      </c>
      <c r="V162" s="379">
        <v>470953.4</v>
      </c>
      <c r="W162" s="379">
        <v>493807.35</v>
      </c>
      <c r="X162" s="379">
        <v>683321.96</v>
      </c>
      <c r="Y162" s="379">
        <v>585367.22</v>
      </c>
      <c r="Z162" s="379">
        <v>509101.99</v>
      </c>
      <c r="AA162" s="379">
        <v>964313.25</v>
      </c>
      <c r="AB162" s="379">
        <v>1113334.55</v>
      </c>
      <c r="AC162" s="379"/>
      <c r="AD162" s="379"/>
      <c r="AE162" s="379">
        <v>587778.80208333337</v>
      </c>
      <c r="AF162" s="481"/>
      <c r="AG162" s="482"/>
      <c r="AH162" s="471"/>
      <c r="AI162" s="471"/>
      <c r="AJ162" s="471"/>
      <c r="AK162" s="472"/>
      <c r="AL162" s="471">
        <v>0</v>
      </c>
      <c r="AM162" s="473">
        <v>587778.80208333337</v>
      </c>
      <c r="AN162" s="471"/>
      <c r="AO162" s="474">
        <v>587778.80208333337</v>
      </c>
      <c r="AP162" s="475"/>
      <c r="AQ162" s="476">
        <v>1113334.55</v>
      </c>
      <c r="AR162" s="471"/>
      <c r="AS162" s="471"/>
      <c r="AT162" s="471"/>
      <c r="AU162" s="471"/>
      <c r="AV162" s="477">
        <v>0</v>
      </c>
      <c r="AW162" s="471">
        <v>1113334.55</v>
      </c>
      <c r="AX162" s="471"/>
      <c r="AY162" s="473">
        <v>1113334.55</v>
      </c>
      <c r="AZ162" s="478"/>
      <c r="BA162" s="479">
        <v>0</v>
      </c>
      <c r="BC162" s="468" t="s">
        <v>2937</v>
      </c>
      <c r="BD162" s="468" t="s">
        <v>2937</v>
      </c>
      <c r="BE162" s="468" t="s">
        <v>2937</v>
      </c>
      <c r="BF162" s="468" t="s">
        <v>2937</v>
      </c>
      <c r="BG162" s="468" t="s">
        <v>1542</v>
      </c>
      <c r="BH162" s="468" t="s">
        <v>2938</v>
      </c>
      <c r="BI162" s="468" t="s">
        <v>1542</v>
      </c>
      <c r="BK162" s="468" t="b">
        <v>1</v>
      </c>
      <c r="BL162" s="468" t="b">
        <v>1</v>
      </c>
      <c r="BM162" s="468" t="b">
        <v>1</v>
      </c>
      <c r="BN162" s="468" t="b">
        <v>1</v>
      </c>
      <c r="BO162" s="468" t="b">
        <v>1</v>
      </c>
      <c r="BP162" s="468" t="b">
        <v>1</v>
      </c>
      <c r="BQ162" s="468" t="b">
        <v>1</v>
      </c>
      <c r="BS162" s="743"/>
    </row>
    <row r="163" spans="1:71" s="480" customFormat="1" ht="12" customHeight="1" x14ac:dyDescent="0.2">
      <c r="A163" s="496">
        <v>14300703</v>
      </c>
      <c r="B163" s="497" t="s">
        <v>3085</v>
      </c>
      <c r="C163" s="466" t="s">
        <v>1708</v>
      </c>
      <c r="D163" s="467" t="s">
        <v>1542</v>
      </c>
      <c r="E163" s="705"/>
      <c r="F163" s="466"/>
      <c r="G163" s="467"/>
      <c r="H163" s="468" t="s">
        <v>2937</v>
      </c>
      <c r="I163" s="468" t="s">
        <v>2937</v>
      </c>
      <c r="J163" s="468" t="s">
        <v>2937</v>
      </c>
      <c r="K163" s="468" t="s">
        <v>2937</v>
      </c>
      <c r="L163" s="468" t="s">
        <v>1542</v>
      </c>
      <c r="M163" s="468" t="s">
        <v>2938</v>
      </c>
      <c r="N163" s="468" t="s">
        <v>1542</v>
      </c>
      <c r="O163" s="469"/>
      <c r="P163" s="379">
        <v>16902495</v>
      </c>
      <c r="Q163" s="379">
        <v>19554914.98</v>
      </c>
      <c r="R163" s="379">
        <v>16996826.77</v>
      </c>
      <c r="S163" s="379">
        <v>17912324.98</v>
      </c>
      <c r="T163" s="379">
        <v>16929997.260000002</v>
      </c>
      <c r="U163" s="379">
        <v>16190243.33</v>
      </c>
      <c r="V163" s="379">
        <v>14119034.539999999</v>
      </c>
      <c r="W163" s="379">
        <v>14352160.390000001</v>
      </c>
      <c r="X163" s="379">
        <v>15774488.800000001</v>
      </c>
      <c r="Y163" s="379">
        <v>16263616.83</v>
      </c>
      <c r="Z163" s="379">
        <v>15853767.33</v>
      </c>
      <c r="AA163" s="379">
        <v>17770566.760000002</v>
      </c>
      <c r="AB163" s="379">
        <v>21726976.43</v>
      </c>
      <c r="AC163" s="379"/>
      <c r="AD163" s="379"/>
      <c r="AE163" s="379">
        <v>16752723.140416669</v>
      </c>
      <c r="AF163" s="481"/>
      <c r="AG163" s="482"/>
      <c r="AH163" s="471"/>
      <c r="AI163" s="471"/>
      <c r="AJ163" s="471"/>
      <c r="AK163" s="472"/>
      <c r="AL163" s="471">
        <v>0</v>
      </c>
      <c r="AM163" s="473">
        <v>16752723.140416669</v>
      </c>
      <c r="AN163" s="471"/>
      <c r="AO163" s="474">
        <v>16752723.140416669</v>
      </c>
      <c r="AP163" s="475"/>
      <c r="AQ163" s="476">
        <v>21726976.43</v>
      </c>
      <c r="AR163" s="471"/>
      <c r="AS163" s="471"/>
      <c r="AT163" s="471"/>
      <c r="AU163" s="471"/>
      <c r="AV163" s="477">
        <v>0</v>
      </c>
      <c r="AW163" s="471">
        <v>21726976.43</v>
      </c>
      <c r="AX163" s="471"/>
      <c r="AY163" s="473">
        <v>21726976.43</v>
      </c>
      <c r="AZ163" s="478"/>
      <c r="BA163" s="479">
        <v>0</v>
      </c>
      <c r="BC163" s="468" t="s">
        <v>2937</v>
      </c>
      <c r="BD163" s="468" t="s">
        <v>2937</v>
      </c>
      <c r="BE163" s="468" t="s">
        <v>2937</v>
      </c>
      <c r="BF163" s="468" t="s">
        <v>2937</v>
      </c>
      <c r="BG163" s="468" t="s">
        <v>1542</v>
      </c>
      <c r="BH163" s="468" t="s">
        <v>2938</v>
      </c>
      <c r="BI163" s="468" t="s">
        <v>1542</v>
      </c>
      <c r="BK163" s="468" t="b">
        <v>1</v>
      </c>
      <c r="BL163" s="468" t="b">
        <v>1</v>
      </c>
      <c r="BM163" s="468" t="b">
        <v>1</v>
      </c>
      <c r="BN163" s="468" t="b">
        <v>1</v>
      </c>
      <c r="BO163" s="468" t="b">
        <v>1</v>
      </c>
      <c r="BP163" s="468" t="b">
        <v>1</v>
      </c>
      <c r="BQ163" s="468" t="b">
        <v>1</v>
      </c>
      <c r="BS163" s="743"/>
    </row>
    <row r="164" spans="1:71" s="480" customFormat="1" ht="12" customHeight="1" x14ac:dyDescent="0.2">
      <c r="A164" s="498">
        <v>14300711</v>
      </c>
      <c r="B164" s="499" t="s">
        <v>3086</v>
      </c>
      <c r="C164" s="483" t="s">
        <v>1709</v>
      </c>
      <c r="D164" s="484" t="s">
        <v>1542</v>
      </c>
      <c r="E164" s="730"/>
      <c r="F164" s="501">
        <v>43070</v>
      </c>
      <c r="G164" s="484"/>
      <c r="H164" s="486" t="s">
        <v>2937</v>
      </c>
      <c r="I164" s="486" t="s">
        <v>2937</v>
      </c>
      <c r="J164" s="486" t="s">
        <v>2937</v>
      </c>
      <c r="K164" s="486" t="s">
        <v>2937</v>
      </c>
      <c r="L164" s="486" t="s">
        <v>1542</v>
      </c>
      <c r="M164" s="486" t="s">
        <v>2938</v>
      </c>
      <c r="N164" s="486" t="s">
        <v>1542</v>
      </c>
      <c r="O164" s="487"/>
      <c r="P164" s="381">
        <v>1095629.9099999999</v>
      </c>
      <c r="Q164" s="381">
        <v>1047086.91</v>
      </c>
      <c r="R164" s="381">
        <v>998543.91</v>
      </c>
      <c r="S164" s="381">
        <v>950000.91</v>
      </c>
      <c r="T164" s="381">
        <v>879392.91</v>
      </c>
      <c r="U164" s="381">
        <v>786719.91</v>
      </c>
      <c r="V164" s="381">
        <v>760241.91</v>
      </c>
      <c r="W164" s="381">
        <v>711698.91</v>
      </c>
      <c r="X164" s="381">
        <v>663155.91</v>
      </c>
      <c r="Y164" s="381">
        <v>641090.91</v>
      </c>
      <c r="Z164" s="381">
        <v>619025.91</v>
      </c>
      <c r="AA164" s="381">
        <v>596960.91</v>
      </c>
      <c r="AB164" s="381">
        <v>574895.91</v>
      </c>
      <c r="AC164" s="381"/>
      <c r="AD164" s="381"/>
      <c r="AE164" s="381">
        <v>790765.16</v>
      </c>
      <c r="AF164" s="488"/>
      <c r="AG164" s="489"/>
      <c r="AH164" s="490"/>
      <c r="AI164" s="490"/>
      <c r="AJ164" s="490"/>
      <c r="AK164" s="491"/>
      <c r="AL164" s="490">
        <v>0</v>
      </c>
      <c r="AM164" s="492">
        <v>790765.16</v>
      </c>
      <c r="AN164" s="490"/>
      <c r="AO164" s="493">
        <v>790765.16</v>
      </c>
      <c r="AP164" s="490"/>
      <c r="AQ164" s="494">
        <v>574895.91</v>
      </c>
      <c r="AR164" s="490"/>
      <c r="AS164" s="490"/>
      <c r="AT164" s="490"/>
      <c r="AU164" s="490"/>
      <c r="AV164" s="495">
        <v>0</v>
      </c>
      <c r="AW164" s="490">
        <v>574895.91</v>
      </c>
      <c r="AX164" s="490"/>
      <c r="AY164" s="492">
        <v>574895.91</v>
      </c>
      <c r="AZ164" s="731"/>
      <c r="BA164" s="479">
        <v>0</v>
      </c>
      <c r="BC164" s="486" t="s">
        <v>2937</v>
      </c>
      <c r="BD164" s="486" t="s">
        <v>2937</v>
      </c>
      <c r="BE164" s="486" t="s">
        <v>2937</v>
      </c>
      <c r="BF164" s="468" t="s">
        <v>2937</v>
      </c>
      <c r="BG164" s="468" t="s">
        <v>1542</v>
      </c>
      <c r="BH164" s="468" t="s">
        <v>2938</v>
      </c>
      <c r="BI164" s="468" t="s">
        <v>1542</v>
      </c>
      <c r="BK164" s="468" t="b">
        <v>1</v>
      </c>
      <c r="BL164" s="468" t="b">
        <v>1</v>
      </c>
      <c r="BM164" s="468" t="b">
        <v>1</v>
      </c>
      <c r="BN164" s="468" t="b">
        <v>1</v>
      </c>
      <c r="BO164" s="468" t="b">
        <v>1</v>
      </c>
      <c r="BP164" s="468" t="b">
        <v>1</v>
      </c>
      <c r="BQ164" s="468" t="b">
        <v>1</v>
      </c>
      <c r="BS164" s="710"/>
    </row>
    <row r="165" spans="1:71" s="480" customFormat="1" ht="12" customHeight="1" x14ac:dyDescent="0.2">
      <c r="A165" s="496">
        <v>14300713</v>
      </c>
      <c r="B165" s="497" t="s">
        <v>3087</v>
      </c>
      <c r="C165" s="466" t="s">
        <v>1710</v>
      </c>
      <c r="D165" s="467" t="s">
        <v>1542</v>
      </c>
      <c r="E165" s="705"/>
      <c r="F165" s="466"/>
      <c r="G165" s="467"/>
      <c r="H165" s="468" t="s">
        <v>2937</v>
      </c>
      <c r="I165" s="468" t="s">
        <v>2937</v>
      </c>
      <c r="J165" s="468" t="s">
        <v>2937</v>
      </c>
      <c r="K165" s="468" t="s">
        <v>2937</v>
      </c>
      <c r="L165" s="468" t="s">
        <v>1542</v>
      </c>
      <c r="M165" s="468" t="s">
        <v>2938</v>
      </c>
      <c r="N165" s="468" t="s">
        <v>1542</v>
      </c>
      <c r="O165" s="469"/>
      <c r="P165" s="379">
        <v>75290.8</v>
      </c>
      <c r="Q165" s="379">
        <v>75959.679999999993</v>
      </c>
      <c r="R165" s="379">
        <v>78211.31</v>
      </c>
      <c r="S165" s="379">
        <v>79539.149999999994</v>
      </c>
      <c r="T165" s="379">
        <v>80759.38</v>
      </c>
      <c r="U165" s="379">
        <v>90488.41</v>
      </c>
      <c r="V165" s="379">
        <v>89372.84</v>
      </c>
      <c r="W165" s="379">
        <v>89417.02</v>
      </c>
      <c r="X165" s="379">
        <v>90253.52</v>
      </c>
      <c r="Y165" s="379">
        <v>92727.65</v>
      </c>
      <c r="Z165" s="379">
        <v>93680.75</v>
      </c>
      <c r="AA165" s="379">
        <v>92711.76</v>
      </c>
      <c r="AB165" s="379">
        <v>95947.87</v>
      </c>
      <c r="AC165" s="379"/>
      <c r="AD165" s="379"/>
      <c r="AE165" s="379">
        <v>86561.733749999999</v>
      </c>
      <c r="AF165" s="481"/>
      <c r="AG165" s="482"/>
      <c r="AH165" s="471"/>
      <c r="AI165" s="471"/>
      <c r="AJ165" s="471"/>
      <c r="AK165" s="472"/>
      <c r="AL165" s="471">
        <v>0</v>
      </c>
      <c r="AM165" s="473">
        <v>86561.733749999999</v>
      </c>
      <c r="AN165" s="471"/>
      <c r="AO165" s="474">
        <v>86561.733749999999</v>
      </c>
      <c r="AP165" s="475"/>
      <c r="AQ165" s="476">
        <v>95947.87</v>
      </c>
      <c r="AR165" s="471"/>
      <c r="AS165" s="471"/>
      <c r="AT165" s="471"/>
      <c r="AU165" s="471"/>
      <c r="AV165" s="477">
        <v>0</v>
      </c>
      <c r="AW165" s="471">
        <v>95947.87</v>
      </c>
      <c r="AX165" s="471"/>
      <c r="AY165" s="473">
        <v>95947.87</v>
      </c>
      <c r="AZ165" s="478"/>
      <c r="BA165" s="479">
        <v>0</v>
      </c>
      <c r="BC165" s="468" t="s">
        <v>2937</v>
      </c>
      <c r="BD165" s="468" t="s">
        <v>2937</v>
      </c>
      <c r="BE165" s="468" t="s">
        <v>2937</v>
      </c>
      <c r="BF165" s="468" t="s">
        <v>2937</v>
      </c>
      <c r="BG165" s="468" t="s">
        <v>1542</v>
      </c>
      <c r="BH165" s="468" t="s">
        <v>2938</v>
      </c>
      <c r="BI165" s="468" t="s">
        <v>1542</v>
      </c>
      <c r="BK165" s="468" t="b">
        <v>1</v>
      </c>
      <c r="BL165" s="468" t="b">
        <v>1</v>
      </c>
      <c r="BM165" s="468" t="b">
        <v>1</v>
      </c>
      <c r="BN165" s="468" t="b">
        <v>1</v>
      </c>
      <c r="BO165" s="468" t="b">
        <v>1</v>
      </c>
      <c r="BP165" s="468" t="b">
        <v>1</v>
      </c>
      <c r="BQ165" s="468" t="b">
        <v>1</v>
      </c>
      <c r="BS165" s="710"/>
    </row>
    <row r="166" spans="1:71" s="480" customFormat="1" ht="12" customHeight="1" x14ac:dyDescent="0.2">
      <c r="A166" s="496">
        <v>14300723</v>
      </c>
      <c r="B166" s="497" t="s">
        <v>3088</v>
      </c>
      <c r="C166" s="466" t="s">
        <v>1711</v>
      </c>
      <c r="D166" s="467" t="s">
        <v>1542</v>
      </c>
      <c r="E166" s="705"/>
      <c r="F166" s="466"/>
      <c r="G166" s="467"/>
      <c r="H166" s="468" t="s">
        <v>2937</v>
      </c>
      <c r="I166" s="468" t="s">
        <v>2937</v>
      </c>
      <c r="J166" s="468" t="s">
        <v>2937</v>
      </c>
      <c r="K166" s="468" t="s">
        <v>2937</v>
      </c>
      <c r="L166" s="468" t="s">
        <v>1542</v>
      </c>
      <c r="M166" s="468" t="s">
        <v>2938</v>
      </c>
      <c r="N166" s="468" t="s">
        <v>1542</v>
      </c>
      <c r="O166" s="469"/>
      <c r="P166" s="379">
        <v>1369147.82</v>
      </c>
      <c r="Q166" s="379">
        <v>1385574.21</v>
      </c>
      <c r="R166" s="379">
        <v>1402246.27</v>
      </c>
      <c r="S166" s="379">
        <v>1408242.21</v>
      </c>
      <c r="T166" s="379">
        <v>1433207.31</v>
      </c>
      <c r="U166" s="379">
        <v>1480289.45</v>
      </c>
      <c r="V166" s="379">
        <v>1505699.89</v>
      </c>
      <c r="W166" s="379">
        <v>1558035.32</v>
      </c>
      <c r="X166" s="379">
        <v>1729789.4</v>
      </c>
      <c r="Y166" s="379">
        <v>1735460.52</v>
      </c>
      <c r="Z166" s="379">
        <v>1761516.63</v>
      </c>
      <c r="AA166" s="379">
        <v>1770894.97</v>
      </c>
      <c r="AB166" s="379">
        <v>1828030.61</v>
      </c>
      <c r="AC166" s="379"/>
      <c r="AD166" s="379"/>
      <c r="AE166" s="379">
        <v>1564128.7829166667</v>
      </c>
      <c r="AF166" s="481"/>
      <c r="AG166" s="482"/>
      <c r="AH166" s="471"/>
      <c r="AI166" s="471"/>
      <c r="AJ166" s="471"/>
      <c r="AK166" s="472"/>
      <c r="AL166" s="471">
        <v>0</v>
      </c>
      <c r="AM166" s="473">
        <v>1564128.7829166667</v>
      </c>
      <c r="AN166" s="471"/>
      <c r="AO166" s="474">
        <v>1564128.7829166667</v>
      </c>
      <c r="AP166" s="475"/>
      <c r="AQ166" s="476">
        <v>1828030.61</v>
      </c>
      <c r="AR166" s="471"/>
      <c r="AS166" s="471"/>
      <c r="AT166" s="471"/>
      <c r="AU166" s="471"/>
      <c r="AV166" s="477">
        <v>0</v>
      </c>
      <c r="AW166" s="471">
        <v>1828030.61</v>
      </c>
      <c r="AX166" s="471"/>
      <c r="AY166" s="473">
        <v>1828030.61</v>
      </c>
      <c r="AZ166" s="478"/>
      <c r="BA166" s="479">
        <v>0</v>
      </c>
      <c r="BC166" s="468" t="s">
        <v>2937</v>
      </c>
      <c r="BD166" s="468" t="s">
        <v>2937</v>
      </c>
      <c r="BE166" s="468" t="s">
        <v>2937</v>
      </c>
      <c r="BF166" s="468" t="s">
        <v>2937</v>
      </c>
      <c r="BG166" s="468" t="s">
        <v>1542</v>
      </c>
      <c r="BH166" s="468" t="s">
        <v>2938</v>
      </c>
      <c r="BI166" s="468" t="s">
        <v>1542</v>
      </c>
      <c r="BK166" s="468" t="b">
        <v>1</v>
      </c>
      <c r="BL166" s="468" t="b">
        <v>1</v>
      </c>
      <c r="BM166" s="468" t="b">
        <v>1</v>
      </c>
      <c r="BN166" s="468" t="b">
        <v>1</v>
      </c>
      <c r="BO166" s="468" t="b">
        <v>1</v>
      </c>
      <c r="BP166" s="468" t="b">
        <v>1</v>
      </c>
      <c r="BQ166" s="468" t="b">
        <v>1</v>
      </c>
      <c r="BS166" s="710"/>
    </row>
    <row r="167" spans="1:71" s="480" customFormat="1" ht="12" customHeight="1" x14ac:dyDescent="0.2">
      <c r="A167" s="496">
        <v>14300733</v>
      </c>
      <c r="B167" s="497" t="s">
        <v>3089</v>
      </c>
      <c r="C167" s="466" t="s">
        <v>1712</v>
      </c>
      <c r="D167" s="467" t="s">
        <v>1542</v>
      </c>
      <c r="E167" s="705"/>
      <c r="F167" s="466"/>
      <c r="G167" s="467"/>
      <c r="H167" s="468" t="s">
        <v>2937</v>
      </c>
      <c r="I167" s="468" t="s">
        <v>2937</v>
      </c>
      <c r="J167" s="468" t="s">
        <v>2937</v>
      </c>
      <c r="K167" s="468" t="s">
        <v>2937</v>
      </c>
      <c r="L167" s="468" t="s">
        <v>1542</v>
      </c>
      <c r="M167" s="468" t="s">
        <v>2938</v>
      </c>
      <c r="N167" s="468" t="s">
        <v>1542</v>
      </c>
      <c r="O167" s="469"/>
      <c r="P167" s="379">
        <v>11332472.93</v>
      </c>
      <c r="Q167" s="379">
        <v>10908441.390000001</v>
      </c>
      <c r="R167" s="379">
        <v>10821025.140000001</v>
      </c>
      <c r="S167" s="379">
        <v>11125170.65</v>
      </c>
      <c r="T167" s="379">
        <v>10757786.98</v>
      </c>
      <c r="U167" s="379">
        <v>10677351.51</v>
      </c>
      <c r="V167" s="379">
        <v>10481831.869999999</v>
      </c>
      <c r="W167" s="379">
        <v>10571986.859999999</v>
      </c>
      <c r="X167" s="379">
        <v>10839809.91</v>
      </c>
      <c r="Y167" s="379">
        <v>10792711.060000001</v>
      </c>
      <c r="Z167" s="379">
        <v>10444066.52</v>
      </c>
      <c r="AA167" s="379">
        <v>10690129.800000001</v>
      </c>
      <c r="AB167" s="379">
        <v>10781071.17</v>
      </c>
      <c r="AC167" s="379"/>
      <c r="AD167" s="379"/>
      <c r="AE167" s="379">
        <v>10763923.644999998</v>
      </c>
      <c r="AF167" s="481"/>
      <c r="AG167" s="482"/>
      <c r="AH167" s="471"/>
      <c r="AI167" s="471"/>
      <c r="AJ167" s="471"/>
      <c r="AK167" s="472"/>
      <c r="AL167" s="471">
        <v>0</v>
      </c>
      <c r="AM167" s="473">
        <v>10763923.644999998</v>
      </c>
      <c r="AN167" s="471"/>
      <c r="AO167" s="474">
        <v>10763923.644999998</v>
      </c>
      <c r="AP167" s="475"/>
      <c r="AQ167" s="476">
        <v>10781071.17</v>
      </c>
      <c r="AR167" s="471"/>
      <c r="AS167" s="471"/>
      <c r="AT167" s="471"/>
      <c r="AU167" s="471"/>
      <c r="AV167" s="477">
        <v>0</v>
      </c>
      <c r="AW167" s="471">
        <v>10781071.17</v>
      </c>
      <c r="AX167" s="471"/>
      <c r="AY167" s="473">
        <v>10781071.17</v>
      </c>
      <c r="AZ167" s="478"/>
      <c r="BA167" s="479">
        <v>0</v>
      </c>
      <c r="BC167" s="468" t="s">
        <v>2937</v>
      </c>
      <c r="BD167" s="468" t="s">
        <v>2937</v>
      </c>
      <c r="BE167" s="468" t="s">
        <v>2937</v>
      </c>
      <c r="BF167" s="468" t="s">
        <v>2937</v>
      </c>
      <c r="BG167" s="468" t="s">
        <v>1542</v>
      </c>
      <c r="BH167" s="468" t="s">
        <v>2938</v>
      </c>
      <c r="BI167" s="468" t="s">
        <v>1542</v>
      </c>
      <c r="BK167" s="468" t="b">
        <v>1</v>
      </c>
      <c r="BL167" s="468" t="b">
        <v>1</v>
      </c>
      <c r="BM167" s="468" t="b">
        <v>1</v>
      </c>
      <c r="BN167" s="468" t="b">
        <v>1</v>
      </c>
      <c r="BO167" s="468" t="b">
        <v>1</v>
      </c>
      <c r="BP167" s="468" t="b">
        <v>1</v>
      </c>
      <c r="BQ167" s="468" t="b">
        <v>1</v>
      </c>
      <c r="BS167" s="710"/>
    </row>
    <row r="168" spans="1:71" s="480" customFormat="1" ht="12" customHeight="1" x14ac:dyDescent="0.2">
      <c r="A168" s="496">
        <v>14300743</v>
      </c>
      <c r="B168" s="497" t="s">
        <v>3090</v>
      </c>
      <c r="C168" s="466" t="s">
        <v>1713</v>
      </c>
      <c r="D168" s="467" t="s">
        <v>1542</v>
      </c>
      <c r="E168" s="705"/>
      <c r="F168" s="466"/>
      <c r="G168" s="467"/>
      <c r="H168" s="468" t="s">
        <v>2937</v>
      </c>
      <c r="I168" s="468" t="s">
        <v>2937</v>
      </c>
      <c r="J168" s="468" t="s">
        <v>2937</v>
      </c>
      <c r="K168" s="468" t="s">
        <v>2937</v>
      </c>
      <c r="L168" s="468" t="s">
        <v>1542</v>
      </c>
      <c r="M168" s="468" t="s">
        <v>2938</v>
      </c>
      <c r="N168" s="468" t="s">
        <v>1542</v>
      </c>
      <c r="O168" s="469"/>
      <c r="P168" s="379">
        <v>412672.31</v>
      </c>
      <c r="Q168" s="379">
        <v>424838.85</v>
      </c>
      <c r="R168" s="379">
        <v>464135.24</v>
      </c>
      <c r="S168" s="379">
        <v>535210.05000000005</v>
      </c>
      <c r="T168" s="379">
        <v>583226.25</v>
      </c>
      <c r="U168" s="379">
        <v>598482.43999999994</v>
      </c>
      <c r="V168" s="379">
        <v>515292.3</v>
      </c>
      <c r="W168" s="379">
        <v>495597.62</v>
      </c>
      <c r="X168" s="379">
        <v>494403.12</v>
      </c>
      <c r="Y168" s="379">
        <v>528984.78</v>
      </c>
      <c r="Z168" s="379">
        <v>587487.23</v>
      </c>
      <c r="AA168" s="379">
        <v>614580.56999999995</v>
      </c>
      <c r="AB168" s="379">
        <v>549520.03</v>
      </c>
      <c r="AC168" s="379"/>
      <c r="AD168" s="379"/>
      <c r="AE168" s="379">
        <v>526944.55166666675</v>
      </c>
      <c r="AF168" s="481"/>
      <c r="AG168" s="482"/>
      <c r="AH168" s="471"/>
      <c r="AI168" s="471"/>
      <c r="AJ168" s="471"/>
      <c r="AK168" s="472"/>
      <c r="AL168" s="471">
        <v>0</v>
      </c>
      <c r="AM168" s="473">
        <v>526944.55166666675</v>
      </c>
      <c r="AN168" s="471"/>
      <c r="AO168" s="474">
        <v>526944.55166666675</v>
      </c>
      <c r="AP168" s="475"/>
      <c r="AQ168" s="476">
        <v>549520.03</v>
      </c>
      <c r="AR168" s="471"/>
      <c r="AS168" s="471"/>
      <c r="AT168" s="471"/>
      <c r="AU168" s="471"/>
      <c r="AV168" s="477">
        <v>0</v>
      </c>
      <c r="AW168" s="471">
        <v>549520.03</v>
      </c>
      <c r="AX168" s="471"/>
      <c r="AY168" s="473">
        <v>549520.03</v>
      </c>
      <c r="AZ168" s="478"/>
      <c r="BA168" s="479">
        <v>0</v>
      </c>
      <c r="BC168" s="468" t="s">
        <v>2937</v>
      </c>
      <c r="BD168" s="468" t="s">
        <v>2937</v>
      </c>
      <c r="BE168" s="468" t="s">
        <v>2937</v>
      </c>
      <c r="BF168" s="468" t="s">
        <v>2937</v>
      </c>
      <c r="BG168" s="468" t="s">
        <v>1542</v>
      </c>
      <c r="BH168" s="468" t="s">
        <v>2938</v>
      </c>
      <c r="BI168" s="468" t="s">
        <v>1542</v>
      </c>
      <c r="BK168" s="468" t="b">
        <v>1</v>
      </c>
      <c r="BL168" s="468" t="b">
        <v>1</v>
      </c>
      <c r="BM168" s="468" t="b">
        <v>1</v>
      </c>
      <c r="BN168" s="468" t="b">
        <v>1</v>
      </c>
      <c r="BO168" s="468" t="b">
        <v>1</v>
      </c>
      <c r="BP168" s="468" t="b">
        <v>1</v>
      </c>
      <c r="BQ168" s="468" t="b">
        <v>1</v>
      </c>
      <c r="BS168" s="710"/>
    </row>
    <row r="169" spans="1:71" s="480" customFormat="1" ht="12" customHeight="1" x14ac:dyDescent="0.2">
      <c r="A169" s="496">
        <v>14300763</v>
      </c>
      <c r="B169" s="497" t="s">
        <v>3091</v>
      </c>
      <c r="C169" s="466" t="s">
        <v>1714</v>
      </c>
      <c r="D169" s="467" t="s">
        <v>1542</v>
      </c>
      <c r="E169" s="705"/>
      <c r="F169" s="466"/>
      <c r="G169" s="467"/>
      <c r="H169" s="468" t="s">
        <v>2937</v>
      </c>
      <c r="I169" s="468" t="s">
        <v>2937</v>
      </c>
      <c r="J169" s="468" t="s">
        <v>2937</v>
      </c>
      <c r="K169" s="468" t="s">
        <v>2937</v>
      </c>
      <c r="L169" s="468" t="s">
        <v>1542</v>
      </c>
      <c r="M169" s="468" t="s">
        <v>2938</v>
      </c>
      <c r="N169" s="468" t="s">
        <v>1542</v>
      </c>
      <c r="O169" s="469"/>
      <c r="P169" s="379">
        <v>856837.79</v>
      </c>
      <c r="Q169" s="379">
        <v>876427.82</v>
      </c>
      <c r="R169" s="379">
        <v>1357827.42</v>
      </c>
      <c r="S169" s="379">
        <v>3871760.25</v>
      </c>
      <c r="T169" s="379">
        <v>1748029.48</v>
      </c>
      <c r="U169" s="379">
        <v>1169710.6299999999</v>
      </c>
      <c r="V169" s="379">
        <v>1238053.96</v>
      </c>
      <c r="W169" s="379">
        <v>1748865.74</v>
      </c>
      <c r="X169" s="379">
        <v>1967550.27</v>
      </c>
      <c r="Y169" s="379">
        <v>3670421.31</v>
      </c>
      <c r="Z169" s="379">
        <v>5215353.8</v>
      </c>
      <c r="AA169" s="379">
        <v>4479935.7699999996</v>
      </c>
      <c r="AB169" s="379">
        <v>1919915.36</v>
      </c>
      <c r="AC169" s="379"/>
      <c r="AD169" s="379"/>
      <c r="AE169" s="379">
        <v>2394359.4187500002</v>
      </c>
      <c r="AF169" s="481"/>
      <c r="AG169" s="482"/>
      <c r="AH169" s="471"/>
      <c r="AI169" s="471"/>
      <c r="AJ169" s="471"/>
      <c r="AK169" s="472"/>
      <c r="AL169" s="471">
        <v>0</v>
      </c>
      <c r="AM169" s="473">
        <v>2394359.4187500002</v>
      </c>
      <c r="AN169" s="471"/>
      <c r="AO169" s="474">
        <v>2394359.4187500002</v>
      </c>
      <c r="AP169" s="475"/>
      <c r="AQ169" s="476">
        <v>1919915.36</v>
      </c>
      <c r="AR169" s="471"/>
      <c r="AS169" s="471"/>
      <c r="AT169" s="471"/>
      <c r="AU169" s="471"/>
      <c r="AV169" s="477">
        <v>0</v>
      </c>
      <c r="AW169" s="471">
        <v>1919915.36</v>
      </c>
      <c r="AX169" s="471"/>
      <c r="AY169" s="473">
        <v>1919915.36</v>
      </c>
      <c r="AZ169" s="478"/>
      <c r="BA169" s="479">
        <v>0</v>
      </c>
      <c r="BC169" s="468" t="s">
        <v>2937</v>
      </c>
      <c r="BD169" s="468" t="s">
        <v>2937</v>
      </c>
      <c r="BE169" s="468" t="s">
        <v>2937</v>
      </c>
      <c r="BF169" s="468" t="s">
        <v>2937</v>
      </c>
      <c r="BG169" s="468" t="s">
        <v>1542</v>
      </c>
      <c r="BH169" s="468" t="s">
        <v>2938</v>
      </c>
      <c r="BI169" s="468" t="s">
        <v>1542</v>
      </c>
      <c r="BK169" s="468" t="b">
        <v>1</v>
      </c>
      <c r="BL169" s="468" t="b">
        <v>1</v>
      </c>
      <c r="BM169" s="468" t="b">
        <v>1</v>
      </c>
      <c r="BN169" s="468" t="b">
        <v>1</v>
      </c>
      <c r="BO169" s="468" t="b">
        <v>1</v>
      </c>
      <c r="BP169" s="468" t="b">
        <v>1</v>
      </c>
      <c r="BQ169" s="468" t="b">
        <v>1</v>
      </c>
      <c r="BS169" s="710"/>
    </row>
    <row r="170" spans="1:71" s="480" customFormat="1" ht="12" customHeight="1" x14ac:dyDescent="0.2">
      <c r="A170" s="496">
        <v>14300913</v>
      </c>
      <c r="B170" s="497" t="s">
        <v>3092</v>
      </c>
      <c r="C170" s="466" t="s">
        <v>1715</v>
      </c>
      <c r="D170" s="467" t="s">
        <v>1542</v>
      </c>
      <c r="E170" s="705"/>
      <c r="F170" s="466"/>
      <c r="G170" s="467"/>
      <c r="H170" s="468" t="s">
        <v>2937</v>
      </c>
      <c r="I170" s="468" t="s">
        <v>2937</v>
      </c>
      <c r="J170" s="468" t="s">
        <v>2937</v>
      </c>
      <c r="K170" s="468" t="s">
        <v>2937</v>
      </c>
      <c r="L170" s="468" t="s">
        <v>1542</v>
      </c>
      <c r="M170" s="468" t="s">
        <v>2938</v>
      </c>
      <c r="N170" s="468" t="s">
        <v>1542</v>
      </c>
      <c r="O170" s="469"/>
      <c r="P170" s="379">
        <v>0</v>
      </c>
      <c r="Q170" s="379">
        <v>0</v>
      </c>
      <c r="R170" s="379">
        <v>0</v>
      </c>
      <c r="S170" s="379">
        <v>0</v>
      </c>
      <c r="T170" s="379">
        <v>0</v>
      </c>
      <c r="U170" s="379">
        <v>0</v>
      </c>
      <c r="V170" s="379">
        <v>0</v>
      </c>
      <c r="W170" s="379">
        <v>0</v>
      </c>
      <c r="X170" s="379">
        <v>0</v>
      </c>
      <c r="Y170" s="379">
        <v>0</v>
      </c>
      <c r="Z170" s="379">
        <v>0</v>
      </c>
      <c r="AA170" s="379">
        <v>0</v>
      </c>
      <c r="AB170" s="379">
        <v>0</v>
      </c>
      <c r="AC170" s="379"/>
      <c r="AD170" s="379"/>
      <c r="AE170" s="379">
        <v>0</v>
      </c>
      <c r="AF170" s="481"/>
      <c r="AG170" s="482"/>
      <c r="AH170" s="471"/>
      <c r="AI170" s="471"/>
      <c r="AJ170" s="471"/>
      <c r="AK170" s="472"/>
      <c r="AL170" s="471">
        <v>0</v>
      </c>
      <c r="AM170" s="473">
        <v>0</v>
      </c>
      <c r="AN170" s="471"/>
      <c r="AO170" s="474">
        <v>0</v>
      </c>
      <c r="AP170" s="475"/>
      <c r="AQ170" s="476">
        <v>0</v>
      </c>
      <c r="AR170" s="471"/>
      <c r="AS170" s="471"/>
      <c r="AT170" s="471"/>
      <c r="AU170" s="471"/>
      <c r="AV170" s="477">
        <v>0</v>
      </c>
      <c r="AW170" s="471">
        <v>0</v>
      </c>
      <c r="AX170" s="471"/>
      <c r="AY170" s="473">
        <v>0</v>
      </c>
      <c r="AZ170" s="478"/>
      <c r="BA170" s="479">
        <v>0</v>
      </c>
      <c r="BC170" s="468" t="s">
        <v>2937</v>
      </c>
      <c r="BD170" s="468" t="s">
        <v>2937</v>
      </c>
      <c r="BE170" s="468" t="s">
        <v>2937</v>
      </c>
      <c r="BF170" s="468" t="s">
        <v>2937</v>
      </c>
      <c r="BG170" s="468" t="s">
        <v>1542</v>
      </c>
      <c r="BH170" s="468" t="s">
        <v>2938</v>
      </c>
      <c r="BI170" s="468" t="s">
        <v>1542</v>
      </c>
      <c r="BK170" s="468" t="b">
        <v>1</v>
      </c>
      <c r="BL170" s="468" t="b">
        <v>1</v>
      </c>
      <c r="BM170" s="468" t="b">
        <v>1</v>
      </c>
      <c r="BN170" s="468" t="b">
        <v>1</v>
      </c>
      <c r="BO170" s="468" t="b">
        <v>1</v>
      </c>
      <c r="BP170" s="468" t="b">
        <v>1</v>
      </c>
      <c r="BQ170" s="468" t="b">
        <v>1</v>
      </c>
      <c r="BS170" s="710"/>
    </row>
    <row r="171" spans="1:71" s="480" customFormat="1" ht="12" customHeight="1" x14ac:dyDescent="0.2">
      <c r="A171" s="496">
        <v>14300921</v>
      </c>
      <c r="B171" s="497" t="s">
        <v>3093</v>
      </c>
      <c r="C171" s="466" t="s">
        <v>1716</v>
      </c>
      <c r="D171" s="467" t="s">
        <v>1542</v>
      </c>
      <c r="E171" s="705"/>
      <c r="F171" s="466"/>
      <c r="G171" s="467"/>
      <c r="H171" s="468" t="s">
        <v>2937</v>
      </c>
      <c r="I171" s="468" t="s">
        <v>2937</v>
      </c>
      <c r="J171" s="468" t="s">
        <v>2937</v>
      </c>
      <c r="K171" s="468" t="s">
        <v>2937</v>
      </c>
      <c r="L171" s="468" t="s">
        <v>1542</v>
      </c>
      <c r="M171" s="468" t="s">
        <v>2938</v>
      </c>
      <c r="N171" s="468" t="s">
        <v>1542</v>
      </c>
      <c r="O171" s="469"/>
      <c r="P171" s="379">
        <v>786337.3</v>
      </c>
      <c r="Q171" s="379">
        <v>786337.3</v>
      </c>
      <c r="R171" s="379">
        <v>786337.3</v>
      </c>
      <c r="S171" s="379">
        <v>786337.3</v>
      </c>
      <c r="T171" s="379">
        <v>786337.3</v>
      </c>
      <c r="U171" s="379">
        <v>786337.3</v>
      </c>
      <c r="V171" s="379">
        <v>786337.3</v>
      </c>
      <c r="W171" s="379">
        <v>786337.3</v>
      </c>
      <c r="X171" s="379">
        <v>786337.3</v>
      </c>
      <c r="Y171" s="379">
        <v>786337.3</v>
      </c>
      <c r="Z171" s="379">
        <v>786337.3</v>
      </c>
      <c r="AA171" s="379">
        <v>786337.3</v>
      </c>
      <c r="AB171" s="379">
        <v>853427.59</v>
      </c>
      <c r="AC171" s="379"/>
      <c r="AD171" s="379"/>
      <c r="AE171" s="379">
        <v>789132.72874999989</v>
      </c>
      <c r="AF171" s="481"/>
      <c r="AG171" s="482"/>
      <c r="AH171" s="471"/>
      <c r="AI171" s="471"/>
      <c r="AJ171" s="471"/>
      <c r="AK171" s="472"/>
      <c r="AL171" s="471">
        <v>0</v>
      </c>
      <c r="AM171" s="473">
        <v>789132.72874999989</v>
      </c>
      <c r="AN171" s="471"/>
      <c r="AO171" s="474">
        <v>789132.72874999989</v>
      </c>
      <c r="AP171" s="475"/>
      <c r="AQ171" s="476">
        <v>853427.59</v>
      </c>
      <c r="AR171" s="471"/>
      <c r="AS171" s="471"/>
      <c r="AT171" s="471"/>
      <c r="AU171" s="471"/>
      <c r="AV171" s="477">
        <v>0</v>
      </c>
      <c r="AW171" s="471">
        <v>853427.59</v>
      </c>
      <c r="AX171" s="471"/>
      <c r="AY171" s="473">
        <v>853427.59</v>
      </c>
      <c r="AZ171" s="478"/>
      <c r="BA171" s="479">
        <v>0</v>
      </c>
      <c r="BC171" s="468" t="s">
        <v>2937</v>
      </c>
      <c r="BD171" s="468" t="s">
        <v>2937</v>
      </c>
      <c r="BE171" s="468" t="s">
        <v>2937</v>
      </c>
      <c r="BF171" s="468" t="s">
        <v>2937</v>
      </c>
      <c r="BG171" s="468" t="s">
        <v>1542</v>
      </c>
      <c r="BH171" s="468" t="s">
        <v>2938</v>
      </c>
      <c r="BI171" s="468" t="s">
        <v>1542</v>
      </c>
      <c r="BK171" s="468" t="b">
        <v>1</v>
      </c>
      <c r="BL171" s="468" t="b">
        <v>1</v>
      </c>
      <c r="BM171" s="468" t="b">
        <v>1</v>
      </c>
      <c r="BN171" s="468" t="b">
        <v>1</v>
      </c>
      <c r="BO171" s="468" t="b">
        <v>1</v>
      </c>
      <c r="BP171" s="468" t="b">
        <v>1</v>
      </c>
      <c r="BQ171" s="468" t="b">
        <v>1</v>
      </c>
      <c r="BS171" s="710"/>
    </row>
    <row r="172" spans="1:71" s="480" customFormat="1" ht="12" customHeight="1" x14ac:dyDescent="0.2">
      <c r="A172" s="496">
        <v>14301022</v>
      </c>
      <c r="B172" s="497" t="s">
        <v>3094</v>
      </c>
      <c r="C172" s="466" t="s">
        <v>1717</v>
      </c>
      <c r="D172" s="467" t="s">
        <v>1542</v>
      </c>
      <c r="E172" s="705"/>
      <c r="F172" s="466"/>
      <c r="G172" s="467"/>
      <c r="H172" s="468" t="s">
        <v>2937</v>
      </c>
      <c r="I172" s="468" t="s">
        <v>2937</v>
      </c>
      <c r="J172" s="468" t="s">
        <v>2937</v>
      </c>
      <c r="K172" s="468" t="s">
        <v>2937</v>
      </c>
      <c r="L172" s="468" t="s">
        <v>1542</v>
      </c>
      <c r="M172" s="468" t="s">
        <v>2938</v>
      </c>
      <c r="N172" s="468" t="s">
        <v>1542</v>
      </c>
      <c r="O172" s="469"/>
      <c r="P172" s="379">
        <v>4181788.42</v>
      </c>
      <c r="Q172" s="379">
        <v>4749507.67</v>
      </c>
      <c r="R172" s="379">
        <v>4998088.33</v>
      </c>
      <c r="S172" s="379">
        <v>3467538.81</v>
      </c>
      <c r="T172" s="379">
        <v>4047859.95</v>
      </c>
      <c r="U172" s="379">
        <v>3102669.63</v>
      </c>
      <c r="V172" s="379">
        <v>1750483.23</v>
      </c>
      <c r="W172" s="379">
        <v>2217862.7400000002</v>
      </c>
      <c r="X172" s="379">
        <v>3092452.86</v>
      </c>
      <c r="Y172" s="379">
        <v>3002719.38</v>
      </c>
      <c r="Z172" s="379">
        <v>2315904.36</v>
      </c>
      <c r="AA172" s="379">
        <v>6431216.0099999998</v>
      </c>
      <c r="AB172" s="379">
        <v>9353606.2799999993</v>
      </c>
      <c r="AC172" s="379"/>
      <c r="AD172" s="379"/>
      <c r="AE172" s="379">
        <v>3828666.6933333334</v>
      </c>
      <c r="AF172" s="481"/>
      <c r="AG172" s="482"/>
      <c r="AH172" s="471"/>
      <c r="AI172" s="471"/>
      <c r="AJ172" s="471"/>
      <c r="AK172" s="472"/>
      <c r="AL172" s="471">
        <v>0</v>
      </c>
      <c r="AM172" s="473">
        <v>3828666.6933333334</v>
      </c>
      <c r="AN172" s="471"/>
      <c r="AO172" s="474">
        <v>3828666.6933333334</v>
      </c>
      <c r="AP172" s="475"/>
      <c r="AQ172" s="476">
        <v>9353606.2799999993</v>
      </c>
      <c r="AR172" s="471"/>
      <c r="AS172" s="471"/>
      <c r="AT172" s="471"/>
      <c r="AU172" s="471"/>
      <c r="AV172" s="477">
        <v>0</v>
      </c>
      <c r="AW172" s="471">
        <v>9353606.2799999993</v>
      </c>
      <c r="AX172" s="471"/>
      <c r="AY172" s="473">
        <v>9353606.2799999993</v>
      </c>
      <c r="AZ172" s="478"/>
      <c r="BA172" s="479">
        <v>0</v>
      </c>
      <c r="BC172" s="468" t="s">
        <v>2937</v>
      </c>
      <c r="BD172" s="468" t="s">
        <v>2937</v>
      </c>
      <c r="BE172" s="468" t="s">
        <v>2937</v>
      </c>
      <c r="BF172" s="468" t="s">
        <v>2937</v>
      </c>
      <c r="BG172" s="468" t="s">
        <v>1542</v>
      </c>
      <c r="BH172" s="468" t="s">
        <v>2938</v>
      </c>
      <c r="BI172" s="468" t="s">
        <v>1542</v>
      </c>
      <c r="BK172" s="468" t="b">
        <v>1</v>
      </c>
      <c r="BL172" s="468" t="b">
        <v>1</v>
      </c>
      <c r="BM172" s="468" t="b">
        <v>1</v>
      </c>
      <c r="BN172" s="468" t="b">
        <v>1</v>
      </c>
      <c r="BO172" s="468" t="b">
        <v>1</v>
      </c>
      <c r="BP172" s="468" t="b">
        <v>1</v>
      </c>
      <c r="BQ172" s="468" t="b">
        <v>1</v>
      </c>
      <c r="BS172" s="710"/>
    </row>
    <row r="173" spans="1:71" s="480" customFormat="1" ht="12" customHeight="1" x14ac:dyDescent="0.2">
      <c r="A173" s="496">
        <v>14301033</v>
      </c>
      <c r="B173" s="497" t="s">
        <v>3095</v>
      </c>
      <c r="C173" s="466" t="s">
        <v>1718</v>
      </c>
      <c r="D173" s="467" t="s">
        <v>1542</v>
      </c>
      <c r="E173" s="705"/>
      <c r="F173" s="466"/>
      <c r="G173" s="467"/>
      <c r="H173" s="468" t="s">
        <v>2937</v>
      </c>
      <c r="I173" s="468" t="s">
        <v>2937</v>
      </c>
      <c r="J173" s="468" t="s">
        <v>2937</v>
      </c>
      <c r="K173" s="468" t="s">
        <v>2937</v>
      </c>
      <c r="L173" s="468" t="s">
        <v>1542</v>
      </c>
      <c r="M173" s="468" t="s">
        <v>2938</v>
      </c>
      <c r="N173" s="468" t="s">
        <v>1542</v>
      </c>
      <c r="O173" s="469"/>
      <c r="P173" s="379">
        <v>364660.75</v>
      </c>
      <c r="Q173" s="379">
        <v>364660.75</v>
      </c>
      <c r="R173" s="379">
        <v>364660.75</v>
      </c>
      <c r="S173" s="379">
        <v>364660.75</v>
      </c>
      <c r="T173" s="379">
        <v>364660.75</v>
      </c>
      <c r="U173" s="379">
        <v>364660.75</v>
      </c>
      <c r="V173" s="379">
        <v>364660.75</v>
      </c>
      <c r="W173" s="379">
        <v>364660.75</v>
      </c>
      <c r="X173" s="379">
        <v>364660.75</v>
      </c>
      <c r="Y173" s="379">
        <v>364660.75</v>
      </c>
      <c r="Z173" s="379">
        <v>364660.75</v>
      </c>
      <c r="AA173" s="379">
        <v>364660.75</v>
      </c>
      <c r="AB173" s="379">
        <v>364660.75</v>
      </c>
      <c r="AC173" s="379"/>
      <c r="AD173" s="379"/>
      <c r="AE173" s="379">
        <v>364660.75</v>
      </c>
      <c r="AF173" s="481"/>
      <c r="AG173" s="482"/>
      <c r="AH173" s="471"/>
      <c r="AI173" s="471"/>
      <c r="AJ173" s="471"/>
      <c r="AK173" s="472"/>
      <c r="AL173" s="471">
        <v>0</v>
      </c>
      <c r="AM173" s="473">
        <v>364660.75</v>
      </c>
      <c r="AN173" s="471"/>
      <c r="AO173" s="474">
        <v>364660.75</v>
      </c>
      <c r="AP173" s="475"/>
      <c r="AQ173" s="476">
        <v>364660.75</v>
      </c>
      <c r="AR173" s="471"/>
      <c r="AS173" s="471"/>
      <c r="AT173" s="471"/>
      <c r="AU173" s="471"/>
      <c r="AV173" s="477">
        <v>0</v>
      </c>
      <c r="AW173" s="471">
        <v>364660.75</v>
      </c>
      <c r="AX173" s="471"/>
      <c r="AY173" s="473">
        <v>364660.75</v>
      </c>
      <c r="AZ173" s="478"/>
      <c r="BA173" s="479">
        <v>0</v>
      </c>
      <c r="BC173" s="468" t="s">
        <v>2937</v>
      </c>
      <c r="BD173" s="468" t="s">
        <v>2937</v>
      </c>
      <c r="BE173" s="468" t="s">
        <v>2937</v>
      </c>
      <c r="BF173" s="468" t="s">
        <v>2937</v>
      </c>
      <c r="BG173" s="468" t="s">
        <v>1542</v>
      </c>
      <c r="BH173" s="468" t="s">
        <v>2938</v>
      </c>
      <c r="BI173" s="468" t="s">
        <v>1542</v>
      </c>
      <c r="BK173" s="468" t="b">
        <v>1</v>
      </c>
      <c r="BL173" s="468" t="b">
        <v>1</v>
      </c>
      <c r="BM173" s="468" t="b">
        <v>1</v>
      </c>
      <c r="BN173" s="468" t="b">
        <v>1</v>
      </c>
      <c r="BO173" s="468" t="b">
        <v>1</v>
      </c>
      <c r="BP173" s="468" t="b">
        <v>1</v>
      </c>
      <c r="BQ173" s="468" t="b">
        <v>1</v>
      </c>
      <c r="BS173" s="710"/>
    </row>
    <row r="174" spans="1:71" s="480" customFormat="1" ht="12" customHeight="1" x14ac:dyDescent="0.2">
      <c r="A174" s="496">
        <v>14301041</v>
      </c>
      <c r="B174" s="497" t="s">
        <v>3096</v>
      </c>
      <c r="C174" s="466" t="s">
        <v>1719</v>
      </c>
      <c r="D174" s="467" t="s">
        <v>1542</v>
      </c>
      <c r="E174" s="705"/>
      <c r="F174" s="466"/>
      <c r="G174" s="467"/>
      <c r="H174" s="468" t="s">
        <v>2937</v>
      </c>
      <c r="I174" s="468" t="s">
        <v>2937</v>
      </c>
      <c r="J174" s="468" t="s">
        <v>2937</v>
      </c>
      <c r="K174" s="468" t="s">
        <v>2937</v>
      </c>
      <c r="L174" s="468" t="s">
        <v>1542</v>
      </c>
      <c r="M174" s="468" t="s">
        <v>2938</v>
      </c>
      <c r="N174" s="468" t="s">
        <v>1542</v>
      </c>
      <c r="O174" s="469"/>
      <c r="P174" s="379">
        <v>0</v>
      </c>
      <c r="Q174" s="379">
        <v>0</v>
      </c>
      <c r="R174" s="379">
        <v>0</v>
      </c>
      <c r="S174" s="379">
        <v>0</v>
      </c>
      <c r="T174" s="379">
        <v>0</v>
      </c>
      <c r="U174" s="379">
        <v>0</v>
      </c>
      <c r="V174" s="379">
        <v>0</v>
      </c>
      <c r="W174" s="379">
        <v>0</v>
      </c>
      <c r="X174" s="379">
        <v>0</v>
      </c>
      <c r="Y174" s="379">
        <v>0</v>
      </c>
      <c r="Z174" s="379">
        <v>0</v>
      </c>
      <c r="AA174" s="379">
        <v>0</v>
      </c>
      <c r="AB174" s="379">
        <v>0</v>
      </c>
      <c r="AC174" s="379"/>
      <c r="AD174" s="379"/>
      <c r="AE174" s="379">
        <v>0</v>
      </c>
      <c r="AF174" s="481"/>
      <c r="AG174" s="482"/>
      <c r="AH174" s="471"/>
      <c r="AI174" s="471"/>
      <c r="AJ174" s="471"/>
      <c r="AK174" s="472"/>
      <c r="AL174" s="471">
        <v>0</v>
      </c>
      <c r="AM174" s="473">
        <v>0</v>
      </c>
      <c r="AN174" s="471"/>
      <c r="AO174" s="474">
        <v>0</v>
      </c>
      <c r="AP174" s="475"/>
      <c r="AQ174" s="476">
        <v>0</v>
      </c>
      <c r="AR174" s="471"/>
      <c r="AS174" s="471"/>
      <c r="AT174" s="471"/>
      <c r="AU174" s="471"/>
      <c r="AV174" s="477">
        <v>0</v>
      </c>
      <c r="AW174" s="471">
        <v>0</v>
      </c>
      <c r="AX174" s="471"/>
      <c r="AY174" s="473">
        <v>0</v>
      </c>
      <c r="AZ174" s="478"/>
      <c r="BA174" s="479">
        <v>0</v>
      </c>
      <c r="BC174" s="468" t="s">
        <v>2937</v>
      </c>
      <c r="BD174" s="468" t="s">
        <v>2937</v>
      </c>
      <c r="BE174" s="468" t="s">
        <v>2937</v>
      </c>
      <c r="BF174" s="468" t="s">
        <v>2937</v>
      </c>
      <c r="BG174" s="468" t="s">
        <v>1542</v>
      </c>
      <c r="BH174" s="468" t="s">
        <v>2938</v>
      </c>
      <c r="BI174" s="468" t="s">
        <v>1542</v>
      </c>
      <c r="BK174" s="468" t="b">
        <v>1</v>
      </c>
      <c r="BL174" s="468" t="b">
        <v>1</v>
      </c>
      <c r="BM174" s="468" t="b">
        <v>1</v>
      </c>
      <c r="BN174" s="468" t="b">
        <v>1</v>
      </c>
      <c r="BO174" s="468" t="b">
        <v>1</v>
      </c>
      <c r="BP174" s="468" t="b">
        <v>1</v>
      </c>
      <c r="BQ174" s="468" t="b">
        <v>1</v>
      </c>
      <c r="BS174" s="710"/>
    </row>
    <row r="175" spans="1:71" s="480" customFormat="1" ht="12" customHeight="1" x14ac:dyDescent="0.2">
      <c r="A175" s="496">
        <v>14301043</v>
      </c>
      <c r="B175" s="497" t="s">
        <v>3097</v>
      </c>
      <c r="C175" s="497" t="s">
        <v>1720</v>
      </c>
      <c r="D175" s="467" t="s">
        <v>1541</v>
      </c>
      <c r="E175" s="705"/>
      <c r="F175" s="497"/>
      <c r="G175" s="467"/>
      <c r="H175" s="468" t="s">
        <v>2937</v>
      </c>
      <c r="I175" s="468" t="s">
        <v>2937</v>
      </c>
      <c r="J175" s="468" t="s">
        <v>2937</v>
      </c>
      <c r="K175" s="468" t="s">
        <v>1541</v>
      </c>
      <c r="L175" s="468" t="s">
        <v>2938</v>
      </c>
      <c r="M175" s="468" t="s">
        <v>2938</v>
      </c>
      <c r="N175" s="468" t="s">
        <v>2937</v>
      </c>
      <c r="O175" s="469"/>
      <c r="P175" s="379">
        <v>3367702.87</v>
      </c>
      <c r="Q175" s="379">
        <v>3098971.14</v>
      </c>
      <c r="R175" s="379">
        <v>5168465.09</v>
      </c>
      <c r="S175" s="379">
        <v>4697970.9400000004</v>
      </c>
      <c r="T175" s="379">
        <v>2324255.2599999998</v>
      </c>
      <c r="U175" s="379">
        <v>4727343.1399999997</v>
      </c>
      <c r="V175" s="379">
        <v>3869016.4</v>
      </c>
      <c r="W175" s="379">
        <v>7321574.8899999997</v>
      </c>
      <c r="X175" s="379">
        <v>5344498.0999999996</v>
      </c>
      <c r="Y175" s="379">
        <v>6251564.9500000002</v>
      </c>
      <c r="Z175" s="379">
        <v>6340591.4900000002</v>
      </c>
      <c r="AA175" s="379">
        <v>6403588.2400000002</v>
      </c>
      <c r="AB175" s="379">
        <v>6592478.0999999996</v>
      </c>
      <c r="AC175" s="379"/>
      <c r="AD175" s="379"/>
      <c r="AE175" s="379">
        <v>5043994.177083334</v>
      </c>
      <c r="AF175" s="481"/>
      <c r="AG175" s="482"/>
      <c r="AH175" s="471"/>
      <c r="AI175" s="471"/>
      <c r="AJ175" s="471"/>
      <c r="AK175" s="472">
        <v>5043994.177083334</v>
      </c>
      <c r="AL175" s="471">
        <v>5043994.177083334</v>
      </c>
      <c r="AM175" s="473"/>
      <c r="AN175" s="471"/>
      <c r="AO175" s="474">
        <v>0</v>
      </c>
      <c r="AP175" s="475"/>
      <c r="AQ175" s="476">
        <v>6592478.0999999996</v>
      </c>
      <c r="AR175" s="471"/>
      <c r="AS175" s="471"/>
      <c r="AT175" s="471"/>
      <c r="AU175" s="471">
        <v>6592478.0999999996</v>
      </c>
      <c r="AV175" s="477">
        <v>6592478.0999999996</v>
      </c>
      <c r="AW175" s="471"/>
      <c r="AX175" s="471"/>
      <c r="AY175" s="473">
        <v>0</v>
      </c>
      <c r="AZ175" s="478" t="s">
        <v>2910</v>
      </c>
      <c r="BA175" s="479">
        <v>0</v>
      </c>
      <c r="BC175" s="468" t="s">
        <v>2937</v>
      </c>
      <c r="BD175" s="468" t="s">
        <v>2937</v>
      </c>
      <c r="BE175" s="468" t="s">
        <v>2937</v>
      </c>
      <c r="BF175" s="468" t="s">
        <v>1541</v>
      </c>
      <c r="BG175" s="468" t="s">
        <v>2938</v>
      </c>
      <c r="BH175" s="468" t="s">
        <v>2938</v>
      </c>
      <c r="BI175" s="468" t="s">
        <v>2937</v>
      </c>
      <c r="BK175" s="468" t="b">
        <v>1</v>
      </c>
      <c r="BL175" s="468" t="b">
        <v>1</v>
      </c>
      <c r="BM175" s="468" t="b">
        <v>1</v>
      </c>
      <c r="BN175" s="468" t="b">
        <v>1</v>
      </c>
      <c r="BO175" s="468" t="b">
        <v>1</v>
      </c>
      <c r="BP175" s="468" t="b">
        <v>1</v>
      </c>
      <c r="BQ175" s="468" t="b">
        <v>1</v>
      </c>
      <c r="BS175" s="710"/>
    </row>
    <row r="176" spans="1:71" s="480" customFormat="1" ht="12" customHeight="1" x14ac:dyDescent="0.2">
      <c r="A176" s="496">
        <v>14400311</v>
      </c>
      <c r="B176" s="497" t="s">
        <v>3098</v>
      </c>
      <c r="C176" s="466" t="s">
        <v>1721</v>
      </c>
      <c r="D176" s="467" t="s">
        <v>1542</v>
      </c>
      <c r="E176" s="705"/>
      <c r="F176" s="466"/>
      <c r="G176" s="467"/>
      <c r="H176" s="468" t="s">
        <v>2937</v>
      </c>
      <c r="I176" s="468" t="s">
        <v>2937</v>
      </c>
      <c r="J176" s="468" t="s">
        <v>2937</v>
      </c>
      <c r="K176" s="468" t="s">
        <v>2937</v>
      </c>
      <c r="L176" s="468" t="s">
        <v>1542</v>
      </c>
      <c r="M176" s="468" t="s">
        <v>2938</v>
      </c>
      <c r="N176" s="468" t="s">
        <v>1542</v>
      </c>
      <c r="O176" s="469"/>
      <c r="P176" s="379">
        <v>-3383386.71</v>
      </c>
      <c r="Q176" s="379">
        <v>-3700964.41</v>
      </c>
      <c r="R176" s="379">
        <v>-3849315.1</v>
      </c>
      <c r="S176" s="379">
        <v>-4163944.93</v>
      </c>
      <c r="T176" s="379">
        <v>-4512558.42</v>
      </c>
      <c r="U176" s="379">
        <v>-4732323.1500000004</v>
      </c>
      <c r="V176" s="379">
        <v>-4523409.17</v>
      </c>
      <c r="W176" s="379">
        <v>-3908769.51</v>
      </c>
      <c r="X176" s="379">
        <v>-3395566.4</v>
      </c>
      <c r="Y176" s="379">
        <v>-2041125.55</v>
      </c>
      <c r="Z176" s="379">
        <v>-2278945.29</v>
      </c>
      <c r="AA176" s="379">
        <v>-2161332.81</v>
      </c>
      <c r="AB176" s="379">
        <v>-1864553.68</v>
      </c>
      <c r="AC176" s="379"/>
      <c r="AD176" s="379"/>
      <c r="AE176" s="379">
        <v>-3491018.7445833329</v>
      </c>
      <c r="AF176" s="481"/>
      <c r="AG176" s="482"/>
      <c r="AH176" s="471"/>
      <c r="AI176" s="471"/>
      <c r="AJ176" s="471"/>
      <c r="AK176" s="472"/>
      <c r="AL176" s="471">
        <v>0</v>
      </c>
      <c r="AM176" s="473">
        <v>-3491018.7445833329</v>
      </c>
      <c r="AN176" s="471"/>
      <c r="AO176" s="474">
        <v>-3491018.7445833329</v>
      </c>
      <c r="AP176" s="475"/>
      <c r="AQ176" s="476">
        <v>-1864553.68</v>
      </c>
      <c r="AR176" s="471"/>
      <c r="AS176" s="471"/>
      <c r="AT176" s="471"/>
      <c r="AU176" s="471"/>
      <c r="AV176" s="477">
        <v>0</v>
      </c>
      <c r="AW176" s="471">
        <v>-1864553.68</v>
      </c>
      <c r="AX176" s="471"/>
      <c r="AY176" s="473">
        <v>-1864553.68</v>
      </c>
      <c r="AZ176" s="478"/>
      <c r="BA176" s="479">
        <v>0</v>
      </c>
      <c r="BC176" s="468" t="s">
        <v>2937</v>
      </c>
      <c r="BD176" s="468" t="s">
        <v>2937</v>
      </c>
      <c r="BE176" s="468" t="s">
        <v>2937</v>
      </c>
      <c r="BF176" s="468" t="s">
        <v>2937</v>
      </c>
      <c r="BG176" s="468" t="s">
        <v>1542</v>
      </c>
      <c r="BH176" s="468" t="s">
        <v>2938</v>
      </c>
      <c r="BI176" s="468" t="s">
        <v>1542</v>
      </c>
      <c r="BK176" s="468" t="b">
        <v>1</v>
      </c>
      <c r="BL176" s="468" t="b">
        <v>1</v>
      </c>
      <c r="BM176" s="468" t="b">
        <v>1</v>
      </c>
      <c r="BN176" s="468" t="b">
        <v>1</v>
      </c>
      <c r="BO176" s="468" t="b">
        <v>1</v>
      </c>
      <c r="BP176" s="468" t="b">
        <v>1</v>
      </c>
      <c r="BQ176" s="468" t="b">
        <v>1</v>
      </c>
      <c r="BS176" s="710"/>
    </row>
    <row r="177" spans="1:71" s="480" customFormat="1" ht="12" customHeight="1" x14ac:dyDescent="0.2">
      <c r="A177" s="496">
        <v>14400312</v>
      </c>
      <c r="B177" s="497" t="s">
        <v>3099</v>
      </c>
      <c r="C177" s="466" t="s">
        <v>1722</v>
      </c>
      <c r="D177" s="467" t="s">
        <v>1542</v>
      </c>
      <c r="E177" s="705"/>
      <c r="F177" s="466"/>
      <c r="G177" s="467"/>
      <c r="H177" s="468" t="s">
        <v>2937</v>
      </c>
      <c r="I177" s="468" t="s">
        <v>2937</v>
      </c>
      <c r="J177" s="468" t="s">
        <v>2937</v>
      </c>
      <c r="K177" s="468" t="s">
        <v>2937</v>
      </c>
      <c r="L177" s="468" t="s">
        <v>1542</v>
      </c>
      <c r="M177" s="468" t="s">
        <v>2938</v>
      </c>
      <c r="N177" s="468" t="s">
        <v>1542</v>
      </c>
      <c r="O177" s="469"/>
      <c r="P177" s="379">
        <v>-1039730.28</v>
      </c>
      <c r="Q177" s="379">
        <v>-1145643.98</v>
      </c>
      <c r="R177" s="379">
        <v>-1181447.9099999999</v>
      </c>
      <c r="S177" s="379">
        <v>-1233217.0900000001</v>
      </c>
      <c r="T177" s="379">
        <v>-1264837.1100000001</v>
      </c>
      <c r="U177" s="379">
        <v>-1230384.5900000001</v>
      </c>
      <c r="V177" s="379">
        <v>-1192353.3999999999</v>
      </c>
      <c r="W177" s="379">
        <v>-1010017.64</v>
      </c>
      <c r="X177" s="379">
        <v>-870130.99</v>
      </c>
      <c r="Y177" s="379">
        <v>-499217.96</v>
      </c>
      <c r="Z177" s="379">
        <v>-608307.25</v>
      </c>
      <c r="AA177" s="379">
        <v>-595137.18999999994</v>
      </c>
      <c r="AB177" s="379">
        <v>-599251.47</v>
      </c>
      <c r="AC177" s="379"/>
      <c r="AD177" s="379"/>
      <c r="AE177" s="379">
        <v>-970848.83208333328</v>
      </c>
      <c r="AF177" s="481"/>
      <c r="AG177" s="482"/>
      <c r="AH177" s="471"/>
      <c r="AI177" s="471"/>
      <c r="AJ177" s="471"/>
      <c r="AK177" s="472"/>
      <c r="AL177" s="471">
        <v>0</v>
      </c>
      <c r="AM177" s="473">
        <v>-970848.83208333328</v>
      </c>
      <c r="AN177" s="471"/>
      <c r="AO177" s="474">
        <v>-970848.83208333328</v>
      </c>
      <c r="AP177" s="475"/>
      <c r="AQ177" s="476">
        <v>-599251.47</v>
      </c>
      <c r="AR177" s="471"/>
      <c r="AS177" s="471"/>
      <c r="AT177" s="471"/>
      <c r="AU177" s="471"/>
      <c r="AV177" s="477">
        <v>0</v>
      </c>
      <c r="AW177" s="471">
        <v>-599251.47</v>
      </c>
      <c r="AX177" s="471"/>
      <c r="AY177" s="473">
        <v>-599251.47</v>
      </c>
      <c r="AZ177" s="478"/>
      <c r="BA177" s="479">
        <v>0</v>
      </c>
      <c r="BC177" s="468" t="s">
        <v>2937</v>
      </c>
      <c r="BD177" s="468" t="s">
        <v>2937</v>
      </c>
      <c r="BE177" s="468" t="s">
        <v>2937</v>
      </c>
      <c r="BF177" s="468" t="s">
        <v>2937</v>
      </c>
      <c r="BG177" s="468" t="s">
        <v>1542</v>
      </c>
      <c r="BH177" s="468" t="s">
        <v>2938</v>
      </c>
      <c r="BI177" s="468" t="s">
        <v>1542</v>
      </c>
      <c r="BK177" s="468" t="b">
        <v>1</v>
      </c>
      <c r="BL177" s="468" t="b">
        <v>1</v>
      </c>
      <c r="BM177" s="468" t="b">
        <v>1</v>
      </c>
      <c r="BN177" s="468" t="b">
        <v>1</v>
      </c>
      <c r="BO177" s="468" t="b">
        <v>1</v>
      </c>
      <c r="BP177" s="468" t="b">
        <v>1</v>
      </c>
      <c r="BQ177" s="468" t="b">
        <v>1</v>
      </c>
      <c r="BS177" s="710"/>
    </row>
    <row r="178" spans="1:71" s="480" customFormat="1" ht="12" customHeight="1" x14ac:dyDescent="0.2">
      <c r="A178" s="496">
        <v>14400313</v>
      </c>
      <c r="B178" s="497" t="s">
        <v>3100</v>
      </c>
      <c r="C178" s="466" t="s">
        <v>1723</v>
      </c>
      <c r="D178" s="467" t="s">
        <v>1542</v>
      </c>
      <c r="E178" s="705"/>
      <c r="F178" s="466"/>
      <c r="G178" s="467"/>
      <c r="H178" s="468" t="s">
        <v>2937</v>
      </c>
      <c r="I178" s="468" t="s">
        <v>2937</v>
      </c>
      <c r="J178" s="468" t="s">
        <v>2937</v>
      </c>
      <c r="K178" s="468" t="s">
        <v>2937</v>
      </c>
      <c r="L178" s="468" t="s">
        <v>1542</v>
      </c>
      <c r="M178" s="468" t="s">
        <v>2938</v>
      </c>
      <c r="N178" s="468" t="s">
        <v>1542</v>
      </c>
      <c r="O178" s="469"/>
      <c r="P178" s="379">
        <v>-2885756.95</v>
      </c>
      <c r="Q178" s="379">
        <v>-319145.98</v>
      </c>
      <c r="R178" s="379">
        <v>-319145.98</v>
      </c>
      <c r="S178" s="379">
        <v>-2783925.67</v>
      </c>
      <c r="T178" s="379">
        <v>-319145.98</v>
      </c>
      <c r="U178" s="379">
        <v>-646823.89</v>
      </c>
      <c r="V178" s="379">
        <v>-3191544.33</v>
      </c>
      <c r="W178" s="379">
        <v>-646823.79</v>
      </c>
      <c r="X178" s="379">
        <v>-646844.18000000005</v>
      </c>
      <c r="Y178" s="379">
        <v>-3619092.18</v>
      </c>
      <c r="Z178" s="379">
        <v>-646844.18000000005</v>
      </c>
      <c r="AA178" s="379">
        <v>-1190894.18</v>
      </c>
      <c r="AB178" s="379">
        <v>-3993273.29</v>
      </c>
      <c r="AC178" s="379"/>
      <c r="AD178" s="379"/>
      <c r="AE178" s="379">
        <v>-1480812.1216666668</v>
      </c>
      <c r="AF178" s="481"/>
      <c r="AG178" s="482"/>
      <c r="AH178" s="471"/>
      <c r="AI178" s="471"/>
      <c r="AJ178" s="471"/>
      <c r="AK178" s="472"/>
      <c r="AL178" s="471">
        <v>0</v>
      </c>
      <c r="AM178" s="473">
        <v>-1480812.1216666668</v>
      </c>
      <c r="AN178" s="471"/>
      <c r="AO178" s="474">
        <v>-1480812.1216666668</v>
      </c>
      <c r="AP178" s="475"/>
      <c r="AQ178" s="476">
        <v>-3993273.29</v>
      </c>
      <c r="AR178" s="471"/>
      <c r="AS178" s="471"/>
      <c r="AT178" s="471"/>
      <c r="AU178" s="471"/>
      <c r="AV178" s="477">
        <v>0</v>
      </c>
      <c r="AW178" s="471">
        <v>-3993273.29</v>
      </c>
      <c r="AX178" s="471"/>
      <c r="AY178" s="473">
        <v>-3993273.29</v>
      </c>
      <c r="AZ178" s="478"/>
      <c r="BA178" s="479">
        <v>0</v>
      </c>
      <c r="BC178" s="468" t="s">
        <v>2937</v>
      </c>
      <c r="BD178" s="468" t="s">
        <v>2937</v>
      </c>
      <c r="BE178" s="468" t="s">
        <v>2937</v>
      </c>
      <c r="BF178" s="468" t="s">
        <v>2937</v>
      </c>
      <c r="BG178" s="468" t="s">
        <v>1542</v>
      </c>
      <c r="BH178" s="468" t="s">
        <v>2938</v>
      </c>
      <c r="BI178" s="468" t="s">
        <v>1542</v>
      </c>
      <c r="BK178" s="468" t="b">
        <v>1</v>
      </c>
      <c r="BL178" s="468" t="b">
        <v>1</v>
      </c>
      <c r="BM178" s="468" t="b">
        <v>1</v>
      </c>
      <c r="BN178" s="468" t="b">
        <v>1</v>
      </c>
      <c r="BO178" s="468" t="b">
        <v>1</v>
      </c>
      <c r="BP178" s="468" t="b">
        <v>1</v>
      </c>
      <c r="BQ178" s="468" t="b">
        <v>1</v>
      </c>
      <c r="BS178" s="710"/>
    </row>
    <row r="179" spans="1:71" s="480" customFormat="1" ht="12" customHeight="1" x14ac:dyDescent="0.2">
      <c r="A179" s="496">
        <v>14400323</v>
      </c>
      <c r="B179" s="497" t="s">
        <v>3101</v>
      </c>
      <c r="C179" s="466" t="s">
        <v>1724</v>
      </c>
      <c r="D179" s="467" t="s">
        <v>1542</v>
      </c>
      <c r="E179" s="705"/>
      <c r="F179" s="466"/>
      <c r="G179" s="467"/>
      <c r="H179" s="468" t="s">
        <v>2937</v>
      </c>
      <c r="I179" s="468" t="s">
        <v>2937</v>
      </c>
      <c r="J179" s="468" t="s">
        <v>2937</v>
      </c>
      <c r="K179" s="468" t="s">
        <v>2937</v>
      </c>
      <c r="L179" s="468" t="s">
        <v>1542</v>
      </c>
      <c r="M179" s="468" t="s">
        <v>2938</v>
      </c>
      <c r="N179" s="468" t="s">
        <v>1542</v>
      </c>
      <c r="O179" s="469"/>
      <c r="P179" s="379">
        <v>0</v>
      </c>
      <c r="Q179" s="379">
        <v>0</v>
      </c>
      <c r="R179" s="379">
        <v>0</v>
      </c>
      <c r="S179" s="379">
        <v>0</v>
      </c>
      <c r="T179" s="379">
        <v>0</v>
      </c>
      <c r="U179" s="379">
        <v>0</v>
      </c>
      <c r="V179" s="379">
        <v>0</v>
      </c>
      <c r="W179" s="379">
        <v>0</v>
      </c>
      <c r="X179" s="379">
        <v>0</v>
      </c>
      <c r="Y179" s="379">
        <v>0</v>
      </c>
      <c r="Z179" s="379">
        <v>0</v>
      </c>
      <c r="AA179" s="379">
        <v>0</v>
      </c>
      <c r="AB179" s="379">
        <v>0</v>
      </c>
      <c r="AC179" s="379"/>
      <c r="AD179" s="379"/>
      <c r="AE179" s="379">
        <v>0</v>
      </c>
      <c r="AF179" s="481"/>
      <c r="AG179" s="482"/>
      <c r="AH179" s="471"/>
      <c r="AI179" s="471"/>
      <c r="AJ179" s="471"/>
      <c r="AK179" s="472"/>
      <c r="AL179" s="471">
        <v>0</v>
      </c>
      <c r="AM179" s="473">
        <v>0</v>
      </c>
      <c r="AN179" s="471"/>
      <c r="AO179" s="474">
        <v>0</v>
      </c>
      <c r="AP179" s="475"/>
      <c r="AQ179" s="476">
        <v>0</v>
      </c>
      <c r="AR179" s="471"/>
      <c r="AS179" s="471"/>
      <c r="AT179" s="471"/>
      <c r="AU179" s="471"/>
      <c r="AV179" s="477">
        <v>0</v>
      </c>
      <c r="AW179" s="471">
        <v>0</v>
      </c>
      <c r="AX179" s="471"/>
      <c r="AY179" s="473">
        <v>0</v>
      </c>
      <c r="AZ179" s="478"/>
      <c r="BA179" s="479">
        <v>0</v>
      </c>
      <c r="BC179" s="468" t="s">
        <v>2937</v>
      </c>
      <c r="BD179" s="468" t="s">
        <v>2937</v>
      </c>
      <c r="BE179" s="468" t="s">
        <v>2937</v>
      </c>
      <c r="BF179" s="468" t="s">
        <v>2937</v>
      </c>
      <c r="BG179" s="468" t="s">
        <v>1542</v>
      </c>
      <c r="BH179" s="468" t="s">
        <v>2938</v>
      </c>
      <c r="BI179" s="468" t="s">
        <v>1542</v>
      </c>
      <c r="BK179" s="468" t="b">
        <v>1</v>
      </c>
      <c r="BL179" s="468" t="b">
        <v>1</v>
      </c>
      <c r="BM179" s="468" t="b">
        <v>1</v>
      </c>
      <c r="BN179" s="468" t="b">
        <v>1</v>
      </c>
      <c r="BO179" s="468" t="b">
        <v>1</v>
      </c>
      <c r="BP179" s="468" t="b">
        <v>1</v>
      </c>
      <c r="BQ179" s="468" t="b">
        <v>1</v>
      </c>
      <c r="BS179" s="710"/>
    </row>
    <row r="180" spans="1:71" s="480" customFormat="1" ht="12" customHeight="1" x14ac:dyDescent="0.2">
      <c r="A180" s="514">
        <v>14400333</v>
      </c>
      <c r="B180" s="515" t="s">
        <v>3102</v>
      </c>
      <c r="C180" s="483" t="s">
        <v>3103</v>
      </c>
      <c r="D180" s="484" t="s">
        <v>1542</v>
      </c>
      <c r="E180" s="730"/>
      <c r="F180" s="520">
        <v>42720</v>
      </c>
      <c r="G180" s="484"/>
      <c r="H180" s="486" t="s">
        <v>2937</v>
      </c>
      <c r="I180" s="486" t="s">
        <v>2937</v>
      </c>
      <c r="J180" s="486" t="s">
        <v>2937</v>
      </c>
      <c r="K180" s="486" t="s">
        <v>2937</v>
      </c>
      <c r="L180" s="486" t="s">
        <v>1542</v>
      </c>
      <c r="M180" s="486" t="s">
        <v>2938</v>
      </c>
      <c r="N180" s="486" t="s">
        <v>1542</v>
      </c>
      <c r="O180" s="487"/>
      <c r="P180" s="381">
        <v>0</v>
      </c>
      <c r="Q180" s="381">
        <v>0</v>
      </c>
      <c r="R180" s="381">
        <v>0</v>
      </c>
      <c r="S180" s="381">
        <v>0</v>
      </c>
      <c r="T180" s="381">
        <v>0</v>
      </c>
      <c r="U180" s="381">
        <v>0</v>
      </c>
      <c r="V180" s="381">
        <v>0</v>
      </c>
      <c r="W180" s="381">
        <v>0</v>
      </c>
      <c r="X180" s="381">
        <v>0</v>
      </c>
      <c r="Y180" s="381">
        <v>0</v>
      </c>
      <c r="Z180" s="381">
        <v>0</v>
      </c>
      <c r="AA180" s="381">
        <v>0</v>
      </c>
      <c r="AB180" s="381">
        <v>0</v>
      </c>
      <c r="AC180" s="381"/>
      <c r="AD180" s="381"/>
      <c r="AE180" s="381">
        <v>0</v>
      </c>
      <c r="AF180" s="488"/>
      <c r="AG180" s="489"/>
      <c r="AH180" s="490"/>
      <c r="AI180" s="490"/>
      <c r="AJ180" s="490"/>
      <c r="AK180" s="491"/>
      <c r="AL180" s="490">
        <v>0</v>
      </c>
      <c r="AM180" s="492">
        <v>0</v>
      </c>
      <c r="AN180" s="490"/>
      <c r="AO180" s="493">
        <v>0</v>
      </c>
      <c r="AP180" s="490"/>
      <c r="AQ180" s="494">
        <v>0</v>
      </c>
      <c r="AR180" s="490"/>
      <c r="AS180" s="490"/>
      <c r="AT180" s="490"/>
      <c r="AU180" s="490"/>
      <c r="AV180" s="495">
        <v>0</v>
      </c>
      <c r="AW180" s="490">
        <v>0</v>
      </c>
      <c r="AX180" s="490"/>
      <c r="AY180" s="492">
        <v>0</v>
      </c>
      <c r="AZ180" s="731"/>
      <c r="BA180" s="479">
        <v>0</v>
      </c>
      <c r="BC180" s="486" t="s">
        <v>2937</v>
      </c>
      <c r="BD180" s="486" t="s">
        <v>2937</v>
      </c>
      <c r="BE180" s="486" t="s">
        <v>2937</v>
      </c>
      <c r="BF180" s="468" t="s">
        <v>2937</v>
      </c>
      <c r="BG180" s="468" t="s">
        <v>1542</v>
      </c>
      <c r="BH180" s="468" t="s">
        <v>2938</v>
      </c>
      <c r="BI180" s="468" t="s">
        <v>1542</v>
      </c>
      <c r="BK180" s="468" t="b">
        <v>1</v>
      </c>
      <c r="BL180" s="468" t="b">
        <v>1</v>
      </c>
      <c r="BM180" s="468" t="b">
        <v>1</v>
      </c>
      <c r="BN180" s="468" t="b">
        <v>1</v>
      </c>
      <c r="BO180" s="468" t="b">
        <v>1</v>
      </c>
      <c r="BP180" s="468" t="b">
        <v>1</v>
      </c>
      <c r="BQ180" s="468" t="b">
        <v>1</v>
      </c>
      <c r="BS180" s="743"/>
    </row>
    <row r="181" spans="1:71" s="480" customFormat="1" ht="12" customHeight="1" x14ac:dyDescent="0.2">
      <c r="A181" s="496">
        <v>14400343</v>
      </c>
      <c r="B181" s="497" t="s">
        <v>3104</v>
      </c>
      <c r="C181" s="466" t="s">
        <v>1725</v>
      </c>
      <c r="D181" s="467" t="s">
        <v>1542</v>
      </c>
      <c r="E181" s="705"/>
      <c r="F181" s="466"/>
      <c r="G181" s="467"/>
      <c r="H181" s="468" t="s">
        <v>2937</v>
      </c>
      <c r="I181" s="468" t="s">
        <v>2937</v>
      </c>
      <c r="J181" s="468" t="s">
        <v>2937</v>
      </c>
      <c r="K181" s="468" t="s">
        <v>2937</v>
      </c>
      <c r="L181" s="468" t="s">
        <v>1542</v>
      </c>
      <c r="M181" s="468" t="s">
        <v>2938</v>
      </c>
      <c r="N181" s="468" t="s">
        <v>1542</v>
      </c>
      <c r="O181" s="469"/>
      <c r="P181" s="379">
        <v>-1181186.76</v>
      </c>
      <c r="Q181" s="379">
        <v>-1170223.08</v>
      </c>
      <c r="R181" s="379">
        <v>-1161946.81</v>
      </c>
      <c r="S181" s="379">
        <v>-1282919.98</v>
      </c>
      <c r="T181" s="379">
        <v>-1238676.04</v>
      </c>
      <c r="U181" s="379">
        <v>-1224145.67</v>
      </c>
      <c r="V181" s="379">
        <v>-1218471.3999999999</v>
      </c>
      <c r="W181" s="379">
        <v>-1230639.67</v>
      </c>
      <c r="X181" s="379">
        <v>-1218611.6399999999</v>
      </c>
      <c r="Y181" s="379">
        <v>-1363343.19</v>
      </c>
      <c r="Z181" s="379">
        <v>-1356295.29</v>
      </c>
      <c r="AA181" s="379">
        <v>-1394953.28</v>
      </c>
      <c r="AB181" s="379">
        <v>-1423460.42</v>
      </c>
      <c r="AC181" s="379"/>
      <c r="AD181" s="379"/>
      <c r="AE181" s="379">
        <v>-1263545.8033333332</v>
      </c>
      <c r="AF181" s="481"/>
      <c r="AG181" s="482"/>
      <c r="AH181" s="471"/>
      <c r="AI181" s="471"/>
      <c r="AJ181" s="471"/>
      <c r="AK181" s="472"/>
      <c r="AL181" s="471">
        <v>0</v>
      </c>
      <c r="AM181" s="473">
        <v>-1263545.8033333332</v>
      </c>
      <c r="AN181" s="471"/>
      <c r="AO181" s="474">
        <v>-1263545.8033333332</v>
      </c>
      <c r="AP181" s="475"/>
      <c r="AQ181" s="476">
        <v>-1423460.42</v>
      </c>
      <c r="AR181" s="471"/>
      <c r="AS181" s="471"/>
      <c r="AT181" s="471"/>
      <c r="AU181" s="471"/>
      <c r="AV181" s="477">
        <v>0</v>
      </c>
      <c r="AW181" s="471">
        <v>-1423460.42</v>
      </c>
      <c r="AX181" s="471"/>
      <c r="AY181" s="473">
        <v>-1423460.42</v>
      </c>
      <c r="AZ181" s="478"/>
      <c r="BA181" s="479">
        <v>0</v>
      </c>
      <c r="BC181" s="468" t="s">
        <v>2937</v>
      </c>
      <c r="BD181" s="468" t="s">
        <v>2937</v>
      </c>
      <c r="BE181" s="468" t="s">
        <v>2937</v>
      </c>
      <c r="BF181" s="468" t="s">
        <v>2937</v>
      </c>
      <c r="BG181" s="468" t="s">
        <v>1542</v>
      </c>
      <c r="BH181" s="468" t="s">
        <v>2938</v>
      </c>
      <c r="BI181" s="468" t="s">
        <v>1542</v>
      </c>
      <c r="BK181" s="468" t="b">
        <v>1</v>
      </c>
      <c r="BL181" s="468" t="b">
        <v>1</v>
      </c>
      <c r="BM181" s="468" t="b">
        <v>1</v>
      </c>
      <c r="BN181" s="468" t="b">
        <v>1</v>
      </c>
      <c r="BO181" s="468" t="b">
        <v>1</v>
      </c>
      <c r="BP181" s="468" t="b">
        <v>1</v>
      </c>
      <c r="BQ181" s="468" t="b">
        <v>1</v>
      </c>
      <c r="BS181" s="743"/>
    </row>
    <row r="182" spans="1:71" s="480" customFormat="1" ht="12" customHeight="1" x14ac:dyDescent="0.2">
      <c r="A182" s="496">
        <v>14400353</v>
      </c>
      <c r="B182" s="497" t="s">
        <v>3105</v>
      </c>
      <c r="C182" s="466" t="s">
        <v>1726</v>
      </c>
      <c r="D182" s="467" t="s">
        <v>1542</v>
      </c>
      <c r="E182" s="705"/>
      <c r="F182" s="466"/>
      <c r="G182" s="467"/>
      <c r="H182" s="468" t="s">
        <v>2937</v>
      </c>
      <c r="I182" s="468" t="s">
        <v>2937</v>
      </c>
      <c r="J182" s="468" t="s">
        <v>2937</v>
      </c>
      <c r="K182" s="468" t="s">
        <v>2937</v>
      </c>
      <c r="L182" s="468" t="s">
        <v>1542</v>
      </c>
      <c r="M182" s="468" t="s">
        <v>2938</v>
      </c>
      <c r="N182" s="468" t="s">
        <v>1542</v>
      </c>
      <c r="O182" s="469"/>
      <c r="P182" s="379">
        <v>-410684.93</v>
      </c>
      <c r="Q182" s="379">
        <v>-422851.47</v>
      </c>
      <c r="R182" s="379">
        <v>-462147.86</v>
      </c>
      <c r="S182" s="379">
        <v>-533222.67000000004</v>
      </c>
      <c r="T182" s="379">
        <v>-581238.87</v>
      </c>
      <c r="U182" s="379">
        <v>-590967.9</v>
      </c>
      <c r="V182" s="379">
        <v>-589852.32999999996</v>
      </c>
      <c r="W182" s="379">
        <v>-589896.51</v>
      </c>
      <c r="X182" s="379">
        <v>-590733.01</v>
      </c>
      <c r="Y182" s="379">
        <v>-593207.14</v>
      </c>
      <c r="Z182" s="379">
        <v>-594160.24</v>
      </c>
      <c r="AA182" s="379">
        <v>-593191.25</v>
      </c>
      <c r="AB182" s="379">
        <v>-528130.71</v>
      </c>
      <c r="AC182" s="379"/>
      <c r="AD182" s="379"/>
      <c r="AE182" s="379">
        <v>-550906.42249999999</v>
      </c>
      <c r="AF182" s="481"/>
      <c r="AG182" s="482"/>
      <c r="AH182" s="471"/>
      <c r="AI182" s="471"/>
      <c r="AJ182" s="471"/>
      <c r="AK182" s="472"/>
      <c r="AL182" s="471">
        <v>0</v>
      </c>
      <c r="AM182" s="473">
        <v>-550906.42249999999</v>
      </c>
      <c r="AN182" s="471"/>
      <c r="AO182" s="474">
        <v>-550906.42249999999</v>
      </c>
      <c r="AP182" s="475"/>
      <c r="AQ182" s="476">
        <v>-528130.71</v>
      </c>
      <c r="AR182" s="471"/>
      <c r="AS182" s="471"/>
      <c r="AT182" s="471"/>
      <c r="AU182" s="471"/>
      <c r="AV182" s="477">
        <v>0</v>
      </c>
      <c r="AW182" s="471">
        <v>-528130.71</v>
      </c>
      <c r="AX182" s="471"/>
      <c r="AY182" s="473">
        <v>-528130.71</v>
      </c>
      <c r="AZ182" s="478"/>
      <c r="BA182" s="479">
        <v>0</v>
      </c>
      <c r="BC182" s="468" t="s">
        <v>2937</v>
      </c>
      <c r="BD182" s="468" t="s">
        <v>2937</v>
      </c>
      <c r="BE182" s="468" t="s">
        <v>2937</v>
      </c>
      <c r="BF182" s="468" t="s">
        <v>2937</v>
      </c>
      <c r="BG182" s="468" t="s">
        <v>1542</v>
      </c>
      <c r="BH182" s="468" t="s">
        <v>2938</v>
      </c>
      <c r="BI182" s="468" t="s">
        <v>1542</v>
      </c>
      <c r="BK182" s="468" t="b">
        <v>1</v>
      </c>
      <c r="BL182" s="468" t="b">
        <v>1</v>
      </c>
      <c r="BM182" s="468" t="b">
        <v>1</v>
      </c>
      <c r="BN182" s="468" t="b">
        <v>1</v>
      </c>
      <c r="BO182" s="468" t="b">
        <v>1</v>
      </c>
      <c r="BP182" s="468" t="b">
        <v>1</v>
      </c>
      <c r="BQ182" s="468" t="b">
        <v>1</v>
      </c>
      <c r="BS182" s="710"/>
    </row>
    <row r="183" spans="1:71" s="480" customFormat="1" ht="13.9" customHeight="1" x14ac:dyDescent="0.2">
      <c r="A183" s="496">
        <v>14600000</v>
      </c>
      <c r="B183" s="497" t="s">
        <v>3106</v>
      </c>
      <c r="C183" s="466" t="s">
        <v>1727</v>
      </c>
      <c r="D183" s="467" t="s">
        <v>1541</v>
      </c>
      <c r="E183" s="705"/>
      <c r="F183" s="466"/>
      <c r="G183" s="467"/>
      <c r="H183" s="468" t="s">
        <v>2937</v>
      </c>
      <c r="I183" s="468" t="s">
        <v>2937</v>
      </c>
      <c r="J183" s="468" t="s">
        <v>2937</v>
      </c>
      <c r="K183" s="468" t="s">
        <v>1541</v>
      </c>
      <c r="L183" s="468" t="s">
        <v>2938</v>
      </c>
      <c r="M183" s="468" t="s">
        <v>2938</v>
      </c>
      <c r="N183" s="468" t="s">
        <v>2937</v>
      </c>
      <c r="O183" s="469"/>
      <c r="P183" s="379">
        <v>3368039.95</v>
      </c>
      <c r="Q183" s="379">
        <v>2981194.85</v>
      </c>
      <c r="R183" s="379">
        <v>8645810.1500000004</v>
      </c>
      <c r="S183" s="379">
        <v>11139705.560000001</v>
      </c>
      <c r="T183" s="379">
        <v>6943214.7400000002</v>
      </c>
      <c r="U183" s="379">
        <v>0</v>
      </c>
      <c r="V183" s="379">
        <v>0</v>
      </c>
      <c r="W183" s="379">
        <v>0</v>
      </c>
      <c r="X183" s="379">
        <v>0</v>
      </c>
      <c r="Y183" s="379">
        <v>0</v>
      </c>
      <c r="Z183" s="379">
        <v>0</v>
      </c>
      <c r="AA183" s="379">
        <v>0</v>
      </c>
      <c r="AB183" s="379">
        <v>0</v>
      </c>
      <c r="AC183" s="379"/>
      <c r="AD183" s="379"/>
      <c r="AE183" s="379">
        <v>2616162.1062500007</v>
      </c>
      <c r="AF183" s="481"/>
      <c r="AG183" s="482"/>
      <c r="AH183" s="471"/>
      <c r="AI183" s="471"/>
      <c r="AJ183" s="471"/>
      <c r="AK183" s="472">
        <v>2616162.1062500007</v>
      </c>
      <c r="AL183" s="471">
        <v>2616162.1062500007</v>
      </c>
      <c r="AM183" s="473"/>
      <c r="AN183" s="471"/>
      <c r="AO183" s="474">
        <v>0</v>
      </c>
      <c r="AP183" s="475"/>
      <c r="AQ183" s="476">
        <v>0</v>
      </c>
      <c r="AR183" s="471"/>
      <c r="AS183" s="471"/>
      <c r="AT183" s="471"/>
      <c r="AU183" s="471">
        <v>0</v>
      </c>
      <c r="AV183" s="477">
        <v>0</v>
      </c>
      <c r="AW183" s="471"/>
      <c r="AX183" s="471"/>
      <c r="AY183" s="473">
        <v>0</v>
      </c>
      <c r="AZ183" s="478" t="s">
        <v>2914</v>
      </c>
      <c r="BA183" s="479">
        <v>0</v>
      </c>
      <c r="BC183" s="468" t="s">
        <v>2937</v>
      </c>
      <c r="BD183" s="468" t="s">
        <v>2937</v>
      </c>
      <c r="BE183" s="468" t="s">
        <v>2937</v>
      </c>
      <c r="BF183" s="468" t="s">
        <v>1541</v>
      </c>
      <c r="BG183" s="468" t="s">
        <v>2938</v>
      </c>
      <c r="BH183" s="468" t="s">
        <v>2938</v>
      </c>
      <c r="BI183" s="468" t="s">
        <v>2937</v>
      </c>
      <c r="BK183" s="468" t="b">
        <v>1</v>
      </c>
      <c r="BL183" s="468" t="b">
        <v>1</v>
      </c>
      <c r="BM183" s="468" t="b">
        <v>1</v>
      </c>
      <c r="BN183" s="468" t="b">
        <v>1</v>
      </c>
      <c r="BO183" s="468" t="b">
        <v>1</v>
      </c>
      <c r="BP183" s="468" t="b">
        <v>1</v>
      </c>
      <c r="BQ183" s="468" t="b">
        <v>1</v>
      </c>
      <c r="BS183" s="745"/>
    </row>
    <row r="184" spans="1:71" s="480" customFormat="1" ht="12" customHeight="1" x14ac:dyDescent="0.25">
      <c r="A184" s="498">
        <v>14601004</v>
      </c>
      <c r="B184" s="499" t="s">
        <v>1728</v>
      </c>
      <c r="C184" s="746" t="s">
        <v>1729</v>
      </c>
      <c r="D184" s="484" t="s">
        <v>1541</v>
      </c>
      <c r="E184" s="730"/>
      <c r="F184" s="521">
        <v>43221</v>
      </c>
      <c r="G184" s="484"/>
      <c r="H184" s="486"/>
      <c r="I184" s="486"/>
      <c r="J184" s="486"/>
      <c r="K184" s="486" t="s">
        <v>1541</v>
      </c>
      <c r="L184" s="486" t="s">
        <v>2938</v>
      </c>
      <c r="M184" s="486" t="s">
        <v>2938</v>
      </c>
      <c r="N184" s="486" t="s">
        <v>2937</v>
      </c>
      <c r="O184" s="487"/>
      <c r="P184" s="381"/>
      <c r="Q184" s="381"/>
      <c r="R184" s="381"/>
      <c r="S184" s="381"/>
      <c r="T184" s="381"/>
      <c r="U184" s="381">
        <v>44506.98</v>
      </c>
      <c r="V184" s="381">
        <v>51771.39</v>
      </c>
      <c r="W184" s="381">
        <v>36381.64</v>
      </c>
      <c r="X184" s="381">
        <v>42691.71</v>
      </c>
      <c r="Y184" s="381">
        <v>40031.040000000001</v>
      </c>
      <c r="Z184" s="381">
        <v>42109.07</v>
      </c>
      <c r="AA184" s="381">
        <v>43234.66</v>
      </c>
      <c r="AB184" s="381">
        <v>36119.370000000003</v>
      </c>
      <c r="AC184" s="381"/>
      <c r="AD184" s="381"/>
      <c r="AE184" s="381">
        <v>26565.514583333334</v>
      </c>
      <c r="AF184" s="488"/>
      <c r="AG184" s="489"/>
      <c r="AH184" s="490"/>
      <c r="AI184" s="490"/>
      <c r="AJ184" s="490"/>
      <c r="AK184" s="491">
        <v>26565.514583333334</v>
      </c>
      <c r="AL184" s="490">
        <v>26565.514583333334</v>
      </c>
      <c r="AM184" s="492"/>
      <c r="AN184" s="490"/>
      <c r="AO184" s="493">
        <v>0</v>
      </c>
      <c r="AP184" s="490"/>
      <c r="AQ184" s="494">
        <v>36119.370000000003</v>
      </c>
      <c r="AR184" s="490"/>
      <c r="AS184" s="490"/>
      <c r="AT184" s="490"/>
      <c r="AU184" s="490">
        <v>36119.370000000003</v>
      </c>
      <c r="AV184" s="495">
        <v>36119.370000000003</v>
      </c>
      <c r="AW184" s="490"/>
      <c r="AX184" s="490"/>
      <c r="AY184" s="492">
        <v>0</v>
      </c>
      <c r="AZ184" s="731" t="s">
        <v>2914</v>
      </c>
      <c r="BA184" s="479">
        <v>0</v>
      </c>
      <c r="BC184" s="486"/>
      <c r="BD184" s="486"/>
      <c r="BE184" s="486"/>
      <c r="BF184" s="468" t="s">
        <v>1541</v>
      </c>
      <c r="BG184" s="468" t="s">
        <v>2938</v>
      </c>
      <c r="BH184" s="468" t="s">
        <v>2938</v>
      </c>
      <c r="BI184" s="468" t="s">
        <v>2937</v>
      </c>
      <c r="BK184" s="468" t="b">
        <v>1</v>
      </c>
      <c r="BL184" s="468" t="b">
        <v>1</v>
      </c>
      <c r="BM184" s="468" t="b">
        <v>1</v>
      </c>
      <c r="BN184" s="468" t="b">
        <v>1</v>
      </c>
      <c r="BO184" s="468" t="b">
        <v>1</v>
      </c>
      <c r="BP184" s="468" t="b">
        <v>1</v>
      </c>
      <c r="BQ184" s="468" t="b">
        <v>1</v>
      </c>
      <c r="BS184" s="710"/>
    </row>
    <row r="185" spans="1:71" s="480" customFormat="1" ht="12" customHeight="1" x14ac:dyDescent="0.25">
      <c r="A185" s="498">
        <v>14602502</v>
      </c>
      <c r="B185" s="746" t="s">
        <v>3107</v>
      </c>
      <c r="C185" s="746" t="s">
        <v>1730</v>
      </c>
      <c r="D185" s="484" t="s">
        <v>1541</v>
      </c>
      <c r="E185" s="730"/>
      <c r="F185" s="521">
        <v>43221</v>
      </c>
      <c r="G185" s="484"/>
      <c r="H185" s="486"/>
      <c r="I185" s="486"/>
      <c r="J185" s="486"/>
      <c r="K185" s="486" t="s">
        <v>1541</v>
      </c>
      <c r="L185" s="486" t="s">
        <v>2938</v>
      </c>
      <c r="M185" s="486" t="s">
        <v>2938</v>
      </c>
      <c r="N185" s="486" t="s">
        <v>2937</v>
      </c>
      <c r="O185" s="487"/>
      <c r="P185" s="381"/>
      <c r="Q185" s="381"/>
      <c r="R185" s="381"/>
      <c r="S185" s="381"/>
      <c r="T185" s="381"/>
      <c r="U185" s="381">
        <v>6222605.0099999998</v>
      </c>
      <c r="V185" s="381">
        <v>6746583.0099999998</v>
      </c>
      <c r="W185" s="381">
        <v>2594737.4</v>
      </c>
      <c r="X185" s="381">
        <v>2407276.38</v>
      </c>
      <c r="Y185" s="381">
        <v>8137743.3899999997</v>
      </c>
      <c r="Z185" s="381">
        <v>1265538.77</v>
      </c>
      <c r="AA185" s="381">
        <v>2433252.5</v>
      </c>
      <c r="AB185" s="381">
        <v>7328142.8200000003</v>
      </c>
      <c r="AC185" s="381"/>
      <c r="AD185" s="381"/>
      <c r="AE185" s="381">
        <v>2789317.3225000002</v>
      </c>
      <c r="AF185" s="488"/>
      <c r="AG185" s="489"/>
      <c r="AH185" s="490"/>
      <c r="AI185" s="490"/>
      <c r="AJ185" s="490"/>
      <c r="AK185" s="491">
        <v>2789317.3225000002</v>
      </c>
      <c r="AL185" s="490">
        <v>2789317.3225000002</v>
      </c>
      <c r="AM185" s="492"/>
      <c r="AN185" s="490"/>
      <c r="AO185" s="493">
        <v>0</v>
      </c>
      <c r="AP185" s="490"/>
      <c r="AQ185" s="494">
        <v>7328142.8200000003</v>
      </c>
      <c r="AR185" s="490"/>
      <c r="AS185" s="490"/>
      <c r="AT185" s="490"/>
      <c r="AU185" s="490">
        <v>7328142.8200000003</v>
      </c>
      <c r="AV185" s="495">
        <v>7328142.8200000003</v>
      </c>
      <c r="AW185" s="490"/>
      <c r="AX185" s="490"/>
      <c r="AY185" s="492">
        <v>0</v>
      </c>
      <c r="AZ185" s="731" t="s">
        <v>2914</v>
      </c>
      <c r="BA185" s="479">
        <v>0</v>
      </c>
      <c r="BC185" s="486"/>
      <c r="BD185" s="486"/>
      <c r="BE185" s="486"/>
      <c r="BF185" s="468" t="s">
        <v>1541</v>
      </c>
      <c r="BG185" s="468" t="s">
        <v>2938</v>
      </c>
      <c r="BH185" s="468" t="s">
        <v>2938</v>
      </c>
      <c r="BI185" s="468" t="s">
        <v>2937</v>
      </c>
      <c r="BK185" s="468" t="b">
        <v>1</v>
      </c>
      <c r="BL185" s="468" t="b">
        <v>1</v>
      </c>
      <c r="BM185" s="468" t="b">
        <v>1</v>
      </c>
      <c r="BN185" s="468" t="b">
        <v>1</v>
      </c>
      <c r="BO185" s="468" t="b">
        <v>1</v>
      </c>
      <c r="BP185" s="468" t="b">
        <v>1</v>
      </c>
      <c r="BQ185" s="468" t="b">
        <v>1</v>
      </c>
      <c r="BS185" s="710"/>
    </row>
    <row r="186" spans="1:71" s="480" customFormat="1" ht="12" customHeight="1" x14ac:dyDescent="0.25">
      <c r="A186" s="498">
        <v>14609470</v>
      </c>
      <c r="B186" s="746" t="s">
        <v>3108</v>
      </c>
      <c r="C186" s="746" t="s">
        <v>1731</v>
      </c>
      <c r="D186" s="484" t="s">
        <v>1541</v>
      </c>
      <c r="E186" s="730"/>
      <c r="F186" s="521">
        <v>43221</v>
      </c>
      <c r="G186" s="484"/>
      <c r="H186" s="486"/>
      <c r="I186" s="486"/>
      <c r="J186" s="486"/>
      <c r="K186" s="486" t="s">
        <v>1541</v>
      </c>
      <c r="L186" s="486" t="s">
        <v>2938</v>
      </c>
      <c r="M186" s="486" t="s">
        <v>2938</v>
      </c>
      <c r="N186" s="486" t="s">
        <v>2937</v>
      </c>
      <c r="O186" s="487"/>
      <c r="P186" s="381"/>
      <c r="Q186" s="381"/>
      <c r="R186" s="381"/>
      <c r="S186" s="381"/>
      <c r="T186" s="381"/>
      <c r="U186" s="381">
        <v>583975.30000000005</v>
      </c>
      <c r="V186" s="381">
        <v>501834.74</v>
      </c>
      <c r="W186" s="381">
        <v>644210.11</v>
      </c>
      <c r="X186" s="381">
        <v>766483.57</v>
      </c>
      <c r="Y186" s="381">
        <v>958367.01</v>
      </c>
      <c r="Z186" s="381">
        <v>1075442.57</v>
      </c>
      <c r="AA186" s="381">
        <v>1259464.17</v>
      </c>
      <c r="AB186" s="381">
        <v>1029691.52</v>
      </c>
      <c r="AC186" s="381"/>
      <c r="AD186" s="381"/>
      <c r="AE186" s="381">
        <v>525385.26916666667</v>
      </c>
      <c r="AF186" s="488"/>
      <c r="AG186" s="489"/>
      <c r="AH186" s="490"/>
      <c r="AI186" s="490"/>
      <c r="AJ186" s="490"/>
      <c r="AK186" s="491">
        <v>525385.26916666667</v>
      </c>
      <c r="AL186" s="490">
        <v>525385.26916666667</v>
      </c>
      <c r="AM186" s="492"/>
      <c r="AN186" s="490"/>
      <c r="AO186" s="493">
        <v>0</v>
      </c>
      <c r="AP186" s="490"/>
      <c r="AQ186" s="494">
        <v>1029691.52</v>
      </c>
      <c r="AR186" s="490"/>
      <c r="AS186" s="490"/>
      <c r="AT186" s="490"/>
      <c r="AU186" s="490">
        <v>1029691.52</v>
      </c>
      <c r="AV186" s="495">
        <v>1029691.52</v>
      </c>
      <c r="AW186" s="490"/>
      <c r="AX186" s="490"/>
      <c r="AY186" s="492">
        <v>0</v>
      </c>
      <c r="AZ186" s="731" t="s">
        <v>2914</v>
      </c>
      <c r="BA186" s="479">
        <v>0</v>
      </c>
      <c r="BC186" s="486"/>
      <c r="BD186" s="486"/>
      <c r="BE186" s="486"/>
      <c r="BF186" s="468" t="s">
        <v>1541</v>
      </c>
      <c r="BG186" s="468" t="s">
        <v>2938</v>
      </c>
      <c r="BH186" s="468" t="s">
        <v>2938</v>
      </c>
      <c r="BI186" s="468" t="s">
        <v>2937</v>
      </c>
      <c r="BK186" s="468" t="b">
        <v>1</v>
      </c>
      <c r="BL186" s="468" t="b">
        <v>1</v>
      </c>
      <c r="BM186" s="468" t="b">
        <v>1</v>
      </c>
      <c r="BN186" s="468" t="b">
        <v>1</v>
      </c>
      <c r="BO186" s="468" t="b">
        <v>1</v>
      </c>
      <c r="BP186" s="468" t="b">
        <v>1</v>
      </c>
      <c r="BQ186" s="468" t="b">
        <v>1</v>
      </c>
      <c r="BS186" s="710"/>
    </row>
    <row r="187" spans="1:71" s="480" customFormat="1" ht="12" customHeight="1" x14ac:dyDescent="0.25">
      <c r="A187" s="498">
        <v>14609480</v>
      </c>
      <c r="B187" s="746" t="s">
        <v>3109</v>
      </c>
      <c r="C187" s="746" t="s">
        <v>1732</v>
      </c>
      <c r="D187" s="484" t="s">
        <v>1541</v>
      </c>
      <c r="E187" s="730"/>
      <c r="F187" s="521">
        <v>43221</v>
      </c>
      <c r="G187" s="484"/>
      <c r="H187" s="486"/>
      <c r="I187" s="486"/>
      <c r="J187" s="486"/>
      <c r="K187" s="486" t="s">
        <v>1541</v>
      </c>
      <c r="L187" s="486" t="s">
        <v>2938</v>
      </c>
      <c r="M187" s="486" t="s">
        <v>2938</v>
      </c>
      <c r="N187" s="486" t="s">
        <v>2937</v>
      </c>
      <c r="O187" s="487"/>
      <c r="P187" s="381"/>
      <c r="Q187" s="381"/>
      <c r="R187" s="381"/>
      <c r="S187" s="381"/>
      <c r="T187" s="381"/>
      <c r="U187" s="381">
        <v>35651.89</v>
      </c>
      <c r="V187" s="381">
        <v>239.16</v>
      </c>
      <c r="W187" s="381">
        <v>1146.19</v>
      </c>
      <c r="X187" s="381">
        <v>4704.0600000000004</v>
      </c>
      <c r="Y187" s="381">
        <v>2285.79</v>
      </c>
      <c r="Z187" s="381">
        <v>3498.3</v>
      </c>
      <c r="AA187" s="381">
        <v>4911.1499999999996</v>
      </c>
      <c r="AB187" s="381">
        <v>118.4</v>
      </c>
      <c r="AC187" s="381"/>
      <c r="AD187" s="381"/>
      <c r="AE187" s="381">
        <v>4374.6450000000004</v>
      </c>
      <c r="AF187" s="488"/>
      <c r="AG187" s="489"/>
      <c r="AH187" s="490"/>
      <c r="AI187" s="490"/>
      <c r="AJ187" s="490"/>
      <c r="AK187" s="491">
        <v>4374.6450000000004</v>
      </c>
      <c r="AL187" s="490">
        <v>4374.6450000000004</v>
      </c>
      <c r="AM187" s="492"/>
      <c r="AN187" s="490"/>
      <c r="AO187" s="493">
        <v>0</v>
      </c>
      <c r="AP187" s="490"/>
      <c r="AQ187" s="494">
        <v>118.4</v>
      </c>
      <c r="AR187" s="490"/>
      <c r="AS187" s="490"/>
      <c r="AT187" s="490"/>
      <c r="AU187" s="490">
        <v>118.4</v>
      </c>
      <c r="AV187" s="495">
        <v>118.4</v>
      </c>
      <c r="AW187" s="490"/>
      <c r="AX187" s="490"/>
      <c r="AY187" s="492">
        <v>0</v>
      </c>
      <c r="AZ187" s="731" t="s">
        <v>2914</v>
      </c>
      <c r="BA187" s="479">
        <v>0</v>
      </c>
      <c r="BC187" s="486"/>
      <c r="BD187" s="486"/>
      <c r="BE187" s="486"/>
      <c r="BF187" s="468" t="s">
        <v>1541</v>
      </c>
      <c r="BG187" s="468" t="s">
        <v>2938</v>
      </c>
      <c r="BH187" s="468" t="s">
        <v>2938</v>
      </c>
      <c r="BI187" s="468" t="s">
        <v>2937</v>
      </c>
      <c r="BK187" s="468" t="b">
        <v>1</v>
      </c>
      <c r="BL187" s="468" t="b">
        <v>1</v>
      </c>
      <c r="BM187" s="468" t="b">
        <v>1</v>
      </c>
      <c r="BN187" s="468" t="b">
        <v>1</v>
      </c>
      <c r="BO187" s="468" t="b">
        <v>1</v>
      </c>
      <c r="BP187" s="468" t="b">
        <v>1</v>
      </c>
      <c r="BQ187" s="468" t="b">
        <v>1</v>
      </c>
      <c r="BS187" s="743"/>
    </row>
    <row r="188" spans="1:71" s="480" customFormat="1" ht="12" customHeight="1" x14ac:dyDescent="0.25">
      <c r="A188" s="498">
        <v>14609490</v>
      </c>
      <c r="B188" s="746" t="s">
        <v>3110</v>
      </c>
      <c r="C188" s="746" t="s">
        <v>1733</v>
      </c>
      <c r="D188" s="484" t="s">
        <v>1541</v>
      </c>
      <c r="E188" s="730"/>
      <c r="F188" s="521">
        <v>43221</v>
      </c>
      <c r="G188" s="484"/>
      <c r="H188" s="486"/>
      <c r="I188" s="486"/>
      <c r="J188" s="486"/>
      <c r="K188" s="486" t="s">
        <v>1541</v>
      </c>
      <c r="L188" s="486" t="s">
        <v>2938</v>
      </c>
      <c r="M188" s="486" t="s">
        <v>2938</v>
      </c>
      <c r="N188" s="486" t="s">
        <v>2937</v>
      </c>
      <c r="O188" s="487"/>
      <c r="P188" s="381"/>
      <c r="Q188" s="381"/>
      <c r="R188" s="381"/>
      <c r="S188" s="381"/>
      <c r="T188" s="381"/>
      <c r="U188" s="381">
        <v>20764.03</v>
      </c>
      <c r="V188" s="381">
        <v>214.99</v>
      </c>
      <c r="W188" s="381">
        <v>433.67</v>
      </c>
      <c r="X188" s="381">
        <v>1505.83</v>
      </c>
      <c r="Y188" s="381">
        <v>1169.51</v>
      </c>
      <c r="Z188" s="381">
        <v>1741.88</v>
      </c>
      <c r="AA188" s="381">
        <v>3143.21</v>
      </c>
      <c r="AB188" s="381">
        <v>118.4</v>
      </c>
      <c r="AC188" s="381"/>
      <c r="AD188" s="381"/>
      <c r="AE188" s="381">
        <v>2419.3599999999997</v>
      </c>
      <c r="AF188" s="488"/>
      <c r="AG188" s="489"/>
      <c r="AH188" s="490"/>
      <c r="AI188" s="490"/>
      <c r="AJ188" s="490"/>
      <c r="AK188" s="491">
        <v>2419.3599999999997</v>
      </c>
      <c r="AL188" s="490">
        <v>2419.3599999999997</v>
      </c>
      <c r="AM188" s="492"/>
      <c r="AN188" s="490"/>
      <c r="AO188" s="493">
        <v>0</v>
      </c>
      <c r="AP188" s="490"/>
      <c r="AQ188" s="494">
        <v>118.4</v>
      </c>
      <c r="AR188" s="490"/>
      <c r="AS188" s="490"/>
      <c r="AT188" s="490"/>
      <c r="AU188" s="490">
        <v>118.4</v>
      </c>
      <c r="AV188" s="495">
        <v>118.4</v>
      </c>
      <c r="AW188" s="490"/>
      <c r="AX188" s="490"/>
      <c r="AY188" s="492">
        <v>0</v>
      </c>
      <c r="AZ188" s="731" t="s">
        <v>2914</v>
      </c>
      <c r="BA188" s="479">
        <v>0</v>
      </c>
      <c r="BC188" s="486"/>
      <c r="BD188" s="486"/>
      <c r="BE188" s="486"/>
      <c r="BF188" s="468" t="s">
        <v>1541</v>
      </c>
      <c r="BG188" s="468" t="s">
        <v>2938</v>
      </c>
      <c r="BH188" s="468" t="s">
        <v>2938</v>
      </c>
      <c r="BI188" s="468" t="s">
        <v>2937</v>
      </c>
      <c r="BK188" s="468" t="b">
        <v>1</v>
      </c>
      <c r="BL188" s="468" t="b">
        <v>1</v>
      </c>
      <c r="BM188" s="468" t="b">
        <v>1</v>
      </c>
      <c r="BN188" s="468" t="b">
        <v>1</v>
      </c>
      <c r="BO188" s="468" t="b">
        <v>1</v>
      </c>
      <c r="BP188" s="468" t="b">
        <v>1</v>
      </c>
      <c r="BQ188" s="468" t="b">
        <v>1</v>
      </c>
      <c r="BS188" s="710"/>
    </row>
    <row r="189" spans="1:71" s="480" customFormat="1" ht="12" customHeight="1" x14ac:dyDescent="0.25">
      <c r="A189" s="498">
        <v>14609500</v>
      </c>
      <c r="B189" s="746" t="s">
        <v>3111</v>
      </c>
      <c r="C189" s="746" t="s">
        <v>1734</v>
      </c>
      <c r="D189" s="484" t="s">
        <v>1541</v>
      </c>
      <c r="E189" s="730"/>
      <c r="F189" s="521">
        <v>43221</v>
      </c>
      <c r="G189" s="484"/>
      <c r="H189" s="486"/>
      <c r="I189" s="486"/>
      <c r="J189" s="486"/>
      <c r="K189" s="486" t="s">
        <v>1541</v>
      </c>
      <c r="L189" s="486" t="s">
        <v>2938</v>
      </c>
      <c r="M189" s="486" t="s">
        <v>2938</v>
      </c>
      <c r="N189" s="486" t="s">
        <v>2937</v>
      </c>
      <c r="O189" s="487"/>
      <c r="P189" s="381"/>
      <c r="Q189" s="381"/>
      <c r="R189" s="381"/>
      <c r="S189" s="381"/>
      <c r="T189" s="381"/>
      <c r="U189" s="381">
        <v>419128.6</v>
      </c>
      <c r="V189" s="381">
        <v>60852.21</v>
      </c>
      <c r="W189" s="381">
        <v>130081.5</v>
      </c>
      <c r="X189" s="381">
        <v>217555.35</v>
      </c>
      <c r="Y189" s="381">
        <v>103527.34</v>
      </c>
      <c r="Z189" s="381">
        <v>177106.78</v>
      </c>
      <c r="AA189" s="381">
        <v>247179.65</v>
      </c>
      <c r="AB189" s="381">
        <v>141111.76999999999</v>
      </c>
      <c r="AC189" s="381"/>
      <c r="AD189" s="381"/>
      <c r="AE189" s="381">
        <v>118832.27625</v>
      </c>
      <c r="AF189" s="488"/>
      <c r="AG189" s="489"/>
      <c r="AH189" s="490"/>
      <c r="AI189" s="490"/>
      <c r="AJ189" s="490"/>
      <c r="AK189" s="491">
        <v>118832.27625</v>
      </c>
      <c r="AL189" s="490">
        <v>118832.27625</v>
      </c>
      <c r="AM189" s="492"/>
      <c r="AN189" s="490"/>
      <c r="AO189" s="493">
        <v>0</v>
      </c>
      <c r="AP189" s="490"/>
      <c r="AQ189" s="494">
        <v>141111.76999999999</v>
      </c>
      <c r="AR189" s="490"/>
      <c r="AS189" s="490"/>
      <c r="AT189" s="490"/>
      <c r="AU189" s="490">
        <v>141111.76999999999</v>
      </c>
      <c r="AV189" s="495">
        <v>141111.76999999999</v>
      </c>
      <c r="AW189" s="490"/>
      <c r="AX189" s="490"/>
      <c r="AY189" s="492">
        <v>0</v>
      </c>
      <c r="AZ189" s="731" t="s">
        <v>2914</v>
      </c>
      <c r="BA189" s="479">
        <v>0</v>
      </c>
      <c r="BC189" s="486"/>
      <c r="BD189" s="486"/>
      <c r="BE189" s="486"/>
      <c r="BF189" s="468" t="s">
        <v>1541</v>
      </c>
      <c r="BG189" s="468" t="s">
        <v>2938</v>
      </c>
      <c r="BH189" s="468" t="s">
        <v>2938</v>
      </c>
      <c r="BI189" s="468" t="s">
        <v>2937</v>
      </c>
      <c r="BK189" s="468" t="b">
        <v>1</v>
      </c>
      <c r="BL189" s="468" t="b">
        <v>1</v>
      </c>
      <c r="BM189" s="468" t="b">
        <v>1</v>
      </c>
      <c r="BN189" s="468" t="b">
        <v>1</v>
      </c>
      <c r="BO189" s="468" t="b">
        <v>1</v>
      </c>
      <c r="BP189" s="468" t="b">
        <v>1</v>
      </c>
      <c r="BQ189" s="468" t="b">
        <v>1</v>
      </c>
      <c r="BS189" s="710"/>
    </row>
    <row r="190" spans="1:71" s="480" customFormat="1" ht="12" customHeight="1" x14ac:dyDescent="0.2">
      <c r="A190" s="498">
        <v>15100001</v>
      </c>
      <c r="B190" s="499" t="s">
        <v>3112</v>
      </c>
      <c r="C190" s="483" t="s">
        <v>1735</v>
      </c>
      <c r="D190" s="484" t="s">
        <v>1542</v>
      </c>
      <c r="E190" s="730"/>
      <c r="F190" s="521">
        <v>43070</v>
      </c>
      <c r="G190" s="484"/>
      <c r="H190" s="486" t="s">
        <v>2937</v>
      </c>
      <c r="I190" s="486" t="s">
        <v>2937</v>
      </c>
      <c r="J190" s="486" t="s">
        <v>2937</v>
      </c>
      <c r="K190" s="486" t="s">
        <v>2937</v>
      </c>
      <c r="L190" s="486" t="s">
        <v>1542</v>
      </c>
      <c r="M190" s="486" t="s">
        <v>2938</v>
      </c>
      <c r="N190" s="486" t="s">
        <v>1542</v>
      </c>
      <c r="O190" s="487"/>
      <c r="P190" s="381">
        <v>-1063362.3600000001</v>
      </c>
      <c r="Q190" s="381">
        <v>0</v>
      </c>
      <c r="R190" s="381">
        <v>0</v>
      </c>
      <c r="S190" s="381">
        <v>0</v>
      </c>
      <c r="T190" s="381">
        <v>0</v>
      </c>
      <c r="U190" s="381">
        <v>0</v>
      </c>
      <c r="V190" s="381">
        <v>0</v>
      </c>
      <c r="W190" s="381">
        <v>0</v>
      </c>
      <c r="X190" s="381">
        <v>0</v>
      </c>
      <c r="Y190" s="381">
        <v>0</v>
      </c>
      <c r="Z190" s="381">
        <v>0</v>
      </c>
      <c r="AA190" s="381">
        <v>0</v>
      </c>
      <c r="AB190" s="381">
        <v>0</v>
      </c>
      <c r="AC190" s="381"/>
      <c r="AD190" s="381"/>
      <c r="AE190" s="381">
        <v>-44306.765000000007</v>
      </c>
      <c r="AF190" s="488"/>
      <c r="AG190" s="489"/>
      <c r="AH190" s="490"/>
      <c r="AI190" s="490"/>
      <c r="AJ190" s="490"/>
      <c r="AK190" s="491"/>
      <c r="AL190" s="490">
        <v>0</v>
      </c>
      <c r="AM190" s="492">
        <v>-44306.765000000007</v>
      </c>
      <c r="AN190" s="490"/>
      <c r="AO190" s="493">
        <v>-44306.765000000007</v>
      </c>
      <c r="AP190" s="490"/>
      <c r="AQ190" s="494">
        <v>0</v>
      </c>
      <c r="AR190" s="490"/>
      <c r="AS190" s="490"/>
      <c r="AT190" s="490"/>
      <c r="AU190" s="490"/>
      <c r="AV190" s="495">
        <v>0</v>
      </c>
      <c r="AW190" s="490">
        <v>0</v>
      </c>
      <c r="AX190" s="490"/>
      <c r="AY190" s="492">
        <v>0</v>
      </c>
      <c r="AZ190" s="731"/>
      <c r="BA190" s="479">
        <v>0</v>
      </c>
      <c r="BC190" s="486" t="s">
        <v>2937</v>
      </c>
      <c r="BD190" s="486" t="s">
        <v>2937</v>
      </c>
      <c r="BE190" s="486" t="s">
        <v>2937</v>
      </c>
      <c r="BF190" s="468" t="s">
        <v>2937</v>
      </c>
      <c r="BG190" s="468" t="s">
        <v>1542</v>
      </c>
      <c r="BH190" s="468" t="s">
        <v>2938</v>
      </c>
      <c r="BI190" s="468" t="s">
        <v>1542</v>
      </c>
      <c r="BK190" s="468" t="b">
        <v>1</v>
      </c>
      <c r="BL190" s="468" t="b">
        <v>1</v>
      </c>
      <c r="BM190" s="468" t="b">
        <v>1</v>
      </c>
      <c r="BN190" s="468" t="b">
        <v>1</v>
      </c>
      <c r="BO190" s="468" t="b">
        <v>1</v>
      </c>
      <c r="BP190" s="468" t="b">
        <v>1</v>
      </c>
      <c r="BQ190" s="468" t="b">
        <v>1</v>
      </c>
      <c r="BS190" s="710"/>
    </row>
    <row r="191" spans="1:71" s="480" customFormat="1" ht="12" customHeight="1" x14ac:dyDescent="0.2">
      <c r="A191" s="496">
        <v>15100021</v>
      </c>
      <c r="B191" s="497" t="s">
        <v>3113</v>
      </c>
      <c r="C191" s="466" t="s">
        <v>1736</v>
      </c>
      <c r="D191" s="467" t="s">
        <v>1542</v>
      </c>
      <c r="E191" s="705"/>
      <c r="F191" s="466"/>
      <c r="G191" s="467"/>
      <c r="H191" s="468" t="s">
        <v>2937</v>
      </c>
      <c r="I191" s="468" t="s">
        <v>2937</v>
      </c>
      <c r="J191" s="468" t="s">
        <v>2937</v>
      </c>
      <c r="K191" s="468" t="s">
        <v>2937</v>
      </c>
      <c r="L191" s="468" t="s">
        <v>1542</v>
      </c>
      <c r="M191" s="468" t="s">
        <v>2938</v>
      </c>
      <c r="N191" s="468" t="s">
        <v>1542</v>
      </c>
      <c r="O191" s="469"/>
      <c r="P191" s="379">
        <v>2677784.5099999998</v>
      </c>
      <c r="Q191" s="379">
        <v>3344784.02</v>
      </c>
      <c r="R191" s="379">
        <v>3034856.49</v>
      </c>
      <c r="S191" s="379">
        <v>3154386.68</v>
      </c>
      <c r="T191" s="379">
        <v>4219605</v>
      </c>
      <c r="U191" s="379">
        <v>5376346.7999999998</v>
      </c>
      <c r="V191" s="379">
        <v>4353389.55</v>
      </c>
      <c r="W191" s="379">
        <v>4980807.76</v>
      </c>
      <c r="X191" s="379">
        <v>4786445.8</v>
      </c>
      <c r="Y191" s="379">
        <v>3722359.2</v>
      </c>
      <c r="Z191" s="379">
        <v>4039611.58</v>
      </c>
      <c r="AA191" s="379">
        <v>3614571.65</v>
      </c>
      <c r="AB191" s="379">
        <v>3560453.57</v>
      </c>
      <c r="AC191" s="379"/>
      <c r="AD191" s="379"/>
      <c r="AE191" s="379">
        <v>3978856.9641666659</v>
      </c>
      <c r="AF191" s="481"/>
      <c r="AG191" s="482"/>
      <c r="AH191" s="471"/>
      <c r="AI191" s="471"/>
      <c r="AJ191" s="471"/>
      <c r="AK191" s="472"/>
      <c r="AL191" s="471">
        <v>0</v>
      </c>
      <c r="AM191" s="473">
        <v>3978856.9641666659</v>
      </c>
      <c r="AN191" s="471"/>
      <c r="AO191" s="474">
        <v>3978856.9641666659</v>
      </c>
      <c r="AP191" s="475"/>
      <c r="AQ191" s="476">
        <v>3560453.57</v>
      </c>
      <c r="AR191" s="471"/>
      <c r="AS191" s="471"/>
      <c r="AT191" s="471"/>
      <c r="AU191" s="471"/>
      <c r="AV191" s="477">
        <v>0</v>
      </c>
      <c r="AW191" s="471">
        <v>3560453.57</v>
      </c>
      <c r="AX191" s="471"/>
      <c r="AY191" s="473">
        <v>3560453.57</v>
      </c>
      <c r="AZ191" s="478"/>
      <c r="BA191" s="479">
        <v>0</v>
      </c>
      <c r="BC191" s="468" t="s">
        <v>2937</v>
      </c>
      <c r="BD191" s="468" t="s">
        <v>2937</v>
      </c>
      <c r="BE191" s="468" t="s">
        <v>2937</v>
      </c>
      <c r="BF191" s="468" t="s">
        <v>2937</v>
      </c>
      <c r="BG191" s="468" t="s">
        <v>1542</v>
      </c>
      <c r="BH191" s="468" t="s">
        <v>2938</v>
      </c>
      <c r="BI191" s="468" t="s">
        <v>1542</v>
      </c>
      <c r="BK191" s="468" t="b">
        <v>1</v>
      </c>
      <c r="BL191" s="468" t="b">
        <v>1</v>
      </c>
      <c r="BM191" s="468" t="b">
        <v>1</v>
      </c>
      <c r="BN191" s="468" t="b">
        <v>1</v>
      </c>
      <c r="BO191" s="468" t="b">
        <v>1</v>
      </c>
      <c r="BP191" s="468" t="b">
        <v>1</v>
      </c>
      <c r="BQ191" s="468" t="b">
        <v>1</v>
      </c>
      <c r="BS191" s="710"/>
    </row>
    <row r="192" spans="1:71" s="480" customFormat="1" ht="12" customHeight="1" x14ac:dyDescent="0.2">
      <c r="A192" s="496">
        <v>15100031</v>
      </c>
      <c r="B192" s="497" t="s">
        <v>3114</v>
      </c>
      <c r="C192" s="466" t="s">
        <v>1737</v>
      </c>
      <c r="D192" s="467" t="s">
        <v>1542</v>
      </c>
      <c r="E192" s="705"/>
      <c r="F192" s="466"/>
      <c r="G192" s="467"/>
      <c r="H192" s="468" t="s">
        <v>2937</v>
      </c>
      <c r="I192" s="468" t="s">
        <v>2937</v>
      </c>
      <c r="J192" s="468" t="s">
        <v>2937</v>
      </c>
      <c r="K192" s="468" t="s">
        <v>2937</v>
      </c>
      <c r="L192" s="468" t="s">
        <v>1542</v>
      </c>
      <c r="M192" s="468" t="s">
        <v>2938</v>
      </c>
      <c r="N192" s="468" t="s">
        <v>1542</v>
      </c>
      <c r="O192" s="469"/>
      <c r="P192" s="379">
        <v>2652723.12</v>
      </c>
      <c r="Q192" s="379">
        <v>2885857.21</v>
      </c>
      <c r="R192" s="379">
        <v>2516272.48</v>
      </c>
      <c r="S192" s="379">
        <v>2667703.7799999998</v>
      </c>
      <c r="T192" s="379">
        <v>2656001.6800000002</v>
      </c>
      <c r="U192" s="379">
        <v>2838154.4</v>
      </c>
      <c r="V192" s="379">
        <v>3242211.57</v>
      </c>
      <c r="W192" s="379">
        <v>3779085.37</v>
      </c>
      <c r="X192" s="379">
        <v>3810397.95</v>
      </c>
      <c r="Y192" s="379">
        <v>3369939.43</v>
      </c>
      <c r="Z192" s="379">
        <v>3556655.94</v>
      </c>
      <c r="AA192" s="379">
        <v>3179420.34</v>
      </c>
      <c r="AB192" s="379">
        <v>2576504.5099999998</v>
      </c>
      <c r="AC192" s="379"/>
      <c r="AD192" s="379"/>
      <c r="AE192" s="379">
        <v>3093026.1637499998</v>
      </c>
      <c r="AF192" s="481"/>
      <c r="AG192" s="482"/>
      <c r="AH192" s="471"/>
      <c r="AI192" s="471"/>
      <c r="AJ192" s="471"/>
      <c r="AK192" s="472"/>
      <c r="AL192" s="471">
        <v>0</v>
      </c>
      <c r="AM192" s="473">
        <v>3093026.1637499998</v>
      </c>
      <c r="AN192" s="471"/>
      <c r="AO192" s="474">
        <v>3093026.1637499998</v>
      </c>
      <c r="AP192" s="475"/>
      <c r="AQ192" s="476">
        <v>2576504.5099999998</v>
      </c>
      <c r="AR192" s="471"/>
      <c r="AS192" s="471"/>
      <c r="AT192" s="471"/>
      <c r="AU192" s="471"/>
      <c r="AV192" s="477">
        <v>0</v>
      </c>
      <c r="AW192" s="471">
        <v>2576504.5099999998</v>
      </c>
      <c r="AX192" s="471"/>
      <c r="AY192" s="473">
        <v>2576504.5099999998</v>
      </c>
      <c r="AZ192" s="478"/>
      <c r="BA192" s="479">
        <v>0</v>
      </c>
      <c r="BC192" s="468" t="s">
        <v>2937</v>
      </c>
      <c r="BD192" s="468" t="s">
        <v>2937</v>
      </c>
      <c r="BE192" s="468" t="s">
        <v>2937</v>
      </c>
      <c r="BF192" s="468" t="s">
        <v>2937</v>
      </c>
      <c r="BG192" s="468" t="s">
        <v>1542</v>
      </c>
      <c r="BH192" s="468" t="s">
        <v>2938</v>
      </c>
      <c r="BI192" s="468" t="s">
        <v>1542</v>
      </c>
      <c r="BK192" s="468" t="b">
        <v>1</v>
      </c>
      <c r="BL192" s="468" t="b">
        <v>1</v>
      </c>
      <c r="BM192" s="468" t="b">
        <v>1</v>
      </c>
      <c r="BN192" s="468" t="b">
        <v>1</v>
      </c>
      <c r="BO192" s="468" t="b">
        <v>1</v>
      </c>
      <c r="BP192" s="468" t="b">
        <v>1</v>
      </c>
      <c r="BQ192" s="468" t="b">
        <v>1</v>
      </c>
      <c r="BS192" s="710"/>
    </row>
    <row r="193" spans="1:71" s="480" customFormat="1" ht="12" customHeight="1" x14ac:dyDescent="0.2">
      <c r="A193" s="496">
        <v>15100041</v>
      </c>
      <c r="B193" s="497" t="s">
        <v>3115</v>
      </c>
      <c r="C193" s="466" t="s">
        <v>1738</v>
      </c>
      <c r="D193" s="467" t="s">
        <v>1542</v>
      </c>
      <c r="E193" s="705"/>
      <c r="F193" s="466"/>
      <c r="G193" s="467"/>
      <c r="H193" s="468" t="s">
        <v>2937</v>
      </c>
      <c r="I193" s="468" t="s">
        <v>2937</v>
      </c>
      <c r="J193" s="468" t="s">
        <v>2937</v>
      </c>
      <c r="K193" s="468" t="s">
        <v>2937</v>
      </c>
      <c r="L193" s="468" t="s">
        <v>1542</v>
      </c>
      <c r="M193" s="468" t="s">
        <v>2938</v>
      </c>
      <c r="N193" s="468" t="s">
        <v>1542</v>
      </c>
      <c r="O193" s="469"/>
      <c r="P193" s="379">
        <v>238292.72</v>
      </c>
      <c r="Q193" s="379">
        <v>235757.4</v>
      </c>
      <c r="R193" s="379">
        <v>237330.44</v>
      </c>
      <c r="S193" s="379">
        <v>223096.93</v>
      </c>
      <c r="T193" s="379">
        <v>230179.19</v>
      </c>
      <c r="U193" s="379">
        <v>304322.75</v>
      </c>
      <c r="V193" s="379">
        <v>286247.21999999997</v>
      </c>
      <c r="W193" s="379">
        <v>1199892.22</v>
      </c>
      <c r="X193" s="379">
        <v>282354.92</v>
      </c>
      <c r="Y193" s="379">
        <v>381337.68</v>
      </c>
      <c r="Z193" s="379">
        <v>265420.09999999998</v>
      </c>
      <c r="AA193" s="379">
        <v>302022.94</v>
      </c>
      <c r="AB193" s="379">
        <v>259419.93</v>
      </c>
      <c r="AC193" s="379"/>
      <c r="AD193" s="379"/>
      <c r="AE193" s="379">
        <v>349734.8429166667</v>
      </c>
      <c r="AF193" s="481"/>
      <c r="AG193" s="482"/>
      <c r="AH193" s="471"/>
      <c r="AI193" s="471"/>
      <c r="AJ193" s="471"/>
      <c r="AK193" s="472"/>
      <c r="AL193" s="471">
        <v>0</v>
      </c>
      <c r="AM193" s="473">
        <v>349734.8429166667</v>
      </c>
      <c r="AN193" s="471"/>
      <c r="AO193" s="474">
        <v>349734.8429166667</v>
      </c>
      <c r="AP193" s="475"/>
      <c r="AQ193" s="476">
        <v>259419.93</v>
      </c>
      <c r="AR193" s="471"/>
      <c r="AS193" s="471"/>
      <c r="AT193" s="471"/>
      <c r="AU193" s="471"/>
      <c r="AV193" s="477">
        <v>0</v>
      </c>
      <c r="AW193" s="471">
        <v>259419.93</v>
      </c>
      <c r="AX193" s="471"/>
      <c r="AY193" s="473">
        <v>259419.93</v>
      </c>
      <c r="AZ193" s="478"/>
      <c r="BA193" s="479">
        <v>0</v>
      </c>
      <c r="BC193" s="468" t="s">
        <v>2937</v>
      </c>
      <c r="BD193" s="468" t="s">
        <v>2937</v>
      </c>
      <c r="BE193" s="468" t="s">
        <v>2937</v>
      </c>
      <c r="BF193" s="468" t="s">
        <v>2937</v>
      </c>
      <c r="BG193" s="468" t="s">
        <v>1542</v>
      </c>
      <c r="BH193" s="468" t="s">
        <v>2938</v>
      </c>
      <c r="BI193" s="468" t="s">
        <v>1542</v>
      </c>
      <c r="BK193" s="468" t="b">
        <v>1</v>
      </c>
      <c r="BL193" s="468" t="b">
        <v>1</v>
      </c>
      <c r="BM193" s="468" t="b">
        <v>1</v>
      </c>
      <c r="BN193" s="468" t="b">
        <v>1</v>
      </c>
      <c r="BO193" s="468" t="b">
        <v>1</v>
      </c>
      <c r="BP193" s="468" t="b">
        <v>1</v>
      </c>
      <c r="BQ193" s="468" t="b">
        <v>1</v>
      </c>
      <c r="BS193" s="710"/>
    </row>
    <row r="194" spans="1:71" s="480" customFormat="1" ht="12" customHeight="1" x14ac:dyDescent="0.2">
      <c r="A194" s="496">
        <v>15100061</v>
      </c>
      <c r="B194" s="497" t="s">
        <v>3116</v>
      </c>
      <c r="C194" s="466" t="s">
        <v>1739</v>
      </c>
      <c r="D194" s="467" t="s">
        <v>1542</v>
      </c>
      <c r="E194" s="705"/>
      <c r="F194" s="466"/>
      <c r="G194" s="467"/>
      <c r="H194" s="468" t="s">
        <v>2937</v>
      </c>
      <c r="I194" s="468" t="s">
        <v>2937</v>
      </c>
      <c r="J194" s="468" t="s">
        <v>2937</v>
      </c>
      <c r="K194" s="468" t="s">
        <v>2937</v>
      </c>
      <c r="L194" s="468" t="s">
        <v>1542</v>
      </c>
      <c r="M194" s="468" t="s">
        <v>2938</v>
      </c>
      <c r="N194" s="468" t="s">
        <v>1542</v>
      </c>
      <c r="O194" s="469"/>
      <c r="P194" s="379">
        <v>30017.11</v>
      </c>
      <c r="Q194" s="379">
        <v>29160.15</v>
      </c>
      <c r="R194" s="379">
        <v>29160.15</v>
      </c>
      <c r="S194" s="379">
        <v>29160.15</v>
      </c>
      <c r="T194" s="379">
        <v>28772.76</v>
      </c>
      <c r="U194" s="379">
        <v>27054.14</v>
      </c>
      <c r="V194" s="379">
        <v>27054.14</v>
      </c>
      <c r="W194" s="379">
        <v>26420.22</v>
      </c>
      <c r="X194" s="379">
        <v>25539.78</v>
      </c>
      <c r="Y194" s="379">
        <v>24506.73</v>
      </c>
      <c r="Z194" s="379">
        <v>24506.73</v>
      </c>
      <c r="AA194" s="379">
        <v>39873.760000000002</v>
      </c>
      <c r="AB194" s="379">
        <v>37144.17</v>
      </c>
      <c r="AC194" s="379"/>
      <c r="AD194" s="379"/>
      <c r="AE194" s="379">
        <v>28732.445833333335</v>
      </c>
      <c r="AF194" s="481"/>
      <c r="AG194" s="482"/>
      <c r="AH194" s="471"/>
      <c r="AI194" s="471"/>
      <c r="AJ194" s="471"/>
      <c r="AK194" s="472"/>
      <c r="AL194" s="471">
        <v>0</v>
      </c>
      <c r="AM194" s="473">
        <v>28732.445833333335</v>
      </c>
      <c r="AN194" s="471"/>
      <c r="AO194" s="474">
        <v>28732.445833333335</v>
      </c>
      <c r="AP194" s="475"/>
      <c r="AQ194" s="476">
        <v>37144.17</v>
      </c>
      <c r="AR194" s="471"/>
      <c r="AS194" s="471"/>
      <c r="AT194" s="471"/>
      <c r="AU194" s="471"/>
      <c r="AV194" s="477">
        <v>0</v>
      </c>
      <c r="AW194" s="471">
        <v>37144.17</v>
      </c>
      <c r="AX194" s="471"/>
      <c r="AY194" s="473">
        <v>37144.17</v>
      </c>
      <c r="AZ194" s="478"/>
      <c r="BA194" s="479">
        <v>0</v>
      </c>
      <c r="BC194" s="468" t="s">
        <v>2937</v>
      </c>
      <c r="BD194" s="468" t="s">
        <v>2937</v>
      </c>
      <c r="BE194" s="468" t="s">
        <v>2937</v>
      </c>
      <c r="BF194" s="468" t="s">
        <v>2937</v>
      </c>
      <c r="BG194" s="468" t="s">
        <v>1542</v>
      </c>
      <c r="BH194" s="468" t="s">
        <v>2938</v>
      </c>
      <c r="BI194" s="468" t="s">
        <v>1542</v>
      </c>
      <c r="BK194" s="468" t="b">
        <v>1</v>
      </c>
      <c r="BL194" s="468" t="b">
        <v>1</v>
      </c>
      <c r="BM194" s="468" t="b">
        <v>1</v>
      </c>
      <c r="BN194" s="468" t="b">
        <v>1</v>
      </c>
      <c r="BO194" s="468" t="b">
        <v>1</v>
      </c>
      <c r="BP194" s="468" t="b">
        <v>1</v>
      </c>
      <c r="BQ194" s="468" t="b">
        <v>1</v>
      </c>
      <c r="BS194" s="710"/>
    </row>
    <row r="195" spans="1:71" s="480" customFormat="1" ht="12" customHeight="1" x14ac:dyDescent="0.2">
      <c r="A195" s="496">
        <v>15100081</v>
      </c>
      <c r="B195" s="497" t="s">
        <v>3117</v>
      </c>
      <c r="C195" s="466" t="s">
        <v>1740</v>
      </c>
      <c r="D195" s="467" t="s">
        <v>1542</v>
      </c>
      <c r="E195" s="705"/>
      <c r="F195" s="466"/>
      <c r="G195" s="467"/>
      <c r="H195" s="468" t="s">
        <v>2937</v>
      </c>
      <c r="I195" s="468" t="s">
        <v>2937</v>
      </c>
      <c r="J195" s="468" t="s">
        <v>2937</v>
      </c>
      <c r="K195" s="468" t="s">
        <v>2937</v>
      </c>
      <c r="L195" s="468" t="s">
        <v>1542</v>
      </c>
      <c r="M195" s="468" t="s">
        <v>2938</v>
      </c>
      <c r="N195" s="468" t="s">
        <v>1542</v>
      </c>
      <c r="O195" s="469"/>
      <c r="P195" s="379">
        <v>1642990.77</v>
      </c>
      <c r="Q195" s="379">
        <v>1637956.24</v>
      </c>
      <c r="R195" s="379">
        <v>1637956.24</v>
      </c>
      <c r="S195" s="379">
        <v>1634842.75</v>
      </c>
      <c r="T195" s="379">
        <v>1634842.75</v>
      </c>
      <c r="U195" s="379">
        <v>1632223.74</v>
      </c>
      <c r="V195" s="379">
        <v>1625723.26</v>
      </c>
      <c r="W195" s="379">
        <v>1625723.26</v>
      </c>
      <c r="X195" s="379">
        <v>1620358.34</v>
      </c>
      <c r="Y195" s="379">
        <v>1620358.34</v>
      </c>
      <c r="Z195" s="379">
        <v>1620358.34</v>
      </c>
      <c r="AA195" s="379">
        <v>1669299.69</v>
      </c>
      <c r="AB195" s="379">
        <v>1643560.73</v>
      </c>
      <c r="AC195" s="379"/>
      <c r="AD195" s="379"/>
      <c r="AE195" s="379">
        <v>1633576.5583333333</v>
      </c>
      <c r="AF195" s="481"/>
      <c r="AG195" s="482"/>
      <c r="AH195" s="471"/>
      <c r="AI195" s="471"/>
      <c r="AJ195" s="471"/>
      <c r="AK195" s="472"/>
      <c r="AL195" s="471">
        <v>0</v>
      </c>
      <c r="AM195" s="473">
        <v>1633576.5583333333</v>
      </c>
      <c r="AN195" s="471"/>
      <c r="AO195" s="474">
        <v>1633576.5583333333</v>
      </c>
      <c r="AP195" s="475"/>
      <c r="AQ195" s="476">
        <v>1643560.73</v>
      </c>
      <c r="AR195" s="471"/>
      <c r="AS195" s="471"/>
      <c r="AT195" s="471"/>
      <c r="AU195" s="471"/>
      <c r="AV195" s="477">
        <v>0</v>
      </c>
      <c r="AW195" s="471">
        <v>1643560.73</v>
      </c>
      <c r="AX195" s="471"/>
      <c r="AY195" s="473">
        <v>1643560.73</v>
      </c>
      <c r="AZ195" s="478"/>
      <c r="BA195" s="479">
        <v>0</v>
      </c>
      <c r="BC195" s="468" t="s">
        <v>2937</v>
      </c>
      <c r="BD195" s="468" t="s">
        <v>2937</v>
      </c>
      <c r="BE195" s="468" t="s">
        <v>2937</v>
      </c>
      <c r="BF195" s="468" t="s">
        <v>2937</v>
      </c>
      <c r="BG195" s="468" t="s">
        <v>1542</v>
      </c>
      <c r="BH195" s="468" t="s">
        <v>2938</v>
      </c>
      <c r="BI195" s="468" t="s">
        <v>1542</v>
      </c>
      <c r="BK195" s="468" t="b">
        <v>1</v>
      </c>
      <c r="BL195" s="468" t="b">
        <v>1</v>
      </c>
      <c r="BM195" s="468" t="b">
        <v>1</v>
      </c>
      <c r="BN195" s="468" t="b">
        <v>1</v>
      </c>
      <c r="BO195" s="468" t="b">
        <v>1</v>
      </c>
      <c r="BP195" s="468" t="b">
        <v>1</v>
      </c>
      <c r="BQ195" s="468" t="b">
        <v>1</v>
      </c>
      <c r="BS195" s="710"/>
    </row>
    <row r="196" spans="1:71" s="480" customFormat="1" ht="12" customHeight="1" x14ac:dyDescent="0.2">
      <c r="A196" s="496">
        <v>15100091</v>
      </c>
      <c r="B196" s="497" t="s">
        <v>3118</v>
      </c>
      <c r="C196" s="466" t="s">
        <v>1741</v>
      </c>
      <c r="D196" s="467" t="s">
        <v>1542</v>
      </c>
      <c r="E196" s="705"/>
      <c r="F196" s="466"/>
      <c r="G196" s="467"/>
      <c r="H196" s="468" t="s">
        <v>2937</v>
      </c>
      <c r="I196" s="468" t="s">
        <v>2937</v>
      </c>
      <c r="J196" s="468" t="s">
        <v>2937</v>
      </c>
      <c r="K196" s="468" t="s">
        <v>2937</v>
      </c>
      <c r="L196" s="468" t="s">
        <v>1542</v>
      </c>
      <c r="M196" s="468" t="s">
        <v>2938</v>
      </c>
      <c r="N196" s="468" t="s">
        <v>1542</v>
      </c>
      <c r="O196" s="469"/>
      <c r="P196" s="379">
        <v>1774782.46</v>
      </c>
      <c r="Q196" s="379">
        <v>1771630.97</v>
      </c>
      <c r="R196" s="379">
        <v>1707571.46</v>
      </c>
      <c r="S196" s="379">
        <v>1707571.46</v>
      </c>
      <c r="T196" s="379">
        <v>1707571.46</v>
      </c>
      <c r="U196" s="379">
        <v>1703728.86</v>
      </c>
      <c r="V196" s="379">
        <v>1703728.86</v>
      </c>
      <c r="W196" s="379">
        <v>1703728.86</v>
      </c>
      <c r="X196" s="379">
        <v>1703728.86</v>
      </c>
      <c r="Y196" s="379">
        <v>1703728.86</v>
      </c>
      <c r="Z196" s="379">
        <v>1703728.86</v>
      </c>
      <c r="AA196" s="379">
        <v>1805293.23</v>
      </c>
      <c r="AB196" s="379">
        <v>1805293.23</v>
      </c>
      <c r="AC196" s="379"/>
      <c r="AD196" s="379"/>
      <c r="AE196" s="379">
        <v>1726004.1320833331</v>
      </c>
      <c r="AF196" s="481"/>
      <c r="AG196" s="482"/>
      <c r="AH196" s="471"/>
      <c r="AI196" s="471"/>
      <c r="AJ196" s="471"/>
      <c r="AK196" s="472"/>
      <c r="AL196" s="471">
        <v>0</v>
      </c>
      <c r="AM196" s="473">
        <v>1726004.1320833331</v>
      </c>
      <c r="AN196" s="471"/>
      <c r="AO196" s="474">
        <v>1726004.1320833331</v>
      </c>
      <c r="AP196" s="475"/>
      <c r="AQ196" s="476">
        <v>1805293.23</v>
      </c>
      <c r="AR196" s="471"/>
      <c r="AS196" s="471"/>
      <c r="AT196" s="471"/>
      <c r="AU196" s="471"/>
      <c r="AV196" s="477">
        <v>0</v>
      </c>
      <c r="AW196" s="471">
        <v>1805293.23</v>
      </c>
      <c r="AX196" s="471"/>
      <c r="AY196" s="473">
        <v>1805293.23</v>
      </c>
      <c r="AZ196" s="478"/>
      <c r="BA196" s="479">
        <v>0</v>
      </c>
      <c r="BC196" s="468" t="s">
        <v>2937</v>
      </c>
      <c r="BD196" s="468" t="s">
        <v>2937</v>
      </c>
      <c r="BE196" s="468" t="s">
        <v>2937</v>
      </c>
      <c r="BF196" s="468" t="s">
        <v>2937</v>
      </c>
      <c r="BG196" s="468" t="s">
        <v>1542</v>
      </c>
      <c r="BH196" s="468" t="s">
        <v>2938</v>
      </c>
      <c r="BI196" s="468" t="s">
        <v>1542</v>
      </c>
      <c r="BK196" s="468" t="b">
        <v>1</v>
      </c>
      <c r="BL196" s="468" t="b">
        <v>1</v>
      </c>
      <c r="BM196" s="468" t="b">
        <v>1</v>
      </c>
      <c r="BN196" s="468" t="b">
        <v>1</v>
      </c>
      <c r="BO196" s="468" t="b">
        <v>1</v>
      </c>
      <c r="BP196" s="468" t="b">
        <v>1</v>
      </c>
      <c r="BQ196" s="468" t="b">
        <v>1</v>
      </c>
      <c r="BS196" s="710"/>
    </row>
    <row r="197" spans="1:71" s="480" customFormat="1" ht="12" customHeight="1" x14ac:dyDescent="0.2">
      <c r="A197" s="496">
        <v>15100101</v>
      </c>
      <c r="B197" s="497" t="s">
        <v>3119</v>
      </c>
      <c r="C197" s="466" t="s">
        <v>1742</v>
      </c>
      <c r="D197" s="467" t="s">
        <v>1542</v>
      </c>
      <c r="E197" s="705"/>
      <c r="F197" s="466"/>
      <c r="G197" s="467"/>
      <c r="H197" s="468" t="s">
        <v>2937</v>
      </c>
      <c r="I197" s="468" t="s">
        <v>2937</v>
      </c>
      <c r="J197" s="468" t="s">
        <v>2937</v>
      </c>
      <c r="K197" s="468" t="s">
        <v>2937</v>
      </c>
      <c r="L197" s="468" t="s">
        <v>1542</v>
      </c>
      <c r="M197" s="468" t="s">
        <v>2938</v>
      </c>
      <c r="N197" s="468" t="s">
        <v>1542</v>
      </c>
      <c r="O197" s="469"/>
      <c r="P197" s="379">
        <v>4369721</v>
      </c>
      <c r="Q197" s="379">
        <v>4369721</v>
      </c>
      <c r="R197" s="379">
        <v>4369721</v>
      </c>
      <c r="S197" s="379">
        <v>4361664.7</v>
      </c>
      <c r="T197" s="379">
        <v>4361664.7</v>
      </c>
      <c r="U197" s="379">
        <v>4361664.7</v>
      </c>
      <c r="V197" s="379">
        <v>4361622.34</v>
      </c>
      <c r="W197" s="379">
        <v>4317266.09</v>
      </c>
      <c r="X197" s="379">
        <v>4295531.3</v>
      </c>
      <c r="Y197" s="379">
        <v>4295028.66</v>
      </c>
      <c r="Z197" s="379">
        <v>4035377.43</v>
      </c>
      <c r="AA197" s="379">
        <v>4065903.08</v>
      </c>
      <c r="AB197" s="379">
        <v>4065903.08</v>
      </c>
      <c r="AC197" s="379"/>
      <c r="AD197" s="379"/>
      <c r="AE197" s="379">
        <v>4284414.7533333329</v>
      </c>
      <c r="AF197" s="481"/>
      <c r="AG197" s="482"/>
      <c r="AH197" s="471"/>
      <c r="AI197" s="471"/>
      <c r="AJ197" s="471"/>
      <c r="AK197" s="472"/>
      <c r="AL197" s="471">
        <v>0</v>
      </c>
      <c r="AM197" s="473">
        <v>4284414.7533333329</v>
      </c>
      <c r="AN197" s="471"/>
      <c r="AO197" s="474">
        <v>4284414.7533333329</v>
      </c>
      <c r="AP197" s="475"/>
      <c r="AQ197" s="476">
        <v>4065903.08</v>
      </c>
      <c r="AR197" s="471"/>
      <c r="AS197" s="471"/>
      <c r="AT197" s="471"/>
      <c r="AU197" s="471"/>
      <c r="AV197" s="477">
        <v>0</v>
      </c>
      <c r="AW197" s="471">
        <v>4065903.08</v>
      </c>
      <c r="AX197" s="471"/>
      <c r="AY197" s="473">
        <v>4065903.08</v>
      </c>
      <c r="AZ197" s="478"/>
      <c r="BA197" s="479">
        <v>0</v>
      </c>
      <c r="BC197" s="468" t="s">
        <v>2937</v>
      </c>
      <c r="BD197" s="468" t="s">
        <v>2937</v>
      </c>
      <c r="BE197" s="468" t="s">
        <v>2937</v>
      </c>
      <c r="BF197" s="468" t="s">
        <v>2937</v>
      </c>
      <c r="BG197" s="468" t="s">
        <v>1542</v>
      </c>
      <c r="BH197" s="468" t="s">
        <v>2938</v>
      </c>
      <c r="BI197" s="468" t="s">
        <v>1542</v>
      </c>
      <c r="BK197" s="468" t="b">
        <v>1</v>
      </c>
      <c r="BL197" s="468" t="b">
        <v>1</v>
      </c>
      <c r="BM197" s="468" t="b">
        <v>1</v>
      </c>
      <c r="BN197" s="468" t="b">
        <v>1</v>
      </c>
      <c r="BO197" s="468" t="b">
        <v>1</v>
      </c>
      <c r="BP197" s="468" t="b">
        <v>1</v>
      </c>
      <c r="BQ197" s="468" t="b">
        <v>1</v>
      </c>
      <c r="BS197" s="710"/>
    </row>
    <row r="198" spans="1:71" s="480" customFormat="1" ht="12" customHeight="1" x14ac:dyDescent="0.2">
      <c r="A198" s="496">
        <v>15100122</v>
      </c>
      <c r="B198" s="497" t="s">
        <v>3120</v>
      </c>
      <c r="C198" s="466" t="s">
        <v>1743</v>
      </c>
      <c r="D198" s="467" t="s">
        <v>1542</v>
      </c>
      <c r="E198" s="705"/>
      <c r="F198" s="466"/>
      <c r="G198" s="467"/>
      <c r="H198" s="468" t="s">
        <v>2937</v>
      </c>
      <c r="I198" s="468" t="s">
        <v>2937</v>
      </c>
      <c r="J198" s="468" t="s">
        <v>2937</v>
      </c>
      <c r="K198" s="468" t="s">
        <v>2937</v>
      </c>
      <c r="L198" s="468" t="s">
        <v>1542</v>
      </c>
      <c r="M198" s="468" t="s">
        <v>2938</v>
      </c>
      <c r="N198" s="468" t="s">
        <v>1542</v>
      </c>
      <c r="O198" s="469"/>
      <c r="P198" s="379">
        <v>296344.58</v>
      </c>
      <c r="Q198" s="379">
        <v>296344.58</v>
      </c>
      <c r="R198" s="379">
        <v>296344.58</v>
      </c>
      <c r="S198" s="379">
        <v>296344.58</v>
      </c>
      <c r="T198" s="379">
        <v>296344.58</v>
      </c>
      <c r="U198" s="379">
        <v>296344.58</v>
      </c>
      <c r="V198" s="379">
        <v>296344.58</v>
      </c>
      <c r="W198" s="379">
        <v>296344.58</v>
      </c>
      <c r="X198" s="379">
        <v>296344.58</v>
      </c>
      <c r="Y198" s="379">
        <v>296344.58</v>
      </c>
      <c r="Z198" s="379">
        <v>296344.58</v>
      </c>
      <c r="AA198" s="379">
        <v>296344.58</v>
      </c>
      <c r="AB198" s="379">
        <v>296344.58</v>
      </c>
      <c r="AC198" s="379"/>
      <c r="AD198" s="379"/>
      <c r="AE198" s="379">
        <v>296344.58</v>
      </c>
      <c r="AF198" s="481"/>
      <c r="AG198" s="482"/>
      <c r="AH198" s="471"/>
      <c r="AI198" s="471"/>
      <c r="AJ198" s="471"/>
      <c r="AK198" s="472"/>
      <c r="AL198" s="471">
        <v>0</v>
      </c>
      <c r="AM198" s="473">
        <v>296344.58</v>
      </c>
      <c r="AN198" s="471"/>
      <c r="AO198" s="474">
        <v>296344.58</v>
      </c>
      <c r="AP198" s="475"/>
      <c r="AQ198" s="476">
        <v>296344.58</v>
      </c>
      <c r="AR198" s="471"/>
      <c r="AS198" s="471"/>
      <c r="AT198" s="471"/>
      <c r="AU198" s="471"/>
      <c r="AV198" s="477">
        <v>0</v>
      </c>
      <c r="AW198" s="471">
        <v>296344.58</v>
      </c>
      <c r="AX198" s="471"/>
      <c r="AY198" s="473">
        <v>296344.58</v>
      </c>
      <c r="AZ198" s="478"/>
      <c r="BA198" s="479">
        <v>0</v>
      </c>
      <c r="BC198" s="468" t="s">
        <v>2937</v>
      </c>
      <c r="BD198" s="468" t="s">
        <v>2937</v>
      </c>
      <c r="BE198" s="468" t="s">
        <v>2937</v>
      </c>
      <c r="BF198" s="468" t="s">
        <v>2937</v>
      </c>
      <c r="BG198" s="468" t="s">
        <v>1542</v>
      </c>
      <c r="BH198" s="468" t="s">
        <v>2938</v>
      </c>
      <c r="BI198" s="468" t="s">
        <v>1542</v>
      </c>
      <c r="BK198" s="468" t="b">
        <v>1</v>
      </c>
      <c r="BL198" s="468" t="b">
        <v>1</v>
      </c>
      <c r="BM198" s="468" t="b">
        <v>1</v>
      </c>
      <c r="BN198" s="468" t="b">
        <v>1</v>
      </c>
      <c r="BO198" s="468" t="b">
        <v>1</v>
      </c>
      <c r="BP198" s="468" t="b">
        <v>1</v>
      </c>
      <c r="BQ198" s="468" t="b">
        <v>1</v>
      </c>
      <c r="BS198" s="710"/>
    </row>
    <row r="199" spans="1:71" s="480" customFormat="1" ht="12" customHeight="1" x14ac:dyDescent="0.2">
      <c r="A199" s="496">
        <v>15100181</v>
      </c>
      <c r="B199" s="497" t="s">
        <v>3121</v>
      </c>
      <c r="C199" s="466" t="s">
        <v>1744</v>
      </c>
      <c r="D199" s="467" t="s">
        <v>1542</v>
      </c>
      <c r="E199" s="705"/>
      <c r="F199" s="466"/>
      <c r="G199" s="467"/>
      <c r="H199" s="468" t="s">
        <v>2937</v>
      </c>
      <c r="I199" s="468" t="s">
        <v>2937</v>
      </c>
      <c r="J199" s="468" t="s">
        <v>2937</v>
      </c>
      <c r="K199" s="468" t="s">
        <v>2937</v>
      </c>
      <c r="L199" s="468" t="s">
        <v>1542</v>
      </c>
      <c r="M199" s="468" t="s">
        <v>2938</v>
      </c>
      <c r="N199" s="468" t="s">
        <v>1542</v>
      </c>
      <c r="O199" s="469"/>
      <c r="P199" s="379">
        <v>116456.67</v>
      </c>
      <c r="Q199" s="379">
        <v>139712.38</v>
      </c>
      <c r="R199" s="379">
        <v>171565.87</v>
      </c>
      <c r="S199" s="379">
        <v>131860.10999999999</v>
      </c>
      <c r="T199" s="379">
        <v>131860.10999999999</v>
      </c>
      <c r="U199" s="379">
        <v>193490.43</v>
      </c>
      <c r="V199" s="379">
        <v>80925.27</v>
      </c>
      <c r="W199" s="379">
        <v>102802.21</v>
      </c>
      <c r="X199" s="379">
        <v>141005.70000000001</v>
      </c>
      <c r="Y199" s="379">
        <v>141583.66</v>
      </c>
      <c r="Z199" s="379">
        <v>117217.27</v>
      </c>
      <c r="AA199" s="379">
        <v>132405.51999999999</v>
      </c>
      <c r="AB199" s="379">
        <v>137628.10999999999</v>
      </c>
      <c r="AC199" s="379"/>
      <c r="AD199" s="379"/>
      <c r="AE199" s="379">
        <v>134289.24333333332</v>
      </c>
      <c r="AF199" s="481"/>
      <c r="AG199" s="482"/>
      <c r="AH199" s="471"/>
      <c r="AI199" s="471"/>
      <c r="AJ199" s="471"/>
      <c r="AK199" s="472"/>
      <c r="AL199" s="471">
        <v>0</v>
      </c>
      <c r="AM199" s="473">
        <v>134289.24333333332</v>
      </c>
      <c r="AN199" s="471"/>
      <c r="AO199" s="474">
        <v>134289.24333333332</v>
      </c>
      <c r="AP199" s="475"/>
      <c r="AQ199" s="476">
        <v>137628.10999999999</v>
      </c>
      <c r="AR199" s="471"/>
      <c r="AS199" s="471"/>
      <c r="AT199" s="471"/>
      <c r="AU199" s="471"/>
      <c r="AV199" s="477">
        <v>0</v>
      </c>
      <c r="AW199" s="471">
        <v>137628.10999999999</v>
      </c>
      <c r="AX199" s="471"/>
      <c r="AY199" s="473">
        <v>137628.10999999999</v>
      </c>
      <c r="AZ199" s="478"/>
      <c r="BA199" s="479">
        <v>0</v>
      </c>
      <c r="BC199" s="468" t="s">
        <v>2937</v>
      </c>
      <c r="BD199" s="468" t="s">
        <v>2937</v>
      </c>
      <c r="BE199" s="468" t="s">
        <v>2937</v>
      </c>
      <c r="BF199" s="468" t="s">
        <v>2937</v>
      </c>
      <c r="BG199" s="468" t="s">
        <v>1542</v>
      </c>
      <c r="BH199" s="468" t="s">
        <v>2938</v>
      </c>
      <c r="BI199" s="468" t="s">
        <v>1542</v>
      </c>
      <c r="BK199" s="468" t="b">
        <v>1</v>
      </c>
      <c r="BL199" s="468" t="b">
        <v>1</v>
      </c>
      <c r="BM199" s="468" t="b">
        <v>1</v>
      </c>
      <c r="BN199" s="468" t="b">
        <v>1</v>
      </c>
      <c r="BO199" s="468" t="b">
        <v>1</v>
      </c>
      <c r="BP199" s="468" t="b">
        <v>1</v>
      </c>
      <c r="BQ199" s="468" t="b">
        <v>1</v>
      </c>
      <c r="BS199" s="744"/>
    </row>
    <row r="200" spans="1:71" s="480" customFormat="1" ht="12" customHeight="1" x14ac:dyDescent="0.2">
      <c r="A200" s="496">
        <v>15100211</v>
      </c>
      <c r="B200" s="497" t="s">
        <v>3122</v>
      </c>
      <c r="C200" s="466" t="s">
        <v>1745</v>
      </c>
      <c r="D200" s="467" t="s">
        <v>1542</v>
      </c>
      <c r="E200" s="705"/>
      <c r="F200" s="466"/>
      <c r="G200" s="467"/>
      <c r="H200" s="468" t="s">
        <v>2937</v>
      </c>
      <c r="I200" s="468" t="s">
        <v>2937</v>
      </c>
      <c r="J200" s="468" t="s">
        <v>2937</v>
      </c>
      <c r="K200" s="468" t="s">
        <v>2937</v>
      </c>
      <c r="L200" s="468" t="s">
        <v>1542</v>
      </c>
      <c r="M200" s="468" t="s">
        <v>2938</v>
      </c>
      <c r="N200" s="468" t="s">
        <v>1542</v>
      </c>
      <c r="O200" s="469"/>
      <c r="P200" s="379">
        <v>426756.43</v>
      </c>
      <c r="Q200" s="379">
        <v>331334.44</v>
      </c>
      <c r="R200" s="379">
        <v>80964.11</v>
      </c>
      <c r="S200" s="379">
        <v>180569.49</v>
      </c>
      <c r="T200" s="379">
        <v>149778.35</v>
      </c>
      <c r="U200" s="379">
        <v>156499.26999999999</v>
      </c>
      <c r="V200" s="379">
        <v>115129.78</v>
      </c>
      <c r="W200" s="379">
        <v>11939.82</v>
      </c>
      <c r="X200" s="379">
        <v>114471.92</v>
      </c>
      <c r="Y200" s="379">
        <v>131773.99</v>
      </c>
      <c r="Z200" s="379">
        <v>759694.92</v>
      </c>
      <c r="AA200" s="379">
        <v>2198473.96</v>
      </c>
      <c r="AB200" s="379">
        <v>893425.79</v>
      </c>
      <c r="AC200" s="379"/>
      <c r="AD200" s="379"/>
      <c r="AE200" s="379">
        <v>407560.09666666668</v>
      </c>
      <c r="AF200" s="481"/>
      <c r="AG200" s="482"/>
      <c r="AH200" s="471"/>
      <c r="AI200" s="471"/>
      <c r="AJ200" s="471"/>
      <c r="AK200" s="472"/>
      <c r="AL200" s="471">
        <v>0</v>
      </c>
      <c r="AM200" s="473">
        <v>407560.09666666668</v>
      </c>
      <c r="AN200" s="471"/>
      <c r="AO200" s="474">
        <v>407560.09666666668</v>
      </c>
      <c r="AP200" s="475"/>
      <c r="AQ200" s="476">
        <v>893425.79</v>
      </c>
      <c r="AR200" s="471"/>
      <c r="AS200" s="471"/>
      <c r="AT200" s="471"/>
      <c r="AU200" s="471"/>
      <c r="AV200" s="477">
        <v>0</v>
      </c>
      <c r="AW200" s="471">
        <v>893425.79</v>
      </c>
      <c r="AX200" s="471"/>
      <c r="AY200" s="473">
        <v>893425.79</v>
      </c>
      <c r="AZ200" s="478"/>
      <c r="BA200" s="479">
        <v>0</v>
      </c>
      <c r="BC200" s="468" t="s">
        <v>2937</v>
      </c>
      <c r="BD200" s="468" t="s">
        <v>2937</v>
      </c>
      <c r="BE200" s="468" t="s">
        <v>2937</v>
      </c>
      <c r="BF200" s="468" t="s">
        <v>2937</v>
      </c>
      <c r="BG200" s="468" t="s">
        <v>1542</v>
      </c>
      <c r="BH200" s="468" t="s">
        <v>2938</v>
      </c>
      <c r="BI200" s="468" t="s">
        <v>1542</v>
      </c>
      <c r="BK200" s="468" t="b">
        <v>1</v>
      </c>
      <c r="BL200" s="468" t="b">
        <v>1</v>
      </c>
      <c r="BM200" s="468" t="b">
        <v>1</v>
      </c>
      <c r="BN200" s="468" t="b">
        <v>1</v>
      </c>
      <c r="BO200" s="468" t="b">
        <v>1</v>
      </c>
      <c r="BP200" s="468" t="b">
        <v>1</v>
      </c>
      <c r="BQ200" s="468" t="b">
        <v>1</v>
      </c>
      <c r="BS200" s="710"/>
    </row>
    <row r="201" spans="1:71" s="480" customFormat="1" ht="12" customHeight="1" x14ac:dyDescent="0.2">
      <c r="A201" s="496">
        <v>15100221</v>
      </c>
      <c r="B201" s="497" t="s">
        <v>3123</v>
      </c>
      <c r="C201" s="466" t="s">
        <v>1746</v>
      </c>
      <c r="D201" s="467" t="s">
        <v>1542</v>
      </c>
      <c r="E201" s="705"/>
      <c r="F201" s="466"/>
      <c r="G201" s="467"/>
      <c r="H201" s="468" t="s">
        <v>2937</v>
      </c>
      <c r="I201" s="468" t="s">
        <v>2937</v>
      </c>
      <c r="J201" s="468" t="s">
        <v>2937</v>
      </c>
      <c r="K201" s="468" t="s">
        <v>2937</v>
      </c>
      <c r="L201" s="468" t="s">
        <v>1542</v>
      </c>
      <c r="M201" s="468" t="s">
        <v>2938</v>
      </c>
      <c r="N201" s="468" t="s">
        <v>1542</v>
      </c>
      <c r="O201" s="469"/>
      <c r="P201" s="379">
        <v>700460.88</v>
      </c>
      <c r="Q201" s="379">
        <v>406340.23</v>
      </c>
      <c r="R201" s="379">
        <v>388444.71</v>
      </c>
      <c r="S201" s="379">
        <v>493417.83</v>
      </c>
      <c r="T201" s="379">
        <v>601806.94999999995</v>
      </c>
      <c r="U201" s="379">
        <v>399949.76</v>
      </c>
      <c r="V201" s="379">
        <v>444778.07</v>
      </c>
      <c r="W201" s="379">
        <v>395430.48</v>
      </c>
      <c r="X201" s="379">
        <v>913820.44</v>
      </c>
      <c r="Y201" s="379">
        <v>1213191.9099999999</v>
      </c>
      <c r="Z201" s="379">
        <v>1183213.03</v>
      </c>
      <c r="AA201" s="379">
        <v>1366548.99</v>
      </c>
      <c r="AB201" s="379">
        <v>1327744.31</v>
      </c>
      <c r="AC201" s="379"/>
      <c r="AD201" s="379"/>
      <c r="AE201" s="379">
        <v>735087.08291666675</v>
      </c>
      <c r="AF201" s="481"/>
      <c r="AG201" s="482"/>
      <c r="AH201" s="471"/>
      <c r="AI201" s="471"/>
      <c r="AJ201" s="471"/>
      <c r="AK201" s="472"/>
      <c r="AL201" s="471">
        <v>0</v>
      </c>
      <c r="AM201" s="473">
        <v>735087.08291666675</v>
      </c>
      <c r="AN201" s="471"/>
      <c r="AO201" s="474">
        <v>735087.08291666675</v>
      </c>
      <c r="AP201" s="475"/>
      <c r="AQ201" s="476">
        <v>1327744.31</v>
      </c>
      <c r="AR201" s="471"/>
      <c r="AS201" s="471"/>
      <c r="AT201" s="471"/>
      <c r="AU201" s="471"/>
      <c r="AV201" s="477">
        <v>0</v>
      </c>
      <c r="AW201" s="471">
        <v>1327744.31</v>
      </c>
      <c r="AX201" s="471"/>
      <c r="AY201" s="473">
        <v>1327744.31</v>
      </c>
      <c r="AZ201" s="478"/>
      <c r="BA201" s="479">
        <v>0</v>
      </c>
      <c r="BC201" s="468" t="s">
        <v>2937</v>
      </c>
      <c r="BD201" s="468" t="s">
        <v>2937</v>
      </c>
      <c r="BE201" s="468" t="s">
        <v>2937</v>
      </c>
      <c r="BF201" s="468" t="s">
        <v>2937</v>
      </c>
      <c r="BG201" s="468" t="s">
        <v>1542</v>
      </c>
      <c r="BH201" s="468" t="s">
        <v>2938</v>
      </c>
      <c r="BI201" s="468" t="s">
        <v>1542</v>
      </c>
      <c r="BK201" s="468" t="b">
        <v>1</v>
      </c>
      <c r="BL201" s="468" t="b">
        <v>1</v>
      </c>
      <c r="BM201" s="468" t="b">
        <v>1</v>
      </c>
      <c r="BN201" s="468" t="b">
        <v>1</v>
      </c>
      <c r="BO201" s="468" t="b">
        <v>1</v>
      </c>
      <c r="BP201" s="468" t="b">
        <v>1</v>
      </c>
      <c r="BQ201" s="468" t="b">
        <v>1</v>
      </c>
      <c r="BS201" s="710"/>
    </row>
    <row r="202" spans="1:71" s="480" customFormat="1" ht="12" customHeight="1" x14ac:dyDescent="0.2">
      <c r="A202" s="496">
        <v>15100271</v>
      </c>
      <c r="B202" s="497" t="s">
        <v>3124</v>
      </c>
      <c r="C202" s="466" t="s">
        <v>1747</v>
      </c>
      <c r="D202" s="467" t="s">
        <v>1542</v>
      </c>
      <c r="E202" s="705"/>
      <c r="F202" s="466"/>
      <c r="G202" s="467"/>
      <c r="H202" s="468" t="s">
        <v>2937</v>
      </c>
      <c r="I202" s="468" t="s">
        <v>2937</v>
      </c>
      <c r="J202" s="468" t="s">
        <v>2937</v>
      </c>
      <c r="K202" s="468" t="s">
        <v>2937</v>
      </c>
      <c r="L202" s="468" t="s">
        <v>1542</v>
      </c>
      <c r="M202" s="468" t="s">
        <v>2938</v>
      </c>
      <c r="N202" s="468" t="s">
        <v>1542</v>
      </c>
      <c r="O202" s="469"/>
      <c r="P202" s="379">
        <v>2775902.13</v>
      </c>
      <c r="Q202" s="379">
        <v>2775902.13</v>
      </c>
      <c r="R202" s="379">
        <v>2775830.65</v>
      </c>
      <c r="S202" s="379">
        <v>2775830.65</v>
      </c>
      <c r="T202" s="379">
        <v>2775791.66</v>
      </c>
      <c r="U202" s="379">
        <v>2775216.59</v>
      </c>
      <c r="V202" s="379">
        <v>2775164.61</v>
      </c>
      <c r="W202" s="379">
        <v>2774631.78</v>
      </c>
      <c r="X202" s="379">
        <v>2773994.98</v>
      </c>
      <c r="Y202" s="379">
        <v>2773835.78</v>
      </c>
      <c r="Z202" s="379">
        <v>2273345.87</v>
      </c>
      <c r="AA202" s="379">
        <v>2606940.58</v>
      </c>
      <c r="AB202" s="379">
        <v>2604498.27</v>
      </c>
      <c r="AC202" s="379"/>
      <c r="AD202" s="379"/>
      <c r="AE202" s="379">
        <v>2712223.79</v>
      </c>
      <c r="AF202" s="481"/>
      <c r="AG202" s="482"/>
      <c r="AH202" s="471"/>
      <c r="AI202" s="471"/>
      <c r="AJ202" s="471"/>
      <c r="AK202" s="472"/>
      <c r="AL202" s="471">
        <v>0</v>
      </c>
      <c r="AM202" s="473">
        <v>2712223.79</v>
      </c>
      <c r="AN202" s="471"/>
      <c r="AO202" s="474">
        <v>2712223.79</v>
      </c>
      <c r="AP202" s="475"/>
      <c r="AQ202" s="476">
        <v>2604498.27</v>
      </c>
      <c r="AR202" s="471"/>
      <c r="AS202" s="471"/>
      <c r="AT202" s="471"/>
      <c r="AU202" s="471"/>
      <c r="AV202" s="477">
        <v>0</v>
      </c>
      <c r="AW202" s="471">
        <v>2604498.27</v>
      </c>
      <c r="AX202" s="471"/>
      <c r="AY202" s="473">
        <v>2604498.27</v>
      </c>
      <c r="AZ202" s="478"/>
      <c r="BA202" s="479">
        <v>0</v>
      </c>
      <c r="BC202" s="468" t="s">
        <v>2937</v>
      </c>
      <c r="BD202" s="468" t="s">
        <v>2937</v>
      </c>
      <c r="BE202" s="468" t="s">
        <v>2937</v>
      </c>
      <c r="BF202" s="468" t="s">
        <v>2937</v>
      </c>
      <c r="BG202" s="468" t="s">
        <v>1542</v>
      </c>
      <c r="BH202" s="468" t="s">
        <v>2938</v>
      </c>
      <c r="BI202" s="468" t="s">
        <v>1542</v>
      </c>
      <c r="BK202" s="468" t="b">
        <v>1</v>
      </c>
      <c r="BL202" s="468" t="b">
        <v>1</v>
      </c>
      <c r="BM202" s="468" t="b">
        <v>1</v>
      </c>
      <c r="BN202" s="468" t="b">
        <v>1</v>
      </c>
      <c r="BO202" s="468" t="b">
        <v>1</v>
      </c>
      <c r="BP202" s="468" t="b">
        <v>1</v>
      </c>
      <c r="BQ202" s="468" t="b">
        <v>1</v>
      </c>
      <c r="BS202" s="710"/>
    </row>
    <row r="203" spans="1:71" s="480" customFormat="1" ht="12" customHeight="1" x14ac:dyDescent="0.2">
      <c r="A203" s="747">
        <v>15100291</v>
      </c>
      <c r="B203" s="748" t="s">
        <v>3125</v>
      </c>
      <c r="C203" s="466" t="s">
        <v>1748</v>
      </c>
      <c r="D203" s="467" t="s">
        <v>1542</v>
      </c>
      <c r="E203" s="705"/>
      <c r="F203" s="466"/>
      <c r="G203" s="467"/>
      <c r="H203" s="468" t="s">
        <v>2937</v>
      </c>
      <c r="I203" s="468" t="s">
        <v>2937</v>
      </c>
      <c r="J203" s="468" t="s">
        <v>2937</v>
      </c>
      <c r="K203" s="468" t="s">
        <v>2937</v>
      </c>
      <c r="L203" s="468" t="s">
        <v>1542</v>
      </c>
      <c r="M203" s="468" t="s">
        <v>2938</v>
      </c>
      <c r="N203" s="468" t="s">
        <v>1542</v>
      </c>
      <c r="O203" s="469"/>
      <c r="P203" s="379">
        <v>392070.41</v>
      </c>
      <c r="Q203" s="379">
        <v>392070.41</v>
      </c>
      <c r="R203" s="379">
        <v>392070.41</v>
      </c>
      <c r="S203" s="379">
        <v>392070.41</v>
      </c>
      <c r="T203" s="379">
        <v>392070.41</v>
      </c>
      <c r="U203" s="379">
        <v>392070.41</v>
      </c>
      <c r="V203" s="379">
        <v>392070.41</v>
      </c>
      <c r="W203" s="379">
        <v>392070.41</v>
      </c>
      <c r="X203" s="379">
        <v>392070.41</v>
      </c>
      <c r="Y203" s="379">
        <v>392070.41</v>
      </c>
      <c r="Z203" s="379">
        <v>392070.41</v>
      </c>
      <c r="AA203" s="379">
        <v>389461.85</v>
      </c>
      <c r="AB203" s="379">
        <v>383246.64</v>
      </c>
      <c r="AC203" s="379"/>
      <c r="AD203" s="379"/>
      <c r="AE203" s="379">
        <v>391485.37291666673</v>
      </c>
      <c r="AF203" s="481"/>
      <c r="AG203" s="482"/>
      <c r="AH203" s="471"/>
      <c r="AI203" s="471"/>
      <c r="AJ203" s="471"/>
      <c r="AK203" s="472"/>
      <c r="AL203" s="471">
        <v>0</v>
      </c>
      <c r="AM203" s="473">
        <v>391485.37291666673</v>
      </c>
      <c r="AN203" s="471"/>
      <c r="AO203" s="474">
        <v>391485.37291666673</v>
      </c>
      <c r="AP203" s="475"/>
      <c r="AQ203" s="476">
        <v>383246.64</v>
      </c>
      <c r="AR203" s="471"/>
      <c r="AS203" s="471"/>
      <c r="AT203" s="471"/>
      <c r="AU203" s="471"/>
      <c r="AV203" s="477">
        <v>0</v>
      </c>
      <c r="AW203" s="471">
        <v>383246.64</v>
      </c>
      <c r="AX203" s="471"/>
      <c r="AY203" s="473">
        <v>383246.64</v>
      </c>
      <c r="AZ203" s="478"/>
      <c r="BA203" s="479">
        <v>0</v>
      </c>
      <c r="BC203" s="468" t="s">
        <v>2937</v>
      </c>
      <c r="BD203" s="468" t="s">
        <v>2937</v>
      </c>
      <c r="BE203" s="468" t="s">
        <v>2937</v>
      </c>
      <c r="BF203" s="468" t="s">
        <v>2937</v>
      </c>
      <c r="BG203" s="468" t="s">
        <v>1542</v>
      </c>
      <c r="BH203" s="468" t="s">
        <v>2938</v>
      </c>
      <c r="BI203" s="468" t="s">
        <v>1542</v>
      </c>
      <c r="BK203" s="468" t="b">
        <v>1</v>
      </c>
      <c r="BL203" s="468" t="b">
        <v>1</v>
      </c>
      <c r="BM203" s="468" t="b">
        <v>1</v>
      </c>
      <c r="BN203" s="468" t="b">
        <v>1</v>
      </c>
      <c r="BO203" s="468" t="b">
        <v>1</v>
      </c>
      <c r="BP203" s="468" t="b">
        <v>1</v>
      </c>
      <c r="BQ203" s="468" t="b">
        <v>1</v>
      </c>
      <c r="BS203" s="710"/>
    </row>
    <row r="204" spans="1:71" s="480" customFormat="1" ht="12" customHeight="1" x14ac:dyDescent="0.2">
      <c r="A204" s="496">
        <v>15111001</v>
      </c>
      <c r="B204" s="497" t="s">
        <v>3126</v>
      </c>
      <c r="C204" s="466" t="s">
        <v>1749</v>
      </c>
      <c r="D204" s="467" t="s">
        <v>1542</v>
      </c>
      <c r="E204" s="705"/>
      <c r="F204" s="466"/>
      <c r="G204" s="467"/>
      <c r="H204" s="468" t="s">
        <v>2937</v>
      </c>
      <c r="I204" s="468" t="s">
        <v>2937</v>
      </c>
      <c r="J204" s="468" t="s">
        <v>2937</v>
      </c>
      <c r="K204" s="468" t="s">
        <v>2937</v>
      </c>
      <c r="L204" s="468" t="s">
        <v>1542</v>
      </c>
      <c r="M204" s="468" t="s">
        <v>2938</v>
      </c>
      <c r="N204" s="468" t="s">
        <v>1542</v>
      </c>
      <c r="O204" s="469"/>
      <c r="P204" s="379">
        <v>235220.82</v>
      </c>
      <c r="Q204" s="379">
        <v>235220.82</v>
      </c>
      <c r="R204" s="379">
        <v>235220.82</v>
      </c>
      <c r="S204" s="379">
        <v>235220.82</v>
      </c>
      <c r="T204" s="379">
        <v>235220.82</v>
      </c>
      <c r="U204" s="379">
        <v>235220.82</v>
      </c>
      <c r="V204" s="379">
        <v>235220.82</v>
      </c>
      <c r="W204" s="379">
        <v>235220.82</v>
      </c>
      <c r="X204" s="379">
        <v>235220.82</v>
      </c>
      <c r="Y204" s="379">
        <v>235220.82</v>
      </c>
      <c r="Z204" s="379">
        <v>235220.82</v>
      </c>
      <c r="AA204" s="379">
        <v>235220.82</v>
      </c>
      <c r="AB204" s="379">
        <v>235220.82</v>
      </c>
      <c r="AC204" s="379"/>
      <c r="AD204" s="379"/>
      <c r="AE204" s="379">
        <v>235220.81999999998</v>
      </c>
      <c r="AF204" s="481"/>
      <c r="AG204" s="482"/>
      <c r="AH204" s="471"/>
      <c r="AI204" s="471"/>
      <c r="AJ204" s="471"/>
      <c r="AK204" s="472"/>
      <c r="AL204" s="471">
        <v>0</v>
      </c>
      <c r="AM204" s="473">
        <v>235220.81999999998</v>
      </c>
      <c r="AN204" s="471"/>
      <c r="AO204" s="474">
        <v>235220.81999999998</v>
      </c>
      <c r="AP204" s="475"/>
      <c r="AQ204" s="476">
        <v>235220.82</v>
      </c>
      <c r="AR204" s="471"/>
      <c r="AS204" s="471"/>
      <c r="AT204" s="471"/>
      <c r="AU204" s="471"/>
      <c r="AV204" s="477">
        <v>0</v>
      </c>
      <c r="AW204" s="471">
        <v>235220.82</v>
      </c>
      <c r="AX204" s="471"/>
      <c r="AY204" s="473">
        <v>235220.82</v>
      </c>
      <c r="AZ204" s="478"/>
      <c r="BA204" s="479">
        <v>0</v>
      </c>
      <c r="BC204" s="468" t="s">
        <v>2937</v>
      </c>
      <c r="BD204" s="468" t="s">
        <v>2937</v>
      </c>
      <c r="BE204" s="468" t="s">
        <v>2937</v>
      </c>
      <c r="BF204" s="468" t="s">
        <v>2937</v>
      </c>
      <c r="BG204" s="468" t="s">
        <v>1542</v>
      </c>
      <c r="BH204" s="468" t="s">
        <v>2938</v>
      </c>
      <c r="BI204" s="468" t="s">
        <v>1542</v>
      </c>
      <c r="BK204" s="468" t="b">
        <v>1</v>
      </c>
      <c r="BL204" s="468" t="b">
        <v>1</v>
      </c>
      <c r="BM204" s="468" t="b">
        <v>1</v>
      </c>
      <c r="BN204" s="468" t="b">
        <v>1</v>
      </c>
      <c r="BO204" s="468" t="b">
        <v>1</v>
      </c>
      <c r="BP204" s="468" t="b">
        <v>1</v>
      </c>
      <c r="BQ204" s="468" t="b">
        <v>1</v>
      </c>
      <c r="BS204" s="710"/>
    </row>
    <row r="205" spans="1:71" s="480" customFormat="1" ht="12" customHeight="1" x14ac:dyDescent="0.2">
      <c r="A205" s="496">
        <v>15400023</v>
      </c>
      <c r="B205" s="497" t="s">
        <v>3127</v>
      </c>
      <c r="C205" s="466" t="s">
        <v>1750</v>
      </c>
      <c r="D205" s="467" t="s">
        <v>1542</v>
      </c>
      <c r="E205" s="705"/>
      <c r="F205" s="466"/>
      <c r="G205" s="467"/>
      <c r="H205" s="468" t="s">
        <v>2937</v>
      </c>
      <c r="I205" s="468" t="s">
        <v>2937</v>
      </c>
      <c r="J205" s="468" t="s">
        <v>2937</v>
      </c>
      <c r="K205" s="468" t="s">
        <v>2937</v>
      </c>
      <c r="L205" s="468" t="s">
        <v>1542</v>
      </c>
      <c r="M205" s="468" t="s">
        <v>2938</v>
      </c>
      <c r="N205" s="468" t="s">
        <v>1542</v>
      </c>
      <c r="O205" s="469"/>
      <c r="P205" s="379">
        <v>13570115.17</v>
      </c>
      <c r="Q205" s="379">
        <v>13762428.699999999</v>
      </c>
      <c r="R205" s="379">
        <v>14415390.539999999</v>
      </c>
      <c r="S205" s="379">
        <v>30721834.469999999</v>
      </c>
      <c r="T205" s="379">
        <v>30121583.609999999</v>
      </c>
      <c r="U205" s="379">
        <v>28323643.800000001</v>
      </c>
      <c r="V205" s="379">
        <v>31712748.710000001</v>
      </c>
      <c r="W205" s="379">
        <v>30499614.82</v>
      </c>
      <c r="X205" s="379">
        <v>27727902.800000001</v>
      </c>
      <c r="Y205" s="379">
        <v>28233199.879999999</v>
      </c>
      <c r="Z205" s="379">
        <v>31402090.420000002</v>
      </c>
      <c r="AA205" s="379">
        <v>27948033.52</v>
      </c>
      <c r="AB205" s="379">
        <v>26205009.120000001</v>
      </c>
      <c r="AC205" s="379"/>
      <c r="AD205" s="379"/>
      <c r="AE205" s="379">
        <v>26229669.451249998</v>
      </c>
      <c r="AF205" s="481"/>
      <c r="AG205" s="482"/>
      <c r="AH205" s="471"/>
      <c r="AI205" s="471"/>
      <c r="AJ205" s="471"/>
      <c r="AK205" s="472"/>
      <c r="AL205" s="471">
        <v>0</v>
      </c>
      <c r="AM205" s="473">
        <v>26229669.451249998</v>
      </c>
      <c r="AN205" s="471"/>
      <c r="AO205" s="474">
        <v>26229669.451249998</v>
      </c>
      <c r="AP205" s="475"/>
      <c r="AQ205" s="476">
        <v>26205009.120000001</v>
      </c>
      <c r="AR205" s="471"/>
      <c r="AS205" s="471"/>
      <c r="AT205" s="471"/>
      <c r="AU205" s="471"/>
      <c r="AV205" s="477">
        <v>0</v>
      </c>
      <c r="AW205" s="471">
        <v>26205009.120000001</v>
      </c>
      <c r="AX205" s="471"/>
      <c r="AY205" s="473">
        <v>26205009.120000001</v>
      </c>
      <c r="AZ205" s="478"/>
      <c r="BA205" s="479">
        <v>0</v>
      </c>
      <c r="BC205" s="468" t="s">
        <v>2937</v>
      </c>
      <c r="BD205" s="468" t="s">
        <v>2937</v>
      </c>
      <c r="BE205" s="468" t="s">
        <v>2937</v>
      </c>
      <c r="BF205" s="468" t="s">
        <v>2937</v>
      </c>
      <c r="BG205" s="468" t="s">
        <v>1542</v>
      </c>
      <c r="BH205" s="468" t="s">
        <v>2938</v>
      </c>
      <c r="BI205" s="468" t="s">
        <v>1542</v>
      </c>
      <c r="BK205" s="468" t="b">
        <v>1</v>
      </c>
      <c r="BL205" s="468" t="b">
        <v>1</v>
      </c>
      <c r="BM205" s="468" t="b">
        <v>1</v>
      </c>
      <c r="BN205" s="468" t="b">
        <v>1</v>
      </c>
      <c r="BO205" s="468" t="b">
        <v>1</v>
      </c>
      <c r="BP205" s="468" t="b">
        <v>1</v>
      </c>
      <c r="BQ205" s="468" t="b">
        <v>1</v>
      </c>
      <c r="BS205" s="710"/>
    </row>
    <row r="206" spans="1:71" s="480" customFormat="1" ht="12" customHeight="1" x14ac:dyDescent="0.2">
      <c r="A206" s="496">
        <v>15400031</v>
      </c>
      <c r="B206" s="497" t="s">
        <v>3128</v>
      </c>
      <c r="C206" s="466" t="s">
        <v>1751</v>
      </c>
      <c r="D206" s="467" t="s">
        <v>1542</v>
      </c>
      <c r="E206" s="705"/>
      <c r="F206" s="466"/>
      <c r="G206" s="467"/>
      <c r="H206" s="468" t="s">
        <v>2937</v>
      </c>
      <c r="I206" s="468" t="s">
        <v>2937</v>
      </c>
      <c r="J206" s="468" t="s">
        <v>2937</v>
      </c>
      <c r="K206" s="468" t="s">
        <v>2937</v>
      </c>
      <c r="L206" s="468" t="s">
        <v>1542</v>
      </c>
      <c r="M206" s="468" t="s">
        <v>2938</v>
      </c>
      <c r="N206" s="468" t="s">
        <v>1542</v>
      </c>
      <c r="O206" s="469"/>
      <c r="P206" s="379">
        <v>6117935.3499999996</v>
      </c>
      <c r="Q206" s="379">
        <v>6104377.9400000004</v>
      </c>
      <c r="R206" s="379">
        <v>6064538.46</v>
      </c>
      <c r="S206" s="379">
        <v>6191355.54</v>
      </c>
      <c r="T206" s="379">
        <v>6119179.9400000004</v>
      </c>
      <c r="U206" s="379">
        <v>6055922.1799999997</v>
      </c>
      <c r="V206" s="379">
        <v>6008172.5999999996</v>
      </c>
      <c r="W206" s="379">
        <v>6008173.54</v>
      </c>
      <c r="X206" s="379">
        <v>5804042.96</v>
      </c>
      <c r="Y206" s="379">
        <v>5870900.7400000002</v>
      </c>
      <c r="Z206" s="379">
        <v>5852681.5599999996</v>
      </c>
      <c r="AA206" s="379">
        <v>5928185.5999999996</v>
      </c>
      <c r="AB206" s="379">
        <v>5863771.54</v>
      </c>
      <c r="AC206" s="379"/>
      <c r="AD206" s="379"/>
      <c r="AE206" s="379">
        <v>5999865.3754166672</v>
      </c>
      <c r="AF206" s="481"/>
      <c r="AG206" s="482"/>
      <c r="AH206" s="471"/>
      <c r="AI206" s="471"/>
      <c r="AJ206" s="471"/>
      <c r="AK206" s="472"/>
      <c r="AL206" s="471">
        <v>0</v>
      </c>
      <c r="AM206" s="473">
        <v>5999865.3754166672</v>
      </c>
      <c r="AN206" s="471"/>
      <c r="AO206" s="474">
        <v>5999865.3754166672</v>
      </c>
      <c r="AP206" s="475"/>
      <c r="AQ206" s="476">
        <v>5863771.54</v>
      </c>
      <c r="AR206" s="471"/>
      <c r="AS206" s="471"/>
      <c r="AT206" s="471"/>
      <c r="AU206" s="471"/>
      <c r="AV206" s="477">
        <v>0</v>
      </c>
      <c r="AW206" s="471">
        <v>5863771.54</v>
      </c>
      <c r="AX206" s="471"/>
      <c r="AY206" s="473">
        <v>5863771.54</v>
      </c>
      <c r="AZ206" s="478"/>
      <c r="BA206" s="479">
        <v>0</v>
      </c>
      <c r="BC206" s="468" t="s">
        <v>2937</v>
      </c>
      <c r="BD206" s="468" t="s">
        <v>2937</v>
      </c>
      <c r="BE206" s="468" t="s">
        <v>2937</v>
      </c>
      <c r="BF206" s="468" t="s">
        <v>2937</v>
      </c>
      <c r="BG206" s="468" t="s">
        <v>1542</v>
      </c>
      <c r="BH206" s="468" t="s">
        <v>2938</v>
      </c>
      <c r="BI206" s="468" t="s">
        <v>1542</v>
      </c>
      <c r="BK206" s="468" t="b">
        <v>1</v>
      </c>
      <c r="BL206" s="468" t="b">
        <v>1</v>
      </c>
      <c r="BM206" s="468" t="b">
        <v>1</v>
      </c>
      <c r="BN206" s="468" t="b">
        <v>1</v>
      </c>
      <c r="BO206" s="468" t="b">
        <v>1</v>
      </c>
      <c r="BP206" s="468" t="b">
        <v>1</v>
      </c>
      <c r="BQ206" s="468" t="b">
        <v>1</v>
      </c>
      <c r="BS206" s="710"/>
    </row>
    <row r="207" spans="1:71" s="480" customFormat="1" ht="12" customHeight="1" x14ac:dyDescent="0.2">
      <c r="A207" s="496">
        <v>15400033</v>
      </c>
      <c r="B207" s="497" t="s">
        <v>3129</v>
      </c>
      <c r="C207" s="466" t="s">
        <v>1752</v>
      </c>
      <c r="D207" s="467" t="s">
        <v>1542</v>
      </c>
      <c r="E207" s="705"/>
      <c r="F207" s="466"/>
      <c r="G207" s="467"/>
      <c r="H207" s="468" t="s">
        <v>2937</v>
      </c>
      <c r="I207" s="468" t="s">
        <v>2937</v>
      </c>
      <c r="J207" s="468" t="s">
        <v>2937</v>
      </c>
      <c r="K207" s="468" t="s">
        <v>2937</v>
      </c>
      <c r="L207" s="468" t="s">
        <v>1542</v>
      </c>
      <c r="M207" s="468" t="s">
        <v>2938</v>
      </c>
      <c r="N207" s="468" t="s">
        <v>1542</v>
      </c>
      <c r="O207" s="469"/>
      <c r="P207" s="379">
        <v>-13579540.289999999</v>
      </c>
      <c r="Q207" s="379">
        <v>-13771853.82</v>
      </c>
      <c r="R207" s="379">
        <v>-14424902.369999999</v>
      </c>
      <c r="S207" s="379">
        <v>-30731278.050000001</v>
      </c>
      <c r="T207" s="379">
        <v>-30131027.100000001</v>
      </c>
      <c r="U207" s="379">
        <v>-26616378.280000001</v>
      </c>
      <c r="V207" s="379">
        <v>-31713340.359999999</v>
      </c>
      <c r="W207" s="379">
        <v>-30503613.48</v>
      </c>
      <c r="X207" s="379">
        <v>-27699227.649999999</v>
      </c>
      <c r="Y207" s="379">
        <v>-27661870.920000002</v>
      </c>
      <c r="Z207" s="379">
        <v>-31526935.75</v>
      </c>
      <c r="AA207" s="379">
        <v>-28081829.170000002</v>
      </c>
      <c r="AB207" s="379">
        <v>-26341976.780000001</v>
      </c>
      <c r="AC207" s="379"/>
      <c r="AD207" s="379"/>
      <c r="AE207" s="379">
        <v>-26068584.623750005</v>
      </c>
      <c r="AF207" s="481"/>
      <c r="AG207" s="482"/>
      <c r="AH207" s="471"/>
      <c r="AI207" s="471"/>
      <c r="AJ207" s="471"/>
      <c r="AK207" s="472"/>
      <c r="AL207" s="471">
        <v>0</v>
      </c>
      <c r="AM207" s="473">
        <v>-26068584.623750005</v>
      </c>
      <c r="AN207" s="471"/>
      <c r="AO207" s="474">
        <v>-26068584.623750005</v>
      </c>
      <c r="AP207" s="475"/>
      <c r="AQ207" s="476">
        <v>-26341976.780000001</v>
      </c>
      <c r="AR207" s="471"/>
      <c r="AS207" s="471"/>
      <c r="AT207" s="471"/>
      <c r="AU207" s="471"/>
      <c r="AV207" s="477">
        <v>0</v>
      </c>
      <c r="AW207" s="471">
        <v>-26341976.780000001</v>
      </c>
      <c r="AX207" s="471"/>
      <c r="AY207" s="473">
        <v>-26341976.780000001</v>
      </c>
      <c r="AZ207" s="478"/>
      <c r="BA207" s="479">
        <v>0</v>
      </c>
      <c r="BC207" s="468" t="s">
        <v>2937</v>
      </c>
      <c r="BD207" s="468" t="s">
        <v>2937</v>
      </c>
      <c r="BE207" s="468" t="s">
        <v>2937</v>
      </c>
      <c r="BF207" s="468" t="s">
        <v>2937</v>
      </c>
      <c r="BG207" s="468" t="s">
        <v>1542</v>
      </c>
      <c r="BH207" s="468" t="s">
        <v>2938</v>
      </c>
      <c r="BI207" s="468" t="s">
        <v>1542</v>
      </c>
      <c r="BK207" s="468" t="b">
        <v>1</v>
      </c>
      <c r="BL207" s="468" t="b">
        <v>1</v>
      </c>
      <c r="BM207" s="468" t="b">
        <v>1</v>
      </c>
      <c r="BN207" s="468" t="b">
        <v>1</v>
      </c>
      <c r="BO207" s="468" t="b">
        <v>1</v>
      </c>
      <c r="BP207" s="468" t="b">
        <v>1</v>
      </c>
      <c r="BQ207" s="468" t="b">
        <v>1</v>
      </c>
      <c r="BS207" s="710"/>
    </row>
    <row r="208" spans="1:71" s="480" customFormat="1" ht="12" customHeight="1" x14ac:dyDescent="0.2">
      <c r="A208" s="496">
        <v>15400041</v>
      </c>
      <c r="B208" s="497" t="s">
        <v>3130</v>
      </c>
      <c r="C208" s="466" t="s">
        <v>1753</v>
      </c>
      <c r="D208" s="467" t="s">
        <v>1542</v>
      </c>
      <c r="E208" s="705"/>
      <c r="F208" s="466"/>
      <c r="G208" s="467"/>
      <c r="H208" s="468" t="s">
        <v>2937</v>
      </c>
      <c r="I208" s="468" t="s">
        <v>2937</v>
      </c>
      <c r="J208" s="468" t="s">
        <v>2937</v>
      </c>
      <c r="K208" s="468" t="s">
        <v>2937</v>
      </c>
      <c r="L208" s="468" t="s">
        <v>1542</v>
      </c>
      <c r="M208" s="468" t="s">
        <v>2938</v>
      </c>
      <c r="N208" s="468" t="s">
        <v>1542</v>
      </c>
      <c r="O208" s="469"/>
      <c r="P208" s="379">
        <v>4588475.5199999996</v>
      </c>
      <c r="Q208" s="379">
        <v>4578309.3600000003</v>
      </c>
      <c r="R208" s="379">
        <v>4548431.58</v>
      </c>
      <c r="S208" s="379">
        <v>4643546.03</v>
      </c>
      <c r="T208" s="379">
        <v>4589416</v>
      </c>
      <c r="U208" s="379">
        <v>4541974.34</v>
      </c>
      <c r="V208" s="379">
        <v>4506163.9400000004</v>
      </c>
      <c r="W208" s="379">
        <v>4506164.03</v>
      </c>
      <c r="X208" s="379">
        <v>4353072.05</v>
      </c>
      <c r="Y208" s="379">
        <v>4403215</v>
      </c>
      <c r="Z208" s="379">
        <v>4389551.9400000004</v>
      </c>
      <c r="AA208" s="379">
        <v>4446180.97</v>
      </c>
      <c r="AB208" s="379">
        <v>4397873.03</v>
      </c>
      <c r="AC208" s="379"/>
      <c r="AD208" s="379"/>
      <c r="AE208" s="379">
        <v>4499933.2929166667</v>
      </c>
      <c r="AF208" s="481"/>
      <c r="AG208" s="482"/>
      <c r="AH208" s="471"/>
      <c r="AI208" s="471"/>
      <c r="AJ208" s="471"/>
      <c r="AK208" s="472"/>
      <c r="AL208" s="471">
        <v>0</v>
      </c>
      <c r="AM208" s="473">
        <v>4499933.2929166667</v>
      </c>
      <c r="AN208" s="471"/>
      <c r="AO208" s="474">
        <v>4499933.2929166667</v>
      </c>
      <c r="AP208" s="475"/>
      <c r="AQ208" s="476">
        <v>4397873.03</v>
      </c>
      <c r="AR208" s="471"/>
      <c r="AS208" s="471"/>
      <c r="AT208" s="471"/>
      <c r="AU208" s="471"/>
      <c r="AV208" s="477">
        <v>0</v>
      </c>
      <c r="AW208" s="471">
        <v>4397873.03</v>
      </c>
      <c r="AX208" s="471"/>
      <c r="AY208" s="473">
        <v>4397873.03</v>
      </c>
      <c r="AZ208" s="478"/>
      <c r="BA208" s="479">
        <v>0</v>
      </c>
      <c r="BC208" s="468" t="s">
        <v>2937</v>
      </c>
      <c r="BD208" s="468" t="s">
        <v>2937</v>
      </c>
      <c r="BE208" s="468" t="s">
        <v>2937</v>
      </c>
      <c r="BF208" s="468" t="s">
        <v>2937</v>
      </c>
      <c r="BG208" s="468" t="s">
        <v>1542</v>
      </c>
      <c r="BH208" s="468" t="s">
        <v>2938</v>
      </c>
      <c r="BI208" s="468" t="s">
        <v>1542</v>
      </c>
      <c r="BK208" s="468" t="b">
        <v>1</v>
      </c>
      <c r="BL208" s="468" t="b">
        <v>1</v>
      </c>
      <c r="BM208" s="468" t="b">
        <v>1</v>
      </c>
      <c r="BN208" s="468" t="b">
        <v>1</v>
      </c>
      <c r="BO208" s="468" t="b">
        <v>1</v>
      </c>
      <c r="BP208" s="468" t="b">
        <v>1</v>
      </c>
      <c r="BQ208" s="468" t="b">
        <v>1</v>
      </c>
      <c r="BS208" s="710"/>
    </row>
    <row r="209" spans="1:71" s="480" customFormat="1" ht="12" customHeight="1" x14ac:dyDescent="0.2">
      <c r="A209" s="496">
        <v>15400061</v>
      </c>
      <c r="B209" s="497" t="s">
        <v>3131</v>
      </c>
      <c r="C209" s="466" t="s">
        <v>1754</v>
      </c>
      <c r="D209" s="467" t="s">
        <v>1542</v>
      </c>
      <c r="E209" s="705"/>
      <c r="F209" s="466"/>
      <c r="G209" s="467"/>
      <c r="H209" s="468" t="s">
        <v>2937</v>
      </c>
      <c r="I209" s="468" t="s">
        <v>2937</v>
      </c>
      <c r="J209" s="468" t="s">
        <v>2937</v>
      </c>
      <c r="K209" s="468" t="s">
        <v>2937</v>
      </c>
      <c r="L209" s="468" t="s">
        <v>1542</v>
      </c>
      <c r="M209" s="468" t="s">
        <v>2938</v>
      </c>
      <c r="N209" s="468" t="s">
        <v>1542</v>
      </c>
      <c r="O209" s="469"/>
      <c r="P209" s="379">
        <v>26357195.640000001</v>
      </c>
      <c r="Q209" s="379">
        <v>27697822.010000002</v>
      </c>
      <c r="R209" s="379">
        <v>27886138.969999999</v>
      </c>
      <c r="S209" s="379">
        <v>28359364.559999999</v>
      </c>
      <c r="T209" s="379">
        <v>28404175.98</v>
      </c>
      <c r="U209" s="379">
        <v>27789200.359999999</v>
      </c>
      <c r="V209" s="379">
        <v>27893254.82</v>
      </c>
      <c r="W209" s="379">
        <v>28324076.390000001</v>
      </c>
      <c r="X209" s="379">
        <v>28815771.670000002</v>
      </c>
      <c r="Y209" s="379">
        <v>28524287.190000001</v>
      </c>
      <c r="Z209" s="379">
        <v>28439831.120000001</v>
      </c>
      <c r="AA209" s="379">
        <v>29400413.02</v>
      </c>
      <c r="AB209" s="379">
        <v>31200624.870000001</v>
      </c>
      <c r="AC209" s="379"/>
      <c r="AD209" s="379"/>
      <c r="AE209" s="379">
        <v>28359437.195416663</v>
      </c>
      <c r="AF209" s="481"/>
      <c r="AG209" s="482"/>
      <c r="AH209" s="471"/>
      <c r="AI209" s="471"/>
      <c r="AJ209" s="471"/>
      <c r="AK209" s="472"/>
      <c r="AL209" s="471">
        <v>0</v>
      </c>
      <c r="AM209" s="473">
        <v>28359437.195416663</v>
      </c>
      <c r="AN209" s="471"/>
      <c r="AO209" s="474">
        <v>28359437.195416663</v>
      </c>
      <c r="AP209" s="475"/>
      <c r="AQ209" s="476">
        <v>31200624.870000001</v>
      </c>
      <c r="AR209" s="471"/>
      <c r="AS209" s="471"/>
      <c r="AT209" s="471"/>
      <c r="AU209" s="471"/>
      <c r="AV209" s="477">
        <v>0</v>
      </c>
      <c r="AW209" s="471">
        <v>31200624.870000001</v>
      </c>
      <c r="AX209" s="471"/>
      <c r="AY209" s="473">
        <v>31200624.870000001</v>
      </c>
      <c r="AZ209" s="478"/>
      <c r="BA209" s="479">
        <v>0</v>
      </c>
      <c r="BC209" s="468" t="s">
        <v>2937</v>
      </c>
      <c r="BD209" s="468" t="s">
        <v>2937</v>
      </c>
      <c r="BE209" s="468" t="s">
        <v>2937</v>
      </c>
      <c r="BF209" s="468" t="s">
        <v>2937</v>
      </c>
      <c r="BG209" s="468" t="s">
        <v>1542</v>
      </c>
      <c r="BH209" s="468" t="s">
        <v>2938</v>
      </c>
      <c r="BI209" s="468" t="s">
        <v>1542</v>
      </c>
      <c r="BK209" s="468" t="b">
        <v>1</v>
      </c>
      <c r="BL209" s="468" t="b">
        <v>1</v>
      </c>
      <c r="BM209" s="468" t="b">
        <v>1</v>
      </c>
      <c r="BN209" s="468" t="b">
        <v>1</v>
      </c>
      <c r="BO209" s="468" t="b">
        <v>1</v>
      </c>
      <c r="BP209" s="468" t="b">
        <v>1</v>
      </c>
      <c r="BQ209" s="468" t="b">
        <v>1</v>
      </c>
      <c r="BS209" s="710"/>
    </row>
    <row r="210" spans="1:71" s="480" customFormat="1" ht="12" customHeight="1" x14ac:dyDescent="0.2">
      <c r="A210" s="498">
        <v>15400091</v>
      </c>
      <c r="B210" s="499" t="s">
        <v>4264</v>
      </c>
      <c r="C210" s="483" t="s">
        <v>1755</v>
      </c>
      <c r="D210" s="484" t="s">
        <v>1542</v>
      </c>
      <c r="E210" s="730"/>
      <c r="F210" s="501">
        <v>43191</v>
      </c>
      <c r="G210" s="484"/>
      <c r="H210" s="486" t="s">
        <v>2937</v>
      </c>
      <c r="I210" s="486" t="s">
        <v>2937</v>
      </c>
      <c r="J210" s="486" t="s">
        <v>2937</v>
      </c>
      <c r="K210" s="486" t="s">
        <v>2937</v>
      </c>
      <c r="L210" s="486" t="s">
        <v>1542</v>
      </c>
      <c r="M210" s="486" t="s">
        <v>2938</v>
      </c>
      <c r="N210" s="486" t="s">
        <v>1542</v>
      </c>
      <c r="O210" s="487"/>
      <c r="P210" s="381"/>
      <c r="Q210" s="381">
        <v>0</v>
      </c>
      <c r="R210" s="381">
        <v>0</v>
      </c>
      <c r="S210" s="381">
        <v>0</v>
      </c>
      <c r="T210" s="381">
        <v>165724.57999999999</v>
      </c>
      <c r="U210" s="381">
        <v>169145.54</v>
      </c>
      <c r="V210" s="381">
        <v>169145.54</v>
      </c>
      <c r="W210" s="381">
        <v>169145.54</v>
      </c>
      <c r="X210" s="381">
        <v>169145.54</v>
      </c>
      <c r="Y210" s="381">
        <v>169145.54</v>
      </c>
      <c r="Z210" s="381">
        <v>169145.54</v>
      </c>
      <c r="AA210" s="381">
        <v>169145.54</v>
      </c>
      <c r="AB210" s="381">
        <v>169145.54</v>
      </c>
      <c r="AC210" s="381"/>
      <c r="AD210" s="381"/>
      <c r="AE210" s="381">
        <v>119526.34416666668</v>
      </c>
      <c r="AF210" s="488"/>
      <c r="AG210" s="489"/>
      <c r="AH210" s="490"/>
      <c r="AI210" s="490"/>
      <c r="AJ210" s="490"/>
      <c r="AK210" s="491"/>
      <c r="AL210" s="490"/>
      <c r="AM210" s="492">
        <v>119526.34416666668</v>
      </c>
      <c r="AN210" s="490"/>
      <c r="AO210" s="493">
        <v>119526.34416666668</v>
      </c>
      <c r="AP210" s="490"/>
      <c r="AQ210" s="494">
        <v>169145.54</v>
      </c>
      <c r="AR210" s="490"/>
      <c r="AS210" s="490"/>
      <c r="AT210" s="490"/>
      <c r="AU210" s="490"/>
      <c r="AV210" s="495">
        <v>0</v>
      </c>
      <c r="AW210" s="490">
        <v>169145.54</v>
      </c>
      <c r="AX210" s="490"/>
      <c r="AY210" s="492">
        <v>169145.54</v>
      </c>
      <c r="AZ210" s="731"/>
      <c r="BA210" s="479">
        <v>0</v>
      </c>
      <c r="BC210" s="486" t="s">
        <v>2937</v>
      </c>
      <c r="BD210" s="486" t="s">
        <v>2937</v>
      </c>
      <c r="BE210" s="486" t="s">
        <v>2937</v>
      </c>
      <c r="BF210" s="468" t="s">
        <v>2937</v>
      </c>
      <c r="BG210" s="468" t="s">
        <v>1542</v>
      </c>
      <c r="BH210" s="468" t="s">
        <v>2938</v>
      </c>
      <c r="BI210" s="468" t="s">
        <v>1542</v>
      </c>
      <c r="BK210" s="468" t="b">
        <v>1</v>
      </c>
      <c r="BL210" s="468" t="b">
        <v>1</v>
      </c>
      <c r="BM210" s="468" t="b">
        <v>1</v>
      </c>
      <c r="BN210" s="468" t="b">
        <v>1</v>
      </c>
      <c r="BO210" s="468" t="b">
        <v>1</v>
      </c>
      <c r="BP210" s="468" t="b">
        <v>1</v>
      </c>
      <c r="BQ210" s="468" t="b">
        <v>1</v>
      </c>
      <c r="BS210" s="710"/>
    </row>
    <row r="211" spans="1:71" s="480" customFormat="1" ht="12" customHeight="1" x14ac:dyDescent="0.2">
      <c r="A211" s="496">
        <v>15400101</v>
      </c>
      <c r="B211" s="497" t="s">
        <v>3132</v>
      </c>
      <c r="C211" s="466" t="s">
        <v>1756</v>
      </c>
      <c r="D211" s="467" t="s">
        <v>1542</v>
      </c>
      <c r="E211" s="705"/>
      <c r="F211" s="466"/>
      <c r="G211" s="467"/>
      <c r="H211" s="468" t="s">
        <v>2937</v>
      </c>
      <c r="I211" s="468" t="s">
        <v>2937</v>
      </c>
      <c r="J211" s="468" t="s">
        <v>2937</v>
      </c>
      <c r="K211" s="468" t="s">
        <v>2937</v>
      </c>
      <c r="L211" s="468" t="s">
        <v>1542</v>
      </c>
      <c r="M211" s="468" t="s">
        <v>2938</v>
      </c>
      <c r="N211" s="468" t="s">
        <v>1542</v>
      </c>
      <c r="O211" s="469"/>
      <c r="P211" s="379">
        <v>39269287.909999996</v>
      </c>
      <c r="Q211" s="379">
        <v>38981400.859999999</v>
      </c>
      <c r="R211" s="379">
        <v>37999136.009999998</v>
      </c>
      <c r="S211" s="379">
        <v>37435593.829999998</v>
      </c>
      <c r="T211" s="379">
        <v>38931761.890000001</v>
      </c>
      <c r="U211" s="379">
        <v>39062173.329999998</v>
      </c>
      <c r="V211" s="379">
        <v>41042459.740000002</v>
      </c>
      <c r="W211" s="379">
        <v>40720747.060000002</v>
      </c>
      <c r="X211" s="379">
        <v>40037429.710000001</v>
      </c>
      <c r="Y211" s="379">
        <v>41876736.350000001</v>
      </c>
      <c r="Z211" s="379">
        <v>42047298.909999996</v>
      </c>
      <c r="AA211" s="379">
        <v>42607281.789999999</v>
      </c>
      <c r="AB211" s="379">
        <v>42142966.759999998</v>
      </c>
      <c r="AC211" s="379"/>
      <c r="AD211" s="379"/>
      <c r="AE211" s="379">
        <v>40120678.901250005</v>
      </c>
      <c r="AF211" s="481"/>
      <c r="AG211" s="482"/>
      <c r="AH211" s="471"/>
      <c r="AI211" s="471"/>
      <c r="AJ211" s="471"/>
      <c r="AK211" s="472"/>
      <c r="AL211" s="471">
        <v>0</v>
      </c>
      <c r="AM211" s="473">
        <v>40120678.901250005</v>
      </c>
      <c r="AN211" s="471"/>
      <c r="AO211" s="474">
        <v>40120678.901250005</v>
      </c>
      <c r="AP211" s="475"/>
      <c r="AQ211" s="476">
        <v>42142966.759999998</v>
      </c>
      <c r="AR211" s="471"/>
      <c r="AS211" s="471"/>
      <c r="AT211" s="471"/>
      <c r="AU211" s="471"/>
      <c r="AV211" s="477">
        <v>0</v>
      </c>
      <c r="AW211" s="471">
        <v>42142966.759999998</v>
      </c>
      <c r="AX211" s="471"/>
      <c r="AY211" s="473">
        <v>42142966.759999998</v>
      </c>
      <c r="AZ211" s="478"/>
      <c r="BA211" s="479">
        <v>0</v>
      </c>
      <c r="BC211" s="468" t="s">
        <v>2937</v>
      </c>
      <c r="BD211" s="468" t="s">
        <v>2937</v>
      </c>
      <c r="BE211" s="468" t="s">
        <v>2937</v>
      </c>
      <c r="BF211" s="468" t="s">
        <v>2937</v>
      </c>
      <c r="BG211" s="468" t="s">
        <v>1542</v>
      </c>
      <c r="BH211" s="468" t="s">
        <v>2938</v>
      </c>
      <c r="BI211" s="468" t="s">
        <v>1542</v>
      </c>
      <c r="BK211" s="468" t="b">
        <v>1</v>
      </c>
      <c r="BL211" s="468" t="b">
        <v>1</v>
      </c>
      <c r="BM211" s="468" t="b">
        <v>1</v>
      </c>
      <c r="BN211" s="468" t="b">
        <v>1</v>
      </c>
      <c r="BO211" s="468" t="b">
        <v>1</v>
      </c>
      <c r="BP211" s="468" t="b">
        <v>1</v>
      </c>
      <c r="BQ211" s="468" t="b">
        <v>1</v>
      </c>
      <c r="BS211" s="749"/>
    </row>
    <row r="212" spans="1:71" s="480" customFormat="1" ht="12" customHeight="1" x14ac:dyDescent="0.2">
      <c r="A212" s="496">
        <v>15400102</v>
      </c>
      <c r="B212" s="497" t="s">
        <v>3133</v>
      </c>
      <c r="C212" s="466" t="s">
        <v>1757</v>
      </c>
      <c r="D212" s="467" t="s">
        <v>1542</v>
      </c>
      <c r="E212" s="705"/>
      <c r="F212" s="466"/>
      <c r="G212" s="467"/>
      <c r="H212" s="468" t="s">
        <v>2937</v>
      </c>
      <c r="I212" s="468" t="s">
        <v>2937</v>
      </c>
      <c r="J212" s="468" t="s">
        <v>2937</v>
      </c>
      <c r="K212" s="468" t="s">
        <v>2937</v>
      </c>
      <c r="L212" s="468" t="s">
        <v>1542</v>
      </c>
      <c r="M212" s="468" t="s">
        <v>2938</v>
      </c>
      <c r="N212" s="468" t="s">
        <v>1542</v>
      </c>
      <c r="O212" s="469"/>
      <c r="P212" s="379">
        <v>8630213.5999999996</v>
      </c>
      <c r="Q212" s="379">
        <v>8918156.9000000004</v>
      </c>
      <c r="R212" s="379">
        <v>9422237.4900000002</v>
      </c>
      <c r="S212" s="379">
        <v>9287644.9000000004</v>
      </c>
      <c r="T212" s="379">
        <v>9445189.3200000003</v>
      </c>
      <c r="U212" s="379">
        <v>9716898.6500000004</v>
      </c>
      <c r="V212" s="379">
        <v>10448244.810000001</v>
      </c>
      <c r="W212" s="379">
        <v>10505967.75</v>
      </c>
      <c r="X212" s="379">
        <v>10216056.640000001</v>
      </c>
      <c r="Y212" s="379">
        <v>10556309.49</v>
      </c>
      <c r="Z212" s="379">
        <v>11663289.93</v>
      </c>
      <c r="AA212" s="379">
        <v>12068939.609999999</v>
      </c>
      <c r="AB212" s="379">
        <v>12320229.689999999</v>
      </c>
      <c r="AC212" s="379"/>
      <c r="AD212" s="379"/>
      <c r="AE212" s="379">
        <v>10227013.094583333</v>
      </c>
      <c r="AF212" s="481"/>
      <c r="AG212" s="482"/>
      <c r="AH212" s="471"/>
      <c r="AI212" s="471"/>
      <c r="AJ212" s="471"/>
      <c r="AK212" s="472"/>
      <c r="AL212" s="471">
        <v>0</v>
      </c>
      <c r="AM212" s="473">
        <v>10227013.094583333</v>
      </c>
      <c r="AN212" s="471"/>
      <c r="AO212" s="474">
        <v>10227013.094583333</v>
      </c>
      <c r="AP212" s="475"/>
      <c r="AQ212" s="476">
        <v>12320229.689999999</v>
      </c>
      <c r="AR212" s="471"/>
      <c r="AS212" s="471"/>
      <c r="AT212" s="471"/>
      <c r="AU212" s="471"/>
      <c r="AV212" s="477">
        <v>0</v>
      </c>
      <c r="AW212" s="471">
        <v>12320229.689999999</v>
      </c>
      <c r="AX212" s="471"/>
      <c r="AY212" s="473">
        <v>12320229.689999999</v>
      </c>
      <c r="AZ212" s="478"/>
      <c r="BA212" s="479">
        <v>0</v>
      </c>
      <c r="BC212" s="468" t="s">
        <v>2937</v>
      </c>
      <c r="BD212" s="468" t="s">
        <v>2937</v>
      </c>
      <c r="BE212" s="468" t="s">
        <v>2937</v>
      </c>
      <c r="BF212" s="468" t="s">
        <v>2937</v>
      </c>
      <c r="BG212" s="468" t="s">
        <v>1542</v>
      </c>
      <c r="BH212" s="468" t="s">
        <v>2938</v>
      </c>
      <c r="BI212" s="468" t="s">
        <v>1542</v>
      </c>
      <c r="BK212" s="468" t="b">
        <v>1</v>
      </c>
      <c r="BL212" s="468" t="b">
        <v>1</v>
      </c>
      <c r="BM212" s="468" t="b">
        <v>1</v>
      </c>
      <c r="BN212" s="468" t="b">
        <v>1</v>
      </c>
      <c r="BO212" s="468" t="b">
        <v>1</v>
      </c>
      <c r="BP212" s="468" t="b">
        <v>1</v>
      </c>
      <c r="BQ212" s="468" t="b">
        <v>1</v>
      </c>
      <c r="BS212" s="749"/>
    </row>
    <row r="213" spans="1:71" s="480" customFormat="1" ht="12" customHeight="1" x14ac:dyDescent="0.2">
      <c r="A213" s="496">
        <v>15400103</v>
      </c>
      <c r="B213" s="497" t="s">
        <v>3134</v>
      </c>
      <c r="C213" s="466" t="s">
        <v>1758</v>
      </c>
      <c r="D213" s="467" t="s">
        <v>1542</v>
      </c>
      <c r="E213" s="705"/>
      <c r="F213" s="466"/>
      <c r="G213" s="467"/>
      <c r="H213" s="468" t="s">
        <v>2937</v>
      </c>
      <c r="I213" s="468" t="s">
        <v>2937</v>
      </c>
      <c r="J213" s="468" t="s">
        <v>2937</v>
      </c>
      <c r="K213" s="468" t="s">
        <v>2937</v>
      </c>
      <c r="L213" s="468" t="s">
        <v>1542</v>
      </c>
      <c r="M213" s="468" t="s">
        <v>2938</v>
      </c>
      <c r="N213" s="468" t="s">
        <v>1542</v>
      </c>
      <c r="O213" s="469"/>
      <c r="P213" s="379">
        <v>19898873.600000001</v>
      </c>
      <c r="Q213" s="379">
        <v>19991434.93</v>
      </c>
      <c r="R213" s="379">
        <v>20159676.82</v>
      </c>
      <c r="S213" s="379">
        <v>20496250.489999998</v>
      </c>
      <c r="T213" s="379">
        <v>20529920.649999999</v>
      </c>
      <c r="U213" s="379">
        <v>20551966.109999999</v>
      </c>
      <c r="V213" s="379">
        <v>20366011.27</v>
      </c>
      <c r="W213" s="379">
        <v>20128607.890000001</v>
      </c>
      <c r="X213" s="379">
        <v>20024705.789999999</v>
      </c>
      <c r="Y213" s="379">
        <v>19730243.010000002</v>
      </c>
      <c r="Z213" s="379">
        <v>19698591.129999999</v>
      </c>
      <c r="AA213" s="379">
        <v>19873423.559999999</v>
      </c>
      <c r="AB213" s="379">
        <v>18166983.23</v>
      </c>
      <c r="AC213" s="379"/>
      <c r="AD213" s="379"/>
      <c r="AE213" s="379">
        <v>20048646.672083329</v>
      </c>
      <c r="AF213" s="481"/>
      <c r="AG213" s="482"/>
      <c r="AH213" s="471"/>
      <c r="AI213" s="471"/>
      <c r="AJ213" s="471"/>
      <c r="AK213" s="472"/>
      <c r="AL213" s="471">
        <v>0</v>
      </c>
      <c r="AM213" s="473">
        <v>20048646.672083329</v>
      </c>
      <c r="AN213" s="471"/>
      <c r="AO213" s="474">
        <v>20048646.672083329</v>
      </c>
      <c r="AP213" s="475"/>
      <c r="AQ213" s="476">
        <v>18166983.23</v>
      </c>
      <c r="AR213" s="471"/>
      <c r="AS213" s="471"/>
      <c r="AT213" s="471"/>
      <c r="AU213" s="471"/>
      <c r="AV213" s="477">
        <v>0</v>
      </c>
      <c r="AW213" s="471">
        <v>18166983.23</v>
      </c>
      <c r="AX213" s="471"/>
      <c r="AY213" s="473">
        <v>18166983.23</v>
      </c>
      <c r="AZ213" s="478"/>
      <c r="BA213" s="479">
        <v>0</v>
      </c>
      <c r="BC213" s="468" t="s">
        <v>2937</v>
      </c>
      <c r="BD213" s="468" t="s">
        <v>2937</v>
      </c>
      <c r="BE213" s="468" t="s">
        <v>2937</v>
      </c>
      <c r="BF213" s="468" t="s">
        <v>2937</v>
      </c>
      <c r="BG213" s="468" t="s">
        <v>1542</v>
      </c>
      <c r="BH213" s="468" t="s">
        <v>2938</v>
      </c>
      <c r="BI213" s="468" t="s">
        <v>1542</v>
      </c>
      <c r="BK213" s="468" t="b">
        <v>1</v>
      </c>
      <c r="BL213" s="468" t="b">
        <v>1</v>
      </c>
      <c r="BM213" s="468" t="b">
        <v>1</v>
      </c>
      <c r="BN213" s="468" t="b">
        <v>1</v>
      </c>
      <c r="BO213" s="468" t="b">
        <v>1</v>
      </c>
      <c r="BP213" s="468" t="b">
        <v>1</v>
      </c>
      <c r="BQ213" s="468" t="b">
        <v>1</v>
      </c>
      <c r="BS213" s="749"/>
    </row>
    <row r="214" spans="1:71" s="480" customFormat="1" ht="12" customHeight="1" x14ac:dyDescent="0.2">
      <c r="A214" s="496">
        <v>15400181</v>
      </c>
      <c r="B214" s="497" t="s">
        <v>3135</v>
      </c>
      <c r="C214" s="466" t="s">
        <v>1759</v>
      </c>
      <c r="D214" s="467" t="s">
        <v>1542</v>
      </c>
      <c r="E214" s="705"/>
      <c r="F214" s="466"/>
      <c r="G214" s="467"/>
      <c r="H214" s="468" t="s">
        <v>2937</v>
      </c>
      <c r="I214" s="468" t="s">
        <v>2937</v>
      </c>
      <c r="J214" s="468" t="s">
        <v>2937</v>
      </c>
      <c r="K214" s="468" t="s">
        <v>2937</v>
      </c>
      <c r="L214" s="468" t="s">
        <v>1542</v>
      </c>
      <c r="M214" s="468" t="s">
        <v>2938</v>
      </c>
      <c r="N214" s="468" t="s">
        <v>1542</v>
      </c>
      <c r="O214" s="469"/>
      <c r="P214" s="379">
        <v>2621087.0099999998</v>
      </c>
      <c r="Q214" s="379">
        <v>2639343.9900000002</v>
      </c>
      <c r="R214" s="379">
        <v>2647844.9500000002</v>
      </c>
      <c r="S214" s="379">
        <v>2675618.63</v>
      </c>
      <c r="T214" s="379">
        <v>2703541.44</v>
      </c>
      <c r="U214" s="379">
        <v>2733830.16</v>
      </c>
      <c r="V214" s="379">
        <v>2737740.2</v>
      </c>
      <c r="W214" s="379">
        <v>2729362.3</v>
      </c>
      <c r="X214" s="379">
        <v>2807643.29</v>
      </c>
      <c r="Y214" s="379">
        <v>2814053.62</v>
      </c>
      <c r="Z214" s="379">
        <v>2716525.18</v>
      </c>
      <c r="AA214" s="379">
        <v>2740373.73</v>
      </c>
      <c r="AB214" s="379">
        <v>2488961.34</v>
      </c>
      <c r="AC214" s="379"/>
      <c r="AD214" s="379"/>
      <c r="AE214" s="379">
        <v>2708408.4720833334</v>
      </c>
      <c r="AF214" s="481"/>
      <c r="AG214" s="482"/>
      <c r="AH214" s="471"/>
      <c r="AI214" s="471"/>
      <c r="AJ214" s="471"/>
      <c r="AK214" s="472"/>
      <c r="AL214" s="471">
        <v>0</v>
      </c>
      <c r="AM214" s="473">
        <v>2708408.4720833334</v>
      </c>
      <c r="AN214" s="471"/>
      <c r="AO214" s="474">
        <v>2708408.4720833334</v>
      </c>
      <c r="AP214" s="475"/>
      <c r="AQ214" s="476">
        <v>2488961.34</v>
      </c>
      <c r="AR214" s="471"/>
      <c r="AS214" s="471"/>
      <c r="AT214" s="471"/>
      <c r="AU214" s="471"/>
      <c r="AV214" s="477">
        <v>0</v>
      </c>
      <c r="AW214" s="471">
        <v>2488961.34</v>
      </c>
      <c r="AX214" s="471"/>
      <c r="AY214" s="473">
        <v>2488961.34</v>
      </c>
      <c r="AZ214" s="478"/>
      <c r="BA214" s="479">
        <v>0</v>
      </c>
      <c r="BC214" s="468" t="s">
        <v>2937</v>
      </c>
      <c r="BD214" s="468" t="s">
        <v>2937</v>
      </c>
      <c r="BE214" s="468" t="s">
        <v>2937</v>
      </c>
      <c r="BF214" s="468" t="s">
        <v>2937</v>
      </c>
      <c r="BG214" s="468" t="s">
        <v>1542</v>
      </c>
      <c r="BH214" s="468" t="s">
        <v>2938</v>
      </c>
      <c r="BI214" s="468" t="s">
        <v>1542</v>
      </c>
      <c r="BK214" s="468" t="b">
        <v>1</v>
      </c>
      <c r="BL214" s="468" t="b">
        <v>1</v>
      </c>
      <c r="BM214" s="468" t="b">
        <v>1</v>
      </c>
      <c r="BN214" s="468" t="b">
        <v>1</v>
      </c>
      <c r="BO214" s="468" t="b">
        <v>1</v>
      </c>
      <c r="BP214" s="468" t="b">
        <v>1</v>
      </c>
      <c r="BQ214" s="468" t="b">
        <v>1</v>
      </c>
      <c r="BS214" s="710"/>
    </row>
    <row r="215" spans="1:71" s="480" customFormat="1" ht="12" customHeight="1" x14ac:dyDescent="0.2">
      <c r="A215" s="496">
        <v>15600003</v>
      </c>
      <c r="B215" s="497" t="s">
        <v>3136</v>
      </c>
      <c r="C215" s="466" t="s">
        <v>1760</v>
      </c>
      <c r="D215" s="467" t="s">
        <v>1541</v>
      </c>
      <c r="E215" s="705"/>
      <c r="F215" s="466"/>
      <c r="G215" s="467"/>
      <c r="H215" s="468" t="s">
        <v>2937</v>
      </c>
      <c r="I215" s="468" t="s">
        <v>2937</v>
      </c>
      <c r="J215" s="468" t="s">
        <v>2937</v>
      </c>
      <c r="K215" s="468" t="s">
        <v>1541</v>
      </c>
      <c r="L215" s="468" t="s">
        <v>2938</v>
      </c>
      <c r="M215" s="468" t="s">
        <v>2938</v>
      </c>
      <c r="N215" s="468" t="s">
        <v>2937</v>
      </c>
      <c r="O215" s="469"/>
      <c r="P215" s="379">
        <v>150639.1</v>
      </c>
      <c r="Q215" s="379">
        <v>185623.19</v>
      </c>
      <c r="R215" s="379">
        <v>188864.69</v>
      </c>
      <c r="S215" s="379">
        <v>129554.21</v>
      </c>
      <c r="T215" s="379">
        <v>174621.15</v>
      </c>
      <c r="U215" s="379">
        <v>426535.6</v>
      </c>
      <c r="V215" s="379">
        <v>261630.89</v>
      </c>
      <c r="W215" s="379">
        <v>327431.96000000002</v>
      </c>
      <c r="X215" s="379">
        <v>420809.29</v>
      </c>
      <c r="Y215" s="379">
        <v>256751.38</v>
      </c>
      <c r="Z215" s="379">
        <v>267021.43</v>
      </c>
      <c r="AA215" s="379">
        <v>367953.66</v>
      </c>
      <c r="AB215" s="379">
        <v>277440</v>
      </c>
      <c r="AC215" s="379"/>
      <c r="AD215" s="379"/>
      <c r="AE215" s="379">
        <v>268403.08333333331</v>
      </c>
      <c r="AF215" s="481"/>
      <c r="AG215" s="482"/>
      <c r="AH215" s="471"/>
      <c r="AI215" s="471"/>
      <c r="AJ215" s="471"/>
      <c r="AK215" s="472">
        <v>268403.08333333331</v>
      </c>
      <c r="AL215" s="471">
        <v>268403.08333333331</v>
      </c>
      <c r="AM215" s="473"/>
      <c r="AN215" s="471"/>
      <c r="AO215" s="474">
        <v>0</v>
      </c>
      <c r="AP215" s="475"/>
      <c r="AQ215" s="476">
        <v>277440</v>
      </c>
      <c r="AR215" s="471"/>
      <c r="AS215" s="471"/>
      <c r="AT215" s="471"/>
      <c r="AU215" s="471">
        <v>277440</v>
      </c>
      <c r="AV215" s="477">
        <v>277440</v>
      </c>
      <c r="AW215" s="471"/>
      <c r="AX215" s="471"/>
      <c r="AY215" s="473">
        <v>0</v>
      </c>
      <c r="AZ215" s="478" t="s">
        <v>2910</v>
      </c>
      <c r="BA215" s="479">
        <v>0</v>
      </c>
      <c r="BC215" s="468" t="s">
        <v>2937</v>
      </c>
      <c r="BD215" s="468" t="s">
        <v>2937</v>
      </c>
      <c r="BE215" s="468" t="s">
        <v>2937</v>
      </c>
      <c r="BF215" s="468" t="s">
        <v>1541</v>
      </c>
      <c r="BG215" s="468" t="s">
        <v>2938</v>
      </c>
      <c r="BH215" s="468" t="s">
        <v>2938</v>
      </c>
      <c r="BI215" s="468" t="s">
        <v>2937</v>
      </c>
      <c r="BK215" s="468" t="b">
        <v>1</v>
      </c>
      <c r="BL215" s="468" t="b">
        <v>1</v>
      </c>
      <c r="BM215" s="468" t="b">
        <v>1</v>
      </c>
      <c r="BN215" s="468" t="b">
        <v>1</v>
      </c>
      <c r="BO215" s="468" t="b">
        <v>1</v>
      </c>
      <c r="BP215" s="468" t="b">
        <v>1</v>
      </c>
      <c r="BQ215" s="468" t="b">
        <v>1</v>
      </c>
      <c r="BS215" s="749"/>
    </row>
    <row r="216" spans="1:71" s="480" customFormat="1" ht="12" customHeight="1" x14ac:dyDescent="0.2">
      <c r="A216" s="496">
        <v>15810001</v>
      </c>
      <c r="B216" s="497" t="s">
        <v>3137</v>
      </c>
      <c r="C216" s="466" t="s">
        <v>1761</v>
      </c>
      <c r="D216" s="467" t="s">
        <v>1542</v>
      </c>
      <c r="E216" s="705"/>
      <c r="F216" s="466"/>
      <c r="G216" s="467"/>
      <c r="H216" s="468" t="s">
        <v>2937</v>
      </c>
      <c r="I216" s="468" t="s">
        <v>2937</v>
      </c>
      <c r="J216" s="468" t="s">
        <v>2937</v>
      </c>
      <c r="K216" s="468" t="s">
        <v>2937</v>
      </c>
      <c r="L216" s="468" t="s">
        <v>1542</v>
      </c>
      <c r="M216" s="468" t="s">
        <v>2938</v>
      </c>
      <c r="N216" s="468" t="s">
        <v>1542</v>
      </c>
      <c r="O216" s="469"/>
      <c r="P216" s="379">
        <v>32064.400000000001</v>
      </c>
      <c r="Q216" s="379">
        <v>32284.400000000001</v>
      </c>
      <c r="R216" s="379">
        <v>32284.400000000001</v>
      </c>
      <c r="S216" s="379">
        <v>29440</v>
      </c>
      <c r="T216" s="379">
        <v>32284.400000000001</v>
      </c>
      <c r="U216" s="379">
        <v>32284.400000000001</v>
      </c>
      <c r="V216" s="379">
        <v>30000</v>
      </c>
      <c r="W216" s="379">
        <v>32284.400000000001</v>
      </c>
      <c r="X216" s="379">
        <v>32284.400000000001</v>
      </c>
      <c r="Y216" s="379">
        <v>30420</v>
      </c>
      <c r="Z216" s="379">
        <v>32284.400000000001</v>
      </c>
      <c r="AA216" s="379">
        <v>22556.43</v>
      </c>
      <c r="AB216" s="379">
        <v>22556.43</v>
      </c>
      <c r="AC216" s="379"/>
      <c r="AD216" s="379"/>
      <c r="AE216" s="379">
        <v>30476.470416666667</v>
      </c>
      <c r="AF216" s="481"/>
      <c r="AG216" s="482"/>
      <c r="AH216" s="471"/>
      <c r="AI216" s="471"/>
      <c r="AJ216" s="471"/>
      <c r="AK216" s="472"/>
      <c r="AL216" s="471">
        <v>0</v>
      </c>
      <c r="AM216" s="473">
        <v>30476.470416666667</v>
      </c>
      <c r="AN216" s="471"/>
      <c r="AO216" s="474">
        <v>30476.470416666667</v>
      </c>
      <c r="AP216" s="475"/>
      <c r="AQ216" s="476">
        <v>22556.43</v>
      </c>
      <c r="AR216" s="471"/>
      <c r="AS216" s="471"/>
      <c r="AT216" s="471"/>
      <c r="AU216" s="471"/>
      <c r="AV216" s="477">
        <v>0</v>
      </c>
      <c r="AW216" s="471">
        <v>22556.43</v>
      </c>
      <c r="AX216" s="471"/>
      <c r="AY216" s="473">
        <v>22556.43</v>
      </c>
      <c r="AZ216" s="478"/>
      <c r="BA216" s="479">
        <v>0</v>
      </c>
      <c r="BC216" s="468" t="s">
        <v>2937</v>
      </c>
      <c r="BD216" s="468" t="s">
        <v>2937</v>
      </c>
      <c r="BE216" s="468" t="s">
        <v>2937</v>
      </c>
      <c r="BF216" s="468" t="s">
        <v>2937</v>
      </c>
      <c r="BG216" s="468" t="s">
        <v>1542</v>
      </c>
      <c r="BH216" s="468" t="s">
        <v>2938</v>
      </c>
      <c r="BI216" s="468" t="s">
        <v>1542</v>
      </c>
      <c r="BK216" s="468" t="b">
        <v>1</v>
      </c>
      <c r="BL216" s="468" t="b">
        <v>1</v>
      </c>
      <c r="BM216" s="468" t="b">
        <v>1</v>
      </c>
      <c r="BN216" s="468" t="b">
        <v>1</v>
      </c>
      <c r="BO216" s="468" t="b">
        <v>1</v>
      </c>
      <c r="BP216" s="468" t="b">
        <v>1</v>
      </c>
      <c r="BQ216" s="468" t="b">
        <v>1</v>
      </c>
      <c r="BS216" s="749"/>
    </row>
    <row r="217" spans="1:71" s="480" customFormat="1" ht="12" customHeight="1" x14ac:dyDescent="0.2">
      <c r="A217" s="496">
        <v>16300023</v>
      </c>
      <c r="B217" s="497" t="s">
        <v>3138</v>
      </c>
      <c r="C217" s="466" t="s">
        <v>1762</v>
      </c>
      <c r="D217" s="467" t="s">
        <v>1542</v>
      </c>
      <c r="E217" s="705"/>
      <c r="F217" s="466"/>
      <c r="G217" s="467"/>
      <c r="H217" s="468" t="s">
        <v>2937</v>
      </c>
      <c r="I217" s="468" t="s">
        <v>2937</v>
      </c>
      <c r="J217" s="468" t="s">
        <v>2937</v>
      </c>
      <c r="K217" s="468" t="s">
        <v>2937</v>
      </c>
      <c r="L217" s="468" t="s">
        <v>1542</v>
      </c>
      <c r="M217" s="468" t="s">
        <v>2938</v>
      </c>
      <c r="N217" s="468" t="s">
        <v>1542</v>
      </c>
      <c r="O217" s="469"/>
      <c r="P217" s="379">
        <v>-20968.95</v>
      </c>
      <c r="Q217" s="379">
        <v>55481.9</v>
      </c>
      <c r="R217" s="379">
        <v>89246.09</v>
      </c>
      <c r="S217" s="379">
        <v>137228.29</v>
      </c>
      <c r="T217" s="379">
        <v>266553.61</v>
      </c>
      <c r="U217" s="379">
        <v>171216.36</v>
      </c>
      <c r="V217" s="379">
        <v>15514.6</v>
      </c>
      <c r="W217" s="379">
        <v>-265070.44</v>
      </c>
      <c r="X217" s="379">
        <v>-397220.02</v>
      </c>
      <c r="Y217" s="379">
        <v>-304103.77</v>
      </c>
      <c r="Z217" s="379">
        <v>-216478.21</v>
      </c>
      <c r="AA217" s="379">
        <v>182364.28</v>
      </c>
      <c r="AB217" s="379">
        <v>-208748.79999999999</v>
      </c>
      <c r="AC217" s="379"/>
      <c r="AD217" s="379"/>
      <c r="AE217" s="379">
        <v>-31677.182083333337</v>
      </c>
      <c r="AF217" s="481"/>
      <c r="AG217" s="482"/>
      <c r="AH217" s="471"/>
      <c r="AI217" s="471"/>
      <c r="AJ217" s="471"/>
      <c r="AK217" s="472"/>
      <c r="AL217" s="471">
        <v>0</v>
      </c>
      <c r="AM217" s="473">
        <v>-31677.182083333337</v>
      </c>
      <c r="AN217" s="471"/>
      <c r="AO217" s="474">
        <v>-31677.182083333337</v>
      </c>
      <c r="AP217" s="475"/>
      <c r="AQ217" s="476">
        <v>-208748.79999999999</v>
      </c>
      <c r="AR217" s="471"/>
      <c r="AS217" s="471"/>
      <c r="AT217" s="471"/>
      <c r="AU217" s="471"/>
      <c r="AV217" s="477">
        <v>0</v>
      </c>
      <c r="AW217" s="471">
        <v>-208748.79999999999</v>
      </c>
      <c r="AX217" s="471"/>
      <c r="AY217" s="473">
        <v>-208748.79999999999</v>
      </c>
      <c r="AZ217" s="478"/>
      <c r="BA217" s="479">
        <v>0</v>
      </c>
      <c r="BC217" s="468" t="s">
        <v>2937</v>
      </c>
      <c r="BD217" s="468" t="s">
        <v>2937</v>
      </c>
      <c r="BE217" s="468" t="s">
        <v>2937</v>
      </c>
      <c r="BF217" s="468" t="s">
        <v>2937</v>
      </c>
      <c r="BG217" s="468" t="s">
        <v>1542</v>
      </c>
      <c r="BH217" s="468" t="s">
        <v>2938</v>
      </c>
      <c r="BI217" s="468" t="s">
        <v>1542</v>
      </c>
      <c r="BK217" s="468" t="b">
        <v>1</v>
      </c>
      <c r="BL217" s="468" t="b">
        <v>1</v>
      </c>
      <c r="BM217" s="468" t="b">
        <v>1</v>
      </c>
      <c r="BN217" s="468" t="b">
        <v>1</v>
      </c>
      <c r="BO217" s="468" t="b">
        <v>1</v>
      </c>
      <c r="BP217" s="468" t="b">
        <v>1</v>
      </c>
      <c r="BQ217" s="468" t="b">
        <v>1</v>
      </c>
      <c r="BS217" s="750"/>
    </row>
    <row r="218" spans="1:71" s="480" customFormat="1" ht="12" customHeight="1" x14ac:dyDescent="0.2">
      <c r="A218" s="496">
        <v>16300063</v>
      </c>
      <c r="B218" s="497" t="s">
        <v>3139</v>
      </c>
      <c r="C218" s="466" t="s">
        <v>1763</v>
      </c>
      <c r="D218" s="467" t="s">
        <v>1542</v>
      </c>
      <c r="E218" s="705"/>
      <c r="F218" s="466"/>
      <c r="G218" s="467"/>
      <c r="H218" s="468" t="s">
        <v>2937</v>
      </c>
      <c r="I218" s="468" t="s">
        <v>2937</v>
      </c>
      <c r="J218" s="468" t="s">
        <v>2937</v>
      </c>
      <c r="K218" s="468" t="s">
        <v>2937</v>
      </c>
      <c r="L218" s="468" t="s">
        <v>1542</v>
      </c>
      <c r="M218" s="468" t="s">
        <v>2938</v>
      </c>
      <c r="N218" s="468" t="s">
        <v>1542</v>
      </c>
      <c r="O218" s="469"/>
      <c r="P218" s="379">
        <v>-482020.09</v>
      </c>
      <c r="Q218" s="379">
        <v>-450674.46</v>
      </c>
      <c r="R218" s="379">
        <v>-450788.22</v>
      </c>
      <c r="S218" s="379">
        <v>-418964.68</v>
      </c>
      <c r="T218" s="379">
        <v>-349123.04</v>
      </c>
      <c r="U218" s="379">
        <v>-320084.26</v>
      </c>
      <c r="V218" s="379">
        <v>-303521.57</v>
      </c>
      <c r="W218" s="379">
        <v>-277374.33</v>
      </c>
      <c r="X218" s="379">
        <v>-231940.25</v>
      </c>
      <c r="Y218" s="379">
        <v>-236097.81</v>
      </c>
      <c r="Z218" s="379">
        <v>-234877.81</v>
      </c>
      <c r="AA218" s="379">
        <v>-247239.71</v>
      </c>
      <c r="AB218" s="379">
        <v>-247583.18</v>
      </c>
      <c r="AC218" s="379"/>
      <c r="AD218" s="379"/>
      <c r="AE218" s="379">
        <v>-323790.6479166667</v>
      </c>
      <c r="AF218" s="481"/>
      <c r="AG218" s="482"/>
      <c r="AH218" s="471"/>
      <c r="AI218" s="471"/>
      <c r="AJ218" s="471"/>
      <c r="AK218" s="472"/>
      <c r="AL218" s="471">
        <v>0</v>
      </c>
      <c r="AM218" s="473">
        <v>-323790.6479166667</v>
      </c>
      <c r="AN218" s="471"/>
      <c r="AO218" s="474">
        <v>-323790.6479166667</v>
      </c>
      <c r="AP218" s="475"/>
      <c r="AQ218" s="476">
        <v>-247583.18</v>
      </c>
      <c r="AR218" s="471"/>
      <c r="AS218" s="471"/>
      <c r="AT218" s="471"/>
      <c r="AU218" s="471"/>
      <c r="AV218" s="477">
        <v>0</v>
      </c>
      <c r="AW218" s="471">
        <v>-247583.18</v>
      </c>
      <c r="AX218" s="471"/>
      <c r="AY218" s="473">
        <v>-247583.18</v>
      </c>
      <c r="AZ218" s="478"/>
      <c r="BA218" s="479">
        <v>0</v>
      </c>
      <c r="BC218" s="468" t="s">
        <v>2937</v>
      </c>
      <c r="BD218" s="468" t="s">
        <v>2937</v>
      </c>
      <c r="BE218" s="468" t="s">
        <v>2937</v>
      </c>
      <c r="BF218" s="468" t="s">
        <v>2937</v>
      </c>
      <c r="BG218" s="468" t="s">
        <v>1542</v>
      </c>
      <c r="BH218" s="468" t="s">
        <v>2938</v>
      </c>
      <c r="BI218" s="468" t="s">
        <v>1542</v>
      </c>
      <c r="BK218" s="468" t="b">
        <v>1</v>
      </c>
      <c r="BL218" s="468" t="b">
        <v>1</v>
      </c>
      <c r="BM218" s="468" t="b">
        <v>1</v>
      </c>
      <c r="BN218" s="468" t="b">
        <v>1</v>
      </c>
      <c r="BO218" s="468" t="b">
        <v>1</v>
      </c>
      <c r="BP218" s="468" t="b">
        <v>1</v>
      </c>
      <c r="BQ218" s="468" t="b">
        <v>1</v>
      </c>
      <c r="BS218" s="710"/>
    </row>
    <row r="219" spans="1:71" s="480" customFormat="1" ht="12" customHeight="1" x14ac:dyDescent="0.2">
      <c r="A219" s="496">
        <v>16410002</v>
      </c>
      <c r="B219" s="497" t="s">
        <v>3140</v>
      </c>
      <c r="C219" s="466" t="s">
        <v>1764</v>
      </c>
      <c r="D219" s="467" t="s">
        <v>1542</v>
      </c>
      <c r="E219" s="705"/>
      <c r="F219" s="466"/>
      <c r="G219" s="467"/>
      <c r="H219" s="468" t="s">
        <v>2937</v>
      </c>
      <c r="I219" s="468" t="s">
        <v>2937</v>
      </c>
      <c r="J219" s="468" t="s">
        <v>2937</v>
      </c>
      <c r="K219" s="468" t="s">
        <v>2937</v>
      </c>
      <c r="L219" s="468" t="s">
        <v>1542</v>
      </c>
      <c r="M219" s="468" t="s">
        <v>2938</v>
      </c>
      <c r="N219" s="468" t="s">
        <v>1542</v>
      </c>
      <c r="O219" s="469"/>
      <c r="P219" s="379">
        <v>17228664.23</v>
      </c>
      <c r="Q219" s="379">
        <v>13218554.07</v>
      </c>
      <c r="R219" s="379">
        <v>9272494.6699999999</v>
      </c>
      <c r="S219" s="379">
        <v>5614377.3099999996</v>
      </c>
      <c r="T219" s="379">
        <v>7662728.7300000004</v>
      </c>
      <c r="U219" s="379">
        <v>9716945.3800000008</v>
      </c>
      <c r="V219" s="379">
        <v>11815576.539999999</v>
      </c>
      <c r="W219" s="379">
        <v>11740978.300000001</v>
      </c>
      <c r="X219" s="379">
        <v>11869540.59</v>
      </c>
      <c r="Y219" s="379">
        <v>13852068.699999999</v>
      </c>
      <c r="Z219" s="379">
        <v>13681550.779999999</v>
      </c>
      <c r="AA219" s="379">
        <v>16761432.619999999</v>
      </c>
      <c r="AB219" s="379">
        <v>14709659.43</v>
      </c>
      <c r="AC219" s="379"/>
      <c r="AD219" s="379"/>
      <c r="AE219" s="379">
        <v>11764617.460000001</v>
      </c>
      <c r="AF219" s="481"/>
      <c r="AG219" s="482"/>
      <c r="AH219" s="471"/>
      <c r="AI219" s="471"/>
      <c r="AJ219" s="471"/>
      <c r="AK219" s="472"/>
      <c r="AL219" s="471">
        <v>0</v>
      </c>
      <c r="AM219" s="473">
        <v>11764617.460000001</v>
      </c>
      <c r="AN219" s="471"/>
      <c r="AO219" s="474">
        <v>11764617.460000001</v>
      </c>
      <c r="AP219" s="475"/>
      <c r="AQ219" s="476">
        <v>14709659.43</v>
      </c>
      <c r="AR219" s="471"/>
      <c r="AS219" s="471"/>
      <c r="AT219" s="471"/>
      <c r="AU219" s="471"/>
      <c r="AV219" s="477">
        <v>0</v>
      </c>
      <c r="AW219" s="471">
        <v>14709659.43</v>
      </c>
      <c r="AX219" s="471"/>
      <c r="AY219" s="473">
        <v>14709659.43</v>
      </c>
      <c r="AZ219" s="478"/>
      <c r="BA219" s="479">
        <v>0</v>
      </c>
      <c r="BC219" s="468" t="s">
        <v>2937</v>
      </c>
      <c r="BD219" s="468" t="s">
        <v>2937</v>
      </c>
      <c r="BE219" s="468" t="s">
        <v>2937</v>
      </c>
      <c r="BF219" s="468" t="s">
        <v>2937</v>
      </c>
      <c r="BG219" s="468" t="s">
        <v>1542</v>
      </c>
      <c r="BH219" s="468" t="s">
        <v>2938</v>
      </c>
      <c r="BI219" s="468" t="s">
        <v>1542</v>
      </c>
      <c r="BK219" s="468" t="b">
        <v>1</v>
      </c>
      <c r="BL219" s="468" t="b">
        <v>1</v>
      </c>
      <c r="BM219" s="468" t="b">
        <v>1</v>
      </c>
      <c r="BN219" s="468" t="b">
        <v>1</v>
      </c>
      <c r="BO219" s="468" t="b">
        <v>1</v>
      </c>
      <c r="BP219" s="468" t="b">
        <v>1</v>
      </c>
      <c r="BQ219" s="468" t="b">
        <v>1</v>
      </c>
      <c r="BS219" s="710"/>
    </row>
    <row r="220" spans="1:71" s="480" customFormat="1" ht="12" customHeight="1" x14ac:dyDescent="0.2">
      <c r="A220" s="496">
        <v>16410012</v>
      </c>
      <c r="B220" s="497" t="s">
        <v>3141</v>
      </c>
      <c r="C220" s="466" t="s">
        <v>1765</v>
      </c>
      <c r="D220" s="467" t="s">
        <v>1542</v>
      </c>
      <c r="E220" s="705"/>
      <c r="F220" s="466"/>
      <c r="G220" s="467"/>
      <c r="H220" s="468" t="s">
        <v>2937</v>
      </c>
      <c r="I220" s="468" t="s">
        <v>2937</v>
      </c>
      <c r="J220" s="468" t="s">
        <v>2937</v>
      </c>
      <c r="K220" s="468" t="s">
        <v>2937</v>
      </c>
      <c r="L220" s="468" t="s">
        <v>1542</v>
      </c>
      <c r="M220" s="468" t="s">
        <v>2938</v>
      </c>
      <c r="N220" s="468" t="s">
        <v>1542</v>
      </c>
      <c r="O220" s="469"/>
      <c r="P220" s="379">
        <v>2740716.95</v>
      </c>
      <c r="Q220" s="379">
        <v>2746263.44</v>
      </c>
      <c r="R220" s="379">
        <v>1251860.99</v>
      </c>
      <c r="S220" s="379">
        <v>1158825.01</v>
      </c>
      <c r="T220" s="379">
        <v>1042217.36</v>
      </c>
      <c r="U220" s="379">
        <v>965950.43</v>
      </c>
      <c r="V220" s="379">
        <v>2065272.58</v>
      </c>
      <c r="W220" s="379">
        <v>2061110.55</v>
      </c>
      <c r="X220" s="379">
        <v>2059781.27</v>
      </c>
      <c r="Y220" s="379">
        <v>2034756.54</v>
      </c>
      <c r="Z220" s="379">
        <v>2105903.19</v>
      </c>
      <c r="AA220" s="379">
        <v>2561474.71</v>
      </c>
      <c r="AB220" s="379">
        <v>2691819.26</v>
      </c>
      <c r="AC220" s="379"/>
      <c r="AD220" s="379"/>
      <c r="AE220" s="379">
        <v>1897473.6812500001</v>
      </c>
      <c r="AF220" s="481"/>
      <c r="AG220" s="482"/>
      <c r="AH220" s="471"/>
      <c r="AI220" s="471"/>
      <c r="AJ220" s="471"/>
      <c r="AK220" s="472"/>
      <c r="AL220" s="471">
        <v>0</v>
      </c>
      <c r="AM220" s="473">
        <v>1897473.6812500001</v>
      </c>
      <c r="AN220" s="471"/>
      <c r="AO220" s="474">
        <v>1897473.6812500001</v>
      </c>
      <c r="AP220" s="475"/>
      <c r="AQ220" s="476">
        <v>2691819.26</v>
      </c>
      <c r="AR220" s="471"/>
      <c r="AS220" s="471"/>
      <c r="AT220" s="471"/>
      <c r="AU220" s="471"/>
      <c r="AV220" s="477">
        <v>0</v>
      </c>
      <c r="AW220" s="471">
        <v>2691819.26</v>
      </c>
      <c r="AX220" s="471"/>
      <c r="AY220" s="473">
        <v>2691819.26</v>
      </c>
      <c r="AZ220" s="478"/>
      <c r="BA220" s="479">
        <v>0</v>
      </c>
      <c r="BC220" s="468" t="s">
        <v>2937</v>
      </c>
      <c r="BD220" s="468" t="s">
        <v>2937</v>
      </c>
      <c r="BE220" s="468" t="s">
        <v>2937</v>
      </c>
      <c r="BF220" s="468" t="s">
        <v>2937</v>
      </c>
      <c r="BG220" s="468" t="s">
        <v>1542</v>
      </c>
      <c r="BH220" s="468" t="s">
        <v>2938</v>
      </c>
      <c r="BI220" s="468" t="s">
        <v>1542</v>
      </c>
      <c r="BK220" s="468" t="b">
        <v>1</v>
      </c>
      <c r="BL220" s="468" t="b">
        <v>1</v>
      </c>
      <c r="BM220" s="468" t="b">
        <v>1</v>
      </c>
      <c r="BN220" s="468" t="b">
        <v>1</v>
      </c>
      <c r="BO220" s="468" t="b">
        <v>1</v>
      </c>
      <c r="BP220" s="468" t="b">
        <v>1</v>
      </c>
      <c r="BQ220" s="468" t="b">
        <v>1</v>
      </c>
      <c r="BS220" s="710"/>
    </row>
    <row r="221" spans="1:71" s="480" customFormat="1" ht="12" customHeight="1" x14ac:dyDescent="0.2">
      <c r="A221" s="496">
        <v>16410022</v>
      </c>
      <c r="B221" s="497" t="s">
        <v>3142</v>
      </c>
      <c r="C221" s="466" t="s">
        <v>1766</v>
      </c>
      <c r="D221" s="467" t="s">
        <v>1542</v>
      </c>
      <c r="E221" s="705"/>
      <c r="F221" s="466"/>
      <c r="G221" s="467"/>
      <c r="H221" s="468" t="s">
        <v>2937</v>
      </c>
      <c r="I221" s="468" t="s">
        <v>2937</v>
      </c>
      <c r="J221" s="468" t="s">
        <v>2937</v>
      </c>
      <c r="K221" s="468" t="s">
        <v>2937</v>
      </c>
      <c r="L221" s="468" t="s">
        <v>1542</v>
      </c>
      <c r="M221" s="468" t="s">
        <v>2938</v>
      </c>
      <c r="N221" s="468" t="s">
        <v>1542</v>
      </c>
      <c r="O221" s="469"/>
      <c r="P221" s="379">
        <v>11122956.76</v>
      </c>
      <c r="Q221" s="379">
        <v>7384704.5800000001</v>
      </c>
      <c r="R221" s="379">
        <v>6611646.9000000004</v>
      </c>
      <c r="S221" s="379">
        <v>7786605.2400000002</v>
      </c>
      <c r="T221" s="379">
        <v>9188728.7799999993</v>
      </c>
      <c r="U221" s="379">
        <v>12542143</v>
      </c>
      <c r="V221" s="379">
        <v>15631588.84</v>
      </c>
      <c r="W221" s="379">
        <v>15817409.369999999</v>
      </c>
      <c r="X221" s="379">
        <v>17208025.390000001</v>
      </c>
      <c r="Y221" s="379">
        <v>19450736.73</v>
      </c>
      <c r="Z221" s="379">
        <v>22684664.350000001</v>
      </c>
      <c r="AA221" s="379">
        <v>19447058.149999999</v>
      </c>
      <c r="AB221" s="379">
        <v>14458548.539999999</v>
      </c>
      <c r="AC221" s="379"/>
      <c r="AD221" s="379"/>
      <c r="AE221" s="379">
        <v>13878671.998333335</v>
      </c>
      <c r="AF221" s="481"/>
      <c r="AG221" s="482"/>
      <c r="AH221" s="471"/>
      <c r="AI221" s="471"/>
      <c r="AJ221" s="471"/>
      <c r="AK221" s="472"/>
      <c r="AL221" s="471">
        <v>0</v>
      </c>
      <c r="AM221" s="473">
        <v>13878671.998333335</v>
      </c>
      <c r="AN221" s="471"/>
      <c r="AO221" s="474">
        <v>13878671.998333335</v>
      </c>
      <c r="AP221" s="475"/>
      <c r="AQ221" s="476">
        <v>14458548.539999999</v>
      </c>
      <c r="AR221" s="471"/>
      <c r="AS221" s="471"/>
      <c r="AT221" s="471"/>
      <c r="AU221" s="471"/>
      <c r="AV221" s="477">
        <v>0</v>
      </c>
      <c r="AW221" s="471">
        <v>14458548.539999999</v>
      </c>
      <c r="AX221" s="471"/>
      <c r="AY221" s="473">
        <v>14458548.539999999</v>
      </c>
      <c r="AZ221" s="478"/>
      <c r="BA221" s="479">
        <v>0</v>
      </c>
      <c r="BC221" s="468" t="s">
        <v>2937</v>
      </c>
      <c r="BD221" s="468" t="s">
        <v>2937</v>
      </c>
      <c r="BE221" s="468" t="s">
        <v>2937</v>
      </c>
      <c r="BF221" s="468" t="s">
        <v>2937</v>
      </c>
      <c r="BG221" s="468" t="s">
        <v>1542</v>
      </c>
      <c r="BH221" s="468" t="s">
        <v>2938</v>
      </c>
      <c r="BI221" s="468" t="s">
        <v>1542</v>
      </c>
      <c r="BK221" s="468" t="b">
        <v>1</v>
      </c>
      <c r="BL221" s="468" t="b">
        <v>1</v>
      </c>
      <c r="BM221" s="468" t="b">
        <v>1</v>
      </c>
      <c r="BN221" s="468" t="b">
        <v>1</v>
      </c>
      <c r="BO221" s="468" t="b">
        <v>1</v>
      </c>
      <c r="BP221" s="468" t="b">
        <v>1</v>
      </c>
      <c r="BQ221" s="468" t="b">
        <v>1</v>
      </c>
      <c r="BS221" s="710"/>
    </row>
    <row r="222" spans="1:71" s="480" customFormat="1" ht="12" customHeight="1" x14ac:dyDescent="0.2">
      <c r="A222" s="496">
        <v>16420002</v>
      </c>
      <c r="B222" s="497" t="s">
        <v>3143</v>
      </c>
      <c r="C222" s="466" t="s">
        <v>1767</v>
      </c>
      <c r="D222" s="467" t="s">
        <v>1542</v>
      </c>
      <c r="E222" s="705"/>
      <c r="F222" s="466"/>
      <c r="G222" s="467"/>
      <c r="H222" s="468" t="s">
        <v>2937</v>
      </c>
      <c r="I222" s="468" t="s">
        <v>2937</v>
      </c>
      <c r="J222" s="468" t="s">
        <v>2937</v>
      </c>
      <c r="K222" s="468" t="s">
        <v>2937</v>
      </c>
      <c r="L222" s="468" t="s">
        <v>1542</v>
      </c>
      <c r="M222" s="468" t="s">
        <v>2938</v>
      </c>
      <c r="N222" s="468" t="s">
        <v>1542</v>
      </c>
      <c r="O222" s="469"/>
      <c r="P222" s="379">
        <v>0</v>
      </c>
      <c r="Q222" s="379">
        <v>0</v>
      </c>
      <c r="R222" s="379">
        <v>0</v>
      </c>
      <c r="S222" s="379">
        <v>0</v>
      </c>
      <c r="T222" s="379">
        <v>0</v>
      </c>
      <c r="U222" s="379">
        <v>0</v>
      </c>
      <c r="V222" s="379">
        <v>0</v>
      </c>
      <c r="W222" s="379">
        <v>0</v>
      </c>
      <c r="X222" s="379">
        <v>0</v>
      </c>
      <c r="Y222" s="379">
        <v>0</v>
      </c>
      <c r="Z222" s="379">
        <v>0</v>
      </c>
      <c r="AA222" s="379">
        <v>0</v>
      </c>
      <c r="AB222" s="379">
        <v>0</v>
      </c>
      <c r="AC222" s="379"/>
      <c r="AD222" s="379"/>
      <c r="AE222" s="379">
        <v>0</v>
      </c>
      <c r="AF222" s="481"/>
      <c r="AG222" s="482"/>
      <c r="AH222" s="471"/>
      <c r="AI222" s="471"/>
      <c r="AJ222" s="471"/>
      <c r="AK222" s="472"/>
      <c r="AL222" s="471">
        <v>0</v>
      </c>
      <c r="AM222" s="473">
        <v>0</v>
      </c>
      <c r="AN222" s="471"/>
      <c r="AO222" s="474">
        <v>0</v>
      </c>
      <c r="AP222" s="475"/>
      <c r="AQ222" s="476">
        <v>0</v>
      </c>
      <c r="AR222" s="471"/>
      <c r="AS222" s="471"/>
      <c r="AT222" s="471"/>
      <c r="AU222" s="471"/>
      <c r="AV222" s="477">
        <v>0</v>
      </c>
      <c r="AW222" s="471">
        <v>0</v>
      </c>
      <c r="AX222" s="471"/>
      <c r="AY222" s="473">
        <v>0</v>
      </c>
      <c r="AZ222" s="478"/>
      <c r="BA222" s="479">
        <v>0</v>
      </c>
      <c r="BC222" s="468" t="s">
        <v>2937</v>
      </c>
      <c r="BD222" s="468" t="s">
        <v>2937</v>
      </c>
      <c r="BE222" s="468" t="s">
        <v>2937</v>
      </c>
      <c r="BF222" s="468" t="s">
        <v>2937</v>
      </c>
      <c r="BG222" s="468" t="s">
        <v>1542</v>
      </c>
      <c r="BH222" s="468" t="s">
        <v>2938</v>
      </c>
      <c r="BI222" s="468" t="s">
        <v>1542</v>
      </c>
      <c r="BK222" s="468" t="b">
        <v>1</v>
      </c>
      <c r="BL222" s="468" t="b">
        <v>1</v>
      </c>
      <c r="BM222" s="468" t="b">
        <v>1</v>
      </c>
      <c r="BN222" s="468" t="b">
        <v>1</v>
      </c>
      <c r="BO222" s="468" t="b">
        <v>1</v>
      </c>
      <c r="BP222" s="468" t="b">
        <v>1</v>
      </c>
      <c r="BQ222" s="468" t="b">
        <v>1</v>
      </c>
      <c r="BS222" s="710"/>
    </row>
    <row r="223" spans="1:71" s="480" customFormat="1" ht="12" customHeight="1" x14ac:dyDescent="0.2">
      <c r="A223" s="496">
        <v>16420012</v>
      </c>
      <c r="B223" s="497" t="s">
        <v>3144</v>
      </c>
      <c r="C223" s="466" t="s">
        <v>1768</v>
      </c>
      <c r="D223" s="467" t="s">
        <v>1542</v>
      </c>
      <c r="E223" s="705"/>
      <c r="F223" s="466"/>
      <c r="G223" s="467"/>
      <c r="H223" s="468" t="s">
        <v>2937</v>
      </c>
      <c r="I223" s="468" t="s">
        <v>2937</v>
      </c>
      <c r="J223" s="468" t="s">
        <v>2937</v>
      </c>
      <c r="K223" s="468" t="s">
        <v>2937</v>
      </c>
      <c r="L223" s="468" t="s">
        <v>1542</v>
      </c>
      <c r="M223" s="468" t="s">
        <v>2938</v>
      </c>
      <c r="N223" s="468" t="s">
        <v>1542</v>
      </c>
      <c r="O223" s="469"/>
      <c r="P223" s="379">
        <v>75972.820000000007</v>
      </c>
      <c r="Q223" s="379">
        <v>81323.94</v>
      </c>
      <c r="R223" s="379">
        <v>65792.09</v>
      </c>
      <c r="S223" s="379">
        <v>69262.97</v>
      </c>
      <c r="T223" s="379">
        <v>59814.87</v>
      </c>
      <c r="U223" s="379">
        <v>52449.29</v>
      </c>
      <c r="V223" s="379">
        <v>47284.85</v>
      </c>
      <c r="W223" s="379">
        <v>40018.43</v>
      </c>
      <c r="X223" s="379">
        <v>46139.51</v>
      </c>
      <c r="Y223" s="379">
        <v>74295.47</v>
      </c>
      <c r="Z223" s="379">
        <v>65926.45</v>
      </c>
      <c r="AA223" s="379">
        <v>62955.69</v>
      </c>
      <c r="AB223" s="379">
        <v>65132.639999999999</v>
      </c>
      <c r="AC223" s="379"/>
      <c r="AD223" s="379"/>
      <c r="AE223" s="379">
        <v>61318.024166666648</v>
      </c>
      <c r="AF223" s="481"/>
      <c r="AG223" s="482"/>
      <c r="AH223" s="471"/>
      <c r="AI223" s="471"/>
      <c r="AJ223" s="471"/>
      <c r="AK223" s="472"/>
      <c r="AL223" s="471">
        <v>0</v>
      </c>
      <c r="AM223" s="473">
        <v>61318.024166666648</v>
      </c>
      <c r="AN223" s="471"/>
      <c r="AO223" s="474">
        <v>61318.024166666648</v>
      </c>
      <c r="AP223" s="475"/>
      <c r="AQ223" s="476">
        <v>65132.639999999999</v>
      </c>
      <c r="AR223" s="471"/>
      <c r="AS223" s="471"/>
      <c r="AT223" s="471"/>
      <c r="AU223" s="471"/>
      <c r="AV223" s="477">
        <v>0</v>
      </c>
      <c r="AW223" s="471">
        <v>65132.639999999999</v>
      </c>
      <c r="AX223" s="471"/>
      <c r="AY223" s="473">
        <v>65132.639999999999</v>
      </c>
      <c r="AZ223" s="478"/>
      <c r="BA223" s="479">
        <v>0</v>
      </c>
      <c r="BC223" s="468" t="s">
        <v>2937</v>
      </c>
      <c r="BD223" s="468" t="s">
        <v>2937</v>
      </c>
      <c r="BE223" s="468" t="s">
        <v>2937</v>
      </c>
      <c r="BF223" s="468" t="s">
        <v>2937</v>
      </c>
      <c r="BG223" s="468" t="s">
        <v>1542</v>
      </c>
      <c r="BH223" s="468" t="s">
        <v>2938</v>
      </c>
      <c r="BI223" s="468" t="s">
        <v>1542</v>
      </c>
      <c r="BK223" s="468" t="b">
        <v>1</v>
      </c>
      <c r="BL223" s="468" t="b">
        <v>1</v>
      </c>
      <c r="BM223" s="468" t="b">
        <v>1</v>
      </c>
      <c r="BN223" s="468" t="b">
        <v>1</v>
      </c>
      <c r="BO223" s="468" t="b">
        <v>1</v>
      </c>
      <c r="BP223" s="468" t="b">
        <v>1</v>
      </c>
      <c r="BQ223" s="468" t="b">
        <v>1</v>
      </c>
      <c r="BS223" s="710"/>
    </row>
    <row r="224" spans="1:71" s="480" customFormat="1" ht="12" customHeight="1" x14ac:dyDescent="0.2">
      <c r="A224" s="496">
        <v>16500013</v>
      </c>
      <c r="B224" s="497" t="s">
        <v>3145</v>
      </c>
      <c r="C224" s="466" t="s">
        <v>1769</v>
      </c>
      <c r="D224" s="467" t="s">
        <v>1542</v>
      </c>
      <c r="E224" s="705"/>
      <c r="F224" s="466"/>
      <c r="G224" s="467"/>
      <c r="H224" s="468" t="s">
        <v>2937</v>
      </c>
      <c r="I224" s="468" t="s">
        <v>2937</v>
      </c>
      <c r="J224" s="468" t="s">
        <v>2937</v>
      </c>
      <c r="K224" s="468" t="s">
        <v>2937</v>
      </c>
      <c r="L224" s="468" t="s">
        <v>1542</v>
      </c>
      <c r="M224" s="468" t="s">
        <v>2938</v>
      </c>
      <c r="N224" s="468" t="s">
        <v>1542</v>
      </c>
      <c r="O224" s="469"/>
      <c r="P224" s="379">
        <v>4217115.4800000004</v>
      </c>
      <c r="Q224" s="379">
        <v>3833741.34</v>
      </c>
      <c r="R224" s="379">
        <v>3450367.2</v>
      </c>
      <c r="S224" s="379">
        <v>3066993.06</v>
      </c>
      <c r="T224" s="379">
        <v>2683618.92</v>
      </c>
      <c r="U224" s="379">
        <v>2300244.7799999998</v>
      </c>
      <c r="V224" s="379">
        <v>1916870.64</v>
      </c>
      <c r="W224" s="379">
        <v>1533496.5</v>
      </c>
      <c r="X224" s="379">
        <v>1150122.3600000001</v>
      </c>
      <c r="Y224" s="379">
        <v>766748.22</v>
      </c>
      <c r="Z224" s="379">
        <v>383374.08000000002</v>
      </c>
      <c r="AA224" s="379">
        <v>-0.06</v>
      </c>
      <c r="AB224" s="379">
        <v>4227781.71</v>
      </c>
      <c r="AC224" s="379"/>
      <c r="AD224" s="379"/>
      <c r="AE224" s="379">
        <v>2109002.13625</v>
      </c>
      <c r="AF224" s="481"/>
      <c r="AG224" s="482"/>
      <c r="AH224" s="471"/>
      <c r="AI224" s="471"/>
      <c r="AJ224" s="471"/>
      <c r="AK224" s="472"/>
      <c r="AL224" s="471">
        <v>0</v>
      </c>
      <c r="AM224" s="473">
        <v>2109002.13625</v>
      </c>
      <c r="AN224" s="471"/>
      <c r="AO224" s="474">
        <v>2109002.13625</v>
      </c>
      <c r="AP224" s="475"/>
      <c r="AQ224" s="476">
        <v>4227781.71</v>
      </c>
      <c r="AR224" s="471"/>
      <c r="AS224" s="471"/>
      <c r="AT224" s="471"/>
      <c r="AU224" s="471"/>
      <c r="AV224" s="477">
        <v>0</v>
      </c>
      <c r="AW224" s="471">
        <v>4227781.71</v>
      </c>
      <c r="AX224" s="471"/>
      <c r="AY224" s="473">
        <v>4227781.71</v>
      </c>
      <c r="AZ224" s="478"/>
      <c r="BA224" s="479">
        <v>0</v>
      </c>
      <c r="BC224" s="468" t="s">
        <v>2937</v>
      </c>
      <c r="BD224" s="468" t="s">
        <v>2937</v>
      </c>
      <c r="BE224" s="468" t="s">
        <v>2937</v>
      </c>
      <c r="BF224" s="468" t="s">
        <v>2937</v>
      </c>
      <c r="BG224" s="468" t="s">
        <v>1542</v>
      </c>
      <c r="BH224" s="468" t="s">
        <v>2938</v>
      </c>
      <c r="BI224" s="468" t="s">
        <v>1542</v>
      </c>
      <c r="BK224" s="468" t="b">
        <v>1</v>
      </c>
      <c r="BL224" s="468" t="b">
        <v>1</v>
      </c>
      <c r="BM224" s="468" t="b">
        <v>1</v>
      </c>
      <c r="BN224" s="468" t="b">
        <v>1</v>
      </c>
      <c r="BO224" s="468" t="b">
        <v>1</v>
      </c>
      <c r="BP224" s="468" t="b">
        <v>1</v>
      </c>
      <c r="BQ224" s="468" t="b">
        <v>1</v>
      </c>
      <c r="BS224" s="710"/>
    </row>
    <row r="225" spans="1:71" s="480" customFormat="1" ht="12" customHeight="1" x14ac:dyDescent="0.2">
      <c r="A225" s="514">
        <v>16500022</v>
      </c>
      <c r="B225" s="515" t="s">
        <v>3146</v>
      </c>
      <c r="C225" s="483" t="s">
        <v>3147</v>
      </c>
      <c r="D225" s="484" t="s">
        <v>1542</v>
      </c>
      <c r="E225" s="730"/>
      <c r="F225" s="501">
        <v>42964</v>
      </c>
      <c r="G225" s="484"/>
      <c r="H225" s="486" t="s">
        <v>2937</v>
      </c>
      <c r="I225" s="486" t="s">
        <v>2937</v>
      </c>
      <c r="J225" s="486" t="s">
        <v>2937</v>
      </c>
      <c r="K225" s="486" t="s">
        <v>2937</v>
      </c>
      <c r="L225" s="486" t="s">
        <v>1542</v>
      </c>
      <c r="M225" s="486" t="s">
        <v>2938</v>
      </c>
      <c r="N225" s="486" t="s">
        <v>1542</v>
      </c>
      <c r="O225" s="487"/>
      <c r="P225" s="381">
        <v>76500</v>
      </c>
      <c r="Q225" s="381">
        <v>66937.5</v>
      </c>
      <c r="R225" s="381">
        <v>57375</v>
      </c>
      <c r="S225" s="381">
        <v>47812.5</v>
      </c>
      <c r="T225" s="381">
        <v>38250</v>
      </c>
      <c r="U225" s="381">
        <v>28687.5</v>
      </c>
      <c r="V225" s="381">
        <v>19125</v>
      </c>
      <c r="W225" s="381">
        <v>9562.5</v>
      </c>
      <c r="X225" s="381">
        <v>0</v>
      </c>
      <c r="Y225" s="381">
        <v>131922.07999999999</v>
      </c>
      <c r="Z225" s="381">
        <v>119929.16</v>
      </c>
      <c r="AA225" s="381">
        <v>107936.24</v>
      </c>
      <c r="AB225" s="381">
        <v>95943.32</v>
      </c>
      <c r="AC225" s="381"/>
      <c r="AD225" s="381"/>
      <c r="AE225" s="381">
        <v>59479.928333333337</v>
      </c>
      <c r="AF225" s="488"/>
      <c r="AG225" s="489"/>
      <c r="AH225" s="490"/>
      <c r="AI225" s="490"/>
      <c r="AJ225" s="490"/>
      <c r="AK225" s="491"/>
      <c r="AL225" s="490">
        <v>0</v>
      </c>
      <c r="AM225" s="492">
        <v>59479.928333333337</v>
      </c>
      <c r="AN225" s="490"/>
      <c r="AO225" s="493">
        <v>59479.928333333337</v>
      </c>
      <c r="AP225" s="490"/>
      <c r="AQ225" s="494">
        <v>95943.32</v>
      </c>
      <c r="AR225" s="490"/>
      <c r="AS225" s="490"/>
      <c r="AT225" s="490"/>
      <c r="AU225" s="490"/>
      <c r="AV225" s="495">
        <v>0</v>
      </c>
      <c r="AW225" s="490">
        <v>95943.32</v>
      </c>
      <c r="AX225" s="490"/>
      <c r="AY225" s="492">
        <v>95943.32</v>
      </c>
      <c r="AZ225" s="731"/>
      <c r="BA225" s="479">
        <v>0</v>
      </c>
      <c r="BC225" s="486" t="s">
        <v>2937</v>
      </c>
      <c r="BD225" s="486" t="s">
        <v>2937</v>
      </c>
      <c r="BE225" s="486" t="s">
        <v>2937</v>
      </c>
      <c r="BF225" s="468" t="s">
        <v>2937</v>
      </c>
      <c r="BG225" s="468" t="s">
        <v>1542</v>
      </c>
      <c r="BH225" s="468" t="s">
        <v>2938</v>
      </c>
      <c r="BI225" s="468" t="s">
        <v>1542</v>
      </c>
      <c r="BK225" s="468" t="b">
        <v>1</v>
      </c>
      <c r="BL225" s="468" t="b">
        <v>1</v>
      </c>
      <c r="BM225" s="468" t="b">
        <v>1</v>
      </c>
      <c r="BN225" s="468" t="b">
        <v>1</v>
      </c>
      <c r="BO225" s="468" t="b">
        <v>1</v>
      </c>
      <c r="BP225" s="468" t="b">
        <v>1</v>
      </c>
      <c r="BQ225" s="468" t="b">
        <v>1</v>
      </c>
      <c r="BS225" s="710"/>
    </row>
    <row r="226" spans="1:71" s="480" customFormat="1" ht="12" customHeight="1" x14ac:dyDescent="0.2">
      <c r="A226" s="496">
        <v>16500063</v>
      </c>
      <c r="B226" s="497" t="s">
        <v>3148</v>
      </c>
      <c r="C226" s="466" t="s">
        <v>1770</v>
      </c>
      <c r="D226" s="467" t="s">
        <v>1542</v>
      </c>
      <c r="E226" s="705"/>
      <c r="F226" s="466"/>
      <c r="G226" s="467"/>
      <c r="H226" s="468" t="s">
        <v>2937</v>
      </c>
      <c r="I226" s="468" t="s">
        <v>2937</v>
      </c>
      <c r="J226" s="468" t="s">
        <v>2937</v>
      </c>
      <c r="K226" s="468" t="s">
        <v>2937</v>
      </c>
      <c r="L226" s="468" t="s">
        <v>1542</v>
      </c>
      <c r="M226" s="468" t="s">
        <v>2938</v>
      </c>
      <c r="N226" s="468" t="s">
        <v>1542</v>
      </c>
      <c r="O226" s="469"/>
      <c r="P226" s="379">
        <v>322810.92</v>
      </c>
      <c r="Q226" s="379">
        <v>293464.46999999997</v>
      </c>
      <c r="R226" s="379">
        <v>264118.02</v>
      </c>
      <c r="S226" s="379">
        <v>234771.57</v>
      </c>
      <c r="T226" s="379">
        <v>205425.12</v>
      </c>
      <c r="U226" s="379">
        <v>176078.67</v>
      </c>
      <c r="V226" s="379">
        <v>146732.22</v>
      </c>
      <c r="W226" s="379">
        <v>117385.77</v>
      </c>
      <c r="X226" s="379">
        <v>88039.32</v>
      </c>
      <c r="Y226" s="379">
        <v>58692.87</v>
      </c>
      <c r="Z226" s="379">
        <v>29346.42</v>
      </c>
      <c r="AA226" s="379">
        <v>-0.03</v>
      </c>
      <c r="AB226" s="379">
        <v>330458.77</v>
      </c>
      <c r="AC226" s="379"/>
      <c r="AD226" s="379"/>
      <c r="AE226" s="379">
        <v>161724.10541666669</v>
      </c>
      <c r="AF226" s="481"/>
      <c r="AG226" s="482"/>
      <c r="AH226" s="471"/>
      <c r="AI226" s="471"/>
      <c r="AJ226" s="471"/>
      <c r="AK226" s="472"/>
      <c r="AL226" s="471">
        <v>0</v>
      </c>
      <c r="AM226" s="473">
        <v>161724.10541666669</v>
      </c>
      <c r="AN226" s="471"/>
      <c r="AO226" s="474">
        <v>161724.10541666669</v>
      </c>
      <c r="AP226" s="475"/>
      <c r="AQ226" s="476">
        <v>330458.77</v>
      </c>
      <c r="AR226" s="471"/>
      <c r="AS226" s="471"/>
      <c r="AT226" s="471"/>
      <c r="AU226" s="471"/>
      <c r="AV226" s="477">
        <v>0</v>
      </c>
      <c r="AW226" s="471">
        <v>330458.77</v>
      </c>
      <c r="AX226" s="471"/>
      <c r="AY226" s="473">
        <v>330458.77</v>
      </c>
      <c r="AZ226" s="478"/>
      <c r="BA226" s="479">
        <v>0</v>
      </c>
      <c r="BC226" s="468" t="s">
        <v>2937</v>
      </c>
      <c r="BD226" s="468" t="s">
        <v>2937</v>
      </c>
      <c r="BE226" s="468" t="s">
        <v>2937</v>
      </c>
      <c r="BF226" s="468" t="s">
        <v>2937</v>
      </c>
      <c r="BG226" s="468" t="s">
        <v>1542</v>
      </c>
      <c r="BH226" s="468" t="s">
        <v>2938</v>
      </c>
      <c r="BI226" s="468" t="s">
        <v>1542</v>
      </c>
      <c r="BK226" s="468" t="b">
        <v>1</v>
      </c>
      <c r="BL226" s="468" t="b">
        <v>1</v>
      </c>
      <c r="BM226" s="468" t="b">
        <v>1</v>
      </c>
      <c r="BN226" s="468" t="b">
        <v>1</v>
      </c>
      <c r="BO226" s="468" t="b">
        <v>1</v>
      </c>
      <c r="BP226" s="468" t="b">
        <v>1</v>
      </c>
      <c r="BQ226" s="468" t="b">
        <v>1</v>
      </c>
      <c r="BS226" s="384"/>
    </row>
    <row r="227" spans="1:71" s="480" customFormat="1" ht="12" customHeight="1" x14ac:dyDescent="0.2">
      <c r="A227" s="496">
        <v>16500071</v>
      </c>
      <c r="B227" s="497" t="s">
        <v>3149</v>
      </c>
      <c r="C227" s="466" t="s">
        <v>1771</v>
      </c>
      <c r="D227" s="467" t="s">
        <v>1542</v>
      </c>
      <c r="E227" s="705"/>
      <c r="F227" s="466"/>
      <c r="G227" s="467"/>
      <c r="H227" s="468" t="s">
        <v>2937</v>
      </c>
      <c r="I227" s="468" t="s">
        <v>2937</v>
      </c>
      <c r="J227" s="468" t="s">
        <v>2937</v>
      </c>
      <c r="K227" s="468" t="s">
        <v>2937</v>
      </c>
      <c r="L227" s="468" t="s">
        <v>1542</v>
      </c>
      <c r="M227" s="468" t="s">
        <v>2938</v>
      </c>
      <c r="N227" s="468" t="s">
        <v>1542</v>
      </c>
      <c r="O227" s="469"/>
      <c r="P227" s="379">
        <v>0</v>
      </c>
      <c r="Q227" s="379">
        <v>0</v>
      </c>
      <c r="R227" s="379">
        <v>0</v>
      </c>
      <c r="S227" s="379">
        <v>0</v>
      </c>
      <c r="T227" s="379">
        <v>0</v>
      </c>
      <c r="U227" s="379">
        <v>0</v>
      </c>
      <c r="V227" s="379">
        <v>0</v>
      </c>
      <c r="W227" s="379">
        <v>0</v>
      </c>
      <c r="X227" s="379">
        <v>0</v>
      </c>
      <c r="Y227" s="379">
        <v>0</v>
      </c>
      <c r="Z227" s="379">
        <v>0</v>
      </c>
      <c r="AA227" s="379">
        <v>0</v>
      </c>
      <c r="AB227" s="379">
        <v>0</v>
      </c>
      <c r="AC227" s="379"/>
      <c r="AD227" s="379"/>
      <c r="AE227" s="379">
        <v>0</v>
      </c>
      <c r="AF227" s="481"/>
      <c r="AG227" s="482"/>
      <c r="AH227" s="471"/>
      <c r="AI227" s="471"/>
      <c r="AJ227" s="471"/>
      <c r="AK227" s="472"/>
      <c r="AL227" s="471">
        <v>0</v>
      </c>
      <c r="AM227" s="473">
        <v>0</v>
      </c>
      <c r="AN227" s="471"/>
      <c r="AO227" s="474">
        <v>0</v>
      </c>
      <c r="AP227" s="475"/>
      <c r="AQ227" s="476">
        <v>0</v>
      </c>
      <c r="AR227" s="471"/>
      <c r="AS227" s="471"/>
      <c r="AT227" s="471"/>
      <c r="AU227" s="471"/>
      <c r="AV227" s="477">
        <v>0</v>
      </c>
      <c r="AW227" s="471">
        <v>0</v>
      </c>
      <c r="AX227" s="471"/>
      <c r="AY227" s="473">
        <v>0</v>
      </c>
      <c r="AZ227" s="478"/>
      <c r="BA227" s="479">
        <v>0</v>
      </c>
      <c r="BC227" s="468" t="s">
        <v>2937</v>
      </c>
      <c r="BD227" s="468" t="s">
        <v>2937</v>
      </c>
      <c r="BE227" s="468" t="s">
        <v>2937</v>
      </c>
      <c r="BF227" s="468" t="s">
        <v>2937</v>
      </c>
      <c r="BG227" s="468" t="s">
        <v>1542</v>
      </c>
      <c r="BH227" s="468" t="s">
        <v>2938</v>
      </c>
      <c r="BI227" s="468" t="s">
        <v>1542</v>
      </c>
      <c r="BK227" s="468" t="b">
        <v>1</v>
      </c>
      <c r="BL227" s="468" t="b">
        <v>1</v>
      </c>
      <c r="BM227" s="468" t="b">
        <v>1</v>
      </c>
      <c r="BN227" s="468" t="b">
        <v>1</v>
      </c>
      <c r="BO227" s="468" t="b">
        <v>1</v>
      </c>
      <c r="BP227" s="468" t="b">
        <v>1</v>
      </c>
      <c r="BQ227" s="468" t="b">
        <v>1</v>
      </c>
      <c r="BS227" s="710"/>
    </row>
    <row r="228" spans="1:71" s="480" customFormat="1" ht="12" customHeight="1" x14ac:dyDescent="0.2">
      <c r="A228" s="498">
        <v>16500081</v>
      </c>
      <c r="B228" s="499" t="s">
        <v>3150</v>
      </c>
      <c r="C228" s="483" t="s">
        <v>1772</v>
      </c>
      <c r="D228" s="484" t="s">
        <v>1542</v>
      </c>
      <c r="E228" s="730"/>
      <c r="F228" s="501">
        <v>43040</v>
      </c>
      <c r="G228" s="484"/>
      <c r="H228" s="486" t="s">
        <v>2937</v>
      </c>
      <c r="I228" s="486" t="s">
        <v>2937</v>
      </c>
      <c r="J228" s="486" t="s">
        <v>2937</v>
      </c>
      <c r="K228" s="486" t="s">
        <v>2937</v>
      </c>
      <c r="L228" s="486" t="s">
        <v>1542</v>
      </c>
      <c r="M228" s="486" t="s">
        <v>2938</v>
      </c>
      <c r="N228" s="486" t="s">
        <v>1542</v>
      </c>
      <c r="O228" s="487"/>
      <c r="P228" s="381">
        <v>307147.49</v>
      </c>
      <c r="Q228" s="381">
        <v>268754.05</v>
      </c>
      <c r="R228" s="381">
        <v>230360.61</v>
      </c>
      <c r="S228" s="381">
        <v>191967.17</v>
      </c>
      <c r="T228" s="381">
        <v>153573.73000000001</v>
      </c>
      <c r="U228" s="381">
        <v>115180.29</v>
      </c>
      <c r="V228" s="381">
        <v>76786.850000000006</v>
      </c>
      <c r="W228" s="381">
        <v>38393.410000000003</v>
      </c>
      <c r="X228" s="381">
        <v>0</v>
      </c>
      <c r="Y228" s="381">
        <v>0</v>
      </c>
      <c r="Z228" s="381">
        <v>0</v>
      </c>
      <c r="AA228" s="381">
        <v>362476.95</v>
      </c>
      <c r="AB228" s="381">
        <v>362476.95</v>
      </c>
      <c r="AC228" s="381"/>
      <c r="AD228" s="381"/>
      <c r="AE228" s="381">
        <v>147692.10666666666</v>
      </c>
      <c r="AF228" s="488"/>
      <c r="AG228" s="489"/>
      <c r="AH228" s="490"/>
      <c r="AI228" s="490"/>
      <c r="AJ228" s="490"/>
      <c r="AK228" s="491"/>
      <c r="AL228" s="490">
        <v>0</v>
      </c>
      <c r="AM228" s="492">
        <v>147692.10666666666</v>
      </c>
      <c r="AN228" s="490"/>
      <c r="AO228" s="493">
        <v>147692.10666666666</v>
      </c>
      <c r="AP228" s="490"/>
      <c r="AQ228" s="494">
        <v>362476.95</v>
      </c>
      <c r="AR228" s="490"/>
      <c r="AS228" s="490"/>
      <c r="AT228" s="490"/>
      <c r="AU228" s="490"/>
      <c r="AV228" s="495">
        <v>0</v>
      </c>
      <c r="AW228" s="490">
        <v>362476.95</v>
      </c>
      <c r="AX228" s="490"/>
      <c r="AY228" s="492">
        <v>362476.95</v>
      </c>
      <c r="AZ228" s="731"/>
      <c r="BA228" s="479">
        <v>0</v>
      </c>
      <c r="BC228" s="486" t="s">
        <v>2937</v>
      </c>
      <c r="BD228" s="486" t="s">
        <v>2937</v>
      </c>
      <c r="BE228" s="486" t="s">
        <v>2937</v>
      </c>
      <c r="BF228" s="468" t="s">
        <v>2937</v>
      </c>
      <c r="BG228" s="468" t="s">
        <v>1542</v>
      </c>
      <c r="BH228" s="468" t="s">
        <v>2938</v>
      </c>
      <c r="BI228" s="468" t="s">
        <v>1542</v>
      </c>
      <c r="BK228" s="468" t="b">
        <v>1</v>
      </c>
      <c r="BL228" s="468" t="b">
        <v>1</v>
      </c>
      <c r="BM228" s="468" t="b">
        <v>1</v>
      </c>
      <c r="BN228" s="468" t="b">
        <v>1</v>
      </c>
      <c r="BO228" s="468" t="b">
        <v>1</v>
      </c>
      <c r="BP228" s="468" t="b">
        <v>1</v>
      </c>
      <c r="BQ228" s="468" t="b">
        <v>1</v>
      </c>
      <c r="BS228" s="710"/>
    </row>
    <row r="229" spans="1:71" s="480" customFormat="1" ht="12" customHeight="1" x14ac:dyDescent="0.2">
      <c r="A229" s="496">
        <v>16500083</v>
      </c>
      <c r="B229" s="497" t="s">
        <v>3151</v>
      </c>
      <c r="C229" s="466" t="s">
        <v>1773</v>
      </c>
      <c r="D229" s="467" t="s">
        <v>1542</v>
      </c>
      <c r="E229" s="705"/>
      <c r="F229" s="466"/>
      <c r="G229" s="467"/>
      <c r="H229" s="468" t="s">
        <v>2937</v>
      </c>
      <c r="I229" s="468" t="s">
        <v>2937</v>
      </c>
      <c r="J229" s="468" t="s">
        <v>2937</v>
      </c>
      <c r="K229" s="468" t="s">
        <v>2937</v>
      </c>
      <c r="L229" s="468" t="s">
        <v>1542</v>
      </c>
      <c r="M229" s="468" t="s">
        <v>2938</v>
      </c>
      <c r="N229" s="468" t="s">
        <v>1542</v>
      </c>
      <c r="O229" s="469"/>
      <c r="P229" s="379">
        <v>817389.94</v>
      </c>
      <c r="Q229" s="379">
        <v>544926.6</v>
      </c>
      <c r="R229" s="379">
        <v>272463.26</v>
      </c>
      <c r="S229" s="379">
        <v>0</v>
      </c>
      <c r="T229" s="379">
        <v>2469924.66</v>
      </c>
      <c r="U229" s="379">
        <v>2245385.88</v>
      </c>
      <c r="V229" s="379">
        <v>2020847.1</v>
      </c>
      <c r="W229" s="379">
        <v>1796308.32</v>
      </c>
      <c r="X229" s="379">
        <v>1571769.54</v>
      </c>
      <c r="Y229" s="379">
        <v>1347230.76</v>
      </c>
      <c r="Z229" s="379">
        <v>1122691.98</v>
      </c>
      <c r="AA229" s="379">
        <v>898153.2</v>
      </c>
      <c r="AB229" s="379">
        <v>673614.42</v>
      </c>
      <c r="AC229" s="379"/>
      <c r="AD229" s="379"/>
      <c r="AE229" s="379">
        <v>1252933.6233333333</v>
      </c>
      <c r="AF229" s="481"/>
      <c r="AG229" s="482"/>
      <c r="AH229" s="471"/>
      <c r="AI229" s="471"/>
      <c r="AJ229" s="471"/>
      <c r="AK229" s="472"/>
      <c r="AL229" s="471">
        <v>0</v>
      </c>
      <c r="AM229" s="473">
        <v>1252933.6233333333</v>
      </c>
      <c r="AN229" s="471"/>
      <c r="AO229" s="474">
        <v>1252933.6233333333</v>
      </c>
      <c r="AP229" s="475"/>
      <c r="AQ229" s="476">
        <v>673614.42</v>
      </c>
      <c r="AR229" s="471"/>
      <c r="AS229" s="471"/>
      <c r="AT229" s="471"/>
      <c r="AU229" s="471"/>
      <c r="AV229" s="477">
        <v>0</v>
      </c>
      <c r="AW229" s="471">
        <v>673614.42</v>
      </c>
      <c r="AX229" s="471"/>
      <c r="AY229" s="473">
        <v>673614.42</v>
      </c>
      <c r="AZ229" s="478"/>
      <c r="BA229" s="479">
        <v>0</v>
      </c>
      <c r="BC229" s="468" t="s">
        <v>2937</v>
      </c>
      <c r="BD229" s="468" t="s">
        <v>2937</v>
      </c>
      <c r="BE229" s="468" t="s">
        <v>2937</v>
      </c>
      <c r="BF229" s="468" t="s">
        <v>2937</v>
      </c>
      <c r="BG229" s="468" t="s">
        <v>1542</v>
      </c>
      <c r="BH229" s="468" t="s">
        <v>2938</v>
      </c>
      <c r="BI229" s="468" t="s">
        <v>1542</v>
      </c>
      <c r="BK229" s="468" t="b">
        <v>1</v>
      </c>
      <c r="BL229" s="468" t="b">
        <v>1</v>
      </c>
      <c r="BM229" s="468" t="b">
        <v>1</v>
      </c>
      <c r="BN229" s="468" t="b">
        <v>1</v>
      </c>
      <c r="BO229" s="468" t="b">
        <v>1</v>
      </c>
      <c r="BP229" s="468" t="b">
        <v>1</v>
      </c>
      <c r="BQ229" s="468" t="b">
        <v>1</v>
      </c>
      <c r="BS229" s="710"/>
    </row>
    <row r="230" spans="1:71" s="480" customFormat="1" ht="12" customHeight="1" x14ac:dyDescent="0.2">
      <c r="A230" s="498">
        <v>16500091</v>
      </c>
      <c r="B230" s="499" t="s">
        <v>3152</v>
      </c>
      <c r="C230" s="483" t="s">
        <v>1774</v>
      </c>
      <c r="D230" s="484" t="s">
        <v>1542</v>
      </c>
      <c r="E230" s="730"/>
      <c r="F230" s="501">
        <v>43040</v>
      </c>
      <c r="G230" s="484"/>
      <c r="H230" s="486" t="s">
        <v>2937</v>
      </c>
      <c r="I230" s="486" t="s">
        <v>2937</v>
      </c>
      <c r="J230" s="486" t="s">
        <v>2937</v>
      </c>
      <c r="K230" s="486" t="s">
        <v>2937</v>
      </c>
      <c r="L230" s="486" t="s">
        <v>1542</v>
      </c>
      <c r="M230" s="486" t="s">
        <v>2938</v>
      </c>
      <c r="N230" s="486" t="s">
        <v>1542</v>
      </c>
      <c r="O230" s="487"/>
      <c r="P230" s="381">
        <v>74240.81</v>
      </c>
      <c r="Q230" s="381">
        <v>59392.639999999999</v>
      </c>
      <c r="R230" s="381">
        <v>44544.47</v>
      </c>
      <c r="S230" s="381">
        <v>29696.3</v>
      </c>
      <c r="T230" s="381">
        <v>14848.13</v>
      </c>
      <c r="U230" s="381">
        <v>0</v>
      </c>
      <c r="V230" s="381">
        <v>0</v>
      </c>
      <c r="W230" s="381">
        <v>0</v>
      </c>
      <c r="X230" s="381">
        <v>0</v>
      </c>
      <c r="Y230" s="381">
        <v>0</v>
      </c>
      <c r="Z230" s="381">
        <v>0</v>
      </c>
      <c r="AA230" s="381">
        <v>91635.5</v>
      </c>
      <c r="AB230" s="381">
        <v>76362.92</v>
      </c>
      <c r="AC230" s="381"/>
      <c r="AD230" s="381"/>
      <c r="AE230" s="381">
        <v>26284.908750000002</v>
      </c>
      <c r="AF230" s="488"/>
      <c r="AG230" s="489"/>
      <c r="AH230" s="490"/>
      <c r="AI230" s="490"/>
      <c r="AJ230" s="490"/>
      <c r="AK230" s="491"/>
      <c r="AL230" s="490">
        <v>0</v>
      </c>
      <c r="AM230" s="492">
        <v>26284.908750000002</v>
      </c>
      <c r="AN230" s="490"/>
      <c r="AO230" s="493">
        <v>26284.908750000002</v>
      </c>
      <c r="AP230" s="490"/>
      <c r="AQ230" s="494">
        <v>76362.92</v>
      </c>
      <c r="AR230" s="490"/>
      <c r="AS230" s="490"/>
      <c r="AT230" s="490"/>
      <c r="AU230" s="490"/>
      <c r="AV230" s="495">
        <v>0</v>
      </c>
      <c r="AW230" s="490">
        <v>76362.92</v>
      </c>
      <c r="AX230" s="490"/>
      <c r="AY230" s="492">
        <v>76362.92</v>
      </c>
      <c r="AZ230" s="731"/>
      <c r="BA230" s="479">
        <v>0</v>
      </c>
      <c r="BC230" s="486" t="s">
        <v>2937</v>
      </c>
      <c r="BD230" s="486" t="s">
        <v>2937</v>
      </c>
      <c r="BE230" s="486" t="s">
        <v>2937</v>
      </c>
      <c r="BF230" s="468" t="s">
        <v>2937</v>
      </c>
      <c r="BG230" s="468" t="s">
        <v>1542</v>
      </c>
      <c r="BH230" s="468" t="s">
        <v>2938</v>
      </c>
      <c r="BI230" s="468" t="s">
        <v>1542</v>
      </c>
      <c r="BK230" s="468" t="b">
        <v>1</v>
      </c>
      <c r="BL230" s="468" t="b">
        <v>1</v>
      </c>
      <c r="BM230" s="468" t="b">
        <v>1</v>
      </c>
      <c r="BN230" s="468" t="b">
        <v>1</v>
      </c>
      <c r="BO230" s="468" t="b">
        <v>1</v>
      </c>
      <c r="BP230" s="468" t="b">
        <v>1</v>
      </c>
      <c r="BQ230" s="468" t="b">
        <v>1</v>
      </c>
      <c r="BS230" s="710"/>
    </row>
    <row r="231" spans="1:71" s="480" customFormat="1" ht="12" customHeight="1" x14ac:dyDescent="0.2">
      <c r="A231" s="498">
        <v>16500101</v>
      </c>
      <c r="B231" s="499" t="s">
        <v>3153</v>
      </c>
      <c r="C231" s="483" t="s">
        <v>1775</v>
      </c>
      <c r="D231" s="484" t="s">
        <v>1542</v>
      </c>
      <c r="E231" s="730"/>
      <c r="F231" s="501">
        <v>43040</v>
      </c>
      <c r="G231" s="484"/>
      <c r="H231" s="486" t="s">
        <v>2937</v>
      </c>
      <c r="I231" s="486" t="s">
        <v>2937</v>
      </c>
      <c r="J231" s="486" t="s">
        <v>2937</v>
      </c>
      <c r="K231" s="486" t="s">
        <v>2937</v>
      </c>
      <c r="L231" s="486" t="s">
        <v>1542</v>
      </c>
      <c r="M231" s="486" t="s">
        <v>2938</v>
      </c>
      <c r="N231" s="486" t="s">
        <v>1542</v>
      </c>
      <c r="O231" s="487"/>
      <c r="P231" s="381">
        <v>0</v>
      </c>
      <c r="Q231" s="381">
        <v>101873.79</v>
      </c>
      <c r="R231" s="381">
        <v>92612.54</v>
      </c>
      <c r="S231" s="381">
        <v>83351.289999999994</v>
      </c>
      <c r="T231" s="381">
        <v>74090.039999999994</v>
      </c>
      <c r="U231" s="381">
        <v>64828.79</v>
      </c>
      <c r="V231" s="381">
        <v>55567.54</v>
      </c>
      <c r="W231" s="381">
        <v>46306.29</v>
      </c>
      <c r="X231" s="381">
        <v>37045.040000000001</v>
      </c>
      <c r="Y231" s="381">
        <v>27783.79</v>
      </c>
      <c r="Z231" s="381">
        <v>18522.54</v>
      </c>
      <c r="AA231" s="381">
        <v>9261.2900000000009</v>
      </c>
      <c r="AB231" s="381">
        <v>0</v>
      </c>
      <c r="AC231" s="381"/>
      <c r="AD231" s="381"/>
      <c r="AE231" s="381">
        <v>50936.911666666674</v>
      </c>
      <c r="AF231" s="488"/>
      <c r="AG231" s="489"/>
      <c r="AH231" s="490"/>
      <c r="AI231" s="490"/>
      <c r="AJ231" s="490"/>
      <c r="AK231" s="491"/>
      <c r="AL231" s="490">
        <v>0</v>
      </c>
      <c r="AM231" s="492">
        <v>50936.911666666674</v>
      </c>
      <c r="AN231" s="490"/>
      <c r="AO231" s="493">
        <v>50936.911666666674</v>
      </c>
      <c r="AP231" s="490"/>
      <c r="AQ231" s="494">
        <v>0</v>
      </c>
      <c r="AR231" s="490"/>
      <c r="AS231" s="490"/>
      <c r="AT231" s="490"/>
      <c r="AU231" s="490"/>
      <c r="AV231" s="495">
        <v>0</v>
      </c>
      <c r="AW231" s="490">
        <v>0</v>
      </c>
      <c r="AX231" s="490"/>
      <c r="AY231" s="492">
        <v>0</v>
      </c>
      <c r="AZ231" s="731"/>
      <c r="BA231" s="479">
        <v>0</v>
      </c>
      <c r="BC231" s="486" t="s">
        <v>2937</v>
      </c>
      <c r="BD231" s="486" t="s">
        <v>2937</v>
      </c>
      <c r="BE231" s="486" t="s">
        <v>2937</v>
      </c>
      <c r="BF231" s="468" t="s">
        <v>2937</v>
      </c>
      <c r="BG231" s="468" t="s">
        <v>1542</v>
      </c>
      <c r="BH231" s="468" t="s">
        <v>2938</v>
      </c>
      <c r="BI231" s="468" t="s">
        <v>1542</v>
      </c>
      <c r="BK231" s="468" t="b">
        <v>1</v>
      </c>
      <c r="BL231" s="468" t="b">
        <v>1</v>
      </c>
      <c r="BM231" s="468" t="b">
        <v>1</v>
      </c>
      <c r="BN231" s="468" t="b">
        <v>1</v>
      </c>
      <c r="BO231" s="468" t="b">
        <v>1</v>
      </c>
      <c r="BP231" s="468" t="b">
        <v>1</v>
      </c>
      <c r="BQ231" s="468" t="b">
        <v>1</v>
      </c>
      <c r="BS231" s="710"/>
    </row>
    <row r="232" spans="1:71" s="480" customFormat="1" ht="12" customHeight="1" x14ac:dyDescent="0.2">
      <c r="A232" s="496">
        <v>16500103</v>
      </c>
      <c r="B232" s="497" t="s">
        <v>3154</v>
      </c>
      <c r="C232" s="466" t="s">
        <v>1776</v>
      </c>
      <c r="D232" s="467" t="s">
        <v>1542</v>
      </c>
      <c r="E232" s="705"/>
      <c r="F232" s="466"/>
      <c r="G232" s="467"/>
      <c r="H232" s="468" t="s">
        <v>2937</v>
      </c>
      <c r="I232" s="468" t="s">
        <v>2937</v>
      </c>
      <c r="J232" s="468" t="s">
        <v>2937</v>
      </c>
      <c r="K232" s="468" t="s">
        <v>2937</v>
      </c>
      <c r="L232" s="468" t="s">
        <v>1542</v>
      </c>
      <c r="M232" s="468" t="s">
        <v>2938</v>
      </c>
      <c r="N232" s="468" t="s">
        <v>1542</v>
      </c>
      <c r="O232" s="469"/>
      <c r="P232" s="379">
        <v>0</v>
      </c>
      <c r="Q232" s="379">
        <v>40833.339999999997</v>
      </c>
      <c r="R232" s="379">
        <v>20416.68</v>
      </c>
      <c r="S232" s="379">
        <v>61250</v>
      </c>
      <c r="T232" s="379">
        <v>40833.339999999997</v>
      </c>
      <c r="U232" s="379">
        <v>20416.68</v>
      </c>
      <c r="V232" s="379">
        <v>61250</v>
      </c>
      <c r="W232" s="379">
        <v>40833.32</v>
      </c>
      <c r="X232" s="379">
        <v>34800.639999999999</v>
      </c>
      <c r="Y232" s="379">
        <v>61249.98</v>
      </c>
      <c r="Z232" s="379">
        <v>40833.32</v>
      </c>
      <c r="AA232" s="379">
        <v>20416.66</v>
      </c>
      <c r="AB232" s="379">
        <v>0</v>
      </c>
      <c r="AC232" s="379"/>
      <c r="AD232" s="379"/>
      <c r="AE232" s="379">
        <v>36927.829999999994</v>
      </c>
      <c r="AF232" s="481"/>
      <c r="AG232" s="482"/>
      <c r="AH232" s="471"/>
      <c r="AI232" s="471"/>
      <c r="AJ232" s="471"/>
      <c r="AK232" s="472"/>
      <c r="AL232" s="471">
        <v>0</v>
      </c>
      <c r="AM232" s="473">
        <v>36927.829999999994</v>
      </c>
      <c r="AN232" s="471"/>
      <c r="AO232" s="474">
        <v>36927.829999999994</v>
      </c>
      <c r="AP232" s="475"/>
      <c r="AQ232" s="476">
        <v>0</v>
      </c>
      <c r="AR232" s="471"/>
      <c r="AS232" s="471"/>
      <c r="AT232" s="471"/>
      <c r="AU232" s="471"/>
      <c r="AV232" s="477">
        <v>0</v>
      </c>
      <c r="AW232" s="471">
        <v>0</v>
      </c>
      <c r="AX232" s="471"/>
      <c r="AY232" s="473">
        <v>0</v>
      </c>
      <c r="AZ232" s="478"/>
      <c r="BA232" s="479">
        <v>0</v>
      </c>
      <c r="BC232" s="468" t="s">
        <v>2937</v>
      </c>
      <c r="BD232" s="468" t="s">
        <v>2937</v>
      </c>
      <c r="BE232" s="468" t="s">
        <v>2937</v>
      </c>
      <c r="BF232" s="468" t="s">
        <v>2937</v>
      </c>
      <c r="BG232" s="468" t="s">
        <v>1542</v>
      </c>
      <c r="BH232" s="468" t="s">
        <v>2938</v>
      </c>
      <c r="BI232" s="468" t="s">
        <v>1542</v>
      </c>
      <c r="BK232" s="468" t="b">
        <v>1</v>
      </c>
      <c r="BL232" s="468" t="b">
        <v>1</v>
      </c>
      <c r="BM232" s="468" t="b">
        <v>1</v>
      </c>
      <c r="BN232" s="468" t="b">
        <v>1</v>
      </c>
      <c r="BO232" s="468" t="b">
        <v>1</v>
      </c>
      <c r="BP232" s="468" t="b">
        <v>1</v>
      </c>
      <c r="BQ232" s="468" t="b">
        <v>1</v>
      </c>
      <c r="BS232" s="710"/>
    </row>
    <row r="233" spans="1:71" s="480" customFormat="1" ht="12" customHeight="1" x14ac:dyDescent="0.2">
      <c r="A233" s="496">
        <v>16500123</v>
      </c>
      <c r="B233" s="497" t="s">
        <v>3155</v>
      </c>
      <c r="C233" s="466" t="s">
        <v>1777</v>
      </c>
      <c r="D233" s="467" t="s">
        <v>1542</v>
      </c>
      <c r="E233" s="705"/>
      <c r="F233" s="466"/>
      <c r="G233" s="467"/>
      <c r="H233" s="468" t="s">
        <v>2937</v>
      </c>
      <c r="I233" s="468" t="s">
        <v>2937</v>
      </c>
      <c r="J233" s="468" t="s">
        <v>2937</v>
      </c>
      <c r="K233" s="468" t="s">
        <v>2937</v>
      </c>
      <c r="L233" s="468" t="s">
        <v>1542</v>
      </c>
      <c r="M233" s="468" t="s">
        <v>2938</v>
      </c>
      <c r="N233" s="468" t="s">
        <v>1542</v>
      </c>
      <c r="O233" s="469"/>
      <c r="P233" s="379">
        <v>0</v>
      </c>
      <c r="Q233" s="379">
        <v>0</v>
      </c>
      <c r="R233" s="379">
        <v>0</v>
      </c>
      <c r="S233" s="379">
        <v>0</v>
      </c>
      <c r="T233" s="379">
        <v>0</v>
      </c>
      <c r="U233" s="379">
        <v>0</v>
      </c>
      <c r="V233" s="379">
        <v>0</v>
      </c>
      <c r="W233" s="379">
        <v>0</v>
      </c>
      <c r="X233" s="379">
        <v>0</v>
      </c>
      <c r="Y233" s="379">
        <v>0</v>
      </c>
      <c r="Z233" s="379">
        <v>0</v>
      </c>
      <c r="AA233" s="379">
        <v>0</v>
      </c>
      <c r="AB233" s="379">
        <v>0</v>
      </c>
      <c r="AC233" s="379"/>
      <c r="AD233" s="379"/>
      <c r="AE233" s="379">
        <v>0</v>
      </c>
      <c r="AF233" s="481"/>
      <c r="AG233" s="482"/>
      <c r="AH233" s="471"/>
      <c r="AI233" s="471"/>
      <c r="AJ233" s="471"/>
      <c r="AK233" s="472"/>
      <c r="AL233" s="471">
        <v>0</v>
      </c>
      <c r="AM233" s="473">
        <v>0</v>
      </c>
      <c r="AN233" s="471"/>
      <c r="AO233" s="474">
        <v>0</v>
      </c>
      <c r="AP233" s="475"/>
      <c r="AQ233" s="476">
        <v>0</v>
      </c>
      <c r="AR233" s="471"/>
      <c r="AS233" s="471"/>
      <c r="AT233" s="471"/>
      <c r="AU233" s="471"/>
      <c r="AV233" s="477">
        <v>0</v>
      </c>
      <c r="AW233" s="471">
        <v>0</v>
      </c>
      <c r="AX233" s="471"/>
      <c r="AY233" s="473">
        <v>0</v>
      </c>
      <c r="AZ233" s="478"/>
      <c r="BA233" s="479">
        <v>0</v>
      </c>
      <c r="BC233" s="468" t="s">
        <v>2937</v>
      </c>
      <c r="BD233" s="468" t="s">
        <v>2937</v>
      </c>
      <c r="BE233" s="468" t="s">
        <v>2937</v>
      </c>
      <c r="BF233" s="468" t="s">
        <v>2937</v>
      </c>
      <c r="BG233" s="468" t="s">
        <v>1542</v>
      </c>
      <c r="BH233" s="468" t="s">
        <v>2938</v>
      </c>
      <c r="BI233" s="468" t="s">
        <v>1542</v>
      </c>
      <c r="BK233" s="468" t="b">
        <v>1</v>
      </c>
      <c r="BL233" s="468" t="b">
        <v>1</v>
      </c>
      <c r="BM233" s="468" t="b">
        <v>1</v>
      </c>
      <c r="BN233" s="468" t="b">
        <v>1</v>
      </c>
      <c r="BO233" s="468" t="b">
        <v>1</v>
      </c>
      <c r="BP233" s="468" t="b">
        <v>1</v>
      </c>
      <c r="BQ233" s="468" t="b">
        <v>1</v>
      </c>
      <c r="BS233" s="710"/>
    </row>
    <row r="234" spans="1:71" s="480" customFormat="1" ht="12" customHeight="1" x14ac:dyDescent="0.2">
      <c r="A234" s="496">
        <v>16500143</v>
      </c>
      <c r="B234" s="497" t="s">
        <v>3156</v>
      </c>
      <c r="C234" s="466" t="s">
        <v>1778</v>
      </c>
      <c r="D234" s="467" t="s">
        <v>1542</v>
      </c>
      <c r="E234" s="705"/>
      <c r="F234" s="466"/>
      <c r="G234" s="467"/>
      <c r="H234" s="468" t="s">
        <v>2937</v>
      </c>
      <c r="I234" s="468" t="s">
        <v>2937</v>
      </c>
      <c r="J234" s="468" t="s">
        <v>2937</v>
      </c>
      <c r="K234" s="468" t="s">
        <v>2937</v>
      </c>
      <c r="L234" s="468" t="s">
        <v>1542</v>
      </c>
      <c r="M234" s="468" t="s">
        <v>2938</v>
      </c>
      <c r="N234" s="468" t="s">
        <v>1542</v>
      </c>
      <c r="O234" s="469"/>
      <c r="P234" s="379">
        <v>160498.34</v>
      </c>
      <c r="Q234" s="379">
        <v>120373.75</v>
      </c>
      <c r="R234" s="379">
        <v>80249.16</v>
      </c>
      <c r="S234" s="379">
        <v>40124.57</v>
      </c>
      <c r="T234" s="379">
        <v>0</v>
      </c>
      <c r="U234" s="379">
        <v>649054.25</v>
      </c>
      <c r="V234" s="379">
        <v>590049.31999999995</v>
      </c>
      <c r="W234" s="379">
        <v>531044.39</v>
      </c>
      <c r="X234" s="379">
        <v>472039.46</v>
      </c>
      <c r="Y234" s="379">
        <v>413034.53</v>
      </c>
      <c r="Z234" s="379">
        <v>354029.6</v>
      </c>
      <c r="AA234" s="379">
        <v>295024.67</v>
      </c>
      <c r="AB234" s="379">
        <v>236019.74</v>
      </c>
      <c r="AC234" s="379"/>
      <c r="AD234" s="379"/>
      <c r="AE234" s="379">
        <v>311940.22833333333</v>
      </c>
      <c r="AF234" s="481"/>
      <c r="AG234" s="482"/>
      <c r="AH234" s="471"/>
      <c r="AI234" s="471"/>
      <c r="AJ234" s="471"/>
      <c r="AK234" s="472"/>
      <c r="AL234" s="471">
        <v>0</v>
      </c>
      <c r="AM234" s="473">
        <v>311940.22833333333</v>
      </c>
      <c r="AN234" s="471"/>
      <c r="AO234" s="474">
        <v>311940.22833333333</v>
      </c>
      <c r="AP234" s="475"/>
      <c r="AQ234" s="476">
        <v>236019.74</v>
      </c>
      <c r="AR234" s="471"/>
      <c r="AS234" s="471"/>
      <c r="AT234" s="471"/>
      <c r="AU234" s="471"/>
      <c r="AV234" s="477">
        <v>0</v>
      </c>
      <c r="AW234" s="471">
        <v>236019.74</v>
      </c>
      <c r="AX234" s="471"/>
      <c r="AY234" s="473">
        <v>236019.74</v>
      </c>
      <c r="AZ234" s="478"/>
      <c r="BA234" s="479">
        <v>0</v>
      </c>
      <c r="BC234" s="468" t="s">
        <v>2937</v>
      </c>
      <c r="BD234" s="468" t="s">
        <v>2937</v>
      </c>
      <c r="BE234" s="468" t="s">
        <v>2937</v>
      </c>
      <c r="BF234" s="468" t="s">
        <v>2937</v>
      </c>
      <c r="BG234" s="468" t="s">
        <v>1542</v>
      </c>
      <c r="BH234" s="468" t="s">
        <v>2938</v>
      </c>
      <c r="BI234" s="468" t="s">
        <v>1542</v>
      </c>
      <c r="BK234" s="468" t="b">
        <v>1</v>
      </c>
      <c r="BL234" s="468" t="b">
        <v>1</v>
      </c>
      <c r="BM234" s="468" t="b">
        <v>1</v>
      </c>
      <c r="BN234" s="468" t="b">
        <v>1</v>
      </c>
      <c r="BO234" s="468" t="b">
        <v>1</v>
      </c>
      <c r="BP234" s="468" t="b">
        <v>1</v>
      </c>
      <c r="BQ234" s="468" t="b">
        <v>1</v>
      </c>
      <c r="BS234" s="710"/>
    </row>
    <row r="235" spans="1:71" s="480" customFormat="1" ht="12" customHeight="1" x14ac:dyDescent="0.2">
      <c r="A235" s="496">
        <v>16500153</v>
      </c>
      <c r="B235" s="497" t="s">
        <v>3157</v>
      </c>
      <c r="C235" s="466" t="s">
        <v>1779</v>
      </c>
      <c r="D235" s="467" t="s">
        <v>1542</v>
      </c>
      <c r="E235" s="705"/>
      <c r="F235" s="466"/>
      <c r="G235" s="467"/>
      <c r="H235" s="468" t="s">
        <v>2937</v>
      </c>
      <c r="I235" s="468" t="s">
        <v>2937</v>
      </c>
      <c r="J235" s="468" t="s">
        <v>2937</v>
      </c>
      <c r="K235" s="468" t="s">
        <v>2937</v>
      </c>
      <c r="L235" s="468" t="s">
        <v>1542</v>
      </c>
      <c r="M235" s="468" t="s">
        <v>2938</v>
      </c>
      <c r="N235" s="468" t="s">
        <v>1542</v>
      </c>
      <c r="O235" s="469"/>
      <c r="P235" s="379">
        <v>45998.720000000001</v>
      </c>
      <c r="Q235" s="379">
        <v>30665.82</v>
      </c>
      <c r="R235" s="379">
        <v>15332.92</v>
      </c>
      <c r="S235" s="379">
        <v>0</v>
      </c>
      <c r="T235" s="379">
        <v>602923.16</v>
      </c>
      <c r="U235" s="379">
        <v>206716.51</v>
      </c>
      <c r="V235" s="379">
        <v>206716.51</v>
      </c>
      <c r="W235" s="379">
        <v>206716.51</v>
      </c>
      <c r="X235" s="379">
        <v>206716.51</v>
      </c>
      <c r="Y235" s="379">
        <v>206716.51</v>
      </c>
      <c r="Z235" s="379">
        <v>206716.51</v>
      </c>
      <c r="AA235" s="379">
        <v>206716.51</v>
      </c>
      <c r="AB235" s="379">
        <v>206716.51</v>
      </c>
      <c r="AC235" s="379"/>
      <c r="AD235" s="379"/>
      <c r="AE235" s="379">
        <v>185191.25708333333</v>
      </c>
      <c r="AF235" s="481"/>
      <c r="AG235" s="482"/>
      <c r="AH235" s="471"/>
      <c r="AI235" s="471"/>
      <c r="AJ235" s="471"/>
      <c r="AK235" s="472"/>
      <c r="AL235" s="471">
        <v>0</v>
      </c>
      <c r="AM235" s="473">
        <v>185191.25708333333</v>
      </c>
      <c r="AN235" s="471"/>
      <c r="AO235" s="474">
        <v>185191.25708333333</v>
      </c>
      <c r="AP235" s="475"/>
      <c r="AQ235" s="476">
        <v>206716.51</v>
      </c>
      <c r="AR235" s="471"/>
      <c r="AS235" s="471"/>
      <c r="AT235" s="471"/>
      <c r="AU235" s="471"/>
      <c r="AV235" s="477">
        <v>0</v>
      </c>
      <c r="AW235" s="471">
        <v>206716.51</v>
      </c>
      <c r="AX235" s="471"/>
      <c r="AY235" s="473">
        <v>206716.51</v>
      </c>
      <c r="AZ235" s="478"/>
      <c r="BA235" s="479">
        <v>0</v>
      </c>
      <c r="BC235" s="468" t="s">
        <v>2937</v>
      </c>
      <c r="BD235" s="468" t="s">
        <v>2937</v>
      </c>
      <c r="BE235" s="468" t="s">
        <v>2937</v>
      </c>
      <c r="BF235" s="468" t="s">
        <v>2937</v>
      </c>
      <c r="BG235" s="468" t="s">
        <v>1542</v>
      </c>
      <c r="BH235" s="468" t="s">
        <v>2938</v>
      </c>
      <c r="BI235" s="468" t="s">
        <v>1542</v>
      </c>
      <c r="BK235" s="468" t="b">
        <v>1</v>
      </c>
      <c r="BL235" s="468" t="b">
        <v>1</v>
      </c>
      <c r="BM235" s="468" t="b">
        <v>1</v>
      </c>
      <c r="BN235" s="468" t="b">
        <v>1</v>
      </c>
      <c r="BO235" s="468" t="b">
        <v>1</v>
      </c>
      <c r="BP235" s="468" t="b">
        <v>1</v>
      </c>
      <c r="BQ235" s="468" t="b">
        <v>1</v>
      </c>
      <c r="BS235" s="710"/>
    </row>
    <row r="236" spans="1:71" s="480" customFormat="1" ht="12" customHeight="1" x14ac:dyDescent="0.2">
      <c r="A236" s="496">
        <v>16500173</v>
      </c>
      <c r="B236" s="497" t="s">
        <v>3158</v>
      </c>
      <c r="C236" s="466" t="s">
        <v>1780</v>
      </c>
      <c r="D236" s="467" t="s">
        <v>1542</v>
      </c>
      <c r="E236" s="705"/>
      <c r="F236" s="466"/>
      <c r="G236" s="467"/>
      <c r="H236" s="468" t="s">
        <v>2937</v>
      </c>
      <c r="I236" s="468" t="s">
        <v>2937</v>
      </c>
      <c r="J236" s="468" t="s">
        <v>2937</v>
      </c>
      <c r="K236" s="468" t="s">
        <v>2937</v>
      </c>
      <c r="L236" s="468" t="s">
        <v>1542</v>
      </c>
      <c r="M236" s="468" t="s">
        <v>2938</v>
      </c>
      <c r="N236" s="468" t="s">
        <v>1542</v>
      </c>
      <c r="O236" s="469"/>
      <c r="P236" s="379">
        <v>0</v>
      </c>
      <c r="Q236" s="379">
        <v>0</v>
      </c>
      <c r="R236" s="379">
        <v>0</v>
      </c>
      <c r="S236" s="379">
        <v>0</v>
      </c>
      <c r="T236" s="379">
        <v>0</v>
      </c>
      <c r="U236" s="379">
        <v>0</v>
      </c>
      <c r="V236" s="379">
        <v>0</v>
      </c>
      <c r="W236" s="379">
        <v>0</v>
      </c>
      <c r="X236" s="379">
        <v>0</v>
      </c>
      <c r="Y236" s="379">
        <v>0</v>
      </c>
      <c r="Z236" s="379">
        <v>0</v>
      </c>
      <c r="AA236" s="379">
        <v>0</v>
      </c>
      <c r="AB236" s="379">
        <v>0</v>
      </c>
      <c r="AC236" s="379"/>
      <c r="AD236" s="379"/>
      <c r="AE236" s="379">
        <v>0</v>
      </c>
      <c r="AF236" s="481"/>
      <c r="AG236" s="482"/>
      <c r="AH236" s="471"/>
      <c r="AI236" s="471"/>
      <c r="AJ236" s="471"/>
      <c r="AK236" s="472"/>
      <c r="AL236" s="471">
        <v>0</v>
      </c>
      <c r="AM236" s="473">
        <v>0</v>
      </c>
      <c r="AN236" s="471"/>
      <c r="AO236" s="474">
        <v>0</v>
      </c>
      <c r="AP236" s="475"/>
      <c r="AQ236" s="476">
        <v>0</v>
      </c>
      <c r="AR236" s="471"/>
      <c r="AS236" s="471"/>
      <c r="AT236" s="471"/>
      <c r="AU236" s="471"/>
      <c r="AV236" s="477">
        <v>0</v>
      </c>
      <c r="AW236" s="471">
        <v>0</v>
      </c>
      <c r="AX236" s="471"/>
      <c r="AY236" s="473">
        <v>0</v>
      </c>
      <c r="AZ236" s="478"/>
      <c r="BA236" s="479">
        <v>0</v>
      </c>
      <c r="BC236" s="468" t="s">
        <v>2937</v>
      </c>
      <c r="BD236" s="468" t="s">
        <v>2937</v>
      </c>
      <c r="BE236" s="468" t="s">
        <v>2937</v>
      </c>
      <c r="BF236" s="468" t="s">
        <v>2937</v>
      </c>
      <c r="BG236" s="468" t="s">
        <v>1542</v>
      </c>
      <c r="BH236" s="468" t="s">
        <v>2938</v>
      </c>
      <c r="BI236" s="468" t="s">
        <v>1542</v>
      </c>
      <c r="BK236" s="468" t="b">
        <v>1</v>
      </c>
      <c r="BL236" s="468" t="b">
        <v>1</v>
      </c>
      <c r="BM236" s="468" t="b">
        <v>1</v>
      </c>
      <c r="BN236" s="468" t="b">
        <v>1</v>
      </c>
      <c r="BO236" s="468" t="b">
        <v>1</v>
      </c>
      <c r="BP236" s="468" t="b">
        <v>1</v>
      </c>
      <c r="BQ236" s="468" t="b">
        <v>1</v>
      </c>
      <c r="BS236" s="710"/>
    </row>
    <row r="237" spans="1:71" s="480" customFormat="1" ht="12" customHeight="1" x14ac:dyDescent="0.2">
      <c r="A237" s="496">
        <v>16500183</v>
      </c>
      <c r="B237" s="497" t="s">
        <v>3159</v>
      </c>
      <c r="C237" s="466" t="s">
        <v>1781</v>
      </c>
      <c r="D237" s="467" t="s">
        <v>1542</v>
      </c>
      <c r="E237" s="705"/>
      <c r="F237" s="466"/>
      <c r="G237" s="467"/>
      <c r="H237" s="468" t="s">
        <v>2937</v>
      </c>
      <c r="I237" s="468" t="s">
        <v>2937</v>
      </c>
      <c r="J237" s="468" t="s">
        <v>2937</v>
      </c>
      <c r="K237" s="468" t="s">
        <v>2937</v>
      </c>
      <c r="L237" s="468" t="s">
        <v>1542</v>
      </c>
      <c r="M237" s="468" t="s">
        <v>2938</v>
      </c>
      <c r="N237" s="468" t="s">
        <v>1542</v>
      </c>
      <c r="O237" s="469"/>
      <c r="P237" s="379">
        <v>165732.38</v>
      </c>
      <c r="Q237" s="379">
        <v>186835.09</v>
      </c>
      <c r="R237" s="379">
        <v>223557.8</v>
      </c>
      <c r="S237" s="379">
        <v>301100.51</v>
      </c>
      <c r="T237" s="379">
        <v>489291.18</v>
      </c>
      <c r="U237" s="379">
        <v>453335.6</v>
      </c>
      <c r="V237" s="379">
        <v>339964.7</v>
      </c>
      <c r="W237" s="379">
        <v>302190.84999999998</v>
      </c>
      <c r="X237" s="379">
        <v>266235.27</v>
      </c>
      <c r="Y237" s="379">
        <v>230279.69</v>
      </c>
      <c r="Z237" s="379">
        <v>194324.11</v>
      </c>
      <c r="AA237" s="379">
        <v>158368.53</v>
      </c>
      <c r="AB237" s="379">
        <v>122412.95</v>
      </c>
      <c r="AC237" s="379"/>
      <c r="AD237" s="379"/>
      <c r="AE237" s="379">
        <v>274129.66624999995</v>
      </c>
      <c r="AF237" s="481"/>
      <c r="AG237" s="482"/>
      <c r="AH237" s="471"/>
      <c r="AI237" s="471"/>
      <c r="AJ237" s="471"/>
      <c r="AK237" s="472"/>
      <c r="AL237" s="471">
        <v>0</v>
      </c>
      <c r="AM237" s="473">
        <v>274129.66624999995</v>
      </c>
      <c r="AN237" s="471"/>
      <c r="AO237" s="474">
        <v>274129.66624999995</v>
      </c>
      <c r="AP237" s="475"/>
      <c r="AQ237" s="476">
        <v>122412.95</v>
      </c>
      <c r="AR237" s="471"/>
      <c r="AS237" s="471"/>
      <c r="AT237" s="471"/>
      <c r="AU237" s="471"/>
      <c r="AV237" s="477">
        <v>0</v>
      </c>
      <c r="AW237" s="471">
        <v>122412.95</v>
      </c>
      <c r="AX237" s="471"/>
      <c r="AY237" s="473">
        <v>122412.95</v>
      </c>
      <c r="AZ237" s="478"/>
      <c r="BA237" s="479">
        <v>0</v>
      </c>
      <c r="BC237" s="468" t="s">
        <v>2937</v>
      </c>
      <c r="BD237" s="468" t="s">
        <v>2937</v>
      </c>
      <c r="BE237" s="468" t="s">
        <v>2937</v>
      </c>
      <c r="BF237" s="468" t="s">
        <v>2937</v>
      </c>
      <c r="BG237" s="468" t="s">
        <v>1542</v>
      </c>
      <c r="BH237" s="468" t="s">
        <v>2938</v>
      </c>
      <c r="BI237" s="468" t="s">
        <v>1542</v>
      </c>
      <c r="BK237" s="468" t="b">
        <v>1</v>
      </c>
      <c r="BL237" s="468" t="b">
        <v>1</v>
      </c>
      <c r="BM237" s="468" t="b">
        <v>1</v>
      </c>
      <c r="BN237" s="468" t="b">
        <v>1</v>
      </c>
      <c r="BO237" s="468" t="b">
        <v>1</v>
      </c>
      <c r="BP237" s="468" t="b">
        <v>1</v>
      </c>
      <c r="BQ237" s="468" t="b">
        <v>1</v>
      </c>
      <c r="BS237" s="710"/>
    </row>
    <row r="238" spans="1:71" s="480" customFormat="1" ht="12" customHeight="1" x14ac:dyDescent="0.2">
      <c r="A238" s="514">
        <v>16500213</v>
      </c>
      <c r="B238" s="515" t="s">
        <v>3160</v>
      </c>
      <c r="C238" s="483" t="s">
        <v>3161</v>
      </c>
      <c r="D238" s="484" t="s">
        <v>1542</v>
      </c>
      <c r="E238" s="730"/>
      <c r="F238" s="485">
        <v>42736</v>
      </c>
      <c r="G238" s="484"/>
      <c r="H238" s="486" t="s">
        <v>2937</v>
      </c>
      <c r="I238" s="486" t="s">
        <v>2937</v>
      </c>
      <c r="J238" s="486" t="s">
        <v>2937</v>
      </c>
      <c r="K238" s="486" t="s">
        <v>2937</v>
      </c>
      <c r="L238" s="486" t="s">
        <v>1542</v>
      </c>
      <c r="M238" s="486" t="s">
        <v>2938</v>
      </c>
      <c r="N238" s="486" t="s">
        <v>1542</v>
      </c>
      <c r="O238" s="487"/>
      <c r="P238" s="381">
        <v>0</v>
      </c>
      <c r="Q238" s="381">
        <v>227367.82</v>
      </c>
      <c r="R238" s="381">
        <v>206698.02</v>
      </c>
      <c r="S238" s="381">
        <v>186028.22</v>
      </c>
      <c r="T238" s="381">
        <v>165358.42000000001</v>
      </c>
      <c r="U238" s="381">
        <v>144688.62</v>
      </c>
      <c r="V238" s="381">
        <v>124018.82</v>
      </c>
      <c r="W238" s="381">
        <v>103349.02</v>
      </c>
      <c r="X238" s="381">
        <v>82679.22</v>
      </c>
      <c r="Y238" s="381">
        <v>62009.42</v>
      </c>
      <c r="Z238" s="381">
        <v>41339.620000000003</v>
      </c>
      <c r="AA238" s="381">
        <v>20669.82</v>
      </c>
      <c r="AB238" s="381">
        <v>0</v>
      </c>
      <c r="AC238" s="381"/>
      <c r="AD238" s="381"/>
      <c r="AE238" s="381">
        <v>113683.91833333333</v>
      </c>
      <c r="AF238" s="488"/>
      <c r="AG238" s="489"/>
      <c r="AH238" s="490"/>
      <c r="AI238" s="490"/>
      <c r="AJ238" s="490"/>
      <c r="AK238" s="491"/>
      <c r="AL238" s="490">
        <v>0</v>
      </c>
      <c r="AM238" s="492">
        <v>113683.91833333333</v>
      </c>
      <c r="AN238" s="490"/>
      <c r="AO238" s="493">
        <v>113683.91833333333</v>
      </c>
      <c r="AP238" s="490"/>
      <c r="AQ238" s="494">
        <v>0</v>
      </c>
      <c r="AR238" s="490"/>
      <c r="AS238" s="490"/>
      <c r="AT238" s="490"/>
      <c r="AU238" s="490"/>
      <c r="AV238" s="495">
        <v>0</v>
      </c>
      <c r="AW238" s="490">
        <v>0</v>
      </c>
      <c r="AX238" s="490"/>
      <c r="AY238" s="492">
        <v>0</v>
      </c>
      <c r="AZ238" s="731"/>
      <c r="BA238" s="479">
        <v>0</v>
      </c>
      <c r="BC238" s="486" t="s">
        <v>2937</v>
      </c>
      <c r="BD238" s="486" t="s">
        <v>2937</v>
      </c>
      <c r="BE238" s="486" t="s">
        <v>2937</v>
      </c>
      <c r="BF238" s="468" t="s">
        <v>2937</v>
      </c>
      <c r="BG238" s="468" t="s">
        <v>1542</v>
      </c>
      <c r="BH238" s="468" t="s">
        <v>2938</v>
      </c>
      <c r="BI238" s="468" t="s">
        <v>1542</v>
      </c>
      <c r="BK238" s="468" t="b">
        <v>1</v>
      </c>
      <c r="BL238" s="468" t="b">
        <v>1</v>
      </c>
      <c r="BM238" s="468" t="b">
        <v>1</v>
      </c>
      <c r="BN238" s="468" t="b">
        <v>1</v>
      </c>
      <c r="BO238" s="468" t="b">
        <v>1</v>
      </c>
      <c r="BP238" s="468" t="b">
        <v>1</v>
      </c>
      <c r="BQ238" s="468" t="b">
        <v>1</v>
      </c>
      <c r="BS238" s="710"/>
    </row>
    <row r="239" spans="1:71" s="480" customFormat="1" ht="12" customHeight="1" x14ac:dyDescent="0.2">
      <c r="A239" s="514">
        <v>16500223</v>
      </c>
      <c r="B239" s="515" t="s">
        <v>3162</v>
      </c>
      <c r="C239" s="483" t="s">
        <v>3163</v>
      </c>
      <c r="D239" s="484" t="s">
        <v>1542</v>
      </c>
      <c r="E239" s="730"/>
      <c r="F239" s="485">
        <v>43025</v>
      </c>
      <c r="G239" s="484"/>
      <c r="H239" s="486" t="s">
        <v>2937</v>
      </c>
      <c r="I239" s="486" t="s">
        <v>2937</v>
      </c>
      <c r="J239" s="486" t="s">
        <v>2937</v>
      </c>
      <c r="K239" s="486" t="s">
        <v>2937</v>
      </c>
      <c r="L239" s="486" t="s">
        <v>1542</v>
      </c>
      <c r="M239" s="486" t="s">
        <v>2938</v>
      </c>
      <c r="N239" s="486" t="s">
        <v>1542</v>
      </c>
      <c r="O239" s="487"/>
      <c r="P239" s="381">
        <v>74236.210000000006</v>
      </c>
      <c r="Q239" s="381">
        <v>74236.210000000006</v>
      </c>
      <c r="R239" s="381">
        <v>74236.210000000006</v>
      </c>
      <c r="S239" s="381">
        <v>74236.210000000006</v>
      </c>
      <c r="T239" s="381">
        <v>74236.210000000006</v>
      </c>
      <c r="U239" s="381">
        <v>74236.210000000006</v>
      </c>
      <c r="V239" s="381">
        <v>74236.210000000006</v>
      </c>
      <c r="W239" s="381">
        <v>74236.210000000006</v>
      </c>
      <c r="X239" s="381">
        <v>74236.210000000006</v>
      </c>
      <c r="Y239" s="381">
        <v>74236.210000000006</v>
      </c>
      <c r="Z239" s="381">
        <v>74236.210000000006</v>
      </c>
      <c r="AA239" s="381">
        <v>74236.210000000006</v>
      </c>
      <c r="AB239" s="381">
        <v>74236.210000000006</v>
      </c>
      <c r="AC239" s="381"/>
      <c r="AD239" s="381"/>
      <c r="AE239" s="381">
        <v>74236.209999999992</v>
      </c>
      <c r="AF239" s="488"/>
      <c r="AG239" s="489"/>
      <c r="AH239" s="490"/>
      <c r="AI239" s="490"/>
      <c r="AJ239" s="490"/>
      <c r="AK239" s="491"/>
      <c r="AL239" s="490">
        <v>0</v>
      </c>
      <c r="AM239" s="492">
        <v>74236.209999999992</v>
      </c>
      <c r="AN239" s="490"/>
      <c r="AO239" s="493">
        <v>74236.209999999992</v>
      </c>
      <c r="AP239" s="490"/>
      <c r="AQ239" s="494">
        <v>74236.210000000006</v>
      </c>
      <c r="AR239" s="490"/>
      <c r="AS239" s="490"/>
      <c r="AT239" s="490"/>
      <c r="AU239" s="490"/>
      <c r="AV239" s="495">
        <v>0</v>
      </c>
      <c r="AW239" s="490">
        <v>74236.210000000006</v>
      </c>
      <c r="AX239" s="490"/>
      <c r="AY239" s="492">
        <v>74236.210000000006</v>
      </c>
      <c r="AZ239" s="731"/>
      <c r="BA239" s="479">
        <v>0</v>
      </c>
      <c r="BC239" s="486" t="s">
        <v>2937</v>
      </c>
      <c r="BD239" s="486" t="s">
        <v>2937</v>
      </c>
      <c r="BE239" s="486" t="s">
        <v>2937</v>
      </c>
      <c r="BF239" s="468" t="s">
        <v>2937</v>
      </c>
      <c r="BG239" s="468" t="s">
        <v>1542</v>
      </c>
      <c r="BH239" s="468" t="s">
        <v>2938</v>
      </c>
      <c r="BI239" s="468" t="s">
        <v>1542</v>
      </c>
      <c r="BK239" s="468" t="b">
        <v>1</v>
      </c>
      <c r="BL239" s="468" t="b">
        <v>1</v>
      </c>
      <c r="BM239" s="468" t="b">
        <v>1</v>
      </c>
      <c r="BN239" s="468" t="b">
        <v>1</v>
      </c>
      <c r="BO239" s="468" t="b">
        <v>1</v>
      </c>
      <c r="BP239" s="468" t="b">
        <v>1</v>
      </c>
      <c r="BQ239" s="468" t="b">
        <v>1</v>
      </c>
      <c r="BS239" s="710"/>
    </row>
    <row r="240" spans="1:71" s="480" customFormat="1" ht="12" customHeight="1" x14ac:dyDescent="0.2">
      <c r="A240" s="496">
        <v>16500251</v>
      </c>
      <c r="B240" s="497" t="s">
        <v>3164</v>
      </c>
      <c r="C240" s="466" t="s">
        <v>1782</v>
      </c>
      <c r="D240" s="467" t="s">
        <v>1542</v>
      </c>
      <c r="E240" s="705"/>
      <c r="F240" s="522"/>
      <c r="G240" s="467"/>
      <c r="H240" s="468" t="s">
        <v>2937</v>
      </c>
      <c r="I240" s="468" t="s">
        <v>2937</v>
      </c>
      <c r="J240" s="468" t="s">
        <v>2937</v>
      </c>
      <c r="K240" s="468" t="s">
        <v>2937</v>
      </c>
      <c r="L240" s="468" t="s">
        <v>1542</v>
      </c>
      <c r="M240" s="468" t="s">
        <v>2938</v>
      </c>
      <c r="N240" s="468" t="s">
        <v>1542</v>
      </c>
      <c r="O240" s="469"/>
      <c r="P240" s="379">
        <v>2224.5</v>
      </c>
      <c r="Q240" s="379">
        <v>0</v>
      </c>
      <c r="R240" s="379">
        <v>0</v>
      </c>
      <c r="S240" s="379">
        <v>0</v>
      </c>
      <c r="T240" s="379">
        <v>0</v>
      </c>
      <c r="U240" s="379">
        <v>0</v>
      </c>
      <c r="V240" s="379">
        <v>0</v>
      </c>
      <c r="W240" s="379">
        <v>0</v>
      </c>
      <c r="X240" s="379">
        <v>0</v>
      </c>
      <c r="Y240" s="379">
        <v>0</v>
      </c>
      <c r="Z240" s="379">
        <v>0</v>
      </c>
      <c r="AA240" s="379">
        <v>0</v>
      </c>
      <c r="AB240" s="379">
        <v>39319.879999999997</v>
      </c>
      <c r="AC240" s="379"/>
      <c r="AD240" s="379"/>
      <c r="AE240" s="379">
        <v>1731.0158333333331</v>
      </c>
      <c r="AF240" s="481"/>
      <c r="AG240" s="482"/>
      <c r="AH240" s="471"/>
      <c r="AI240" s="471"/>
      <c r="AJ240" s="471"/>
      <c r="AK240" s="472"/>
      <c r="AL240" s="471">
        <v>0</v>
      </c>
      <c r="AM240" s="473">
        <v>1731.0158333333331</v>
      </c>
      <c r="AN240" s="471"/>
      <c r="AO240" s="474">
        <v>1731.0158333333331</v>
      </c>
      <c r="AP240" s="475"/>
      <c r="AQ240" s="476">
        <v>39319.879999999997</v>
      </c>
      <c r="AR240" s="471"/>
      <c r="AS240" s="471"/>
      <c r="AT240" s="471"/>
      <c r="AU240" s="471"/>
      <c r="AV240" s="477">
        <v>0</v>
      </c>
      <c r="AW240" s="471">
        <v>39319.879999999997</v>
      </c>
      <c r="AX240" s="471"/>
      <c r="AY240" s="473">
        <v>39319.879999999997</v>
      </c>
      <c r="AZ240" s="478"/>
      <c r="BA240" s="479">
        <v>0</v>
      </c>
      <c r="BC240" s="468" t="s">
        <v>2937</v>
      </c>
      <c r="BD240" s="468" t="s">
        <v>2937</v>
      </c>
      <c r="BE240" s="468" t="s">
        <v>2937</v>
      </c>
      <c r="BF240" s="468" t="s">
        <v>2937</v>
      </c>
      <c r="BG240" s="468" t="s">
        <v>1542</v>
      </c>
      <c r="BH240" s="468" t="s">
        <v>2938</v>
      </c>
      <c r="BI240" s="468" t="s">
        <v>1542</v>
      </c>
      <c r="BK240" s="468" t="b">
        <v>1</v>
      </c>
      <c r="BL240" s="468" t="b">
        <v>1</v>
      </c>
      <c r="BM240" s="468" t="b">
        <v>1</v>
      </c>
      <c r="BN240" s="468" t="b">
        <v>1</v>
      </c>
      <c r="BO240" s="468" t="b">
        <v>1</v>
      </c>
      <c r="BP240" s="468" t="b">
        <v>1</v>
      </c>
      <c r="BQ240" s="468" t="b">
        <v>1</v>
      </c>
      <c r="BS240" s="710"/>
    </row>
    <row r="241" spans="1:71" s="480" customFormat="1" ht="12" customHeight="1" x14ac:dyDescent="0.2">
      <c r="A241" s="496">
        <v>16500283</v>
      </c>
      <c r="B241" s="497" t="s">
        <v>3165</v>
      </c>
      <c r="C241" s="466" t="s">
        <v>1783</v>
      </c>
      <c r="D241" s="467" t="s">
        <v>1542</v>
      </c>
      <c r="E241" s="705"/>
      <c r="F241" s="522"/>
      <c r="G241" s="467"/>
      <c r="H241" s="468" t="s">
        <v>2937</v>
      </c>
      <c r="I241" s="468" t="s">
        <v>2937</v>
      </c>
      <c r="J241" s="468" t="s">
        <v>2937</v>
      </c>
      <c r="K241" s="468" t="s">
        <v>2937</v>
      </c>
      <c r="L241" s="468" t="s">
        <v>1542</v>
      </c>
      <c r="M241" s="468" t="s">
        <v>2938</v>
      </c>
      <c r="N241" s="468" t="s">
        <v>1542</v>
      </c>
      <c r="O241" s="469"/>
      <c r="P241" s="379">
        <v>0</v>
      </c>
      <c r="Q241" s="379">
        <v>3914484.51</v>
      </c>
      <c r="R241" s="379">
        <v>3879721.27</v>
      </c>
      <c r="S241" s="379">
        <v>3380862.21</v>
      </c>
      <c r="T241" s="379">
        <v>2992890.08</v>
      </c>
      <c r="U241" s="379">
        <v>2604917.9500000002</v>
      </c>
      <c r="V241" s="379">
        <v>2216945.8199999998</v>
      </c>
      <c r="W241" s="379">
        <v>1828973.69</v>
      </c>
      <c r="X241" s="379">
        <v>1441001.56</v>
      </c>
      <c r="Y241" s="379">
        <v>1053292.46</v>
      </c>
      <c r="Z241" s="379">
        <v>665320.32999999996</v>
      </c>
      <c r="AA241" s="379">
        <v>380145.2</v>
      </c>
      <c r="AB241" s="379">
        <v>342426.36</v>
      </c>
      <c r="AC241" s="379"/>
      <c r="AD241" s="379"/>
      <c r="AE241" s="379">
        <v>2044147.3549999997</v>
      </c>
      <c r="AF241" s="481"/>
      <c r="AG241" s="482"/>
      <c r="AH241" s="471"/>
      <c r="AI241" s="471"/>
      <c r="AJ241" s="471"/>
      <c r="AK241" s="472"/>
      <c r="AL241" s="471">
        <v>0</v>
      </c>
      <c r="AM241" s="473">
        <v>2044147.3549999997</v>
      </c>
      <c r="AN241" s="471"/>
      <c r="AO241" s="474">
        <v>2044147.3549999997</v>
      </c>
      <c r="AP241" s="475"/>
      <c r="AQ241" s="476">
        <v>342426.36</v>
      </c>
      <c r="AR241" s="471"/>
      <c r="AS241" s="471"/>
      <c r="AT241" s="471"/>
      <c r="AU241" s="471"/>
      <c r="AV241" s="477">
        <v>0</v>
      </c>
      <c r="AW241" s="471">
        <v>342426.36</v>
      </c>
      <c r="AX241" s="471"/>
      <c r="AY241" s="473">
        <v>342426.36</v>
      </c>
      <c r="AZ241" s="478"/>
      <c r="BA241" s="479">
        <v>0</v>
      </c>
      <c r="BC241" s="468" t="s">
        <v>2937</v>
      </c>
      <c r="BD241" s="468" t="s">
        <v>2937</v>
      </c>
      <c r="BE241" s="468" t="s">
        <v>2937</v>
      </c>
      <c r="BF241" s="468" t="s">
        <v>2937</v>
      </c>
      <c r="BG241" s="468" t="s">
        <v>1542</v>
      </c>
      <c r="BH241" s="468" t="s">
        <v>2938</v>
      </c>
      <c r="BI241" s="468" t="s">
        <v>1542</v>
      </c>
      <c r="BK241" s="468" t="b">
        <v>1</v>
      </c>
      <c r="BL241" s="468" t="b">
        <v>1</v>
      </c>
      <c r="BM241" s="468" t="b">
        <v>1</v>
      </c>
      <c r="BN241" s="468" t="b">
        <v>1</v>
      </c>
      <c r="BO241" s="468" t="b">
        <v>1</v>
      </c>
      <c r="BP241" s="468" t="b">
        <v>1</v>
      </c>
      <c r="BQ241" s="468" t="b">
        <v>1</v>
      </c>
      <c r="BS241" s="710"/>
    </row>
    <row r="242" spans="1:71" s="480" customFormat="1" ht="12" customHeight="1" x14ac:dyDescent="0.2">
      <c r="A242" s="514">
        <v>16500303</v>
      </c>
      <c r="B242" s="515" t="s">
        <v>3166</v>
      </c>
      <c r="C242" s="483" t="s">
        <v>3167</v>
      </c>
      <c r="D242" s="484" t="s">
        <v>1542</v>
      </c>
      <c r="E242" s="730"/>
      <c r="F242" s="485">
        <v>42933</v>
      </c>
      <c r="G242" s="484"/>
      <c r="H242" s="486" t="s">
        <v>2937</v>
      </c>
      <c r="I242" s="486" t="s">
        <v>2937</v>
      </c>
      <c r="J242" s="486" t="s">
        <v>2937</v>
      </c>
      <c r="K242" s="486" t="s">
        <v>2937</v>
      </c>
      <c r="L242" s="486" t="s">
        <v>1542</v>
      </c>
      <c r="M242" s="486" t="s">
        <v>2938</v>
      </c>
      <c r="N242" s="486" t="s">
        <v>1542</v>
      </c>
      <c r="O242" s="487"/>
      <c r="P242" s="381">
        <v>206250</v>
      </c>
      <c r="Q242" s="381">
        <v>171875</v>
      </c>
      <c r="R242" s="381">
        <v>137500</v>
      </c>
      <c r="S242" s="381">
        <v>103125</v>
      </c>
      <c r="T242" s="381">
        <v>68750</v>
      </c>
      <c r="U242" s="381">
        <v>34375</v>
      </c>
      <c r="V242" s="381">
        <v>0</v>
      </c>
      <c r="W242" s="381">
        <v>382581.36</v>
      </c>
      <c r="X242" s="381">
        <v>347801.24</v>
      </c>
      <c r="Y242" s="381">
        <v>313021.12</v>
      </c>
      <c r="Z242" s="381">
        <v>278241</v>
      </c>
      <c r="AA242" s="381">
        <v>243460.88</v>
      </c>
      <c r="AB242" s="381">
        <v>208680.76</v>
      </c>
      <c r="AC242" s="381"/>
      <c r="AD242" s="381"/>
      <c r="AE242" s="381">
        <v>190682.99833333332</v>
      </c>
      <c r="AF242" s="488"/>
      <c r="AG242" s="489"/>
      <c r="AH242" s="490"/>
      <c r="AI242" s="490"/>
      <c r="AJ242" s="490"/>
      <c r="AK242" s="491"/>
      <c r="AL242" s="490">
        <v>0</v>
      </c>
      <c r="AM242" s="492">
        <v>190682.99833333332</v>
      </c>
      <c r="AN242" s="490"/>
      <c r="AO242" s="493">
        <v>190682.99833333332</v>
      </c>
      <c r="AP242" s="490"/>
      <c r="AQ242" s="494">
        <v>208680.76</v>
      </c>
      <c r="AR242" s="490"/>
      <c r="AS242" s="490"/>
      <c r="AT242" s="490"/>
      <c r="AU242" s="490"/>
      <c r="AV242" s="495">
        <v>0</v>
      </c>
      <c r="AW242" s="490">
        <v>208680.76</v>
      </c>
      <c r="AX242" s="490"/>
      <c r="AY242" s="492">
        <v>208680.76</v>
      </c>
      <c r="AZ242" s="731"/>
      <c r="BA242" s="479">
        <v>0</v>
      </c>
      <c r="BC242" s="486" t="s">
        <v>2937</v>
      </c>
      <c r="BD242" s="486" t="s">
        <v>2937</v>
      </c>
      <c r="BE242" s="486" t="s">
        <v>2937</v>
      </c>
      <c r="BF242" s="468" t="s">
        <v>2937</v>
      </c>
      <c r="BG242" s="468" t="s">
        <v>1542</v>
      </c>
      <c r="BH242" s="468" t="s">
        <v>2938</v>
      </c>
      <c r="BI242" s="468" t="s">
        <v>1542</v>
      </c>
      <c r="BK242" s="468" t="b">
        <v>1</v>
      </c>
      <c r="BL242" s="468" t="b">
        <v>1</v>
      </c>
      <c r="BM242" s="468" t="b">
        <v>1</v>
      </c>
      <c r="BN242" s="468" t="b">
        <v>1</v>
      </c>
      <c r="BO242" s="468" t="b">
        <v>1</v>
      </c>
      <c r="BP242" s="468" t="b">
        <v>1</v>
      </c>
      <c r="BQ242" s="468" t="b">
        <v>1</v>
      </c>
      <c r="BS242" s="710"/>
    </row>
    <row r="243" spans="1:71" s="480" customFormat="1" ht="12" customHeight="1" x14ac:dyDescent="0.2">
      <c r="A243" s="518">
        <v>16500321</v>
      </c>
      <c r="B243" s="519" t="s">
        <v>3168</v>
      </c>
      <c r="C243" s="519" t="s">
        <v>1784</v>
      </c>
      <c r="D243" s="467" t="s">
        <v>1542</v>
      </c>
      <c r="E243" s="705"/>
      <c r="F243" s="519"/>
      <c r="G243" s="467"/>
      <c r="H243" s="468" t="s">
        <v>2937</v>
      </c>
      <c r="I243" s="468" t="s">
        <v>2937</v>
      </c>
      <c r="J243" s="468" t="s">
        <v>2937</v>
      </c>
      <c r="K243" s="468" t="s">
        <v>2937</v>
      </c>
      <c r="L243" s="468" t="s">
        <v>1542</v>
      </c>
      <c r="M243" s="468" t="s">
        <v>2938</v>
      </c>
      <c r="N243" s="468" t="s">
        <v>1542</v>
      </c>
      <c r="O243" s="469"/>
      <c r="P243" s="379">
        <v>0</v>
      </c>
      <c r="Q243" s="379">
        <v>988111.67</v>
      </c>
      <c r="R243" s="379">
        <v>898283.34</v>
      </c>
      <c r="S243" s="379">
        <v>808455.01</v>
      </c>
      <c r="T243" s="379">
        <v>718626.68</v>
      </c>
      <c r="U243" s="379">
        <v>628798.35</v>
      </c>
      <c r="V243" s="379">
        <v>538970.02</v>
      </c>
      <c r="W243" s="379">
        <v>449141.69</v>
      </c>
      <c r="X243" s="379">
        <v>359313.36</v>
      </c>
      <c r="Y243" s="379">
        <v>269485.03000000003</v>
      </c>
      <c r="Z243" s="379">
        <v>179656.7</v>
      </c>
      <c r="AA243" s="379">
        <v>89828.37</v>
      </c>
      <c r="AB243" s="379">
        <v>1151724</v>
      </c>
      <c r="AC243" s="379"/>
      <c r="AD243" s="379"/>
      <c r="AE243" s="379">
        <v>542044.3516666668</v>
      </c>
      <c r="AF243" s="481"/>
      <c r="AG243" s="482"/>
      <c r="AH243" s="471"/>
      <c r="AI243" s="471"/>
      <c r="AJ243" s="471"/>
      <c r="AK243" s="472"/>
      <c r="AL243" s="471">
        <v>0</v>
      </c>
      <c r="AM243" s="473">
        <v>542044.3516666668</v>
      </c>
      <c r="AN243" s="471"/>
      <c r="AO243" s="474">
        <v>542044.3516666668</v>
      </c>
      <c r="AP243" s="475"/>
      <c r="AQ243" s="476">
        <v>1151724</v>
      </c>
      <c r="AR243" s="471"/>
      <c r="AS243" s="471"/>
      <c r="AT243" s="471"/>
      <c r="AU243" s="471"/>
      <c r="AV243" s="477">
        <v>0</v>
      </c>
      <c r="AW243" s="471">
        <v>1151724</v>
      </c>
      <c r="AX243" s="471"/>
      <c r="AY243" s="473">
        <v>1151724</v>
      </c>
      <c r="AZ243" s="478"/>
      <c r="BA243" s="479">
        <v>0</v>
      </c>
      <c r="BC243" s="468" t="s">
        <v>2937</v>
      </c>
      <c r="BD243" s="468" t="s">
        <v>2937</v>
      </c>
      <c r="BE243" s="468" t="s">
        <v>2937</v>
      </c>
      <c r="BF243" s="468" t="s">
        <v>2937</v>
      </c>
      <c r="BG243" s="468" t="s">
        <v>1542</v>
      </c>
      <c r="BH243" s="468" t="s">
        <v>2938</v>
      </c>
      <c r="BI243" s="468" t="s">
        <v>1542</v>
      </c>
      <c r="BK243" s="468" t="b">
        <v>1</v>
      </c>
      <c r="BL243" s="468" t="b">
        <v>1</v>
      </c>
      <c r="BM243" s="468" t="b">
        <v>1</v>
      </c>
      <c r="BN243" s="468" t="b">
        <v>1</v>
      </c>
      <c r="BO243" s="468" t="b">
        <v>1</v>
      </c>
      <c r="BP243" s="468" t="b">
        <v>1</v>
      </c>
      <c r="BQ243" s="468" t="b">
        <v>1</v>
      </c>
      <c r="BS243" s="710"/>
    </row>
    <row r="244" spans="1:71" s="480" customFormat="1" ht="12" customHeight="1" x14ac:dyDescent="0.2">
      <c r="A244" s="518">
        <v>16500331</v>
      </c>
      <c r="B244" s="519" t="s">
        <v>3169</v>
      </c>
      <c r="C244" s="519" t="s">
        <v>1785</v>
      </c>
      <c r="D244" s="467" t="s">
        <v>1542</v>
      </c>
      <c r="E244" s="705"/>
      <c r="F244" s="519"/>
      <c r="G244" s="467"/>
      <c r="H244" s="468" t="s">
        <v>2937</v>
      </c>
      <c r="I244" s="468" t="s">
        <v>2937</v>
      </c>
      <c r="J244" s="468" t="s">
        <v>2937</v>
      </c>
      <c r="K244" s="468" t="s">
        <v>2937</v>
      </c>
      <c r="L244" s="468" t="s">
        <v>1542</v>
      </c>
      <c r="M244" s="468" t="s">
        <v>2938</v>
      </c>
      <c r="N244" s="468" t="s">
        <v>1542</v>
      </c>
      <c r="O244" s="469"/>
      <c r="P244" s="379">
        <v>1077940</v>
      </c>
      <c r="Q244" s="379">
        <v>1227521.17</v>
      </c>
      <c r="R244" s="379">
        <v>1115928.3400000001</v>
      </c>
      <c r="S244" s="379">
        <v>1004335.51</v>
      </c>
      <c r="T244" s="379">
        <v>892742.68</v>
      </c>
      <c r="U244" s="379">
        <v>781149.85</v>
      </c>
      <c r="V244" s="379">
        <v>669557.02</v>
      </c>
      <c r="W244" s="379">
        <v>557964.18999999994</v>
      </c>
      <c r="X244" s="379">
        <v>446371.36</v>
      </c>
      <c r="Y244" s="379">
        <v>334778.53000000003</v>
      </c>
      <c r="Z244" s="379">
        <v>223185.7</v>
      </c>
      <c r="AA244" s="379">
        <v>111592.87</v>
      </c>
      <c r="AB244" s="379">
        <v>0</v>
      </c>
      <c r="AC244" s="379"/>
      <c r="AD244" s="379"/>
      <c r="AE244" s="379">
        <v>658674.7683333332</v>
      </c>
      <c r="AF244" s="481"/>
      <c r="AG244" s="482"/>
      <c r="AH244" s="471"/>
      <c r="AI244" s="471"/>
      <c r="AJ244" s="471"/>
      <c r="AK244" s="472"/>
      <c r="AL244" s="471">
        <v>0</v>
      </c>
      <c r="AM244" s="473">
        <v>658674.7683333332</v>
      </c>
      <c r="AN244" s="471"/>
      <c r="AO244" s="474">
        <v>658674.7683333332</v>
      </c>
      <c r="AP244" s="475"/>
      <c r="AQ244" s="476">
        <v>0</v>
      </c>
      <c r="AR244" s="471"/>
      <c r="AS244" s="471"/>
      <c r="AT244" s="471"/>
      <c r="AU244" s="471"/>
      <c r="AV244" s="477">
        <v>0</v>
      </c>
      <c r="AW244" s="471">
        <v>0</v>
      </c>
      <c r="AX244" s="471"/>
      <c r="AY244" s="473">
        <v>0</v>
      </c>
      <c r="AZ244" s="478"/>
      <c r="BA244" s="479">
        <v>0</v>
      </c>
      <c r="BC244" s="468" t="s">
        <v>2937</v>
      </c>
      <c r="BD244" s="468" t="s">
        <v>2937</v>
      </c>
      <c r="BE244" s="468" t="s">
        <v>2937</v>
      </c>
      <c r="BF244" s="468" t="s">
        <v>2937</v>
      </c>
      <c r="BG244" s="468" t="s">
        <v>1542</v>
      </c>
      <c r="BH244" s="468" t="s">
        <v>2938</v>
      </c>
      <c r="BI244" s="468" t="s">
        <v>1542</v>
      </c>
      <c r="BK244" s="468" t="b">
        <v>1</v>
      </c>
      <c r="BL244" s="468" t="b">
        <v>1</v>
      </c>
      <c r="BM244" s="468" t="b">
        <v>1</v>
      </c>
      <c r="BN244" s="468" t="b">
        <v>1</v>
      </c>
      <c r="BO244" s="468" t="b">
        <v>1</v>
      </c>
      <c r="BP244" s="468" t="b">
        <v>1</v>
      </c>
      <c r="BQ244" s="468" t="b">
        <v>1</v>
      </c>
      <c r="BS244" s="710"/>
    </row>
    <row r="245" spans="1:71" s="480" customFormat="1" ht="12" customHeight="1" x14ac:dyDescent="0.2">
      <c r="A245" s="496">
        <v>16500333</v>
      </c>
      <c r="B245" s="497" t="s">
        <v>3170</v>
      </c>
      <c r="C245" s="466" t="s">
        <v>1786</v>
      </c>
      <c r="D245" s="467" t="s">
        <v>1542</v>
      </c>
      <c r="E245" s="705"/>
      <c r="F245" s="466"/>
      <c r="G245" s="467"/>
      <c r="H245" s="468" t="s">
        <v>2937</v>
      </c>
      <c r="I245" s="468" t="s">
        <v>2937</v>
      </c>
      <c r="J245" s="468" t="s">
        <v>2937</v>
      </c>
      <c r="K245" s="468" t="s">
        <v>2937</v>
      </c>
      <c r="L245" s="468" t="s">
        <v>1542</v>
      </c>
      <c r="M245" s="468" t="s">
        <v>2938</v>
      </c>
      <c r="N245" s="468" t="s">
        <v>1542</v>
      </c>
      <c r="O245" s="469"/>
      <c r="P245" s="379">
        <v>1860</v>
      </c>
      <c r="Q245" s="379">
        <v>0</v>
      </c>
      <c r="R245" s="379">
        <v>0</v>
      </c>
      <c r="S245" s="379">
        <v>0</v>
      </c>
      <c r="T245" s="379">
        <v>0</v>
      </c>
      <c r="U245" s="379">
        <v>0</v>
      </c>
      <c r="V245" s="379">
        <v>0</v>
      </c>
      <c r="W245" s="379">
        <v>1860</v>
      </c>
      <c r="X245" s="379">
        <v>0</v>
      </c>
      <c r="Y245" s="379">
        <v>0</v>
      </c>
      <c r="Z245" s="379">
        <v>0</v>
      </c>
      <c r="AA245" s="379">
        <v>0</v>
      </c>
      <c r="AB245" s="379">
        <v>0</v>
      </c>
      <c r="AC245" s="379"/>
      <c r="AD245" s="379"/>
      <c r="AE245" s="379">
        <v>232.5</v>
      </c>
      <c r="AF245" s="481"/>
      <c r="AG245" s="482"/>
      <c r="AH245" s="471"/>
      <c r="AI245" s="471"/>
      <c r="AJ245" s="471"/>
      <c r="AK245" s="472"/>
      <c r="AL245" s="471">
        <v>0</v>
      </c>
      <c r="AM245" s="473">
        <v>232.5</v>
      </c>
      <c r="AN245" s="471"/>
      <c r="AO245" s="474">
        <v>232.5</v>
      </c>
      <c r="AP245" s="475"/>
      <c r="AQ245" s="476">
        <v>0</v>
      </c>
      <c r="AR245" s="471"/>
      <c r="AS245" s="471"/>
      <c r="AT245" s="471"/>
      <c r="AU245" s="471"/>
      <c r="AV245" s="477">
        <v>0</v>
      </c>
      <c r="AW245" s="471">
        <v>0</v>
      </c>
      <c r="AX245" s="471"/>
      <c r="AY245" s="473">
        <v>0</v>
      </c>
      <c r="AZ245" s="478"/>
      <c r="BA245" s="479">
        <v>0</v>
      </c>
      <c r="BC245" s="468" t="s">
        <v>2937</v>
      </c>
      <c r="BD245" s="468" t="s">
        <v>2937</v>
      </c>
      <c r="BE245" s="468" t="s">
        <v>2937</v>
      </c>
      <c r="BF245" s="468" t="s">
        <v>2937</v>
      </c>
      <c r="BG245" s="468" t="s">
        <v>1542</v>
      </c>
      <c r="BH245" s="468" t="s">
        <v>2938</v>
      </c>
      <c r="BI245" s="468" t="s">
        <v>1542</v>
      </c>
      <c r="BK245" s="468" t="b">
        <v>1</v>
      </c>
      <c r="BL245" s="468" t="b">
        <v>1</v>
      </c>
      <c r="BM245" s="468" t="b">
        <v>1</v>
      </c>
      <c r="BN245" s="468" t="b">
        <v>1</v>
      </c>
      <c r="BO245" s="468" t="b">
        <v>1</v>
      </c>
      <c r="BP245" s="468" t="b">
        <v>1</v>
      </c>
      <c r="BQ245" s="468" t="b">
        <v>1</v>
      </c>
      <c r="BS245" s="710"/>
    </row>
    <row r="246" spans="1:71" s="480" customFormat="1" ht="12" customHeight="1" x14ac:dyDescent="0.2">
      <c r="A246" s="496">
        <v>16500351</v>
      </c>
      <c r="B246" s="497" t="s">
        <v>3171</v>
      </c>
      <c r="C246" s="466" t="s">
        <v>1787</v>
      </c>
      <c r="D246" s="467" t="s">
        <v>1542</v>
      </c>
      <c r="E246" s="705"/>
      <c r="F246" s="466"/>
      <c r="G246" s="467"/>
      <c r="H246" s="468" t="s">
        <v>2937</v>
      </c>
      <c r="I246" s="468" t="s">
        <v>2937</v>
      </c>
      <c r="J246" s="468" t="s">
        <v>2937</v>
      </c>
      <c r="K246" s="468" t="s">
        <v>2937</v>
      </c>
      <c r="L246" s="468" t="s">
        <v>1542</v>
      </c>
      <c r="M246" s="468" t="s">
        <v>2938</v>
      </c>
      <c r="N246" s="468" t="s">
        <v>1542</v>
      </c>
      <c r="O246" s="469"/>
      <c r="P246" s="379">
        <v>0</v>
      </c>
      <c r="Q246" s="379">
        <v>154194.22</v>
      </c>
      <c r="R246" s="379">
        <v>140176.56</v>
      </c>
      <c r="S246" s="379">
        <v>126158.9</v>
      </c>
      <c r="T246" s="379">
        <v>112141.24</v>
      </c>
      <c r="U246" s="379">
        <v>98123.58</v>
      </c>
      <c r="V246" s="379">
        <v>84105.919999999998</v>
      </c>
      <c r="W246" s="379">
        <v>70088.259999999995</v>
      </c>
      <c r="X246" s="379">
        <v>56070.6</v>
      </c>
      <c r="Y246" s="379">
        <v>42052.94</v>
      </c>
      <c r="Z246" s="379">
        <v>28035.279999999999</v>
      </c>
      <c r="AA246" s="379">
        <v>14017.62</v>
      </c>
      <c r="AB246" s="379">
        <v>174130.53</v>
      </c>
      <c r="AC246" s="379"/>
      <c r="AD246" s="379"/>
      <c r="AE246" s="379">
        <v>84352.532083333339</v>
      </c>
      <c r="AF246" s="481"/>
      <c r="AG246" s="482"/>
      <c r="AH246" s="471"/>
      <c r="AI246" s="471"/>
      <c r="AJ246" s="471"/>
      <c r="AK246" s="472"/>
      <c r="AL246" s="471">
        <v>0</v>
      </c>
      <c r="AM246" s="473">
        <v>84352.532083333339</v>
      </c>
      <c r="AN246" s="471"/>
      <c r="AO246" s="474">
        <v>84352.532083333339</v>
      </c>
      <c r="AP246" s="475"/>
      <c r="AQ246" s="476">
        <v>174130.53</v>
      </c>
      <c r="AR246" s="471"/>
      <c r="AS246" s="471"/>
      <c r="AT246" s="471"/>
      <c r="AU246" s="471"/>
      <c r="AV246" s="477">
        <v>0</v>
      </c>
      <c r="AW246" s="471">
        <v>174130.53</v>
      </c>
      <c r="AX246" s="471"/>
      <c r="AY246" s="473">
        <v>174130.53</v>
      </c>
      <c r="AZ246" s="478"/>
      <c r="BA246" s="479">
        <v>0</v>
      </c>
      <c r="BC246" s="468" t="s">
        <v>2937</v>
      </c>
      <c r="BD246" s="468" t="s">
        <v>2937</v>
      </c>
      <c r="BE246" s="468" t="s">
        <v>2937</v>
      </c>
      <c r="BF246" s="468" t="s">
        <v>2937</v>
      </c>
      <c r="BG246" s="468" t="s">
        <v>1542</v>
      </c>
      <c r="BH246" s="468" t="s">
        <v>2938</v>
      </c>
      <c r="BI246" s="468" t="s">
        <v>1542</v>
      </c>
      <c r="BK246" s="468" t="b">
        <v>1</v>
      </c>
      <c r="BL246" s="468" t="b">
        <v>1</v>
      </c>
      <c r="BM246" s="468" t="b">
        <v>1</v>
      </c>
      <c r="BN246" s="468" t="b">
        <v>1</v>
      </c>
      <c r="BO246" s="468" t="b">
        <v>1</v>
      </c>
      <c r="BP246" s="468" t="b">
        <v>1</v>
      </c>
      <c r="BQ246" s="468" t="b">
        <v>1</v>
      </c>
      <c r="BS246" s="710"/>
    </row>
    <row r="247" spans="1:71" s="480" customFormat="1" ht="12" customHeight="1" x14ac:dyDescent="0.2">
      <c r="A247" s="496">
        <v>16500373</v>
      </c>
      <c r="B247" s="497" t="s">
        <v>3172</v>
      </c>
      <c r="C247" s="466" t="s">
        <v>1788</v>
      </c>
      <c r="D247" s="467" t="s">
        <v>1542</v>
      </c>
      <c r="E247" s="705"/>
      <c r="F247" s="466"/>
      <c r="G247" s="467"/>
      <c r="H247" s="468" t="s">
        <v>2937</v>
      </c>
      <c r="I247" s="468" t="s">
        <v>2937</v>
      </c>
      <c r="J247" s="468" t="s">
        <v>2937</v>
      </c>
      <c r="K247" s="468" t="s">
        <v>2937</v>
      </c>
      <c r="L247" s="468" t="s">
        <v>1542</v>
      </c>
      <c r="M247" s="468" t="s">
        <v>2938</v>
      </c>
      <c r="N247" s="468" t="s">
        <v>1542</v>
      </c>
      <c r="O247" s="469"/>
      <c r="P247" s="379">
        <v>171991.63</v>
      </c>
      <c r="Q247" s="379">
        <v>162337.20000000001</v>
      </c>
      <c r="R247" s="379">
        <v>123094.77</v>
      </c>
      <c r="S247" s="379">
        <v>276823.53999999998</v>
      </c>
      <c r="T247" s="379">
        <v>486508.33</v>
      </c>
      <c r="U247" s="379">
        <v>256050</v>
      </c>
      <c r="V247" s="379">
        <v>18602.77</v>
      </c>
      <c r="W247" s="379">
        <v>59753.63</v>
      </c>
      <c r="X247" s="379">
        <v>86081.39</v>
      </c>
      <c r="Y247" s="379">
        <v>200489.31</v>
      </c>
      <c r="Z247" s="379">
        <v>238172.5</v>
      </c>
      <c r="AA247" s="379">
        <v>790229.24</v>
      </c>
      <c r="AB247" s="379">
        <v>284790.90999999997</v>
      </c>
      <c r="AC247" s="379"/>
      <c r="AD247" s="379"/>
      <c r="AE247" s="379">
        <v>243877.82916666663</v>
      </c>
      <c r="AF247" s="481"/>
      <c r="AG247" s="482"/>
      <c r="AH247" s="471"/>
      <c r="AI247" s="471"/>
      <c r="AJ247" s="471"/>
      <c r="AK247" s="472"/>
      <c r="AL247" s="471">
        <v>0</v>
      </c>
      <c r="AM247" s="473">
        <v>243877.82916666663</v>
      </c>
      <c r="AN247" s="471"/>
      <c r="AO247" s="474">
        <v>243877.82916666663</v>
      </c>
      <c r="AP247" s="475"/>
      <c r="AQ247" s="476">
        <v>284790.90999999997</v>
      </c>
      <c r="AR247" s="471"/>
      <c r="AS247" s="471"/>
      <c r="AT247" s="471"/>
      <c r="AU247" s="471"/>
      <c r="AV247" s="477">
        <v>0</v>
      </c>
      <c r="AW247" s="471">
        <v>284790.90999999997</v>
      </c>
      <c r="AX247" s="471"/>
      <c r="AY247" s="473">
        <v>284790.90999999997</v>
      </c>
      <c r="AZ247" s="478"/>
      <c r="BA247" s="479">
        <v>0</v>
      </c>
      <c r="BC247" s="468" t="s">
        <v>2937</v>
      </c>
      <c r="BD247" s="468" t="s">
        <v>2937</v>
      </c>
      <c r="BE247" s="468" t="s">
        <v>2937</v>
      </c>
      <c r="BF247" s="468" t="s">
        <v>2937</v>
      </c>
      <c r="BG247" s="468" t="s">
        <v>1542</v>
      </c>
      <c r="BH247" s="468" t="s">
        <v>2938</v>
      </c>
      <c r="BI247" s="468" t="s">
        <v>1542</v>
      </c>
      <c r="BK247" s="468" t="b">
        <v>1</v>
      </c>
      <c r="BL247" s="468" t="b">
        <v>1</v>
      </c>
      <c r="BM247" s="468" t="b">
        <v>1</v>
      </c>
      <c r="BN247" s="468" t="b">
        <v>1</v>
      </c>
      <c r="BO247" s="468" t="b">
        <v>1</v>
      </c>
      <c r="BP247" s="468" t="b">
        <v>1</v>
      </c>
      <c r="BQ247" s="468" t="b">
        <v>1</v>
      </c>
      <c r="BS247" s="710"/>
    </row>
    <row r="248" spans="1:71" s="480" customFormat="1" ht="12" customHeight="1" x14ac:dyDescent="0.2">
      <c r="A248" s="496">
        <v>16500383</v>
      </c>
      <c r="B248" s="497" t="s">
        <v>3173</v>
      </c>
      <c r="C248" s="466" t="s">
        <v>1789</v>
      </c>
      <c r="D248" s="467" t="s">
        <v>1542</v>
      </c>
      <c r="E248" s="705"/>
      <c r="F248" s="466"/>
      <c r="G248" s="467"/>
      <c r="H248" s="468" t="s">
        <v>2937</v>
      </c>
      <c r="I248" s="468" t="s">
        <v>2937</v>
      </c>
      <c r="J248" s="468" t="s">
        <v>2937</v>
      </c>
      <c r="K248" s="468" t="s">
        <v>2937</v>
      </c>
      <c r="L248" s="468" t="s">
        <v>1542</v>
      </c>
      <c r="M248" s="468" t="s">
        <v>2938</v>
      </c>
      <c r="N248" s="468" t="s">
        <v>1542</v>
      </c>
      <c r="O248" s="469"/>
      <c r="P248" s="379">
        <v>1165753.58</v>
      </c>
      <c r="Q248" s="379">
        <v>1017861.13</v>
      </c>
      <c r="R248" s="379">
        <v>869968.68</v>
      </c>
      <c r="S248" s="379">
        <v>722076.23</v>
      </c>
      <c r="T248" s="379">
        <v>574183.78</v>
      </c>
      <c r="U248" s="379">
        <v>426291.33</v>
      </c>
      <c r="V248" s="379">
        <v>278398.88</v>
      </c>
      <c r="W248" s="379">
        <v>139199.43</v>
      </c>
      <c r="X248" s="379">
        <v>86096.67</v>
      </c>
      <c r="Y248" s="379">
        <v>1608680.92</v>
      </c>
      <c r="Z248" s="379">
        <v>1460871.8</v>
      </c>
      <c r="AA248" s="379">
        <v>1313062.68</v>
      </c>
      <c r="AB248" s="379">
        <v>1165253.56</v>
      </c>
      <c r="AC248" s="379"/>
      <c r="AD248" s="379"/>
      <c r="AE248" s="379">
        <v>805182.92500000016</v>
      </c>
      <c r="AF248" s="481"/>
      <c r="AG248" s="482"/>
      <c r="AH248" s="471"/>
      <c r="AI248" s="471"/>
      <c r="AJ248" s="471"/>
      <c r="AK248" s="472"/>
      <c r="AL248" s="471">
        <v>0</v>
      </c>
      <c r="AM248" s="473">
        <v>805182.92500000016</v>
      </c>
      <c r="AN248" s="471"/>
      <c r="AO248" s="474">
        <v>805182.92500000016</v>
      </c>
      <c r="AP248" s="475"/>
      <c r="AQ248" s="476">
        <v>1165253.56</v>
      </c>
      <c r="AR248" s="471"/>
      <c r="AS248" s="471"/>
      <c r="AT248" s="471"/>
      <c r="AU248" s="471"/>
      <c r="AV248" s="477">
        <v>0</v>
      </c>
      <c r="AW248" s="471">
        <v>1165253.56</v>
      </c>
      <c r="AX248" s="471"/>
      <c r="AY248" s="473">
        <v>1165253.56</v>
      </c>
      <c r="AZ248" s="478"/>
      <c r="BA248" s="479">
        <v>0</v>
      </c>
      <c r="BC248" s="468" t="s">
        <v>2937</v>
      </c>
      <c r="BD248" s="468" t="s">
        <v>2937</v>
      </c>
      <c r="BE248" s="468" t="s">
        <v>2937</v>
      </c>
      <c r="BF248" s="468" t="s">
        <v>2937</v>
      </c>
      <c r="BG248" s="468" t="s">
        <v>1542</v>
      </c>
      <c r="BH248" s="468" t="s">
        <v>2938</v>
      </c>
      <c r="BI248" s="468" t="s">
        <v>1542</v>
      </c>
      <c r="BK248" s="468" t="b">
        <v>1</v>
      </c>
      <c r="BL248" s="468" t="b">
        <v>1</v>
      </c>
      <c r="BM248" s="468" t="b">
        <v>1</v>
      </c>
      <c r="BN248" s="468" t="b">
        <v>1</v>
      </c>
      <c r="BO248" s="468" t="b">
        <v>1</v>
      </c>
      <c r="BP248" s="468" t="b">
        <v>1</v>
      </c>
      <c r="BQ248" s="468" t="b">
        <v>1</v>
      </c>
      <c r="BS248" s="710"/>
    </row>
    <row r="249" spans="1:71" s="480" customFormat="1" ht="12" customHeight="1" x14ac:dyDescent="0.2">
      <c r="A249" s="496">
        <v>16500401</v>
      </c>
      <c r="B249" s="497" t="s">
        <v>3174</v>
      </c>
      <c r="C249" s="466" t="s">
        <v>1790</v>
      </c>
      <c r="D249" s="467" t="s">
        <v>1542</v>
      </c>
      <c r="E249" s="705"/>
      <c r="F249" s="466"/>
      <c r="G249" s="467"/>
      <c r="H249" s="468" t="s">
        <v>2937</v>
      </c>
      <c r="I249" s="468" t="s">
        <v>2937</v>
      </c>
      <c r="J249" s="468" t="s">
        <v>2937</v>
      </c>
      <c r="K249" s="468" t="s">
        <v>2937</v>
      </c>
      <c r="L249" s="468" t="s">
        <v>1542</v>
      </c>
      <c r="M249" s="468" t="s">
        <v>2938</v>
      </c>
      <c r="N249" s="468" t="s">
        <v>1542</v>
      </c>
      <c r="O249" s="469"/>
      <c r="P249" s="379">
        <v>0</v>
      </c>
      <c r="Q249" s="379">
        <v>0</v>
      </c>
      <c r="R249" s="379">
        <v>0</v>
      </c>
      <c r="S249" s="379">
        <v>0</v>
      </c>
      <c r="T249" s="379">
        <v>0</v>
      </c>
      <c r="U249" s="379">
        <v>151825.98000000001</v>
      </c>
      <c r="V249" s="379">
        <v>113869.48</v>
      </c>
      <c r="W249" s="379">
        <v>75912.98</v>
      </c>
      <c r="X249" s="379">
        <v>37956.480000000003</v>
      </c>
      <c r="Y249" s="379">
        <v>0</v>
      </c>
      <c r="Z249" s="379">
        <v>0</v>
      </c>
      <c r="AA249" s="379">
        <v>0</v>
      </c>
      <c r="AB249" s="379">
        <v>0</v>
      </c>
      <c r="AC249" s="379"/>
      <c r="AD249" s="379"/>
      <c r="AE249" s="379">
        <v>31630.41</v>
      </c>
      <c r="AF249" s="481"/>
      <c r="AG249" s="482"/>
      <c r="AH249" s="471"/>
      <c r="AI249" s="471"/>
      <c r="AJ249" s="471"/>
      <c r="AK249" s="472"/>
      <c r="AL249" s="471">
        <v>0</v>
      </c>
      <c r="AM249" s="473">
        <v>31630.41</v>
      </c>
      <c r="AN249" s="471"/>
      <c r="AO249" s="474">
        <v>31630.41</v>
      </c>
      <c r="AP249" s="475"/>
      <c r="AQ249" s="476">
        <v>0</v>
      </c>
      <c r="AR249" s="471"/>
      <c r="AS249" s="471"/>
      <c r="AT249" s="471"/>
      <c r="AU249" s="471"/>
      <c r="AV249" s="477">
        <v>0</v>
      </c>
      <c r="AW249" s="471">
        <v>0</v>
      </c>
      <c r="AX249" s="471"/>
      <c r="AY249" s="473">
        <v>0</v>
      </c>
      <c r="AZ249" s="478"/>
      <c r="BA249" s="479">
        <v>0</v>
      </c>
      <c r="BC249" s="468" t="s">
        <v>2937</v>
      </c>
      <c r="BD249" s="468" t="s">
        <v>2937</v>
      </c>
      <c r="BE249" s="468" t="s">
        <v>2937</v>
      </c>
      <c r="BF249" s="468" t="s">
        <v>2937</v>
      </c>
      <c r="BG249" s="468" t="s">
        <v>1542</v>
      </c>
      <c r="BH249" s="468" t="s">
        <v>2938</v>
      </c>
      <c r="BI249" s="468" t="s">
        <v>1542</v>
      </c>
      <c r="BK249" s="468" t="b">
        <v>1</v>
      </c>
      <c r="BL249" s="468" t="b">
        <v>1</v>
      </c>
      <c r="BM249" s="468" t="b">
        <v>1</v>
      </c>
      <c r="BN249" s="468" t="b">
        <v>1</v>
      </c>
      <c r="BO249" s="468" t="b">
        <v>1</v>
      </c>
      <c r="BP249" s="468" t="b">
        <v>1</v>
      </c>
      <c r="BQ249" s="468" t="b">
        <v>1</v>
      </c>
      <c r="BS249" s="710"/>
    </row>
    <row r="250" spans="1:71" s="480" customFormat="1" ht="12" customHeight="1" x14ac:dyDescent="0.2">
      <c r="A250" s="496">
        <v>16500411</v>
      </c>
      <c r="B250" s="497" t="s">
        <v>3175</v>
      </c>
      <c r="C250" s="466" t="s">
        <v>1791</v>
      </c>
      <c r="D250" s="467" t="s">
        <v>1542</v>
      </c>
      <c r="E250" s="705"/>
      <c r="F250" s="466"/>
      <c r="G250" s="467"/>
      <c r="H250" s="468" t="s">
        <v>2937</v>
      </c>
      <c r="I250" s="468" t="s">
        <v>2937</v>
      </c>
      <c r="J250" s="468" t="s">
        <v>2937</v>
      </c>
      <c r="K250" s="468" t="s">
        <v>2937</v>
      </c>
      <c r="L250" s="468" t="s">
        <v>1542</v>
      </c>
      <c r="M250" s="468" t="s">
        <v>2938</v>
      </c>
      <c r="N250" s="468" t="s">
        <v>1542</v>
      </c>
      <c r="O250" s="469"/>
      <c r="P250" s="379">
        <v>0</v>
      </c>
      <c r="Q250" s="379">
        <v>0</v>
      </c>
      <c r="R250" s="379">
        <v>0</v>
      </c>
      <c r="S250" s="379">
        <v>0</v>
      </c>
      <c r="T250" s="379">
        <v>0</v>
      </c>
      <c r="U250" s="379">
        <v>151825.98000000001</v>
      </c>
      <c r="V250" s="379">
        <v>113869.48</v>
      </c>
      <c r="W250" s="379">
        <v>75912.98</v>
      </c>
      <c r="X250" s="379">
        <v>37956.480000000003</v>
      </c>
      <c r="Y250" s="379">
        <v>0</v>
      </c>
      <c r="Z250" s="379">
        <v>0</v>
      </c>
      <c r="AA250" s="379">
        <v>0</v>
      </c>
      <c r="AB250" s="379">
        <v>0</v>
      </c>
      <c r="AC250" s="379"/>
      <c r="AD250" s="379"/>
      <c r="AE250" s="379">
        <v>31630.41</v>
      </c>
      <c r="AF250" s="481"/>
      <c r="AG250" s="482"/>
      <c r="AH250" s="471"/>
      <c r="AI250" s="471"/>
      <c r="AJ250" s="471"/>
      <c r="AK250" s="472"/>
      <c r="AL250" s="471">
        <v>0</v>
      </c>
      <c r="AM250" s="473">
        <v>31630.41</v>
      </c>
      <c r="AN250" s="471"/>
      <c r="AO250" s="474">
        <v>31630.41</v>
      </c>
      <c r="AP250" s="475"/>
      <c r="AQ250" s="476">
        <v>0</v>
      </c>
      <c r="AR250" s="471"/>
      <c r="AS250" s="471"/>
      <c r="AT250" s="471"/>
      <c r="AU250" s="471"/>
      <c r="AV250" s="477">
        <v>0</v>
      </c>
      <c r="AW250" s="471">
        <v>0</v>
      </c>
      <c r="AX250" s="471"/>
      <c r="AY250" s="473">
        <v>0</v>
      </c>
      <c r="AZ250" s="478"/>
      <c r="BA250" s="479">
        <v>0</v>
      </c>
      <c r="BC250" s="468" t="s">
        <v>2937</v>
      </c>
      <c r="BD250" s="468" t="s">
        <v>2937</v>
      </c>
      <c r="BE250" s="468" t="s">
        <v>2937</v>
      </c>
      <c r="BF250" s="468" t="s">
        <v>2937</v>
      </c>
      <c r="BG250" s="468" t="s">
        <v>1542</v>
      </c>
      <c r="BH250" s="468" t="s">
        <v>2938</v>
      </c>
      <c r="BI250" s="468" t="s">
        <v>1542</v>
      </c>
      <c r="BK250" s="468" t="b">
        <v>1</v>
      </c>
      <c r="BL250" s="468" t="b">
        <v>1</v>
      </c>
      <c r="BM250" s="468" t="b">
        <v>1</v>
      </c>
      <c r="BN250" s="468" t="b">
        <v>1</v>
      </c>
      <c r="BO250" s="468" t="b">
        <v>1</v>
      </c>
      <c r="BP250" s="468" t="b">
        <v>1</v>
      </c>
      <c r="BQ250" s="468" t="b">
        <v>1</v>
      </c>
      <c r="BS250" s="710"/>
    </row>
    <row r="251" spans="1:71" s="480" customFormat="1" ht="12" customHeight="1" x14ac:dyDescent="0.2">
      <c r="A251" s="496">
        <v>16500413</v>
      </c>
      <c r="B251" s="497" t="s">
        <v>3176</v>
      </c>
      <c r="C251" s="391" t="s">
        <v>1792</v>
      </c>
      <c r="D251" s="467" t="s">
        <v>1542</v>
      </c>
      <c r="E251" s="705"/>
      <c r="F251" s="387"/>
      <c r="G251" s="467"/>
      <c r="H251" s="468" t="s">
        <v>2937</v>
      </c>
      <c r="I251" s="468" t="s">
        <v>2937</v>
      </c>
      <c r="J251" s="468" t="s">
        <v>2937</v>
      </c>
      <c r="K251" s="468" t="s">
        <v>2937</v>
      </c>
      <c r="L251" s="468" t="s">
        <v>1542</v>
      </c>
      <c r="M251" s="468" t="s">
        <v>2938</v>
      </c>
      <c r="N251" s="468" t="s">
        <v>1542</v>
      </c>
      <c r="O251" s="469"/>
      <c r="P251" s="379">
        <v>0</v>
      </c>
      <c r="Q251" s="379">
        <v>470678.46</v>
      </c>
      <c r="R251" s="379">
        <v>427889.51</v>
      </c>
      <c r="S251" s="379">
        <v>385100.56</v>
      </c>
      <c r="T251" s="379">
        <v>342311.61</v>
      </c>
      <c r="U251" s="379">
        <v>299522.65999999997</v>
      </c>
      <c r="V251" s="379">
        <v>256733.71</v>
      </c>
      <c r="W251" s="379">
        <v>213944.76</v>
      </c>
      <c r="X251" s="379">
        <v>171155.81</v>
      </c>
      <c r="Y251" s="379">
        <v>128366.86</v>
      </c>
      <c r="Z251" s="379">
        <v>85577.91</v>
      </c>
      <c r="AA251" s="379">
        <v>42788.959999999999</v>
      </c>
      <c r="AB251" s="379">
        <v>0</v>
      </c>
      <c r="AC251" s="379"/>
      <c r="AD251" s="379"/>
      <c r="AE251" s="379">
        <v>235339.23416666672</v>
      </c>
      <c r="AF251" s="481"/>
      <c r="AG251" s="482"/>
      <c r="AH251" s="471"/>
      <c r="AI251" s="471"/>
      <c r="AJ251" s="471"/>
      <c r="AK251" s="472"/>
      <c r="AL251" s="471">
        <v>0</v>
      </c>
      <c r="AM251" s="473">
        <v>235339.23416666672</v>
      </c>
      <c r="AN251" s="471"/>
      <c r="AO251" s="474">
        <v>235339.23416666672</v>
      </c>
      <c r="AP251" s="475"/>
      <c r="AQ251" s="476">
        <v>0</v>
      </c>
      <c r="AR251" s="471"/>
      <c r="AS251" s="471"/>
      <c r="AT251" s="471"/>
      <c r="AU251" s="471"/>
      <c r="AV251" s="477">
        <v>0</v>
      </c>
      <c r="AW251" s="471">
        <v>0</v>
      </c>
      <c r="AX251" s="471"/>
      <c r="AY251" s="473">
        <v>0</v>
      </c>
      <c r="AZ251" s="478"/>
      <c r="BA251" s="479">
        <v>0</v>
      </c>
      <c r="BC251" s="468" t="s">
        <v>2937</v>
      </c>
      <c r="BD251" s="468" t="s">
        <v>2937</v>
      </c>
      <c r="BE251" s="468" t="s">
        <v>2937</v>
      </c>
      <c r="BF251" s="468" t="s">
        <v>2937</v>
      </c>
      <c r="BG251" s="468" t="s">
        <v>1542</v>
      </c>
      <c r="BH251" s="468" t="s">
        <v>2938</v>
      </c>
      <c r="BI251" s="468" t="s">
        <v>1542</v>
      </c>
      <c r="BK251" s="468" t="b">
        <v>1</v>
      </c>
      <c r="BL251" s="468" t="b">
        <v>1</v>
      </c>
      <c r="BM251" s="468" t="b">
        <v>1</v>
      </c>
      <c r="BN251" s="468" t="b">
        <v>1</v>
      </c>
      <c r="BO251" s="468" t="b">
        <v>1</v>
      </c>
      <c r="BP251" s="468" t="b">
        <v>1</v>
      </c>
      <c r="BQ251" s="468" t="b">
        <v>1</v>
      </c>
      <c r="BS251" s="710"/>
    </row>
    <row r="252" spans="1:71" s="480" customFormat="1" ht="12" customHeight="1" x14ac:dyDescent="0.2">
      <c r="A252" s="509">
        <v>16500421</v>
      </c>
      <c r="B252" s="509" t="s">
        <v>3177</v>
      </c>
      <c r="C252" s="390" t="s">
        <v>1793</v>
      </c>
      <c r="D252" s="484" t="s">
        <v>1542</v>
      </c>
      <c r="E252" s="730"/>
      <c r="F252" s="511">
        <v>43101</v>
      </c>
      <c r="G252" s="484"/>
      <c r="H252" s="486" t="s">
        <v>2937</v>
      </c>
      <c r="I252" s="486" t="s">
        <v>2937</v>
      </c>
      <c r="J252" s="486" t="s">
        <v>2937</v>
      </c>
      <c r="K252" s="486" t="s">
        <v>2937</v>
      </c>
      <c r="L252" s="486" t="s">
        <v>1542</v>
      </c>
      <c r="M252" s="486" t="s">
        <v>2938</v>
      </c>
      <c r="N252" s="486" t="s">
        <v>1542</v>
      </c>
      <c r="O252" s="487"/>
      <c r="P252" s="381">
        <v>0</v>
      </c>
      <c r="Q252" s="381">
        <v>103128.04</v>
      </c>
      <c r="R252" s="381">
        <v>93752.76</v>
      </c>
      <c r="S252" s="381">
        <v>84377.48</v>
      </c>
      <c r="T252" s="381">
        <v>75002.2</v>
      </c>
      <c r="U252" s="381">
        <v>65626.92</v>
      </c>
      <c r="V252" s="381">
        <v>56251.64</v>
      </c>
      <c r="W252" s="381">
        <v>46876.36</v>
      </c>
      <c r="X252" s="381">
        <v>37501.08</v>
      </c>
      <c r="Y252" s="381">
        <v>28125.8</v>
      </c>
      <c r="Z252" s="381">
        <v>18750.52</v>
      </c>
      <c r="AA252" s="381">
        <v>9375.24</v>
      </c>
      <c r="AB252" s="381">
        <v>0</v>
      </c>
      <c r="AC252" s="381"/>
      <c r="AD252" s="381"/>
      <c r="AE252" s="381">
        <v>51564.003333333334</v>
      </c>
      <c r="AF252" s="488"/>
      <c r="AG252" s="489"/>
      <c r="AH252" s="490"/>
      <c r="AI252" s="490"/>
      <c r="AJ252" s="490"/>
      <c r="AK252" s="491"/>
      <c r="AL252" s="490"/>
      <c r="AM252" s="492">
        <v>51564.003333333334</v>
      </c>
      <c r="AN252" s="490"/>
      <c r="AO252" s="493">
        <v>51564.003333333334</v>
      </c>
      <c r="AP252" s="490"/>
      <c r="AQ252" s="494">
        <v>0</v>
      </c>
      <c r="AR252" s="490"/>
      <c r="AS252" s="490"/>
      <c r="AT252" s="490"/>
      <c r="AU252" s="490"/>
      <c r="AV252" s="495"/>
      <c r="AW252" s="490">
        <v>0</v>
      </c>
      <c r="AX252" s="490"/>
      <c r="AY252" s="492">
        <v>0</v>
      </c>
      <c r="AZ252" s="731"/>
      <c r="BA252" s="479">
        <v>0</v>
      </c>
      <c r="BC252" s="486" t="s">
        <v>2937</v>
      </c>
      <c r="BD252" s="486" t="s">
        <v>2937</v>
      </c>
      <c r="BE252" s="486" t="s">
        <v>2937</v>
      </c>
      <c r="BF252" s="468" t="s">
        <v>2937</v>
      </c>
      <c r="BG252" s="468" t="s">
        <v>1542</v>
      </c>
      <c r="BH252" s="468" t="s">
        <v>2938</v>
      </c>
      <c r="BI252" s="468" t="s">
        <v>1542</v>
      </c>
      <c r="BK252" s="468" t="b">
        <v>1</v>
      </c>
      <c r="BL252" s="468" t="b">
        <v>1</v>
      </c>
      <c r="BM252" s="468" t="b">
        <v>1</v>
      </c>
      <c r="BN252" s="468" t="b">
        <v>1</v>
      </c>
      <c r="BO252" s="468" t="b">
        <v>1</v>
      </c>
      <c r="BP252" s="468" t="b">
        <v>1</v>
      </c>
      <c r="BQ252" s="468" t="b">
        <v>1</v>
      </c>
      <c r="BS252" s="749"/>
    </row>
    <row r="253" spans="1:71" s="480" customFormat="1" ht="12" customHeight="1" x14ac:dyDescent="0.2">
      <c r="A253" s="385">
        <v>16500433</v>
      </c>
      <c r="B253" s="386" t="s">
        <v>3178</v>
      </c>
      <c r="C253" s="387" t="s">
        <v>1794</v>
      </c>
      <c r="D253" s="467" t="s">
        <v>1542</v>
      </c>
      <c r="E253" s="705"/>
      <c r="F253" s="387"/>
      <c r="G253" s="467"/>
      <c r="H253" s="468" t="s">
        <v>2937</v>
      </c>
      <c r="I253" s="468" t="s">
        <v>2937</v>
      </c>
      <c r="J253" s="468" t="s">
        <v>2937</v>
      </c>
      <c r="K253" s="468" t="s">
        <v>2937</v>
      </c>
      <c r="L253" s="468" t="s">
        <v>1542</v>
      </c>
      <c r="M253" s="468" t="s">
        <v>2938</v>
      </c>
      <c r="N253" s="468" t="s">
        <v>1542</v>
      </c>
      <c r="O253" s="469"/>
      <c r="P253" s="379">
        <v>0</v>
      </c>
      <c r="Q253" s="379">
        <v>0</v>
      </c>
      <c r="R253" s="379">
        <v>0</v>
      </c>
      <c r="S253" s="379">
        <v>271760.21999999997</v>
      </c>
      <c r="T253" s="379">
        <v>241564.64</v>
      </c>
      <c r="U253" s="379">
        <v>211369.06</v>
      </c>
      <c r="V253" s="379">
        <v>181173.48</v>
      </c>
      <c r="W253" s="379">
        <v>150977.9</v>
      </c>
      <c r="X253" s="379">
        <v>120782.32</v>
      </c>
      <c r="Y253" s="379">
        <v>90586.74</v>
      </c>
      <c r="Z253" s="379">
        <v>60391.16</v>
      </c>
      <c r="AA253" s="379">
        <v>30195.58</v>
      </c>
      <c r="AB253" s="379">
        <v>0</v>
      </c>
      <c r="AC253" s="379"/>
      <c r="AD253" s="379"/>
      <c r="AE253" s="379">
        <v>113233.42499999999</v>
      </c>
      <c r="AF253" s="481"/>
      <c r="AG253" s="482"/>
      <c r="AH253" s="471"/>
      <c r="AI253" s="471"/>
      <c r="AJ253" s="471"/>
      <c r="AK253" s="472"/>
      <c r="AL253" s="471">
        <v>0</v>
      </c>
      <c r="AM253" s="473">
        <v>113233.42499999999</v>
      </c>
      <c r="AN253" s="471"/>
      <c r="AO253" s="474">
        <v>113233.42499999999</v>
      </c>
      <c r="AP253" s="475"/>
      <c r="AQ253" s="476">
        <v>0</v>
      </c>
      <c r="AR253" s="471"/>
      <c r="AS253" s="471"/>
      <c r="AT253" s="471"/>
      <c r="AU253" s="471"/>
      <c r="AV253" s="477">
        <v>0</v>
      </c>
      <c r="AW253" s="471">
        <v>0</v>
      </c>
      <c r="AX253" s="471"/>
      <c r="AY253" s="473">
        <v>0</v>
      </c>
      <c r="AZ253" s="478"/>
      <c r="BA253" s="479">
        <v>0</v>
      </c>
      <c r="BC253" s="468" t="s">
        <v>2937</v>
      </c>
      <c r="BD253" s="468" t="s">
        <v>2937</v>
      </c>
      <c r="BE253" s="468" t="s">
        <v>2937</v>
      </c>
      <c r="BF253" s="468" t="s">
        <v>2937</v>
      </c>
      <c r="BG253" s="468" t="s">
        <v>1542</v>
      </c>
      <c r="BH253" s="468" t="s">
        <v>2938</v>
      </c>
      <c r="BI253" s="468" t="s">
        <v>1542</v>
      </c>
      <c r="BK253" s="468" t="b">
        <v>1</v>
      </c>
      <c r="BL253" s="468" t="b">
        <v>1</v>
      </c>
      <c r="BM253" s="468" t="b">
        <v>1</v>
      </c>
      <c r="BN253" s="468" t="b">
        <v>1</v>
      </c>
      <c r="BO253" s="468" t="b">
        <v>1</v>
      </c>
      <c r="BP253" s="468" t="b">
        <v>1</v>
      </c>
      <c r="BQ253" s="468" t="b">
        <v>1</v>
      </c>
      <c r="BS253" s="749"/>
    </row>
    <row r="254" spans="1:71" s="480" customFormat="1" ht="12" customHeight="1" x14ac:dyDescent="0.2">
      <c r="A254" s="385">
        <v>16500443</v>
      </c>
      <c r="B254" s="386" t="s">
        <v>3179</v>
      </c>
      <c r="C254" s="387" t="s">
        <v>1795</v>
      </c>
      <c r="D254" s="467" t="s">
        <v>1542</v>
      </c>
      <c r="E254" s="705"/>
      <c r="F254" s="387"/>
      <c r="G254" s="467"/>
      <c r="H254" s="468" t="s">
        <v>2937</v>
      </c>
      <c r="I254" s="468" t="s">
        <v>2937</v>
      </c>
      <c r="J254" s="468" t="s">
        <v>2937</v>
      </c>
      <c r="K254" s="468" t="s">
        <v>2937</v>
      </c>
      <c r="L254" s="468" t="s">
        <v>1542</v>
      </c>
      <c r="M254" s="468" t="s">
        <v>2938</v>
      </c>
      <c r="N254" s="468" t="s">
        <v>1542</v>
      </c>
      <c r="O254" s="469"/>
      <c r="P254" s="379">
        <v>0</v>
      </c>
      <c r="Q254" s="379">
        <v>0</v>
      </c>
      <c r="R254" s="379">
        <v>284572.03999999998</v>
      </c>
      <c r="S254" s="379">
        <v>256114.82</v>
      </c>
      <c r="T254" s="379">
        <v>227657.60000000001</v>
      </c>
      <c r="U254" s="379">
        <v>199200.38</v>
      </c>
      <c r="V254" s="379">
        <v>170743.16</v>
      </c>
      <c r="W254" s="379">
        <v>142285.94</v>
      </c>
      <c r="X254" s="379">
        <v>113828.72</v>
      </c>
      <c r="Y254" s="379">
        <v>85371.5</v>
      </c>
      <c r="Z254" s="379">
        <v>56914.28</v>
      </c>
      <c r="AA254" s="379">
        <v>28457.06</v>
      </c>
      <c r="AB254" s="379">
        <v>0</v>
      </c>
      <c r="AC254" s="379"/>
      <c r="AD254" s="379"/>
      <c r="AE254" s="379">
        <v>130428.79166666667</v>
      </c>
      <c r="AF254" s="481"/>
      <c r="AG254" s="482"/>
      <c r="AH254" s="471"/>
      <c r="AI254" s="471"/>
      <c r="AJ254" s="471"/>
      <c r="AK254" s="472"/>
      <c r="AL254" s="471">
        <v>0</v>
      </c>
      <c r="AM254" s="473">
        <v>130428.79166666667</v>
      </c>
      <c r="AN254" s="471"/>
      <c r="AO254" s="474">
        <v>130428.79166666667</v>
      </c>
      <c r="AP254" s="475"/>
      <c r="AQ254" s="476">
        <v>0</v>
      </c>
      <c r="AR254" s="471"/>
      <c r="AS254" s="471"/>
      <c r="AT254" s="471"/>
      <c r="AU254" s="471"/>
      <c r="AV254" s="477">
        <v>0</v>
      </c>
      <c r="AW254" s="471">
        <v>0</v>
      </c>
      <c r="AX254" s="471"/>
      <c r="AY254" s="473">
        <v>0</v>
      </c>
      <c r="AZ254" s="478"/>
      <c r="BA254" s="479">
        <v>0</v>
      </c>
      <c r="BC254" s="468" t="s">
        <v>2937</v>
      </c>
      <c r="BD254" s="468" t="s">
        <v>2937</v>
      </c>
      <c r="BE254" s="468" t="s">
        <v>2937</v>
      </c>
      <c r="BF254" s="468" t="s">
        <v>2937</v>
      </c>
      <c r="BG254" s="468" t="s">
        <v>1542</v>
      </c>
      <c r="BH254" s="468" t="s">
        <v>2938</v>
      </c>
      <c r="BI254" s="468" t="s">
        <v>1542</v>
      </c>
      <c r="BK254" s="468" t="b">
        <v>1</v>
      </c>
      <c r="BL254" s="468" t="b">
        <v>1</v>
      </c>
      <c r="BM254" s="468" t="b">
        <v>1</v>
      </c>
      <c r="BN254" s="468" t="b">
        <v>1</v>
      </c>
      <c r="BO254" s="468" t="b">
        <v>1</v>
      </c>
      <c r="BP254" s="468" t="b">
        <v>1</v>
      </c>
      <c r="BQ254" s="468" t="b">
        <v>1</v>
      </c>
      <c r="BS254" s="749"/>
    </row>
    <row r="255" spans="1:71" s="480" customFormat="1" ht="12" customHeight="1" x14ac:dyDescent="0.25">
      <c r="A255" s="751">
        <v>16500491</v>
      </c>
      <c r="B255" s="739"/>
      <c r="C255" s="752" t="s">
        <v>1796</v>
      </c>
      <c r="D255" s="714" t="s">
        <v>1542</v>
      </c>
      <c r="E255" s="715"/>
      <c r="F255" s="734">
        <v>43313</v>
      </c>
      <c r="G255" s="714"/>
      <c r="H255" s="717" t="s">
        <v>2937</v>
      </c>
      <c r="I255" s="717" t="s">
        <v>2937</v>
      </c>
      <c r="J255" s="717" t="s">
        <v>2937</v>
      </c>
      <c r="K255" s="717" t="s">
        <v>2937</v>
      </c>
      <c r="L255" s="717" t="s">
        <v>1542</v>
      </c>
      <c r="M255" s="717" t="s">
        <v>2938</v>
      </c>
      <c r="N255" s="717" t="s">
        <v>1542</v>
      </c>
      <c r="O255" s="718"/>
      <c r="P255" s="719"/>
      <c r="Q255" s="719"/>
      <c r="R255" s="719"/>
      <c r="S255" s="719"/>
      <c r="T255" s="719"/>
      <c r="U255" s="719"/>
      <c r="V255" s="719"/>
      <c r="W255" s="719"/>
      <c r="X255" s="719">
        <v>1489588</v>
      </c>
      <c r="Y255" s="719">
        <v>1489588</v>
      </c>
      <c r="Z255" s="719">
        <v>1489588</v>
      </c>
      <c r="AA255" s="719">
        <v>1489588</v>
      </c>
      <c r="AB255" s="719">
        <v>1378961</v>
      </c>
      <c r="AC255" s="719"/>
      <c r="AD255" s="719"/>
      <c r="AE255" s="719">
        <v>553986.04166666663</v>
      </c>
      <c r="AF255" s="720"/>
      <c r="AG255" s="721"/>
      <c r="AH255" s="722"/>
      <c r="AI255" s="722"/>
      <c r="AJ255" s="722"/>
      <c r="AK255" s="723"/>
      <c r="AL255" s="722">
        <v>0</v>
      </c>
      <c r="AM255" s="724">
        <v>553986.04166666663</v>
      </c>
      <c r="AN255" s="722"/>
      <c r="AO255" s="725">
        <v>553986.04166666663</v>
      </c>
      <c r="AP255" s="722"/>
      <c r="AQ255" s="726">
        <v>1378961</v>
      </c>
      <c r="AR255" s="722"/>
      <c r="AS255" s="722"/>
      <c r="AT255" s="722"/>
      <c r="AU255" s="722"/>
      <c r="AV255" s="727">
        <v>0</v>
      </c>
      <c r="AW255" s="722">
        <v>1378961</v>
      </c>
      <c r="AX255" s="722"/>
      <c r="AY255" s="724">
        <v>1378961</v>
      </c>
      <c r="AZ255" s="728"/>
      <c r="BA255" s="479">
        <v>0</v>
      </c>
      <c r="BC255" s="468"/>
      <c r="BD255" s="468"/>
      <c r="BE255" s="468"/>
      <c r="BF255" s="468"/>
      <c r="BG255" s="468"/>
      <c r="BH255" s="468"/>
      <c r="BI255" s="468"/>
      <c r="BK255" s="468"/>
      <c r="BL255" s="468"/>
      <c r="BM255" s="468"/>
      <c r="BN255" s="468"/>
      <c r="BO255" s="468"/>
      <c r="BP255" s="468"/>
      <c r="BQ255" s="468"/>
      <c r="BS255" s="749"/>
    </row>
    <row r="256" spans="1:71" s="480" customFormat="1" ht="12" customHeight="1" x14ac:dyDescent="0.2">
      <c r="A256" s="516">
        <v>16500493</v>
      </c>
      <c r="B256" s="517" t="s">
        <v>3180</v>
      </c>
      <c r="C256" s="466" t="s">
        <v>1797</v>
      </c>
      <c r="D256" s="467" t="s">
        <v>1542</v>
      </c>
      <c r="E256" s="705"/>
      <c r="F256" s="466"/>
      <c r="G256" s="467"/>
      <c r="H256" s="468" t="s">
        <v>2937</v>
      </c>
      <c r="I256" s="468" t="s">
        <v>2937</v>
      </c>
      <c r="J256" s="468" t="s">
        <v>2937</v>
      </c>
      <c r="K256" s="468" t="s">
        <v>2937</v>
      </c>
      <c r="L256" s="468" t="s">
        <v>1542</v>
      </c>
      <c r="M256" s="468" t="s">
        <v>2938</v>
      </c>
      <c r="N256" s="468" t="s">
        <v>1542</v>
      </c>
      <c r="O256" s="500"/>
      <c r="P256" s="379">
        <v>0</v>
      </c>
      <c r="Q256" s="379">
        <v>0</v>
      </c>
      <c r="R256" s="379">
        <v>0</v>
      </c>
      <c r="S256" s="379">
        <v>0</v>
      </c>
      <c r="T256" s="379">
        <v>0</v>
      </c>
      <c r="U256" s="379">
        <v>0</v>
      </c>
      <c r="V256" s="379">
        <v>0</v>
      </c>
      <c r="W256" s="379">
        <v>0</v>
      </c>
      <c r="X256" s="379">
        <v>0</v>
      </c>
      <c r="Y256" s="379">
        <v>0</v>
      </c>
      <c r="Z256" s="379">
        <v>0</v>
      </c>
      <c r="AA256" s="379">
        <v>0</v>
      </c>
      <c r="AB256" s="379">
        <v>0</v>
      </c>
      <c r="AC256" s="379"/>
      <c r="AD256" s="379"/>
      <c r="AE256" s="379">
        <v>0</v>
      </c>
      <c r="AF256" s="481"/>
      <c r="AG256" s="482"/>
      <c r="AH256" s="471"/>
      <c r="AI256" s="471"/>
      <c r="AJ256" s="471"/>
      <c r="AK256" s="472"/>
      <c r="AL256" s="471">
        <v>0</v>
      </c>
      <c r="AM256" s="473">
        <v>0</v>
      </c>
      <c r="AN256" s="471"/>
      <c r="AO256" s="474">
        <v>0</v>
      </c>
      <c r="AP256" s="471"/>
      <c r="AQ256" s="476">
        <v>0</v>
      </c>
      <c r="AR256" s="471"/>
      <c r="AS256" s="471"/>
      <c r="AT256" s="471"/>
      <c r="AU256" s="471"/>
      <c r="AV256" s="477">
        <v>0</v>
      </c>
      <c r="AW256" s="471">
        <v>0</v>
      </c>
      <c r="AX256" s="471"/>
      <c r="AY256" s="473">
        <v>0</v>
      </c>
      <c r="AZ256" s="478"/>
      <c r="BA256" s="479">
        <v>0</v>
      </c>
      <c r="BC256" s="468" t="s">
        <v>2937</v>
      </c>
      <c r="BD256" s="468" t="s">
        <v>2937</v>
      </c>
      <c r="BE256" s="468" t="s">
        <v>2937</v>
      </c>
      <c r="BF256" s="468" t="s">
        <v>2937</v>
      </c>
      <c r="BG256" s="468" t="s">
        <v>1542</v>
      </c>
      <c r="BH256" s="468" t="s">
        <v>2938</v>
      </c>
      <c r="BI256" s="468" t="s">
        <v>1542</v>
      </c>
      <c r="BK256" s="468" t="b">
        <v>1</v>
      </c>
      <c r="BL256" s="468" t="b">
        <v>1</v>
      </c>
      <c r="BM256" s="468" t="b">
        <v>1</v>
      </c>
      <c r="BN256" s="468" t="b">
        <v>1</v>
      </c>
      <c r="BO256" s="468" t="b">
        <v>1</v>
      </c>
      <c r="BP256" s="468" t="b">
        <v>1</v>
      </c>
      <c r="BQ256" s="468" t="b">
        <v>1</v>
      </c>
      <c r="BS256" s="749"/>
    </row>
    <row r="257" spans="1:71" s="480" customFormat="1" ht="12" customHeight="1" x14ac:dyDescent="0.2">
      <c r="A257" s="514">
        <v>16500503</v>
      </c>
      <c r="B257" s="515" t="s">
        <v>3181</v>
      </c>
      <c r="C257" s="483" t="s">
        <v>1798</v>
      </c>
      <c r="D257" s="484" t="s">
        <v>1542</v>
      </c>
      <c r="E257" s="730"/>
      <c r="F257" s="501">
        <v>43040</v>
      </c>
      <c r="G257" s="484"/>
      <c r="H257" s="486" t="s">
        <v>2937</v>
      </c>
      <c r="I257" s="486" t="s">
        <v>2937</v>
      </c>
      <c r="J257" s="486" t="s">
        <v>2937</v>
      </c>
      <c r="K257" s="486" t="s">
        <v>2937</v>
      </c>
      <c r="L257" s="486" t="s">
        <v>1542</v>
      </c>
      <c r="M257" s="486" t="s">
        <v>2938</v>
      </c>
      <c r="N257" s="486" t="s">
        <v>1542</v>
      </c>
      <c r="O257" s="487"/>
      <c r="P257" s="381">
        <v>102682.11</v>
      </c>
      <c r="Q257" s="381">
        <v>102682.11</v>
      </c>
      <c r="R257" s="381">
        <v>0</v>
      </c>
      <c r="S257" s="381">
        <v>0</v>
      </c>
      <c r="T257" s="381">
        <v>0</v>
      </c>
      <c r="U257" s="381">
        <v>0</v>
      </c>
      <c r="V257" s="381">
        <v>0</v>
      </c>
      <c r="W257" s="381">
        <v>0</v>
      </c>
      <c r="X257" s="381">
        <v>0</v>
      </c>
      <c r="Y257" s="381">
        <v>0</v>
      </c>
      <c r="Z257" s="381">
        <v>0</v>
      </c>
      <c r="AA257" s="381">
        <v>0</v>
      </c>
      <c r="AB257" s="381">
        <v>0</v>
      </c>
      <c r="AC257" s="381"/>
      <c r="AD257" s="381"/>
      <c r="AE257" s="381">
        <v>12835.26375</v>
      </c>
      <c r="AF257" s="488"/>
      <c r="AG257" s="489"/>
      <c r="AH257" s="490"/>
      <c r="AI257" s="490"/>
      <c r="AJ257" s="490"/>
      <c r="AK257" s="491"/>
      <c r="AL257" s="490">
        <v>0</v>
      </c>
      <c r="AM257" s="492">
        <v>12835.26375</v>
      </c>
      <c r="AN257" s="490"/>
      <c r="AO257" s="493">
        <v>12835.26375</v>
      </c>
      <c r="AP257" s="490"/>
      <c r="AQ257" s="494">
        <v>0</v>
      </c>
      <c r="AR257" s="490"/>
      <c r="AS257" s="490"/>
      <c r="AT257" s="490"/>
      <c r="AU257" s="490"/>
      <c r="AV257" s="495">
        <v>0</v>
      </c>
      <c r="AW257" s="490">
        <v>0</v>
      </c>
      <c r="AX257" s="490"/>
      <c r="AY257" s="492">
        <v>0</v>
      </c>
      <c r="AZ257" s="731"/>
      <c r="BA257" s="479">
        <v>0</v>
      </c>
      <c r="BC257" s="486" t="s">
        <v>2937</v>
      </c>
      <c r="BD257" s="486" t="s">
        <v>2937</v>
      </c>
      <c r="BE257" s="486" t="s">
        <v>2937</v>
      </c>
      <c r="BF257" s="468" t="s">
        <v>2937</v>
      </c>
      <c r="BG257" s="468" t="s">
        <v>1542</v>
      </c>
      <c r="BH257" s="468" t="s">
        <v>2938</v>
      </c>
      <c r="BI257" s="468" t="s">
        <v>1542</v>
      </c>
      <c r="BK257" s="468" t="b">
        <v>1</v>
      </c>
      <c r="BL257" s="468" t="b">
        <v>1</v>
      </c>
      <c r="BM257" s="468" t="b">
        <v>1</v>
      </c>
      <c r="BN257" s="468" t="b">
        <v>1</v>
      </c>
      <c r="BO257" s="468" t="b">
        <v>1</v>
      </c>
      <c r="BP257" s="468" t="b">
        <v>1</v>
      </c>
      <c r="BQ257" s="468" t="b">
        <v>1</v>
      </c>
      <c r="BS257" s="749"/>
    </row>
    <row r="258" spans="1:71" s="480" customFormat="1" ht="12" customHeight="1" x14ac:dyDescent="0.25">
      <c r="A258" s="751">
        <v>16500511</v>
      </c>
      <c r="B258" s="753"/>
      <c r="C258" s="754" t="s">
        <v>1799</v>
      </c>
      <c r="D258" s="714" t="s">
        <v>1542</v>
      </c>
      <c r="E258" s="715"/>
      <c r="F258" s="734">
        <v>43435</v>
      </c>
      <c r="G258" s="714"/>
      <c r="H258" s="717" t="s">
        <v>2937</v>
      </c>
      <c r="I258" s="717" t="s">
        <v>2937</v>
      </c>
      <c r="J258" s="717" t="s">
        <v>2937</v>
      </c>
      <c r="K258" s="717" t="s">
        <v>2937</v>
      </c>
      <c r="L258" s="717" t="s">
        <v>1542</v>
      </c>
      <c r="M258" s="717" t="s">
        <v>2938</v>
      </c>
      <c r="N258" s="717" t="s">
        <v>1542</v>
      </c>
      <c r="O258" s="718"/>
      <c r="P258" s="719"/>
      <c r="Q258" s="719"/>
      <c r="R258" s="719"/>
      <c r="S258" s="719"/>
      <c r="T258" s="719"/>
      <c r="U258" s="719"/>
      <c r="V258" s="719"/>
      <c r="W258" s="719"/>
      <c r="X258" s="719"/>
      <c r="Y258" s="719"/>
      <c r="Z258" s="719"/>
      <c r="AA258" s="719"/>
      <c r="AB258" s="719">
        <v>154282.94</v>
      </c>
      <c r="AC258" s="719"/>
      <c r="AD258" s="719"/>
      <c r="AE258" s="719">
        <v>6428.4558333333334</v>
      </c>
      <c r="AF258" s="720"/>
      <c r="AG258" s="721"/>
      <c r="AH258" s="722"/>
      <c r="AI258" s="722"/>
      <c r="AJ258" s="722"/>
      <c r="AK258" s="723"/>
      <c r="AL258" s="722">
        <v>0</v>
      </c>
      <c r="AM258" s="724">
        <v>6428.4558333333334</v>
      </c>
      <c r="AN258" s="722"/>
      <c r="AO258" s="725">
        <v>6428.4558333333334</v>
      </c>
      <c r="AP258" s="722"/>
      <c r="AQ258" s="726">
        <v>154282.94</v>
      </c>
      <c r="AR258" s="722"/>
      <c r="AS258" s="722"/>
      <c r="AT258" s="722"/>
      <c r="AU258" s="722"/>
      <c r="AV258" s="727">
        <v>0</v>
      </c>
      <c r="AW258" s="722">
        <v>154282.94</v>
      </c>
      <c r="AX258" s="722"/>
      <c r="AY258" s="724">
        <v>154282.94</v>
      </c>
      <c r="AZ258" s="728"/>
      <c r="BA258" s="479">
        <v>0</v>
      </c>
      <c r="BC258" s="486"/>
      <c r="BD258" s="486"/>
      <c r="BE258" s="486"/>
      <c r="BF258" s="468"/>
      <c r="BG258" s="468"/>
      <c r="BH258" s="468"/>
      <c r="BI258" s="468"/>
      <c r="BK258" s="468"/>
      <c r="BL258" s="468"/>
      <c r="BM258" s="468"/>
      <c r="BN258" s="468"/>
      <c r="BO258" s="468"/>
      <c r="BP258" s="468"/>
      <c r="BQ258" s="468"/>
      <c r="BS258" s="710"/>
    </row>
    <row r="259" spans="1:71" s="480" customFormat="1" ht="12" customHeight="1" x14ac:dyDescent="0.2">
      <c r="A259" s="496">
        <v>16500532</v>
      </c>
      <c r="B259" s="497" t="s">
        <v>3182</v>
      </c>
      <c r="C259" s="466" t="s">
        <v>1800</v>
      </c>
      <c r="D259" s="467" t="s">
        <v>1542</v>
      </c>
      <c r="E259" s="705"/>
      <c r="F259" s="466"/>
      <c r="G259" s="467"/>
      <c r="H259" s="468" t="s">
        <v>2937</v>
      </c>
      <c r="I259" s="468" t="s">
        <v>2937</v>
      </c>
      <c r="J259" s="468" t="s">
        <v>2937</v>
      </c>
      <c r="K259" s="468" t="s">
        <v>2937</v>
      </c>
      <c r="L259" s="468" t="s">
        <v>1542</v>
      </c>
      <c r="M259" s="468" t="s">
        <v>2938</v>
      </c>
      <c r="N259" s="468" t="s">
        <v>1542</v>
      </c>
      <c r="O259" s="469"/>
      <c r="P259" s="379">
        <v>0</v>
      </c>
      <c r="Q259" s="379">
        <v>0</v>
      </c>
      <c r="R259" s="379">
        <v>0</v>
      </c>
      <c r="S259" s="379">
        <v>0</v>
      </c>
      <c r="T259" s="379">
        <v>0</v>
      </c>
      <c r="U259" s="379">
        <v>0</v>
      </c>
      <c r="V259" s="379">
        <v>0</v>
      </c>
      <c r="W259" s="379">
        <v>0</v>
      </c>
      <c r="X259" s="379">
        <v>0</v>
      </c>
      <c r="Y259" s="379">
        <v>0</v>
      </c>
      <c r="Z259" s="379">
        <v>0</v>
      </c>
      <c r="AA259" s="379">
        <v>0</v>
      </c>
      <c r="AB259" s="379">
        <v>0</v>
      </c>
      <c r="AC259" s="379"/>
      <c r="AD259" s="379"/>
      <c r="AE259" s="379">
        <v>0</v>
      </c>
      <c r="AF259" s="481"/>
      <c r="AG259" s="482"/>
      <c r="AH259" s="471"/>
      <c r="AI259" s="471"/>
      <c r="AJ259" s="471"/>
      <c r="AK259" s="472"/>
      <c r="AL259" s="471">
        <v>0</v>
      </c>
      <c r="AM259" s="473">
        <v>0</v>
      </c>
      <c r="AN259" s="471"/>
      <c r="AO259" s="474">
        <v>0</v>
      </c>
      <c r="AP259" s="475"/>
      <c r="AQ259" s="476">
        <v>0</v>
      </c>
      <c r="AR259" s="471"/>
      <c r="AS259" s="471"/>
      <c r="AT259" s="471"/>
      <c r="AU259" s="471"/>
      <c r="AV259" s="477">
        <v>0</v>
      </c>
      <c r="AW259" s="471">
        <v>0</v>
      </c>
      <c r="AX259" s="471"/>
      <c r="AY259" s="473">
        <v>0</v>
      </c>
      <c r="AZ259" s="478"/>
      <c r="BA259" s="479">
        <v>0</v>
      </c>
      <c r="BC259" s="468" t="s">
        <v>2937</v>
      </c>
      <c r="BD259" s="468" t="s">
        <v>2937</v>
      </c>
      <c r="BE259" s="468" t="s">
        <v>2937</v>
      </c>
      <c r="BF259" s="468" t="s">
        <v>2937</v>
      </c>
      <c r="BG259" s="468" t="s">
        <v>1542</v>
      </c>
      <c r="BH259" s="468" t="s">
        <v>2938</v>
      </c>
      <c r="BI259" s="468" t="s">
        <v>1542</v>
      </c>
      <c r="BK259" s="468" t="b">
        <v>1</v>
      </c>
      <c r="BL259" s="468" t="b">
        <v>1</v>
      </c>
      <c r="BM259" s="468" t="b">
        <v>1</v>
      </c>
      <c r="BN259" s="468" t="b">
        <v>1</v>
      </c>
      <c r="BO259" s="468" t="b">
        <v>1</v>
      </c>
      <c r="BP259" s="468" t="b">
        <v>1</v>
      </c>
      <c r="BQ259" s="468" t="b">
        <v>1</v>
      </c>
      <c r="BS259" s="710"/>
    </row>
    <row r="260" spans="1:71" s="480" customFormat="1" ht="12" customHeight="1" x14ac:dyDescent="0.2">
      <c r="A260" s="496">
        <v>16500553</v>
      </c>
      <c r="B260" s="497" t="s">
        <v>3183</v>
      </c>
      <c r="C260" s="466" t="s">
        <v>1801</v>
      </c>
      <c r="D260" s="467" t="s">
        <v>1542</v>
      </c>
      <c r="E260" s="705"/>
      <c r="F260" s="466"/>
      <c r="G260" s="467"/>
      <c r="H260" s="468" t="s">
        <v>2937</v>
      </c>
      <c r="I260" s="468" t="s">
        <v>2937</v>
      </c>
      <c r="J260" s="468" t="s">
        <v>2937</v>
      </c>
      <c r="K260" s="468" t="s">
        <v>2937</v>
      </c>
      <c r="L260" s="468" t="s">
        <v>1542</v>
      </c>
      <c r="M260" s="468" t="s">
        <v>2938</v>
      </c>
      <c r="N260" s="468" t="s">
        <v>1542</v>
      </c>
      <c r="O260" s="469"/>
      <c r="P260" s="379">
        <v>0</v>
      </c>
      <c r="Q260" s="379">
        <v>0</v>
      </c>
      <c r="R260" s="379">
        <v>0</v>
      </c>
      <c r="S260" s="379">
        <v>0</v>
      </c>
      <c r="T260" s="379">
        <v>0</v>
      </c>
      <c r="U260" s="379">
        <v>0</v>
      </c>
      <c r="V260" s="379">
        <v>0</v>
      </c>
      <c r="W260" s="379">
        <v>0</v>
      </c>
      <c r="X260" s="379">
        <v>48182.400000000001</v>
      </c>
      <c r="Y260" s="379">
        <v>0</v>
      </c>
      <c r="Z260" s="379">
        <v>0</v>
      </c>
      <c r="AA260" s="379">
        <v>0</v>
      </c>
      <c r="AB260" s="379">
        <v>0</v>
      </c>
      <c r="AC260" s="379"/>
      <c r="AD260" s="379"/>
      <c r="AE260" s="379">
        <v>4015.2000000000003</v>
      </c>
      <c r="AF260" s="481"/>
      <c r="AG260" s="482"/>
      <c r="AH260" s="471"/>
      <c r="AI260" s="471"/>
      <c r="AJ260" s="471"/>
      <c r="AK260" s="472"/>
      <c r="AL260" s="471">
        <v>0</v>
      </c>
      <c r="AM260" s="473">
        <v>4015.2000000000003</v>
      </c>
      <c r="AN260" s="471"/>
      <c r="AO260" s="474">
        <v>4015.2000000000003</v>
      </c>
      <c r="AP260" s="475"/>
      <c r="AQ260" s="476">
        <v>0</v>
      </c>
      <c r="AR260" s="471"/>
      <c r="AS260" s="471"/>
      <c r="AT260" s="471"/>
      <c r="AU260" s="471"/>
      <c r="AV260" s="477">
        <v>0</v>
      </c>
      <c r="AW260" s="471">
        <v>0</v>
      </c>
      <c r="AX260" s="471"/>
      <c r="AY260" s="473">
        <v>0</v>
      </c>
      <c r="AZ260" s="478"/>
      <c r="BA260" s="479">
        <v>0</v>
      </c>
      <c r="BC260" s="468" t="s">
        <v>2937</v>
      </c>
      <c r="BD260" s="468" t="s">
        <v>2937</v>
      </c>
      <c r="BE260" s="468" t="s">
        <v>2937</v>
      </c>
      <c r="BF260" s="468" t="s">
        <v>2937</v>
      </c>
      <c r="BG260" s="468" t="s">
        <v>1542</v>
      </c>
      <c r="BH260" s="468" t="s">
        <v>2938</v>
      </c>
      <c r="BI260" s="468" t="s">
        <v>1542</v>
      </c>
      <c r="BK260" s="468" t="b">
        <v>1</v>
      </c>
      <c r="BL260" s="468" t="b">
        <v>1</v>
      </c>
      <c r="BM260" s="468" t="b">
        <v>1</v>
      </c>
      <c r="BN260" s="468" t="b">
        <v>1</v>
      </c>
      <c r="BO260" s="468" t="b">
        <v>1</v>
      </c>
      <c r="BP260" s="468" t="b">
        <v>1</v>
      </c>
      <c r="BQ260" s="468" t="b">
        <v>1</v>
      </c>
      <c r="BS260" s="710"/>
    </row>
    <row r="261" spans="1:71" s="480" customFormat="1" ht="12" customHeight="1" x14ac:dyDescent="0.2">
      <c r="A261" s="496">
        <v>16500563</v>
      </c>
      <c r="B261" s="497" t="s">
        <v>3184</v>
      </c>
      <c r="C261" s="466" t="s">
        <v>1802</v>
      </c>
      <c r="D261" s="467" t="s">
        <v>1542</v>
      </c>
      <c r="E261" s="705"/>
      <c r="F261" s="466"/>
      <c r="G261" s="467"/>
      <c r="H261" s="468" t="s">
        <v>2937</v>
      </c>
      <c r="I261" s="468" t="s">
        <v>2937</v>
      </c>
      <c r="J261" s="468" t="s">
        <v>2937</v>
      </c>
      <c r="K261" s="468" t="s">
        <v>2937</v>
      </c>
      <c r="L261" s="468" t="s">
        <v>1542</v>
      </c>
      <c r="M261" s="468" t="s">
        <v>2938</v>
      </c>
      <c r="N261" s="468" t="s">
        <v>1542</v>
      </c>
      <c r="O261" s="469"/>
      <c r="P261" s="379">
        <v>0</v>
      </c>
      <c r="Q261" s="379">
        <v>0</v>
      </c>
      <c r="R261" s="379">
        <v>0</v>
      </c>
      <c r="S261" s="379">
        <v>0</v>
      </c>
      <c r="T261" s="379">
        <v>0</v>
      </c>
      <c r="U261" s="379">
        <v>0</v>
      </c>
      <c r="V261" s="379">
        <v>0</v>
      </c>
      <c r="W261" s="379">
        <v>0</v>
      </c>
      <c r="X261" s="379">
        <v>0</v>
      </c>
      <c r="Y261" s="379">
        <v>0</v>
      </c>
      <c r="Z261" s="379">
        <v>0</v>
      </c>
      <c r="AA261" s="379">
        <v>0</v>
      </c>
      <c r="AB261" s="379">
        <v>0</v>
      </c>
      <c r="AC261" s="379"/>
      <c r="AD261" s="379"/>
      <c r="AE261" s="379">
        <v>0</v>
      </c>
      <c r="AF261" s="481"/>
      <c r="AG261" s="482"/>
      <c r="AH261" s="471"/>
      <c r="AI261" s="471"/>
      <c r="AJ261" s="471"/>
      <c r="AK261" s="472"/>
      <c r="AL261" s="471">
        <v>0</v>
      </c>
      <c r="AM261" s="473">
        <v>0</v>
      </c>
      <c r="AN261" s="471"/>
      <c r="AO261" s="474">
        <v>0</v>
      </c>
      <c r="AP261" s="475"/>
      <c r="AQ261" s="476">
        <v>0</v>
      </c>
      <c r="AR261" s="471"/>
      <c r="AS261" s="471"/>
      <c r="AT261" s="471"/>
      <c r="AU261" s="471"/>
      <c r="AV261" s="477">
        <v>0</v>
      </c>
      <c r="AW261" s="471">
        <v>0</v>
      </c>
      <c r="AX261" s="471"/>
      <c r="AY261" s="473">
        <v>0</v>
      </c>
      <c r="AZ261" s="478"/>
      <c r="BA261" s="479">
        <v>0</v>
      </c>
      <c r="BC261" s="468" t="s">
        <v>2937</v>
      </c>
      <c r="BD261" s="468" t="s">
        <v>2937</v>
      </c>
      <c r="BE261" s="468" t="s">
        <v>2937</v>
      </c>
      <c r="BF261" s="468" t="s">
        <v>2937</v>
      </c>
      <c r="BG261" s="468" t="s">
        <v>1542</v>
      </c>
      <c r="BH261" s="468" t="s">
        <v>2938</v>
      </c>
      <c r="BI261" s="468" t="s">
        <v>1542</v>
      </c>
      <c r="BK261" s="468" t="b">
        <v>1</v>
      </c>
      <c r="BL261" s="468" t="b">
        <v>1</v>
      </c>
      <c r="BM261" s="468" t="b">
        <v>1</v>
      </c>
      <c r="BN261" s="468" t="b">
        <v>1</v>
      </c>
      <c r="BO261" s="468" t="b">
        <v>1</v>
      </c>
      <c r="BP261" s="468" t="b">
        <v>1</v>
      </c>
      <c r="BQ261" s="468" t="b">
        <v>1</v>
      </c>
      <c r="BS261" s="710"/>
    </row>
    <row r="262" spans="1:71" s="480" customFormat="1" ht="12" customHeight="1" x14ac:dyDescent="0.2">
      <c r="A262" s="496">
        <v>16500583</v>
      </c>
      <c r="B262" s="497" t="s">
        <v>3185</v>
      </c>
      <c r="C262" s="466" t="s">
        <v>1803</v>
      </c>
      <c r="D262" s="467" t="s">
        <v>1542</v>
      </c>
      <c r="E262" s="705"/>
      <c r="F262" s="466"/>
      <c r="G262" s="467"/>
      <c r="H262" s="468" t="s">
        <v>2937</v>
      </c>
      <c r="I262" s="468" t="s">
        <v>2937</v>
      </c>
      <c r="J262" s="468" t="s">
        <v>2937</v>
      </c>
      <c r="K262" s="468" t="s">
        <v>2937</v>
      </c>
      <c r="L262" s="468" t="s">
        <v>1542</v>
      </c>
      <c r="M262" s="468" t="s">
        <v>2938</v>
      </c>
      <c r="N262" s="468" t="s">
        <v>1542</v>
      </c>
      <c r="O262" s="469"/>
      <c r="P262" s="379">
        <v>605351.81000000006</v>
      </c>
      <c r="Q262" s="379">
        <v>610396.41</v>
      </c>
      <c r="R262" s="379">
        <v>554905.82999999996</v>
      </c>
      <c r="S262" s="379">
        <v>499415.25</v>
      </c>
      <c r="T262" s="379">
        <v>443924.67</v>
      </c>
      <c r="U262" s="379">
        <v>388434.09</v>
      </c>
      <c r="V262" s="379">
        <v>332943.51</v>
      </c>
      <c r="W262" s="379">
        <v>277452.93</v>
      </c>
      <c r="X262" s="379">
        <v>221962.35</v>
      </c>
      <c r="Y262" s="379">
        <v>166471.76999999999</v>
      </c>
      <c r="Z262" s="379">
        <v>110981.19</v>
      </c>
      <c r="AA262" s="379">
        <v>55490.61</v>
      </c>
      <c r="AB262" s="379">
        <v>0</v>
      </c>
      <c r="AC262" s="379"/>
      <c r="AD262" s="379"/>
      <c r="AE262" s="379">
        <v>330421.20958333329</v>
      </c>
      <c r="AF262" s="481"/>
      <c r="AG262" s="482"/>
      <c r="AH262" s="471"/>
      <c r="AI262" s="471"/>
      <c r="AJ262" s="471"/>
      <c r="AK262" s="472"/>
      <c r="AL262" s="471">
        <v>0</v>
      </c>
      <c r="AM262" s="473">
        <v>330421.20958333329</v>
      </c>
      <c r="AN262" s="471"/>
      <c r="AO262" s="474">
        <v>330421.20958333329</v>
      </c>
      <c r="AP262" s="475"/>
      <c r="AQ262" s="476">
        <v>0</v>
      </c>
      <c r="AR262" s="471"/>
      <c r="AS262" s="471"/>
      <c r="AT262" s="471"/>
      <c r="AU262" s="471"/>
      <c r="AV262" s="477">
        <v>0</v>
      </c>
      <c r="AW262" s="471">
        <v>0</v>
      </c>
      <c r="AX262" s="471"/>
      <c r="AY262" s="473">
        <v>0</v>
      </c>
      <c r="AZ262" s="478"/>
      <c r="BA262" s="479">
        <v>0</v>
      </c>
      <c r="BC262" s="468" t="s">
        <v>2937</v>
      </c>
      <c r="BD262" s="468" t="s">
        <v>2937</v>
      </c>
      <c r="BE262" s="468" t="s">
        <v>2937</v>
      </c>
      <c r="BF262" s="468" t="s">
        <v>2937</v>
      </c>
      <c r="BG262" s="468" t="s">
        <v>1542</v>
      </c>
      <c r="BH262" s="468" t="s">
        <v>2938</v>
      </c>
      <c r="BI262" s="468" t="s">
        <v>1542</v>
      </c>
      <c r="BK262" s="468" t="b">
        <v>1</v>
      </c>
      <c r="BL262" s="468" t="b">
        <v>1</v>
      </c>
      <c r="BM262" s="468" t="b">
        <v>1</v>
      </c>
      <c r="BN262" s="468" t="b">
        <v>1</v>
      </c>
      <c r="BO262" s="468" t="b">
        <v>1</v>
      </c>
      <c r="BP262" s="468" t="b">
        <v>1</v>
      </c>
      <c r="BQ262" s="468" t="b">
        <v>1</v>
      </c>
      <c r="BS262" s="710"/>
    </row>
    <row r="263" spans="1:71" s="480" customFormat="1" ht="12" customHeight="1" x14ac:dyDescent="0.2">
      <c r="A263" s="523">
        <v>16500591</v>
      </c>
      <c r="B263" s="467" t="s">
        <v>3186</v>
      </c>
      <c r="C263" s="466" t="s">
        <v>1804</v>
      </c>
      <c r="D263" s="467" t="s">
        <v>1542</v>
      </c>
      <c r="E263" s="705"/>
      <c r="F263" s="466"/>
      <c r="G263" s="467"/>
      <c r="H263" s="468" t="s">
        <v>2937</v>
      </c>
      <c r="I263" s="468" t="s">
        <v>2937</v>
      </c>
      <c r="J263" s="468" t="s">
        <v>2937</v>
      </c>
      <c r="K263" s="468" t="s">
        <v>2937</v>
      </c>
      <c r="L263" s="468" t="s">
        <v>1542</v>
      </c>
      <c r="M263" s="468" t="s">
        <v>2938</v>
      </c>
      <c r="N263" s="468" t="s">
        <v>1542</v>
      </c>
      <c r="O263" s="469"/>
      <c r="P263" s="379">
        <v>0</v>
      </c>
      <c r="Q263" s="379">
        <v>0</v>
      </c>
      <c r="R263" s="379">
        <v>0</v>
      </c>
      <c r="S263" s="379">
        <v>0</v>
      </c>
      <c r="T263" s="379">
        <v>0</v>
      </c>
      <c r="U263" s="379">
        <v>0</v>
      </c>
      <c r="V263" s="379">
        <v>0</v>
      </c>
      <c r="W263" s="379">
        <v>0</v>
      </c>
      <c r="X263" s="379">
        <v>0</v>
      </c>
      <c r="Y263" s="379">
        <v>0</v>
      </c>
      <c r="Z263" s="379">
        <v>0</v>
      </c>
      <c r="AA263" s="379">
        <v>0</v>
      </c>
      <c r="AB263" s="379">
        <v>0</v>
      </c>
      <c r="AC263" s="379"/>
      <c r="AD263" s="379"/>
      <c r="AE263" s="379">
        <v>0</v>
      </c>
      <c r="AF263" s="481"/>
      <c r="AG263" s="482"/>
      <c r="AH263" s="471"/>
      <c r="AI263" s="471"/>
      <c r="AJ263" s="471"/>
      <c r="AK263" s="472"/>
      <c r="AL263" s="471">
        <v>0</v>
      </c>
      <c r="AM263" s="473">
        <v>0</v>
      </c>
      <c r="AN263" s="471"/>
      <c r="AO263" s="474">
        <v>0</v>
      </c>
      <c r="AP263" s="475"/>
      <c r="AQ263" s="476">
        <v>0</v>
      </c>
      <c r="AR263" s="471"/>
      <c r="AS263" s="471"/>
      <c r="AT263" s="471"/>
      <c r="AU263" s="471"/>
      <c r="AV263" s="477">
        <v>0</v>
      </c>
      <c r="AW263" s="471">
        <v>0</v>
      </c>
      <c r="AX263" s="471"/>
      <c r="AY263" s="473">
        <v>0</v>
      </c>
      <c r="AZ263" s="478"/>
      <c r="BA263" s="479">
        <v>0</v>
      </c>
      <c r="BC263" s="468" t="s">
        <v>2937</v>
      </c>
      <c r="BD263" s="468" t="s">
        <v>2937</v>
      </c>
      <c r="BE263" s="468" t="s">
        <v>2937</v>
      </c>
      <c r="BF263" s="468" t="s">
        <v>2937</v>
      </c>
      <c r="BG263" s="468" t="s">
        <v>1542</v>
      </c>
      <c r="BH263" s="468" t="s">
        <v>2938</v>
      </c>
      <c r="BI263" s="468" t="s">
        <v>1542</v>
      </c>
      <c r="BK263" s="468" t="b">
        <v>1</v>
      </c>
      <c r="BL263" s="468" t="b">
        <v>1</v>
      </c>
      <c r="BM263" s="468" t="b">
        <v>1</v>
      </c>
      <c r="BN263" s="468" t="b">
        <v>1</v>
      </c>
      <c r="BO263" s="468" t="b">
        <v>1</v>
      </c>
      <c r="BP263" s="468" t="b">
        <v>1</v>
      </c>
      <c r="BQ263" s="468" t="b">
        <v>1</v>
      </c>
      <c r="BS263" s="710"/>
    </row>
    <row r="264" spans="1:71" s="480" customFormat="1" ht="12" customHeight="1" x14ac:dyDescent="0.2">
      <c r="A264" s="496">
        <v>16500601</v>
      </c>
      <c r="B264" s="497" t="s">
        <v>3187</v>
      </c>
      <c r="C264" s="466" t="s">
        <v>1805</v>
      </c>
      <c r="D264" s="467" t="s">
        <v>1542</v>
      </c>
      <c r="E264" s="705"/>
      <c r="F264" s="466"/>
      <c r="G264" s="467"/>
      <c r="H264" s="468" t="s">
        <v>2937</v>
      </c>
      <c r="I264" s="468" t="s">
        <v>2937</v>
      </c>
      <c r="J264" s="468" t="s">
        <v>2937</v>
      </c>
      <c r="K264" s="468" t="s">
        <v>2937</v>
      </c>
      <c r="L264" s="468" t="s">
        <v>1542</v>
      </c>
      <c r="M264" s="468" t="s">
        <v>2938</v>
      </c>
      <c r="N264" s="468" t="s">
        <v>1542</v>
      </c>
      <c r="O264" s="469"/>
      <c r="P264" s="379">
        <v>0</v>
      </c>
      <c r="Q264" s="379">
        <v>0</v>
      </c>
      <c r="R264" s="379">
        <v>0</v>
      </c>
      <c r="S264" s="379">
        <v>0</v>
      </c>
      <c r="T264" s="379">
        <v>0</v>
      </c>
      <c r="U264" s="379">
        <v>0</v>
      </c>
      <c r="V264" s="379">
        <v>0</v>
      </c>
      <c r="W264" s="379">
        <v>0</v>
      </c>
      <c r="X264" s="379">
        <v>0</v>
      </c>
      <c r="Y264" s="379">
        <v>0</v>
      </c>
      <c r="Z264" s="379">
        <v>0</v>
      </c>
      <c r="AA264" s="379">
        <v>0</v>
      </c>
      <c r="AB264" s="379">
        <v>0</v>
      </c>
      <c r="AC264" s="379"/>
      <c r="AD264" s="379"/>
      <c r="AE264" s="379">
        <v>0</v>
      </c>
      <c r="AF264" s="481"/>
      <c r="AG264" s="482"/>
      <c r="AH264" s="471"/>
      <c r="AI264" s="471"/>
      <c r="AJ264" s="471"/>
      <c r="AK264" s="472"/>
      <c r="AL264" s="471">
        <v>0</v>
      </c>
      <c r="AM264" s="473">
        <v>0</v>
      </c>
      <c r="AN264" s="471"/>
      <c r="AO264" s="474">
        <v>0</v>
      </c>
      <c r="AP264" s="475"/>
      <c r="AQ264" s="476">
        <v>0</v>
      </c>
      <c r="AR264" s="471"/>
      <c r="AS264" s="471"/>
      <c r="AT264" s="471"/>
      <c r="AU264" s="471"/>
      <c r="AV264" s="477">
        <v>0</v>
      </c>
      <c r="AW264" s="471">
        <v>0</v>
      </c>
      <c r="AX264" s="471"/>
      <c r="AY264" s="473">
        <v>0</v>
      </c>
      <c r="AZ264" s="478"/>
      <c r="BA264" s="479">
        <v>0</v>
      </c>
      <c r="BC264" s="468" t="s">
        <v>2937</v>
      </c>
      <c r="BD264" s="468" t="s">
        <v>2937</v>
      </c>
      <c r="BE264" s="468" t="s">
        <v>2937</v>
      </c>
      <c r="BF264" s="468" t="s">
        <v>2937</v>
      </c>
      <c r="BG264" s="468" t="s">
        <v>1542</v>
      </c>
      <c r="BH264" s="468" t="s">
        <v>2938</v>
      </c>
      <c r="BI264" s="468" t="s">
        <v>1542</v>
      </c>
      <c r="BK264" s="468" t="b">
        <v>1</v>
      </c>
      <c r="BL264" s="468" t="b">
        <v>1</v>
      </c>
      <c r="BM264" s="468" t="b">
        <v>1</v>
      </c>
      <c r="BN264" s="468" t="b">
        <v>1</v>
      </c>
      <c r="BO264" s="468" t="b">
        <v>1</v>
      </c>
      <c r="BP264" s="468" t="b">
        <v>1</v>
      </c>
      <c r="BQ264" s="468" t="b">
        <v>1</v>
      </c>
      <c r="BS264" s="710"/>
    </row>
    <row r="265" spans="1:71" s="480" customFormat="1" ht="12" customHeight="1" x14ac:dyDescent="0.2">
      <c r="A265" s="496">
        <v>16500611</v>
      </c>
      <c r="B265" s="497" t="s">
        <v>3188</v>
      </c>
      <c r="C265" s="466" t="s">
        <v>1806</v>
      </c>
      <c r="D265" s="467" t="s">
        <v>1542</v>
      </c>
      <c r="E265" s="705"/>
      <c r="F265" s="466"/>
      <c r="G265" s="467"/>
      <c r="H265" s="468" t="s">
        <v>2937</v>
      </c>
      <c r="I265" s="468" t="s">
        <v>2937</v>
      </c>
      <c r="J265" s="468" t="s">
        <v>2937</v>
      </c>
      <c r="K265" s="468" t="s">
        <v>2937</v>
      </c>
      <c r="L265" s="468" t="s">
        <v>1542</v>
      </c>
      <c r="M265" s="468" t="s">
        <v>2938</v>
      </c>
      <c r="N265" s="468" t="s">
        <v>1542</v>
      </c>
      <c r="O265" s="469"/>
      <c r="P265" s="379">
        <v>0</v>
      </c>
      <c r="Q265" s="379">
        <v>688388.25</v>
      </c>
      <c r="R265" s="379">
        <v>625807.5</v>
      </c>
      <c r="S265" s="379">
        <v>563226.75</v>
      </c>
      <c r="T265" s="379">
        <v>500646</v>
      </c>
      <c r="U265" s="379">
        <v>438065.25</v>
      </c>
      <c r="V265" s="379">
        <v>375484.5</v>
      </c>
      <c r="W265" s="379">
        <v>312903.75</v>
      </c>
      <c r="X265" s="379">
        <v>250323</v>
      </c>
      <c r="Y265" s="379">
        <v>187742.25</v>
      </c>
      <c r="Z265" s="379">
        <v>125161.5</v>
      </c>
      <c r="AA265" s="379">
        <v>62580.75</v>
      </c>
      <c r="AB265" s="379">
        <v>769462</v>
      </c>
      <c r="AC265" s="379"/>
      <c r="AD265" s="379"/>
      <c r="AE265" s="379">
        <v>376255.04166666669</v>
      </c>
      <c r="AF265" s="481"/>
      <c r="AG265" s="482"/>
      <c r="AH265" s="471"/>
      <c r="AI265" s="471"/>
      <c r="AJ265" s="471"/>
      <c r="AK265" s="472"/>
      <c r="AL265" s="471">
        <v>0</v>
      </c>
      <c r="AM265" s="473">
        <v>376255.04166666669</v>
      </c>
      <c r="AN265" s="471"/>
      <c r="AO265" s="474">
        <v>376255.04166666669</v>
      </c>
      <c r="AP265" s="475"/>
      <c r="AQ265" s="476">
        <v>769462</v>
      </c>
      <c r="AR265" s="471"/>
      <c r="AS265" s="471"/>
      <c r="AT265" s="471"/>
      <c r="AU265" s="471"/>
      <c r="AV265" s="477">
        <v>0</v>
      </c>
      <c r="AW265" s="471">
        <v>769462</v>
      </c>
      <c r="AX265" s="471"/>
      <c r="AY265" s="473">
        <v>769462</v>
      </c>
      <c r="AZ265" s="478"/>
      <c r="BA265" s="479">
        <v>0</v>
      </c>
      <c r="BC265" s="468" t="s">
        <v>2937</v>
      </c>
      <c r="BD265" s="468" t="s">
        <v>2937</v>
      </c>
      <c r="BE265" s="468" t="s">
        <v>2937</v>
      </c>
      <c r="BF265" s="468" t="s">
        <v>2937</v>
      </c>
      <c r="BG265" s="468" t="s">
        <v>1542</v>
      </c>
      <c r="BH265" s="468" t="s">
        <v>2938</v>
      </c>
      <c r="BI265" s="468" t="s">
        <v>1542</v>
      </c>
      <c r="BK265" s="468" t="b">
        <v>1</v>
      </c>
      <c r="BL265" s="468" t="b">
        <v>1</v>
      </c>
      <c r="BM265" s="468" t="b">
        <v>1</v>
      </c>
      <c r="BN265" s="468" t="b">
        <v>1</v>
      </c>
      <c r="BO265" s="468" t="b">
        <v>1</v>
      </c>
      <c r="BP265" s="468" t="b">
        <v>1</v>
      </c>
      <c r="BQ265" s="468" t="b">
        <v>1</v>
      </c>
      <c r="BS265" s="743"/>
    </row>
    <row r="266" spans="1:71" s="480" customFormat="1" ht="12" customHeight="1" x14ac:dyDescent="0.2">
      <c r="A266" s="496">
        <v>16500612</v>
      </c>
      <c r="B266" s="497" t="s">
        <v>3189</v>
      </c>
      <c r="C266" s="466" t="s">
        <v>1807</v>
      </c>
      <c r="D266" s="467" t="s">
        <v>1542</v>
      </c>
      <c r="E266" s="705"/>
      <c r="F266" s="466"/>
      <c r="G266" s="467"/>
      <c r="H266" s="468" t="s">
        <v>2937</v>
      </c>
      <c r="I266" s="468" t="s">
        <v>2937</v>
      </c>
      <c r="J266" s="468" t="s">
        <v>2937</v>
      </c>
      <c r="K266" s="468" t="s">
        <v>2937</v>
      </c>
      <c r="L266" s="468" t="s">
        <v>1542</v>
      </c>
      <c r="M266" s="468" t="s">
        <v>2938</v>
      </c>
      <c r="N266" s="468" t="s">
        <v>1542</v>
      </c>
      <c r="O266" s="469"/>
      <c r="P266" s="379">
        <v>465677</v>
      </c>
      <c r="Q266" s="379">
        <v>426870.58</v>
      </c>
      <c r="R266" s="379">
        <v>388064.16</v>
      </c>
      <c r="S266" s="379">
        <v>349257.74</v>
      </c>
      <c r="T266" s="379">
        <v>310451.32</v>
      </c>
      <c r="U266" s="379">
        <v>271644.90000000002</v>
      </c>
      <c r="V266" s="379">
        <v>232838.48</v>
      </c>
      <c r="W266" s="379">
        <v>194032.06</v>
      </c>
      <c r="X266" s="379">
        <v>155225.64000000001</v>
      </c>
      <c r="Y266" s="379">
        <v>116419.22</v>
      </c>
      <c r="Z266" s="379">
        <v>77612.800000000003</v>
      </c>
      <c r="AA266" s="379">
        <v>38806.379999999997</v>
      </c>
      <c r="AB266" s="379">
        <v>0</v>
      </c>
      <c r="AC266" s="379"/>
      <c r="AD266" s="379"/>
      <c r="AE266" s="379">
        <v>232838.48166666669</v>
      </c>
      <c r="AF266" s="481"/>
      <c r="AG266" s="482"/>
      <c r="AH266" s="471"/>
      <c r="AI266" s="471"/>
      <c r="AJ266" s="471"/>
      <c r="AK266" s="472"/>
      <c r="AL266" s="471">
        <v>0</v>
      </c>
      <c r="AM266" s="473">
        <v>232838.48166666669</v>
      </c>
      <c r="AN266" s="471"/>
      <c r="AO266" s="474">
        <v>232838.48166666669</v>
      </c>
      <c r="AP266" s="475"/>
      <c r="AQ266" s="476">
        <v>0</v>
      </c>
      <c r="AR266" s="471"/>
      <c r="AS266" s="471"/>
      <c r="AT266" s="471"/>
      <c r="AU266" s="471"/>
      <c r="AV266" s="477">
        <v>0</v>
      </c>
      <c r="AW266" s="471">
        <v>0</v>
      </c>
      <c r="AX266" s="471"/>
      <c r="AY266" s="473">
        <v>0</v>
      </c>
      <c r="AZ266" s="478"/>
      <c r="BA266" s="479">
        <v>0</v>
      </c>
      <c r="BC266" s="468" t="s">
        <v>2937</v>
      </c>
      <c r="BD266" s="468" t="s">
        <v>2937</v>
      </c>
      <c r="BE266" s="468" t="s">
        <v>2937</v>
      </c>
      <c r="BF266" s="468" t="s">
        <v>2937</v>
      </c>
      <c r="BG266" s="468" t="s">
        <v>1542</v>
      </c>
      <c r="BH266" s="468" t="s">
        <v>2938</v>
      </c>
      <c r="BI266" s="468" t="s">
        <v>1542</v>
      </c>
      <c r="BK266" s="468" t="b">
        <v>1</v>
      </c>
      <c r="BL266" s="468" t="b">
        <v>1</v>
      </c>
      <c r="BM266" s="468" t="b">
        <v>1</v>
      </c>
      <c r="BN266" s="468" t="b">
        <v>1</v>
      </c>
      <c r="BO266" s="468" t="b">
        <v>1</v>
      </c>
      <c r="BP266" s="468" t="b">
        <v>1</v>
      </c>
      <c r="BQ266" s="468" t="b">
        <v>1</v>
      </c>
      <c r="BS266" s="743"/>
    </row>
    <row r="267" spans="1:71" s="480" customFormat="1" ht="12" customHeight="1" x14ac:dyDescent="0.2">
      <c r="A267" s="496">
        <v>16500622</v>
      </c>
      <c r="B267" s="497" t="s">
        <v>3190</v>
      </c>
      <c r="C267" s="466" t="s">
        <v>1808</v>
      </c>
      <c r="D267" s="467" t="s">
        <v>1542</v>
      </c>
      <c r="E267" s="705"/>
      <c r="F267" s="466"/>
      <c r="G267" s="467"/>
      <c r="H267" s="468" t="s">
        <v>2937</v>
      </c>
      <c r="I267" s="468" t="s">
        <v>2937</v>
      </c>
      <c r="J267" s="468" t="s">
        <v>2937</v>
      </c>
      <c r="K267" s="468" t="s">
        <v>2937</v>
      </c>
      <c r="L267" s="468" t="s">
        <v>1542</v>
      </c>
      <c r="M267" s="468" t="s">
        <v>2938</v>
      </c>
      <c r="N267" s="468" t="s">
        <v>1542</v>
      </c>
      <c r="O267" s="469"/>
      <c r="P267" s="379">
        <v>0</v>
      </c>
      <c r="Q267" s="379">
        <v>0</v>
      </c>
      <c r="R267" s="379">
        <v>0</v>
      </c>
      <c r="S267" s="379">
        <v>67070.25</v>
      </c>
      <c r="T267" s="379">
        <v>59618</v>
      </c>
      <c r="U267" s="379">
        <v>52165.75</v>
      </c>
      <c r="V267" s="379">
        <v>44713.5</v>
      </c>
      <c r="W267" s="379">
        <v>37261.25</v>
      </c>
      <c r="X267" s="379">
        <v>29809</v>
      </c>
      <c r="Y267" s="379">
        <v>22356.75</v>
      </c>
      <c r="Z267" s="379">
        <v>14904.5</v>
      </c>
      <c r="AA267" s="379">
        <v>7452.25</v>
      </c>
      <c r="AB267" s="379">
        <v>0</v>
      </c>
      <c r="AC267" s="379"/>
      <c r="AD267" s="379"/>
      <c r="AE267" s="379">
        <v>27945.9375</v>
      </c>
      <c r="AF267" s="481"/>
      <c r="AG267" s="482"/>
      <c r="AH267" s="471"/>
      <c r="AI267" s="471"/>
      <c r="AJ267" s="471"/>
      <c r="AK267" s="472"/>
      <c r="AL267" s="471">
        <v>0</v>
      </c>
      <c r="AM267" s="473">
        <v>27945.9375</v>
      </c>
      <c r="AN267" s="471"/>
      <c r="AO267" s="474">
        <v>27945.9375</v>
      </c>
      <c r="AP267" s="475"/>
      <c r="AQ267" s="476">
        <v>0</v>
      </c>
      <c r="AR267" s="471"/>
      <c r="AS267" s="471"/>
      <c r="AT267" s="471"/>
      <c r="AU267" s="471"/>
      <c r="AV267" s="477">
        <v>0</v>
      </c>
      <c r="AW267" s="471">
        <v>0</v>
      </c>
      <c r="AX267" s="471"/>
      <c r="AY267" s="473">
        <v>0</v>
      </c>
      <c r="AZ267" s="478"/>
      <c r="BA267" s="479">
        <v>0</v>
      </c>
      <c r="BC267" s="468" t="s">
        <v>2937</v>
      </c>
      <c r="BD267" s="468" t="s">
        <v>2937</v>
      </c>
      <c r="BE267" s="468" t="s">
        <v>2937</v>
      </c>
      <c r="BF267" s="468" t="s">
        <v>2937</v>
      </c>
      <c r="BG267" s="468" t="s">
        <v>1542</v>
      </c>
      <c r="BH267" s="468" t="s">
        <v>2938</v>
      </c>
      <c r="BI267" s="468" t="s">
        <v>1542</v>
      </c>
      <c r="BK267" s="468" t="b">
        <v>1</v>
      </c>
      <c r="BL267" s="468" t="b">
        <v>1</v>
      </c>
      <c r="BM267" s="468" t="b">
        <v>1</v>
      </c>
      <c r="BN267" s="468" t="b">
        <v>1</v>
      </c>
      <c r="BO267" s="468" t="b">
        <v>1</v>
      </c>
      <c r="BP267" s="468" t="b">
        <v>1</v>
      </c>
      <c r="BQ267" s="468" t="b">
        <v>1</v>
      </c>
      <c r="BS267" s="710"/>
    </row>
    <row r="268" spans="1:71" s="480" customFormat="1" ht="12" customHeight="1" x14ac:dyDescent="0.2">
      <c r="A268" s="496">
        <v>16500623</v>
      </c>
      <c r="B268" s="497" t="s">
        <v>3191</v>
      </c>
      <c r="C268" s="466" t="s">
        <v>1809</v>
      </c>
      <c r="D268" s="467" t="s">
        <v>1542</v>
      </c>
      <c r="E268" s="705"/>
      <c r="F268" s="466"/>
      <c r="G268" s="467"/>
      <c r="H268" s="468" t="s">
        <v>2937</v>
      </c>
      <c r="I268" s="468" t="s">
        <v>2937</v>
      </c>
      <c r="J268" s="468" t="s">
        <v>2937</v>
      </c>
      <c r="K268" s="468" t="s">
        <v>2937</v>
      </c>
      <c r="L268" s="468" t="s">
        <v>1542</v>
      </c>
      <c r="M268" s="468" t="s">
        <v>2938</v>
      </c>
      <c r="N268" s="468" t="s">
        <v>1542</v>
      </c>
      <c r="O268" s="469"/>
      <c r="P268" s="379">
        <v>14863.87</v>
      </c>
      <c r="Q268" s="379">
        <v>7431.92</v>
      </c>
      <c r="R268" s="379">
        <v>0</v>
      </c>
      <c r="S268" s="379">
        <v>70432.08</v>
      </c>
      <c r="T268" s="379">
        <v>64029.16</v>
      </c>
      <c r="U268" s="379">
        <v>57626.239999999998</v>
      </c>
      <c r="V268" s="379">
        <v>51223.32</v>
      </c>
      <c r="W268" s="379">
        <v>44820.4</v>
      </c>
      <c r="X268" s="379">
        <v>38417.480000000003</v>
      </c>
      <c r="Y268" s="379">
        <v>32014.560000000001</v>
      </c>
      <c r="Z268" s="379">
        <v>25611.64</v>
      </c>
      <c r="AA268" s="379">
        <v>19208.72</v>
      </c>
      <c r="AB268" s="379">
        <v>12805.8</v>
      </c>
      <c r="AC268" s="379"/>
      <c r="AD268" s="379"/>
      <c r="AE268" s="379">
        <v>35387.529583333337</v>
      </c>
      <c r="AF268" s="481"/>
      <c r="AG268" s="482"/>
      <c r="AH268" s="471"/>
      <c r="AI268" s="471"/>
      <c r="AJ268" s="471"/>
      <c r="AK268" s="472"/>
      <c r="AL268" s="471">
        <v>0</v>
      </c>
      <c r="AM268" s="473">
        <v>35387.529583333337</v>
      </c>
      <c r="AN268" s="471"/>
      <c r="AO268" s="474">
        <v>35387.529583333337</v>
      </c>
      <c r="AP268" s="475"/>
      <c r="AQ268" s="476">
        <v>12805.8</v>
      </c>
      <c r="AR268" s="471"/>
      <c r="AS268" s="471"/>
      <c r="AT268" s="471"/>
      <c r="AU268" s="471"/>
      <c r="AV268" s="477">
        <v>0</v>
      </c>
      <c r="AW268" s="471">
        <v>12805.8</v>
      </c>
      <c r="AX268" s="471"/>
      <c r="AY268" s="473">
        <v>12805.8</v>
      </c>
      <c r="AZ268" s="478"/>
      <c r="BA268" s="479">
        <v>0</v>
      </c>
      <c r="BC268" s="468" t="s">
        <v>2937</v>
      </c>
      <c r="BD268" s="468" t="s">
        <v>2937</v>
      </c>
      <c r="BE268" s="468" t="s">
        <v>2937</v>
      </c>
      <c r="BF268" s="468" t="s">
        <v>2937</v>
      </c>
      <c r="BG268" s="468" t="s">
        <v>1542</v>
      </c>
      <c r="BH268" s="468" t="s">
        <v>2938</v>
      </c>
      <c r="BI268" s="468" t="s">
        <v>1542</v>
      </c>
      <c r="BK268" s="468" t="b">
        <v>1</v>
      </c>
      <c r="BL268" s="468" t="b">
        <v>1</v>
      </c>
      <c r="BM268" s="468" t="b">
        <v>1</v>
      </c>
      <c r="BN268" s="468" t="b">
        <v>1</v>
      </c>
      <c r="BO268" s="468" t="b">
        <v>1</v>
      </c>
      <c r="BP268" s="468" t="b">
        <v>1</v>
      </c>
      <c r="BQ268" s="468" t="b">
        <v>1</v>
      </c>
      <c r="BS268" s="710"/>
    </row>
    <row r="269" spans="1:71" s="480" customFormat="1" ht="12" customHeight="1" x14ac:dyDescent="0.2">
      <c r="A269" s="496">
        <v>16500633</v>
      </c>
      <c r="B269" s="497" t="s">
        <v>3192</v>
      </c>
      <c r="C269" s="466" t="s">
        <v>1810</v>
      </c>
      <c r="D269" s="467" t="s">
        <v>1542</v>
      </c>
      <c r="E269" s="705"/>
      <c r="F269" s="466"/>
      <c r="G269" s="467"/>
      <c r="H269" s="468" t="s">
        <v>2937</v>
      </c>
      <c r="I269" s="468" t="s">
        <v>2937</v>
      </c>
      <c r="J269" s="468" t="s">
        <v>2937</v>
      </c>
      <c r="K269" s="468" t="s">
        <v>2937</v>
      </c>
      <c r="L269" s="468" t="s">
        <v>1542</v>
      </c>
      <c r="M269" s="468" t="s">
        <v>2938</v>
      </c>
      <c r="N269" s="468" t="s">
        <v>1542</v>
      </c>
      <c r="O269" s="469"/>
      <c r="P269" s="379">
        <v>0</v>
      </c>
      <c r="Q269" s="379">
        <v>0</v>
      </c>
      <c r="R269" s="379">
        <v>0</v>
      </c>
      <c r="S269" s="379">
        <v>0</v>
      </c>
      <c r="T269" s="379">
        <v>0</v>
      </c>
      <c r="U269" s="379">
        <v>0</v>
      </c>
      <c r="V269" s="379">
        <v>0</v>
      </c>
      <c r="W269" s="379">
        <v>0</v>
      </c>
      <c r="X269" s="379">
        <v>0</v>
      </c>
      <c r="Y269" s="379">
        <v>0</v>
      </c>
      <c r="Z269" s="379">
        <v>0</v>
      </c>
      <c r="AA269" s="379">
        <v>0</v>
      </c>
      <c r="AB269" s="379">
        <v>0</v>
      </c>
      <c r="AC269" s="379"/>
      <c r="AD269" s="379"/>
      <c r="AE269" s="379">
        <v>0</v>
      </c>
      <c r="AF269" s="481"/>
      <c r="AG269" s="482"/>
      <c r="AH269" s="471"/>
      <c r="AI269" s="471"/>
      <c r="AJ269" s="471"/>
      <c r="AK269" s="472"/>
      <c r="AL269" s="471">
        <v>0</v>
      </c>
      <c r="AM269" s="473">
        <v>0</v>
      </c>
      <c r="AN269" s="471"/>
      <c r="AO269" s="474">
        <v>0</v>
      </c>
      <c r="AP269" s="475"/>
      <c r="AQ269" s="476">
        <v>0</v>
      </c>
      <c r="AR269" s="471"/>
      <c r="AS269" s="471"/>
      <c r="AT269" s="471"/>
      <c r="AU269" s="471"/>
      <c r="AV269" s="477">
        <v>0</v>
      </c>
      <c r="AW269" s="471">
        <v>0</v>
      </c>
      <c r="AX269" s="471"/>
      <c r="AY269" s="473">
        <v>0</v>
      </c>
      <c r="AZ269" s="478"/>
      <c r="BA269" s="479">
        <v>0</v>
      </c>
      <c r="BC269" s="468" t="s">
        <v>2937</v>
      </c>
      <c r="BD269" s="468" t="s">
        <v>2937</v>
      </c>
      <c r="BE269" s="468" t="s">
        <v>2937</v>
      </c>
      <c r="BF269" s="468" t="s">
        <v>2937</v>
      </c>
      <c r="BG269" s="468" t="s">
        <v>1542</v>
      </c>
      <c r="BH269" s="468" t="s">
        <v>2938</v>
      </c>
      <c r="BI269" s="468" t="s">
        <v>1542</v>
      </c>
      <c r="BK269" s="468" t="b">
        <v>1</v>
      </c>
      <c r="BL269" s="468" t="b">
        <v>1</v>
      </c>
      <c r="BM269" s="468" t="b">
        <v>1</v>
      </c>
      <c r="BN269" s="468" t="b">
        <v>1</v>
      </c>
      <c r="BO269" s="468" t="b">
        <v>1</v>
      </c>
      <c r="BP269" s="468" t="b">
        <v>1</v>
      </c>
      <c r="BQ269" s="468" t="b">
        <v>1</v>
      </c>
      <c r="BS269" s="710"/>
    </row>
    <row r="270" spans="1:71" s="480" customFormat="1" ht="12" customHeight="1" x14ac:dyDescent="0.2">
      <c r="A270" s="496">
        <v>16500643</v>
      </c>
      <c r="B270" s="497" t="s">
        <v>3193</v>
      </c>
      <c r="C270" s="392" t="s">
        <v>1811</v>
      </c>
      <c r="D270" s="467" t="s">
        <v>1542</v>
      </c>
      <c r="E270" s="705"/>
      <c r="F270" s="392"/>
      <c r="G270" s="467"/>
      <c r="H270" s="468" t="s">
        <v>2937</v>
      </c>
      <c r="I270" s="468" t="s">
        <v>2937</v>
      </c>
      <c r="J270" s="468" t="s">
        <v>2937</v>
      </c>
      <c r="K270" s="468" t="s">
        <v>2937</v>
      </c>
      <c r="L270" s="468" t="s">
        <v>1542</v>
      </c>
      <c r="M270" s="468" t="s">
        <v>2938</v>
      </c>
      <c r="N270" s="468" t="s">
        <v>1542</v>
      </c>
      <c r="O270" s="469"/>
      <c r="P270" s="379">
        <v>0</v>
      </c>
      <c r="Q270" s="379">
        <v>0</v>
      </c>
      <c r="R270" s="379">
        <v>0</v>
      </c>
      <c r="S270" s="379">
        <v>0</v>
      </c>
      <c r="T270" s="379">
        <v>0</v>
      </c>
      <c r="U270" s="379">
        <v>0</v>
      </c>
      <c r="V270" s="379">
        <v>0</v>
      </c>
      <c r="W270" s="379">
        <v>0</v>
      </c>
      <c r="X270" s="379">
        <v>0</v>
      </c>
      <c r="Y270" s="379">
        <v>0</v>
      </c>
      <c r="Z270" s="379">
        <v>0</v>
      </c>
      <c r="AA270" s="379">
        <v>0</v>
      </c>
      <c r="AB270" s="379">
        <v>0</v>
      </c>
      <c r="AC270" s="379"/>
      <c r="AD270" s="379"/>
      <c r="AE270" s="379">
        <v>0</v>
      </c>
      <c r="AF270" s="481"/>
      <c r="AG270" s="482"/>
      <c r="AH270" s="471"/>
      <c r="AI270" s="471"/>
      <c r="AJ270" s="471"/>
      <c r="AK270" s="472"/>
      <c r="AL270" s="471">
        <v>0</v>
      </c>
      <c r="AM270" s="473">
        <v>0</v>
      </c>
      <c r="AN270" s="471"/>
      <c r="AO270" s="474">
        <v>0</v>
      </c>
      <c r="AP270" s="475"/>
      <c r="AQ270" s="476">
        <v>0</v>
      </c>
      <c r="AR270" s="471"/>
      <c r="AS270" s="471"/>
      <c r="AT270" s="471"/>
      <c r="AU270" s="471"/>
      <c r="AV270" s="477">
        <v>0</v>
      </c>
      <c r="AW270" s="471">
        <v>0</v>
      </c>
      <c r="AX270" s="471"/>
      <c r="AY270" s="473">
        <v>0</v>
      </c>
      <c r="AZ270" s="478"/>
      <c r="BA270" s="479">
        <v>0</v>
      </c>
      <c r="BC270" s="468" t="s">
        <v>2937</v>
      </c>
      <c r="BD270" s="468" t="s">
        <v>2937</v>
      </c>
      <c r="BE270" s="468" t="s">
        <v>2937</v>
      </c>
      <c r="BF270" s="468" t="s">
        <v>2937</v>
      </c>
      <c r="BG270" s="468" t="s">
        <v>1542</v>
      </c>
      <c r="BH270" s="468" t="s">
        <v>2938</v>
      </c>
      <c r="BI270" s="468" t="s">
        <v>1542</v>
      </c>
      <c r="BK270" s="468" t="b">
        <v>1</v>
      </c>
      <c r="BL270" s="468" t="b">
        <v>1</v>
      </c>
      <c r="BM270" s="468" t="b">
        <v>1</v>
      </c>
      <c r="BN270" s="468" t="b">
        <v>1</v>
      </c>
      <c r="BO270" s="468" t="b">
        <v>1</v>
      </c>
      <c r="BP270" s="468" t="b">
        <v>1</v>
      </c>
      <c r="BQ270" s="468" t="b">
        <v>1</v>
      </c>
      <c r="BS270" s="710"/>
    </row>
    <row r="271" spans="1:71" s="480" customFormat="1" ht="12" customHeight="1" x14ac:dyDescent="0.2">
      <c r="A271" s="518">
        <v>16500651</v>
      </c>
      <c r="B271" s="519" t="s">
        <v>3194</v>
      </c>
      <c r="C271" s="519" t="s">
        <v>1812</v>
      </c>
      <c r="D271" s="467" t="s">
        <v>1542</v>
      </c>
      <c r="E271" s="705"/>
      <c r="F271" s="519"/>
      <c r="G271" s="467"/>
      <c r="H271" s="468" t="s">
        <v>2937</v>
      </c>
      <c r="I271" s="468" t="s">
        <v>2937</v>
      </c>
      <c r="J271" s="468" t="s">
        <v>2937</v>
      </c>
      <c r="K271" s="468" t="s">
        <v>2937</v>
      </c>
      <c r="L271" s="468" t="s">
        <v>1542</v>
      </c>
      <c r="M271" s="468" t="s">
        <v>2938</v>
      </c>
      <c r="N271" s="468" t="s">
        <v>1542</v>
      </c>
      <c r="O271" s="469"/>
      <c r="P271" s="379">
        <v>0</v>
      </c>
      <c r="Q271" s="379">
        <v>0</v>
      </c>
      <c r="R271" s="379">
        <v>0</v>
      </c>
      <c r="S271" s="379">
        <v>0</v>
      </c>
      <c r="T271" s="379">
        <v>0</v>
      </c>
      <c r="U271" s="379">
        <v>0</v>
      </c>
      <c r="V271" s="379">
        <v>0</v>
      </c>
      <c r="W271" s="379">
        <v>0</v>
      </c>
      <c r="X271" s="379">
        <v>0</v>
      </c>
      <c r="Y271" s="379">
        <v>0</v>
      </c>
      <c r="Z271" s="379">
        <v>0</v>
      </c>
      <c r="AA271" s="379">
        <v>0</v>
      </c>
      <c r="AB271" s="379">
        <v>0</v>
      </c>
      <c r="AC271" s="379"/>
      <c r="AD271" s="379"/>
      <c r="AE271" s="379">
        <v>0</v>
      </c>
      <c r="AF271" s="481"/>
      <c r="AG271" s="482"/>
      <c r="AH271" s="471"/>
      <c r="AI271" s="471"/>
      <c r="AJ271" s="471"/>
      <c r="AK271" s="472"/>
      <c r="AL271" s="471">
        <v>0</v>
      </c>
      <c r="AM271" s="473">
        <v>0</v>
      </c>
      <c r="AN271" s="471"/>
      <c r="AO271" s="474">
        <v>0</v>
      </c>
      <c r="AP271" s="475"/>
      <c r="AQ271" s="476">
        <v>0</v>
      </c>
      <c r="AR271" s="471"/>
      <c r="AS271" s="471"/>
      <c r="AT271" s="471"/>
      <c r="AU271" s="471"/>
      <c r="AV271" s="477">
        <v>0</v>
      </c>
      <c r="AW271" s="471">
        <v>0</v>
      </c>
      <c r="AX271" s="471"/>
      <c r="AY271" s="473">
        <v>0</v>
      </c>
      <c r="AZ271" s="478"/>
      <c r="BA271" s="479">
        <v>0</v>
      </c>
      <c r="BC271" s="468" t="s">
        <v>2937</v>
      </c>
      <c r="BD271" s="468" t="s">
        <v>2937</v>
      </c>
      <c r="BE271" s="468" t="s">
        <v>2937</v>
      </c>
      <c r="BF271" s="468" t="s">
        <v>2937</v>
      </c>
      <c r="BG271" s="468" t="s">
        <v>1542</v>
      </c>
      <c r="BH271" s="468" t="s">
        <v>2938</v>
      </c>
      <c r="BI271" s="468" t="s">
        <v>1542</v>
      </c>
      <c r="BK271" s="468" t="b">
        <v>1</v>
      </c>
      <c r="BL271" s="468" t="b">
        <v>1</v>
      </c>
      <c r="BM271" s="468" t="b">
        <v>1</v>
      </c>
      <c r="BN271" s="468" t="b">
        <v>1</v>
      </c>
      <c r="BO271" s="468" t="b">
        <v>1</v>
      </c>
      <c r="BP271" s="468" t="b">
        <v>1</v>
      </c>
      <c r="BQ271" s="468" t="b">
        <v>1</v>
      </c>
      <c r="BS271" s="743"/>
    </row>
    <row r="272" spans="1:71" s="480" customFormat="1" ht="12" customHeight="1" x14ac:dyDescent="0.2">
      <c r="A272" s="518">
        <v>16500661</v>
      </c>
      <c r="B272" s="519" t="s">
        <v>3195</v>
      </c>
      <c r="C272" s="519" t="s">
        <v>1813</v>
      </c>
      <c r="D272" s="467" t="s">
        <v>1542</v>
      </c>
      <c r="E272" s="705"/>
      <c r="F272" s="519"/>
      <c r="G272" s="467"/>
      <c r="H272" s="468" t="s">
        <v>2937</v>
      </c>
      <c r="I272" s="468" t="s">
        <v>2937</v>
      </c>
      <c r="J272" s="468" t="s">
        <v>2937</v>
      </c>
      <c r="K272" s="468" t="s">
        <v>2937</v>
      </c>
      <c r="L272" s="468" t="s">
        <v>1542</v>
      </c>
      <c r="M272" s="468" t="s">
        <v>2938</v>
      </c>
      <c r="N272" s="468" t="s">
        <v>1542</v>
      </c>
      <c r="O272" s="469"/>
      <c r="P272" s="379">
        <v>0</v>
      </c>
      <c r="Q272" s="379">
        <v>0</v>
      </c>
      <c r="R272" s="379">
        <v>0</v>
      </c>
      <c r="S272" s="379">
        <v>0</v>
      </c>
      <c r="T272" s="379">
        <v>0</v>
      </c>
      <c r="U272" s="379">
        <v>0</v>
      </c>
      <c r="V272" s="379">
        <v>0</v>
      </c>
      <c r="W272" s="379">
        <v>0</v>
      </c>
      <c r="X272" s="379">
        <v>0</v>
      </c>
      <c r="Y272" s="379">
        <v>0</v>
      </c>
      <c r="Z272" s="379">
        <v>0</v>
      </c>
      <c r="AA272" s="379">
        <v>0</v>
      </c>
      <c r="AB272" s="379">
        <v>0</v>
      </c>
      <c r="AC272" s="379"/>
      <c r="AD272" s="379"/>
      <c r="AE272" s="379">
        <v>0</v>
      </c>
      <c r="AF272" s="481"/>
      <c r="AG272" s="482"/>
      <c r="AH272" s="471"/>
      <c r="AI272" s="471"/>
      <c r="AJ272" s="471"/>
      <c r="AK272" s="472"/>
      <c r="AL272" s="471">
        <v>0</v>
      </c>
      <c r="AM272" s="473">
        <v>0</v>
      </c>
      <c r="AN272" s="471"/>
      <c r="AO272" s="474">
        <v>0</v>
      </c>
      <c r="AP272" s="475"/>
      <c r="AQ272" s="476">
        <v>0</v>
      </c>
      <c r="AR272" s="471"/>
      <c r="AS272" s="471"/>
      <c r="AT272" s="471"/>
      <c r="AU272" s="471"/>
      <c r="AV272" s="477">
        <v>0</v>
      </c>
      <c r="AW272" s="471">
        <v>0</v>
      </c>
      <c r="AX272" s="471"/>
      <c r="AY272" s="473">
        <v>0</v>
      </c>
      <c r="AZ272" s="478"/>
      <c r="BA272" s="479">
        <v>0</v>
      </c>
      <c r="BC272" s="468" t="s">
        <v>2937</v>
      </c>
      <c r="BD272" s="468" t="s">
        <v>2937</v>
      </c>
      <c r="BE272" s="468" t="s">
        <v>2937</v>
      </c>
      <c r="BF272" s="468" t="s">
        <v>2937</v>
      </c>
      <c r="BG272" s="468" t="s">
        <v>1542</v>
      </c>
      <c r="BH272" s="468" t="s">
        <v>2938</v>
      </c>
      <c r="BI272" s="468" t="s">
        <v>1542</v>
      </c>
      <c r="BK272" s="468" t="b">
        <v>1</v>
      </c>
      <c r="BL272" s="468" t="b">
        <v>1</v>
      </c>
      <c r="BM272" s="468" t="b">
        <v>1</v>
      </c>
      <c r="BN272" s="468" t="b">
        <v>1</v>
      </c>
      <c r="BO272" s="468" t="b">
        <v>1</v>
      </c>
      <c r="BP272" s="468" t="b">
        <v>1</v>
      </c>
      <c r="BQ272" s="468" t="b">
        <v>1</v>
      </c>
      <c r="BS272" s="384"/>
    </row>
    <row r="273" spans="1:71" s="480" customFormat="1" ht="12" customHeight="1" x14ac:dyDescent="0.2">
      <c r="A273" s="518">
        <v>16500671</v>
      </c>
      <c r="B273" s="519" t="s">
        <v>3196</v>
      </c>
      <c r="C273" s="519" t="s">
        <v>1814</v>
      </c>
      <c r="D273" s="467" t="s">
        <v>1542</v>
      </c>
      <c r="E273" s="705"/>
      <c r="F273" s="519"/>
      <c r="G273" s="467"/>
      <c r="H273" s="468" t="s">
        <v>2937</v>
      </c>
      <c r="I273" s="468" t="s">
        <v>2937</v>
      </c>
      <c r="J273" s="468" t="s">
        <v>2937</v>
      </c>
      <c r="K273" s="468" t="s">
        <v>2937</v>
      </c>
      <c r="L273" s="468" t="s">
        <v>1542</v>
      </c>
      <c r="M273" s="468" t="s">
        <v>2938</v>
      </c>
      <c r="N273" s="468" t="s">
        <v>1542</v>
      </c>
      <c r="O273" s="469"/>
      <c r="P273" s="379">
        <v>0</v>
      </c>
      <c r="Q273" s="379">
        <v>0</v>
      </c>
      <c r="R273" s="379">
        <v>0</v>
      </c>
      <c r="S273" s="379">
        <v>0</v>
      </c>
      <c r="T273" s="379">
        <v>0</v>
      </c>
      <c r="U273" s="379">
        <v>0</v>
      </c>
      <c r="V273" s="379">
        <v>0</v>
      </c>
      <c r="W273" s="379">
        <v>0</v>
      </c>
      <c r="X273" s="379">
        <v>0</v>
      </c>
      <c r="Y273" s="379">
        <v>0</v>
      </c>
      <c r="Z273" s="379">
        <v>0</v>
      </c>
      <c r="AA273" s="379">
        <v>0</v>
      </c>
      <c r="AB273" s="379">
        <v>0</v>
      </c>
      <c r="AC273" s="379"/>
      <c r="AD273" s="379"/>
      <c r="AE273" s="379">
        <v>0</v>
      </c>
      <c r="AF273" s="481"/>
      <c r="AG273" s="482"/>
      <c r="AH273" s="471"/>
      <c r="AI273" s="471"/>
      <c r="AJ273" s="471"/>
      <c r="AK273" s="472"/>
      <c r="AL273" s="471">
        <v>0</v>
      </c>
      <c r="AM273" s="473">
        <v>0</v>
      </c>
      <c r="AN273" s="471"/>
      <c r="AO273" s="474">
        <v>0</v>
      </c>
      <c r="AP273" s="475"/>
      <c r="AQ273" s="476">
        <v>0</v>
      </c>
      <c r="AR273" s="471"/>
      <c r="AS273" s="471"/>
      <c r="AT273" s="471"/>
      <c r="AU273" s="471"/>
      <c r="AV273" s="477">
        <v>0</v>
      </c>
      <c r="AW273" s="471">
        <v>0</v>
      </c>
      <c r="AX273" s="471"/>
      <c r="AY273" s="473">
        <v>0</v>
      </c>
      <c r="AZ273" s="478"/>
      <c r="BA273" s="479">
        <v>0</v>
      </c>
      <c r="BC273" s="468" t="s">
        <v>2937</v>
      </c>
      <c r="BD273" s="468" t="s">
        <v>2937</v>
      </c>
      <c r="BE273" s="468" t="s">
        <v>2937</v>
      </c>
      <c r="BF273" s="468" t="s">
        <v>2937</v>
      </c>
      <c r="BG273" s="468" t="s">
        <v>1542</v>
      </c>
      <c r="BH273" s="468" t="s">
        <v>2938</v>
      </c>
      <c r="BI273" s="468" t="s">
        <v>1542</v>
      </c>
      <c r="BK273" s="468" t="b">
        <v>1</v>
      </c>
      <c r="BL273" s="468" t="b">
        <v>1</v>
      </c>
      <c r="BM273" s="468" t="b">
        <v>1</v>
      </c>
      <c r="BN273" s="468" t="b">
        <v>1</v>
      </c>
      <c r="BO273" s="468" t="b">
        <v>1</v>
      </c>
      <c r="BP273" s="468" t="b">
        <v>1</v>
      </c>
      <c r="BQ273" s="468" t="b">
        <v>1</v>
      </c>
      <c r="BS273" s="743"/>
    </row>
    <row r="274" spans="1:71" s="480" customFormat="1" ht="12" customHeight="1" x14ac:dyDescent="0.2">
      <c r="A274" s="518">
        <v>16500673</v>
      </c>
      <c r="B274" s="519" t="s">
        <v>3197</v>
      </c>
      <c r="C274" s="519" t="s">
        <v>1815</v>
      </c>
      <c r="D274" s="467" t="s">
        <v>1542</v>
      </c>
      <c r="E274" s="705"/>
      <c r="F274" s="519"/>
      <c r="G274" s="467"/>
      <c r="H274" s="468" t="s">
        <v>2937</v>
      </c>
      <c r="I274" s="468" t="s">
        <v>2937</v>
      </c>
      <c r="J274" s="468" t="s">
        <v>2937</v>
      </c>
      <c r="K274" s="468" t="s">
        <v>2937</v>
      </c>
      <c r="L274" s="468" t="s">
        <v>1542</v>
      </c>
      <c r="M274" s="468" t="s">
        <v>2938</v>
      </c>
      <c r="N274" s="468" t="s">
        <v>1542</v>
      </c>
      <c r="O274" s="469"/>
      <c r="P274" s="379">
        <v>0</v>
      </c>
      <c r="Q274" s="379">
        <v>215564.81</v>
      </c>
      <c r="R274" s="379">
        <v>195968.01</v>
      </c>
      <c r="S274" s="379">
        <v>176371.21</v>
      </c>
      <c r="T274" s="379">
        <v>156774.41</v>
      </c>
      <c r="U274" s="379">
        <v>137177.60999999999</v>
      </c>
      <c r="V274" s="379">
        <v>117580.81</v>
      </c>
      <c r="W274" s="379">
        <v>97984.01</v>
      </c>
      <c r="X274" s="379">
        <v>78387.210000000006</v>
      </c>
      <c r="Y274" s="379">
        <v>58790.41</v>
      </c>
      <c r="Z274" s="379">
        <v>39193.61</v>
      </c>
      <c r="AA274" s="379">
        <v>19596.810000000001</v>
      </c>
      <c r="AB274" s="379">
        <v>241040.65</v>
      </c>
      <c r="AC274" s="379"/>
      <c r="AD274" s="379"/>
      <c r="AE274" s="379">
        <v>117825.76958333334</v>
      </c>
      <c r="AF274" s="481"/>
      <c r="AG274" s="482"/>
      <c r="AH274" s="471"/>
      <c r="AI274" s="471"/>
      <c r="AJ274" s="471"/>
      <c r="AK274" s="472"/>
      <c r="AL274" s="471">
        <v>0</v>
      </c>
      <c r="AM274" s="473">
        <v>117825.76958333334</v>
      </c>
      <c r="AN274" s="471"/>
      <c r="AO274" s="474">
        <v>117825.76958333334</v>
      </c>
      <c r="AP274" s="475"/>
      <c r="AQ274" s="476">
        <v>241040.65</v>
      </c>
      <c r="AR274" s="471"/>
      <c r="AS274" s="471"/>
      <c r="AT274" s="471"/>
      <c r="AU274" s="471"/>
      <c r="AV274" s="477">
        <v>0</v>
      </c>
      <c r="AW274" s="471">
        <v>241040.65</v>
      </c>
      <c r="AX274" s="471"/>
      <c r="AY274" s="473">
        <v>241040.65</v>
      </c>
      <c r="AZ274" s="478"/>
      <c r="BA274" s="479">
        <v>0</v>
      </c>
      <c r="BC274" s="468" t="s">
        <v>2937</v>
      </c>
      <c r="BD274" s="468" t="s">
        <v>2937</v>
      </c>
      <c r="BE274" s="468" t="s">
        <v>2937</v>
      </c>
      <c r="BF274" s="468" t="s">
        <v>2937</v>
      </c>
      <c r="BG274" s="468" t="s">
        <v>1542</v>
      </c>
      <c r="BH274" s="468" t="s">
        <v>2938</v>
      </c>
      <c r="BI274" s="468" t="s">
        <v>1542</v>
      </c>
      <c r="BK274" s="468" t="b">
        <v>1</v>
      </c>
      <c r="BL274" s="468" t="b">
        <v>1</v>
      </c>
      <c r="BM274" s="468" t="b">
        <v>1</v>
      </c>
      <c r="BN274" s="468" t="b">
        <v>1</v>
      </c>
      <c r="BO274" s="468" t="b">
        <v>1</v>
      </c>
      <c r="BP274" s="468" t="b">
        <v>1</v>
      </c>
      <c r="BQ274" s="468" t="b">
        <v>1</v>
      </c>
      <c r="BS274" s="710"/>
    </row>
    <row r="275" spans="1:71" s="480" customFormat="1" ht="12" customHeight="1" x14ac:dyDescent="0.2">
      <c r="A275" s="496">
        <v>16500681</v>
      </c>
      <c r="B275" s="497" t="s">
        <v>3198</v>
      </c>
      <c r="C275" s="466" t="s">
        <v>1816</v>
      </c>
      <c r="D275" s="467" t="s">
        <v>1542</v>
      </c>
      <c r="E275" s="705"/>
      <c r="F275" s="466"/>
      <c r="G275" s="467"/>
      <c r="H275" s="468" t="s">
        <v>2937</v>
      </c>
      <c r="I275" s="468" t="s">
        <v>2937</v>
      </c>
      <c r="J275" s="468" t="s">
        <v>2937</v>
      </c>
      <c r="K275" s="468" t="s">
        <v>2937</v>
      </c>
      <c r="L275" s="468" t="s">
        <v>1542</v>
      </c>
      <c r="M275" s="468" t="s">
        <v>2938</v>
      </c>
      <c r="N275" s="468" t="s">
        <v>1542</v>
      </c>
      <c r="O275" s="469"/>
      <c r="P275" s="379">
        <v>0</v>
      </c>
      <c r="Q275" s="379">
        <v>0</v>
      </c>
      <c r="R275" s="379">
        <v>0</v>
      </c>
      <c r="S275" s="379">
        <v>0</v>
      </c>
      <c r="T275" s="379">
        <v>0</v>
      </c>
      <c r="U275" s="379">
        <v>0</v>
      </c>
      <c r="V275" s="379">
        <v>0</v>
      </c>
      <c r="W275" s="379">
        <v>0</v>
      </c>
      <c r="X275" s="379">
        <v>0</v>
      </c>
      <c r="Y275" s="379">
        <v>0</v>
      </c>
      <c r="Z275" s="379">
        <v>0</v>
      </c>
      <c r="AA275" s="379">
        <v>0</v>
      </c>
      <c r="AB275" s="379">
        <v>0</v>
      </c>
      <c r="AC275" s="379"/>
      <c r="AD275" s="379"/>
      <c r="AE275" s="379">
        <v>0</v>
      </c>
      <c r="AF275" s="481"/>
      <c r="AG275" s="482"/>
      <c r="AH275" s="471"/>
      <c r="AI275" s="471"/>
      <c r="AJ275" s="471"/>
      <c r="AK275" s="472"/>
      <c r="AL275" s="471">
        <v>0</v>
      </c>
      <c r="AM275" s="473">
        <v>0</v>
      </c>
      <c r="AN275" s="471"/>
      <c r="AO275" s="474">
        <v>0</v>
      </c>
      <c r="AP275" s="475"/>
      <c r="AQ275" s="476">
        <v>0</v>
      </c>
      <c r="AR275" s="471"/>
      <c r="AS275" s="471"/>
      <c r="AT275" s="471"/>
      <c r="AU275" s="471"/>
      <c r="AV275" s="477">
        <v>0</v>
      </c>
      <c r="AW275" s="471">
        <v>0</v>
      </c>
      <c r="AX275" s="471"/>
      <c r="AY275" s="473">
        <v>0</v>
      </c>
      <c r="AZ275" s="478"/>
      <c r="BA275" s="479">
        <v>0</v>
      </c>
      <c r="BC275" s="468" t="s">
        <v>2937</v>
      </c>
      <c r="BD275" s="468" t="s">
        <v>2937</v>
      </c>
      <c r="BE275" s="468" t="s">
        <v>2937</v>
      </c>
      <c r="BF275" s="468" t="s">
        <v>2937</v>
      </c>
      <c r="BG275" s="468" t="s">
        <v>1542</v>
      </c>
      <c r="BH275" s="468" t="s">
        <v>2938</v>
      </c>
      <c r="BI275" s="468" t="s">
        <v>1542</v>
      </c>
      <c r="BK275" s="468" t="b">
        <v>1</v>
      </c>
      <c r="BL275" s="468" t="b">
        <v>1</v>
      </c>
      <c r="BM275" s="468" t="b">
        <v>1</v>
      </c>
      <c r="BN275" s="468" t="b">
        <v>1</v>
      </c>
      <c r="BO275" s="468" t="b">
        <v>1</v>
      </c>
      <c r="BP275" s="468" t="b">
        <v>1</v>
      </c>
      <c r="BQ275" s="468" t="b">
        <v>1</v>
      </c>
      <c r="BS275" s="710"/>
    </row>
    <row r="276" spans="1:71" s="480" customFormat="1" ht="12" customHeight="1" x14ac:dyDescent="0.2">
      <c r="A276" s="496">
        <v>16500683</v>
      </c>
      <c r="B276" s="497" t="s">
        <v>3199</v>
      </c>
      <c r="C276" s="466" t="s">
        <v>1817</v>
      </c>
      <c r="D276" s="467" t="s">
        <v>1542</v>
      </c>
      <c r="E276" s="705"/>
      <c r="F276" s="466"/>
      <c r="G276" s="467"/>
      <c r="H276" s="468" t="s">
        <v>2937</v>
      </c>
      <c r="I276" s="468" t="s">
        <v>2937</v>
      </c>
      <c r="J276" s="468" t="s">
        <v>2937</v>
      </c>
      <c r="K276" s="468" t="s">
        <v>2937</v>
      </c>
      <c r="L276" s="468" t="s">
        <v>1542</v>
      </c>
      <c r="M276" s="468" t="s">
        <v>2938</v>
      </c>
      <c r="N276" s="468" t="s">
        <v>1542</v>
      </c>
      <c r="O276" s="469"/>
      <c r="P276" s="379">
        <v>0</v>
      </c>
      <c r="Q276" s="379">
        <v>0</v>
      </c>
      <c r="R276" s="379">
        <v>0</v>
      </c>
      <c r="S276" s="379">
        <v>0</v>
      </c>
      <c r="T276" s="379">
        <v>0</v>
      </c>
      <c r="U276" s="379">
        <v>0</v>
      </c>
      <c r="V276" s="379">
        <v>0</v>
      </c>
      <c r="W276" s="379">
        <v>0</v>
      </c>
      <c r="X276" s="379">
        <v>0</v>
      </c>
      <c r="Y276" s="379">
        <v>0</v>
      </c>
      <c r="Z276" s="379">
        <v>0</v>
      </c>
      <c r="AA276" s="379">
        <v>0</v>
      </c>
      <c r="AB276" s="379">
        <v>0</v>
      </c>
      <c r="AC276" s="379"/>
      <c r="AD276" s="379"/>
      <c r="AE276" s="379">
        <v>0</v>
      </c>
      <c r="AF276" s="481"/>
      <c r="AG276" s="482"/>
      <c r="AH276" s="471"/>
      <c r="AI276" s="471"/>
      <c r="AJ276" s="471"/>
      <c r="AK276" s="472"/>
      <c r="AL276" s="471">
        <v>0</v>
      </c>
      <c r="AM276" s="473">
        <v>0</v>
      </c>
      <c r="AN276" s="471"/>
      <c r="AO276" s="474">
        <v>0</v>
      </c>
      <c r="AP276" s="475"/>
      <c r="AQ276" s="476">
        <v>0</v>
      </c>
      <c r="AR276" s="471"/>
      <c r="AS276" s="471"/>
      <c r="AT276" s="471"/>
      <c r="AU276" s="471"/>
      <c r="AV276" s="477">
        <v>0</v>
      </c>
      <c r="AW276" s="471">
        <v>0</v>
      </c>
      <c r="AX276" s="471"/>
      <c r="AY276" s="473">
        <v>0</v>
      </c>
      <c r="AZ276" s="478"/>
      <c r="BA276" s="479">
        <v>0</v>
      </c>
      <c r="BC276" s="468" t="s">
        <v>2937</v>
      </c>
      <c r="BD276" s="468" t="s">
        <v>2937</v>
      </c>
      <c r="BE276" s="468" t="s">
        <v>2937</v>
      </c>
      <c r="BF276" s="468" t="s">
        <v>2937</v>
      </c>
      <c r="BG276" s="468" t="s">
        <v>1542</v>
      </c>
      <c r="BH276" s="468" t="s">
        <v>2938</v>
      </c>
      <c r="BI276" s="468" t="s">
        <v>1542</v>
      </c>
      <c r="BK276" s="468" t="b">
        <v>1</v>
      </c>
      <c r="BL276" s="468" t="b">
        <v>1</v>
      </c>
      <c r="BM276" s="468" t="b">
        <v>1</v>
      </c>
      <c r="BN276" s="468" t="b">
        <v>1</v>
      </c>
      <c r="BO276" s="468" t="b">
        <v>1</v>
      </c>
      <c r="BP276" s="468" t="b">
        <v>1</v>
      </c>
      <c r="BQ276" s="468" t="b">
        <v>1</v>
      </c>
      <c r="BS276" s="710"/>
    </row>
    <row r="277" spans="1:71" s="480" customFormat="1" ht="12" customHeight="1" x14ac:dyDescent="0.2">
      <c r="A277" s="496">
        <v>16500693</v>
      </c>
      <c r="B277" s="497" t="s">
        <v>3200</v>
      </c>
      <c r="C277" s="466" t="s">
        <v>1818</v>
      </c>
      <c r="D277" s="467" t="s">
        <v>1542</v>
      </c>
      <c r="E277" s="705"/>
      <c r="F277" s="466"/>
      <c r="G277" s="467"/>
      <c r="H277" s="468" t="s">
        <v>2937</v>
      </c>
      <c r="I277" s="468" t="s">
        <v>2937</v>
      </c>
      <c r="J277" s="468" t="s">
        <v>2937</v>
      </c>
      <c r="K277" s="468" t="s">
        <v>2937</v>
      </c>
      <c r="L277" s="468" t="s">
        <v>1542</v>
      </c>
      <c r="M277" s="468" t="s">
        <v>2938</v>
      </c>
      <c r="N277" s="468" t="s">
        <v>1542</v>
      </c>
      <c r="O277" s="469"/>
      <c r="P277" s="379">
        <v>0</v>
      </c>
      <c r="Q277" s="379">
        <v>0</v>
      </c>
      <c r="R277" s="379">
        <v>0</v>
      </c>
      <c r="S277" s="379">
        <v>0</v>
      </c>
      <c r="T277" s="379">
        <v>0</v>
      </c>
      <c r="U277" s="379">
        <v>0</v>
      </c>
      <c r="V277" s="379">
        <v>0</v>
      </c>
      <c r="W277" s="379">
        <v>0</v>
      </c>
      <c r="X277" s="379">
        <v>0</v>
      </c>
      <c r="Y277" s="379">
        <v>0</v>
      </c>
      <c r="Z277" s="379">
        <v>0</v>
      </c>
      <c r="AA277" s="379">
        <v>0</v>
      </c>
      <c r="AB277" s="379">
        <v>0</v>
      </c>
      <c r="AC277" s="379"/>
      <c r="AD277" s="379"/>
      <c r="AE277" s="379">
        <v>0</v>
      </c>
      <c r="AF277" s="481"/>
      <c r="AG277" s="482"/>
      <c r="AH277" s="471"/>
      <c r="AI277" s="471"/>
      <c r="AJ277" s="471"/>
      <c r="AK277" s="472"/>
      <c r="AL277" s="471">
        <v>0</v>
      </c>
      <c r="AM277" s="473">
        <v>0</v>
      </c>
      <c r="AN277" s="471"/>
      <c r="AO277" s="474">
        <v>0</v>
      </c>
      <c r="AP277" s="475"/>
      <c r="AQ277" s="476">
        <v>0</v>
      </c>
      <c r="AR277" s="471"/>
      <c r="AS277" s="471"/>
      <c r="AT277" s="471"/>
      <c r="AU277" s="471"/>
      <c r="AV277" s="477">
        <v>0</v>
      </c>
      <c r="AW277" s="471">
        <v>0</v>
      </c>
      <c r="AX277" s="471"/>
      <c r="AY277" s="473">
        <v>0</v>
      </c>
      <c r="AZ277" s="478"/>
      <c r="BA277" s="479">
        <v>0</v>
      </c>
      <c r="BC277" s="468" t="s">
        <v>2937</v>
      </c>
      <c r="BD277" s="468" t="s">
        <v>2937</v>
      </c>
      <c r="BE277" s="468" t="s">
        <v>2937</v>
      </c>
      <c r="BF277" s="468" t="s">
        <v>2937</v>
      </c>
      <c r="BG277" s="468" t="s">
        <v>1542</v>
      </c>
      <c r="BH277" s="468" t="s">
        <v>2938</v>
      </c>
      <c r="BI277" s="468" t="s">
        <v>1542</v>
      </c>
      <c r="BK277" s="468" t="b">
        <v>1</v>
      </c>
      <c r="BL277" s="468" t="b">
        <v>1</v>
      </c>
      <c r="BM277" s="468" t="b">
        <v>1</v>
      </c>
      <c r="BN277" s="468" t="b">
        <v>1</v>
      </c>
      <c r="BO277" s="468" t="b">
        <v>1</v>
      </c>
      <c r="BP277" s="468" t="b">
        <v>1</v>
      </c>
      <c r="BQ277" s="468" t="b">
        <v>1</v>
      </c>
      <c r="BS277" s="710"/>
    </row>
    <row r="278" spans="1:71" s="480" customFormat="1" ht="12" customHeight="1" x14ac:dyDescent="0.2">
      <c r="A278" s="518">
        <v>16500703</v>
      </c>
      <c r="B278" s="519" t="s">
        <v>3201</v>
      </c>
      <c r="C278" s="519" t="s">
        <v>1819</v>
      </c>
      <c r="D278" s="467" t="s">
        <v>1542</v>
      </c>
      <c r="E278" s="705"/>
      <c r="F278" s="519"/>
      <c r="G278" s="467"/>
      <c r="H278" s="468" t="s">
        <v>2937</v>
      </c>
      <c r="I278" s="468" t="s">
        <v>2937</v>
      </c>
      <c r="J278" s="468" t="s">
        <v>2937</v>
      </c>
      <c r="K278" s="468" t="s">
        <v>2937</v>
      </c>
      <c r="L278" s="468" t="s">
        <v>1542</v>
      </c>
      <c r="M278" s="468" t="s">
        <v>2938</v>
      </c>
      <c r="N278" s="468" t="s">
        <v>1542</v>
      </c>
      <c r="O278" s="469"/>
      <c r="P278" s="379">
        <v>0</v>
      </c>
      <c r="Q278" s="379">
        <v>0</v>
      </c>
      <c r="R278" s="379">
        <v>0</v>
      </c>
      <c r="S278" s="379">
        <v>0</v>
      </c>
      <c r="T278" s="379">
        <v>0</v>
      </c>
      <c r="U278" s="379">
        <v>0</v>
      </c>
      <c r="V278" s="379">
        <v>0</v>
      </c>
      <c r="W278" s="379">
        <v>0</v>
      </c>
      <c r="X278" s="379">
        <v>0</v>
      </c>
      <c r="Y278" s="379">
        <v>0</v>
      </c>
      <c r="Z278" s="379">
        <v>0</v>
      </c>
      <c r="AA278" s="379">
        <v>0</v>
      </c>
      <c r="AB278" s="379">
        <v>0</v>
      </c>
      <c r="AC278" s="379"/>
      <c r="AD278" s="379"/>
      <c r="AE278" s="379">
        <v>0</v>
      </c>
      <c r="AF278" s="481"/>
      <c r="AG278" s="482"/>
      <c r="AH278" s="471"/>
      <c r="AI278" s="471"/>
      <c r="AJ278" s="471"/>
      <c r="AK278" s="472"/>
      <c r="AL278" s="471">
        <v>0</v>
      </c>
      <c r="AM278" s="473">
        <v>0</v>
      </c>
      <c r="AN278" s="471"/>
      <c r="AO278" s="474">
        <v>0</v>
      </c>
      <c r="AP278" s="475"/>
      <c r="AQ278" s="476">
        <v>0</v>
      </c>
      <c r="AR278" s="471"/>
      <c r="AS278" s="471"/>
      <c r="AT278" s="471"/>
      <c r="AU278" s="471"/>
      <c r="AV278" s="477">
        <v>0</v>
      </c>
      <c r="AW278" s="471">
        <v>0</v>
      </c>
      <c r="AX278" s="471"/>
      <c r="AY278" s="473">
        <v>0</v>
      </c>
      <c r="AZ278" s="478"/>
      <c r="BA278" s="479">
        <v>0</v>
      </c>
      <c r="BC278" s="468" t="s">
        <v>2937</v>
      </c>
      <c r="BD278" s="468" t="s">
        <v>2937</v>
      </c>
      <c r="BE278" s="468" t="s">
        <v>2937</v>
      </c>
      <c r="BF278" s="468" t="s">
        <v>2937</v>
      </c>
      <c r="BG278" s="468" t="s">
        <v>1542</v>
      </c>
      <c r="BH278" s="468" t="s">
        <v>2938</v>
      </c>
      <c r="BI278" s="468" t="s">
        <v>1542</v>
      </c>
      <c r="BK278" s="468" t="b">
        <v>1</v>
      </c>
      <c r="BL278" s="468" t="b">
        <v>1</v>
      </c>
      <c r="BM278" s="468" t="b">
        <v>1</v>
      </c>
      <c r="BN278" s="468" t="b">
        <v>1</v>
      </c>
      <c r="BO278" s="468" t="b">
        <v>1</v>
      </c>
      <c r="BP278" s="468" t="b">
        <v>1</v>
      </c>
      <c r="BQ278" s="468" t="b">
        <v>1</v>
      </c>
      <c r="BS278" s="710"/>
    </row>
    <row r="279" spans="1:71" s="480" customFormat="1" ht="12" customHeight="1" x14ac:dyDescent="0.2">
      <c r="A279" s="383">
        <v>16500731</v>
      </c>
      <c r="B279" s="384" t="s">
        <v>3202</v>
      </c>
      <c r="C279" s="466" t="s">
        <v>1820</v>
      </c>
      <c r="D279" s="467" t="s">
        <v>1542</v>
      </c>
      <c r="E279" s="705"/>
      <c r="F279" s="466"/>
      <c r="G279" s="467"/>
      <c r="H279" s="468" t="s">
        <v>2937</v>
      </c>
      <c r="I279" s="468" t="s">
        <v>2937</v>
      </c>
      <c r="J279" s="468" t="s">
        <v>2937</v>
      </c>
      <c r="K279" s="468" t="s">
        <v>2937</v>
      </c>
      <c r="L279" s="468" t="s">
        <v>1542</v>
      </c>
      <c r="M279" s="468" t="s">
        <v>2938</v>
      </c>
      <c r="N279" s="468" t="s">
        <v>1542</v>
      </c>
      <c r="O279" s="469"/>
      <c r="P279" s="379">
        <v>0</v>
      </c>
      <c r="Q279" s="379">
        <v>0</v>
      </c>
      <c r="R279" s="379">
        <v>0</v>
      </c>
      <c r="S279" s="379">
        <v>0</v>
      </c>
      <c r="T279" s="379">
        <v>0</v>
      </c>
      <c r="U279" s="379">
        <v>0</v>
      </c>
      <c r="V279" s="379">
        <v>0</v>
      </c>
      <c r="W279" s="379">
        <v>0</v>
      </c>
      <c r="X279" s="379">
        <v>0</v>
      </c>
      <c r="Y279" s="379">
        <v>0</v>
      </c>
      <c r="Z279" s="379">
        <v>0</v>
      </c>
      <c r="AA279" s="379">
        <v>0</v>
      </c>
      <c r="AB279" s="379">
        <v>0</v>
      </c>
      <c r="AC279" s="379"/>
      <c r="AD279" s="379"/>
      <c r="AE279" s="379">
        <v>0</v>
      </c>
      <c r="AF279" s="481"/>
      <c r="AG279" s="482"/>
      <c r="AH279" s="471"/>
      <c r="AI279" s="471"/>
      <c r="AJ279" s="471"/>
      <c r="AK279" s="472"/>
      <c r="AL279" s="471">
        <v>0</v>
      </c>
      <c r="AM279" s="473">
        <v>0</v>
      </c>
      <c r="AN279" s="471"/>
      <c r="AO279" s="474">
        <v>0</v>
      </c>
      <c r="AP279" s="475"/>
      <c r="AQ279" s="476">
        <v>0</v>
      </c>
      <c r="AR279" s="471"/>
      <c r="AS279" s="471"/>
      <c r="AT279" s="471"/>
      <c r="AU279" s="471"/>
      <c r="AV279" s="477">
        <v>0</v>
      </c>
      <c r="AW279" s="471">
        <v>0</v>
      </c>
      <c r="AX279" s="471"/>
      <c r="AY279" s="473">
        <v>0</v>
      </c>
      <c r="AZ279" s="478"/>
      <c r="BA279" s="479">
        <v>0</v>
      </c>
      <c r="BC279" s="468" t="s">
        <v>2937</v>
      </c>
      <c r="BD279" s="468" t="s">
        <v>2937</v>
      </c>
      <c r="BE279" s="468" t="s">
        <v>2937</v>
      </c>
      <c r="BF279" s="468" t="s">
        <v>2937</v>
      </c>
      <c r="BG279" s="468" t="s">
        <v>1542</v>
      </c>
      <c r="BH279" s="468" t="s">
        <v>2938</v>
      </c>
      <c r="BI279" s="468" t="s">
        <v>1542</v>
      </c>
      <c r="BK279" s="468" t="b">
        <v>1</v>
      </c>
      <c r="BL279" s="468" t="b">
        <v>1</v>
      </c>
      <c r="BM279" s="468" t="b">
        <v>1</v>
      </c>
      <c r="BN279" s="468" t="b">
        <v>1</v>
      </c>
      <c r="BO279" s="468" t="b">
        <v>1</v>
      </c>
      <c r="BP279" s="468" t="b">
        <v>1</v>
      </c>
      <c r="BQ279" s="468" t="b">
        <v>1</v>
      </c>
      <c r="BS279" s="710"/>
    </row>
    <row r="280" spans="1:71" s="480" customFormat="1" ht="12" customHeight="1" x14ac:dyDescent="0.2">
      <c r="A280" s="383">
        <v>16500741</v>
      </c>
      <c r="B280" s="384" t="s">
        <v>3203</v>
      </c>
      <c r="C280" s="466" t="s">
        <v>1821</v>
      </c>
      <c r="D280" s="467" t="s">
        <v>1542</v>
      </c>
      <c r="E280" s="705"/>
      <c r="F280" s="466"/>
      <c r="G280" s="467"/>
      <c r="H280" s="468" t="s">
        <v>2937</v>
      </c>
      <c r="I280" s="468" t="s">
        <v>2937</v>
      </c>
      <c r="J280" s="468" t="s">
        <v>2937</v>
      </c>
      <c r="K280" s="468" t="s">
        <v>2937</v>
      </c>
      <c r="L280" s="468" t="s">
        <v>1542</v>
      </c>
      <c r="M280" s="468" t="s">
        <v>2938</v>
      </c>
      <c r="N280" s="468" t="s">
        <v>1542</v>
      </c>
      <c r="O280" s="469"/>
      <c r="P280" s="379">
        <v>0</v>
      </c>
      <c r="Q280" s="379">
        <v>0</v>
      </c>
      <c r="R280" s="379">
        <v>0</v>
      </c>
      <c r="S280" s="379">
        <v>0</v>
      </c>
      <c r="T280" s="379">
        <v>0</v>
      </c>
      <c r="U280" s="379">
        <v>0</v>
      </c>
      <c r="V280" s="379">
        <v>0</v>
      </c>
      <c r="W280" s="379">
        <v>0</v>
      </c>
      <c r="X280" s="379">
        <v>0</v>
      </c>
      <c r="Y280" s="379">
        <v>0</v>
      </c>
      <c r="Z280" s="379">
        <v>0</v>
      </c>
      <c r="AA280" s="379">
        <v>0</v>
      </c>
      <c r="AB280" s="379">
        <v>0</v>
      </c>
      <c r="AC280" s="379"/>
      <c r="AD280" s="379"/>
      <c r="AE280" s="379">
        <v>0</v>
      </c>
      <c r="AF280" s="481"/>
      <c r="AG280" s="482"/>
      <c r="AH280" s="471"/>
      <c r="AI280" s="471"/>
      <c r="AJ280" s="471"/>
      <c r="AK280" s="472"/>
      <c r="AL280" s="471">
        <v>0</v>
      </c>
      <c r="AM280" s="473">
        <v>0</v>
      </c>
      <c r="AN280" s="471"/>
      <c r="AO280" s="474">
        <v>0</v>
      </c>
      <c r="AP280" s="475"/>
      <c r="AQ280" s="476">
        <v>0</v>
      </c>
      <c r="AR280" s="471"/>
      <c r="AS280" s="471"/>
      <c r="AT280" s="471"/>
      <c r="AU280" s="471"/>
      <c r="AV280" s="477">
        <v>0</v>
      </c>
      <c r="AW280" s="471">
        <v>0</v>
      </c>
      <c r="AX280" s="471"/>
      <c r="AY280" s="473">
        <v>0</v>
      </c>
      <c r="AZ280" s="478"/>
      <c r="BA280" s="479">
        <v>0</v>
      </c>
      <c r="BC280" s="468" t="s">
        <v>2937</v>
      </c>
      <c r="BD280" s="468" t="s">
        <v>2937</v>
      </c>
      <c r="BE280" s="468" t="s">
        <v>2937</v>
      </c>
      <c r="BF280" s="468" t="s">
        <v>2937</v>
      </c>
      <c r="BG280" s="468" t="s">
        <v>1542</v>
      </c>
      <c r="BH280" s="468" t="s">
        <v>2938</v>
      </c>
      <c r="BI280" s="468" t="s">
        <v>1542</v>
      </c>
      <c r="BK280" s="468" t="b">
        <v>1</v>
      </c>
      <c r="BL280" s="468" t="b">
        <v>1</v>
      </c>
      <c r="BM280" s="468" t="b">
        <v>1</v>
      </c>
      <c r="BN280" s="468" t="b">
        <v>1</v>
      </c>
      <c r="BO280" s="468" t="b">
        <v>1</v>
      </c>
      <c r="BP280" s="468" t="b">
        <v>1</v>
      </c>
      <c r="BQ280" s="468" t="b">
        <v>1</v>
      </c>
      <c r="BS280" s="710"/>
    </row>
    <row r="281" spans="1:71" s="480" customFormat="1" ht="12" customHeight="1" x14ac:dyDescent="0.2">
      <c r="A281" s="383">
        <v>16500743</v>
      </c>
      <c r="B281" s="384" t="s">
        <v>3204</v>
      </c>
      <c r="C281" s="466" t="s">
        <v>1822</v>
      </c>
      <c r="D281" s="467" t="s">
        <v>1542</v>
      </c>
      <c r="E281" s="705"/>
      <c r="F281" s="466"/>
      <c r="G281" s="467"/>
      <c r="H281" s="468" t="s">
        <v>2937</v>
      </c>
      <c r="I281" s="468" t="s">
        <v>2937</v>
      </c>
      <c r="J281" s="468" t="s">
        <v>2937</v>
      </c>
      <c r="K281" s="468" t="s">
        <v>2937</v>
      </c>
      <c r="L281" s="468" t="s">
        <v>1542</v>
      </c>
      <c r="M281" s="468" t="s">
        <v>2938</v>
      </c>
      <c r="N281" s="468" t="s">
        <v>1542</v>
      </c>
      <c r="O281" s="469"/>
      <c r="P281" s="379">
        <v>67159.39</v>
      </c>
      <c r="Q281" s="379">
        <v>50369.54</v>
      </c>
      <c r="R281" s="379">
        <v>33579.69</v>
      </c>
      <c r="S281" s="379">
        <v>16789.84</v>
      </c>
      <c r="T281" s="379">
        <v>0</v>
      </c>
      <c r="U281" s="379">
        <v>0</v>
      </c>
      <c r="V281" s="379">
        <v>0</v>
      </c>
      <c r="W281" s="379">
        <v>154986.41</v>
      </c>
      <c r="X281" s="379">
        <v>137765.70000000001</v>
      </c>
      <c r="Y281" s="379">
        <v>120544.99</v>
      </c>
      <c r="Z281" s="379">
        <v>103324.28</v>
      </c>
      <c r="AA281" s="379">
        <v>86103.57</v>
      </c>
      <c r="AB281" s="379">
        <v>68882.86</v>
      </c>
      <c r="AC281" s="379"/>
      <c r="AD281" s="379"/>
      <c r="AE281" s="379">
        <v>64290.428749999999</v>
      </c>
      <c r="AF281" s="481"/>
      <c r="AG281" s="482"/>
      <c r="AH281" s="471"/>
      <c r="AI281" s="471"/>
      <c r="AJ281" s="471"/>
      <c r="AK281" s="472"/>
      <c r="AL281" s="471">
        <v>0</v>
      </c>
      <c r="AM281" s="473">
        <v>64290.428749999999</v>
      </c>
      <c r="AN281" s="471"/>
      <c r="AO281" s="474">
        <v>64290.428749999999</v>
      </c>
      <c r="AP281" s="475"/>
      <c r="AQ281" s="476">
        <v>68882.86</v>
      </c>
      <c r="AR281" s="471"/>
      <c r="AS281" s="471"/>
      <c r="AT281" s="471"/>
      <c r="AU281" s="471"/>
      <c r="AV281" s="477">
        <v>0</v>
      </c>
      <c r="AW281" s="471">
        <v>68882.86</v>
      </c>
      <c r="AX281" s="471"/>
      <c r="AY281" s="473">
        <v>68882.86</v>
      </c>
      <c r="AZ281" s="478"/>
      <c r="BA281" s="479">
        <v>0</v>
      </c>
      <c r="BC281" s="468" t="s">
        <v>2937</v>
      </c>
      <c r="BD281" s="468" t="s">
        <v>2937</v>
      </c>
      <c r="BE281" s="468" t="s">
        <v>2937</v>
      </c>
      <c r="BF281" s="468" t="s">
        <v>2937</v>
      </c>
      <c r="BG281" s="468" t="s">
        <v>1542</v>
      </c>
      <c r="BH281" s="468" t="s">
        <v>2938</v>
      </c>
      <c r="BI281" s="468" t="s">
        <v>1542</v>
      </c>
      <c r="BK281" s="468" t="b">
        <v>1</v>
      </c>
      <c r="BL281" s="468" t="b">
        <v>1</v>
      </c>
      <c r="BM281" s="468" t="b">
        <v>1</v>
      </c>
      <c r="BN281" s="468" t="b">
        <v>1</v>
      </c>
      <c r="BO281" s="468" t="b">
        <v>1</v>
      </c>
      <c r="BP281" s="468" t="b">
        <v>1</v>
      </c>
      <c r="BQ281" s="468" t="b">
        <v>1</v>
      </c>
      <c r="BS281" s="710"/>
    </row>
    <row r="282" spans="1:71" s="480" customFormat="1" ht="12" customHeight="1" x14ac:dyDescent="0.2">
      <c r="A282" s="383">
        <v>16500751</v>
      </c>
      <c r="B282" s="384" t="s">
        <v>3205</v>
      </c>
      <c r="C282" s="524" t="s">
        <v>1823</v>
      </c>
      <c r="D282" s="467" t="s">
        <v>1542</v>
      </c>
      <c r="E282" s="705"/>
      <c r="F282" s="466"/>
      <c r="G282" s="467"/>
      <c r="H282" s="468" t="s">
        <v>2937</v>
      </c>
      <c r="I282" s="468" t="s">
        <v>2937</v>
      </c>
      <c r="J282" s="468" t="s">
        <v>2937</v>
      </c>
      <c r="K282" s="468" t="s">
        <v>2937</v>
      </c>
      <c r="L282" s="468" t="s">
        <v>1542</v>
      </c>
      <c r="M282" s="468" t="s">
        <v>2938</v>
      </c>
      <c r="N282" s="468" t="s">
        <v>1542</v>
      </c>
      <c r="O282" s="469"/>
      <c r="P282" s="379">
        <v>0</v>
      </c>
      <c r="Q282" s="379">
        <v>0</v>
      </c>
      <c r="R282" s="379">
        <v>0</v>
      </c>
      <c r="S282" s="379">
        <v>0</v>
      </c>
      <c r="T282" s="379">
        <v>0</v>
      </c>
      <c r="U282" s="379">
        <v>0</v>
      </c>
      <c r="V282" s="379">
        <v>0</v>
      </c>
      <c r="W282" s="379">
        <v>0</v>
      </c>
      <c r="X282" s="379">
        <v>0</v>
      </c>
      <c r="Y282" s="379">
        <v>0</v>
      </c>
      <c r="Z282" s="379">
        <v>0</v>
      </c>
      <c r="AA282" s="379">
        <v>0</v>
      </c>
      <c r="AB282" s="379">
        <v>0</v>
      </c>
      <c r="AC282" s="379"/>
      <c r="AD282" s="379"/>
      <c r="AE282" s="379">
        <v>0</v>
      </c>
      <c r="AF282" s="481"/>
      <c r="AG282" s="482"/>
      <c r="AH282" s="471"/>
      <c r="AI282" s="471"/>
      <c r="AJ282" s="471"/>
      <c r="AK282" s="472"/>
      <c r="AL282" s="471">
        <v>0</v>
      </c>
      <c r="AM282" s="473">
        <v>0</v>
      </c>
      <c r="AN282" s="471"/>
      <c r="AO282" s="474">
        <v>0</v>
      </c>
      <c r="AP282" s="475"/>
      <c r="AQ282" s="476">
        <v>0</v>
      </c>
      <c r="AR282" s="471"/>
      <c r="AS282" s="471"/>
      <c r="AT282" s="471"/>
      <c r="AU282" s="471"/>
      <c r="AV282" s="477">
        <v>0</v>
      </c>
      <c r="AW282" s="471">
        <v>0</v>
      </c>
      <c r="AX282" s="471"/>
      <c r="AY282" s="473">
        <v>0</v>
      </c>
      <c r="AZ282" s="478"/>
      <c r="BA282" s="479">
        <v>0</v>
      </c>
      <c r="BC282" s="468" t="s">
        <v>2937</v>
      </c>
      <c r="BD282" s="468" t="s">
        <v>2937</v>
      </c>
      <c r="BE282" s="468" t="s">
        <v>2937</v>
      </c>
      <c r="BF282" s="468" t="s">
        <v>2937</v>
      </c>
      <c r="BG282" s="468" t="s">
        <v>1542</v>
      </c>
      <c r="BH282" s="468" t="s">
        <v>2938</v>
      </c>
      <c r="BI282" s="468" t="s">
        <v>1542</v>
      </c>
      <c r="BK282" s="468" t="b">
        <v>1</v>
      </c>
      <c r="BL282" s="468" t="b">
        <v>1</v>
      </c>
      <c r="BM282" s="468" t="b">
        <v>1</v>
      </c>
      <c r="BN282" s="468" t="b">
        <v>1</v>
      </c>
      <c r="BO282" s="468" t="b">
        <v>1</v>
      </c>
      <c r="BP282" s="468" t="b">
        <v>1</v>
      </c>
      <c r="BQ282" s="468" t="b">
        <v>1</v>
      </c>
      <c r="BS282" s="710"/>
    </row>
    <row r="283" spans="1:71" s="480" customFormat="1" ht="12" customHeight="1" x14ac:dyDescent="0.2">
      <c r="A283" s="383">
        <v>16500753</v>
      </c>
      <c r="B283" s="384" t="s">
        <v>3206</v>
      </c>
      <c r="C283" s="466" t="s">
        <v>1824</v>
      </c>
      <c r="D283" s="467" t="s">
        <v>1542</v>
      </c>
      <c r="E283" s="705"/>
      <c r="F283" s="466"/>
      <c r="G283" s="467"/>
      <c r="H283" s="468" t="s">
        <v>2937</v>
      </c>
      <c r="I283" s="468" t="s">
        <v>2937</v>
      </c>
      <c r="J283" s="468" t="s">
        <v>2937</v>
      </c>
      <c r="K283" s="468" t="s">
        <v>2937</v>
      </c>
      <c r="L283" s="468" t="s">
        <v>1542</v>
      </c>
      <c r="M283" s="468" t="s">
        <v>2938</v>
      </c>
      <c r="N283" s="468" t="s">
        <v>1542</v>
      </c>
      <c r="O283" s="469"/>
      <c r="P283" s="379">
        <v>397475.42</v>
      </c>
      <c r="Q283" s="379">
        <v>996286.06</v>
      </c>
      <c r="R283" s="379">
        <v>238485.26</v>
      </c>
      <c r="S283" s="379">
        <v>158990.18</v>
      </c>
      <c r="T283" s="379">
        <v>79495.100000000006</v>
      </c>
      <c r="U283" s="379">
        <v>0</v>
      </c>
      <c r="V283" s="379">
        <v>924033.14</v>
      </c>
      <c r="W283" s="379">
        <v>840060.66</v>
      </c>
      <c r="X283" s="379">
        <v>756088.18</v>
      </c>
      <c r="Y283" s="379">
        <v>672115.7</v>
      </c>
      <c r="Z283" s="379">
        <v>588143.22</v>
      </c>
      <c r="AA283" s="379">
        <v>504170.74</v>
      </c>
      <c r="AB283" s="379">
        <v>420198.26</v>
      </c>
      <c r="AC283" s="379"/>
      <c r="AD283" s="379"/>
      <c r="AE283" s="379">
        <v>513892.09</v>
      </c>
      <c r="AF283" s="481"/>
      <c r="AG283" s="482"/>
      <c r="AH283" s="471"/>
      <c r="AI283" s="471"/>
      <c r="AJ283" s="471"/>
      <c r="AK283" s="472"/>
      <c r="AL283" s="471">
        <v>0</v>
      </c>
      <c r="AM283" s="473">
        <v>513892.09</v>
      </c>
      <c r="AN283" s="471"/>
      <c r="AO283" s="474">
        <v>513892.09</v>
      </c>
      <c r="AP283" s="475"/>
      <c r="AQ283" s="476">
        <v>420198.26</v>
      </c>
      <c r="AR283" s="471"/>
      <c r="AS283" s="471"/>
      <c r="AT283" s="471"/>
      <c r="AU283" s="471"/>
      <c r="AV283" s="477">
        <v>0</v>
      </c>
      <c r="AW283" s="471">
        <v>420198.26</v>
      </c>
      <c r="AX283" s="471"/>
      <c r="AY283" s="473">
        <v>420198.26</v>
      </c>
      <c r="AZ283" s="478"/>
      <c r="BA283" s="479">
        <v>0</v>
      </c>
      <c r="BC283" s="468" t="s">
        <v>2937</v>
      </c>
      <c r="BD283" s="468" t="s">
        <v>2937</v>
      </c>
      <c r="BE283" s="468" t="s">
        <v>2937</v>
      </c>
      <c r="BF283" s="468" t="s">
        <v>2937</v>
      </c>
      <c r="BG283" s="468" t="s">
        <v>1542</v>
      </c>
      <c r="BH283" s="468" t="s">
        <v>2938</v>
      </c>
      <c r="BI283" s="468" t="s">
        <v>1542</v>
      </c>
      <c r="BK283" s="468" t="b">
        <v>1</v>
      </c>
      <c r="BL283" s="468" t="b">
        <v>1</v>
      </c>
      <c r="BM283" s="468" t="b">
        <v>1</v>
      </c>
      <c r="BN283" s="468" t="b">
        <v>1</v>
      </c>
      <c r="BO283" s="468" t="b">
        <v>1</v>
      </c>
      <c r="BP283" s="468" t="b">
        <v>1</v>
      </c>
      <c r="BQ283" s="468" t="b">
        <v>1</v>
      </c>
      <c r="BS283" s="710"/>
    </row>
    <row r="284" spans="1:71" s="480" customFormat="1" ht="12" customHeight="1" x14ac:dyDescent="0.2">
      <c r="A284" s="383">
        <v>16500763</v>
      </c>
      <c r="B284" s="384" t="s">
        <v>3207</v>
      </c>
      <c r="C284" s="466" t="s">
        <v>1825</v>
      </c>
      <c r="D284" s="467" t="s">
        <v>1542</v>
      </c>
      <c r="E284" s="705"/>
      <c r="F284" s="466"/>
      <c r="G284" s="467"/>
      <c r="H284" s="468" t="s">
        <v>2937</v>
      </c>
      <c r="I284" s="468" t="s">
        <v>2937</v>
      </c>
      <c r="J284" s="468" t="s">
        <v>2937</v>
      </c>
      <c r="K284" s="468" t="s">
        <v>2937</v>
      </c>
      <c r="L284" s="468" t="s">
        <v>1542</v>
      </c>
      <c r="M284" s="468" t="s">
        <v>2938</v>
      </c>
      <c r="N284" s="468" t="s">
        <v>1542</v>
      </c>
      <c r="O284" s="469"/>
      <c r="P284" s="379">
        <v>0</v>
      </c>
      <c r="Q284" s="379">
        <v>0</v>
      </c>
      <c r="R284" s="379">
        <v>0</v>
      </c>
      <c r="S284" s="379">
        <v>0</v>
      </c>
      <c r="T284" s="379">
        <v>0</v>
      </c>
      <c r="U284" s="379">
        <v>0</v>
      </c>
      <c r="V284" s="379">
        <v>0</v>
      </c>
      <c r="W284" s="379">
        <v>0</v>
      </c>
      <c r="X284" s="379">
        <v>0</v>
      </c>
      <c r="Y284" s="379">
        <v>0</v>
      </c>
      <c r="Z284" s="379">
        <v>0</v>
      </c>
      <c r="AA284" s="379">
        <v>0</v>
      </c>
      <c r="AB284" s="379">
        <v>0</v>
      </c>
      <c r="AC284" s="379"/>
      <c r="AD284" s="379"/>
      <c r="AE284" s="379">
        <v>0</v>
      </c>
      <c r="AF284" s="481"/>
      <c r="AG284" s="482"/>
      <c r="AH284" s="471"/>
      <c r="AI284" s="471"/>
      <c r="AJ284" s="471"/>
      <c r="AK284" s="472"/>
      <c r="AL284" s="471">
        <v>0</v>
      </c>
      <c r="AM284" s="473">
        <v>0</v>
      </c>
      <c r="AN284" s="471"/>
      <c r="AO284" s="474">
        <v>0</v>
      </c>
      <c r="AP284" s="475"/>
      <c r="AQ284" s="476">
        <v>0</v>
      </c>
      <c r="AR284" s="471"/>
      <c r="AS284" s="471"/>
      <c r="AT284" s="471"/>
      <c r="AU284" s="471"/>
      <c r="AV284" s="477">
        <v>0</v>
      </c>
      <c r="AW284" s="471">
        <v>0</v>
      </c>
      <c r="AX284" s="471"/>
      <c r="AY284" s="473">
        <v>0</v>
      </c>
      <c r="AZ284" s="478"/>
      <c r="BA284" s="479">
        <v>0</v>
      </c>
      <c r="BC284" s="468" t="s">
        <v>2937</v>
      </c>
      <c r="BD284" s="468" t="s">
        <v>2937</v>
      </c>
      <c r="BE284" s="468" t="s">
        <v>2937</v>
      </c>
      <c r="BF284" s="468" t="s">
        <v>2937</v>
      </c>
      <c r="BG284" s="468" t="s">
        <v>1542</v>
      </c>
      <c r="BH284" s="468" t="s">
        <v>2938</v>
      </c>
      <c r="BI284" s="468" t="s">
        <v>1542</v>
      </c>
      <c r="BK284" s="468" t="b">
        <v>1</v>
      </c>
      <c r="BL284" s="468" t="b">
        <v>1</v>
      </c>
      <c r="BM284" s="468" t="b">
        <v>1</v>
      </c>
      <c r="BN284" s="468" t="b">
        <v>1</v>
      </c>
      <c r="BO284" s="468" t="b">
        <v>1</v>
      </c>
      <c r="BP284" s="468" t="b">
        <v>1</v>
      </c>
      <c r="BQ284" s="468" t="b">
        <v>1</v>
      </c>
      <c r="BS284" s="710"/>
    </row>
    <row r="285" spans="1:71" s="480" customFormat="1" ht="12" customHeight="1" x14ac:dyDescent="0.2">
      <c r="A285" s="383">
        <v>16500783</v>
      </c>
      <c r="B285" s="384" t="s">
        <v>3208</v>
      </c>
      <c r="C285" s="466" t="s">
        <v>1826</v>
      </c>
      <c r="D285" s="467" t="s">
        <v>1542</v>
      </c>
      <c r="E285" s="705"/>
      <c r="F285" s="466"/>
      <c r="G285" s="467"/>
      <c r="H285" s="468" t="s">
        <v>2937</v>
      </c>
      <c r="I285" s="468" t="s">
        <v>2937</v>
      </c>
      <c r="J285" s="468" t="s">
        <v>2937</v>
      </c>
      <c r="K285" s="468" t="s">
        <v>2937</v>
      </c>
      <c r="L285" s="468" t="s">
        <v>1542</v>
      </c>
      <c r="M285" s="468" t="s">
        <v>2938</v>
      </c>
      <c r="N285" s="468" t="s">
        <v>1542</v>
      </c>
      <c r="O285" s="469"/>
      <c r="P285" s="379">
        <v>64226.25</v>
      </c>
      <c r="Q285" s="379">
        <v>57090</v>
      </c>
      <c r="R285" s="379">
        <v>49953.75</v>
      </c>
      <c r="S285" s="379">
        <v>42817.5</v>
      </c>
      <c r="T285" s="379">
        <v>35681.25</v>
      </c>
      <c r="U285" s="379">
        <v>28545</v>
      </c>
      <c r="V285" s="379">
        <v>21408.75</v>
      </c>
      <c r="W285" s="379">
        <v>14272.5</v>
      </c>
      <c r="X285" s="379">
        <v>7136.25</v>
      </c>
      <c r="Y285" s="379">
        <v>0</v>
      </c>
      <c r="Z285" s="379">
        <v>0</v>
      </c>
      <c r="AA285" s="379">
        <v>73397.5</v>
      </c>
      <c r="AB285" s="379">
        <v>66057.75</v>
      </c>
      <c r="AC285" s="379"/>
      <c r="AD285" s="379"/>
      <c r="AE285" s="379">
        <v>32953.708333333336</v>
      </c>
      <c r="AF285" s="481"/>
      <c r="AG285" s="482"/>
      <c r="AH285" s="471"/>
      <c r="AI285" s="471"/>
      <c r="AJ285" s="471"/>
      <c r="AK285" s="472"/>
      <c r="AL285" s="471">
        <v>0</v>
      </c>
      <c r="AM285" s="473">
        <v>32953.708333333336</v>
      </c>
      <c r="AN285" s="471"/>
      <c r="AO285" s="474">
        <v>32953.708333333336</v>
      </c>
      <c r="AP285" s="475"/>
      <c r="AQ285" s="476">
        <v>66057.75</v>
      </c>
      <c r="AR285" s="471"/>
      <c r="AS285" s="471"/>
      <c r="AT285" s="471"/>
      <c r="AU285" s="471"/>
      <c r="AV285" s="477">
        <v>0</v>
      </c>
      <c r="AW285" s="471">
        <v>66057.75</v>
      </c>
      <c r="AX285" s="471"/>
      <c r="AY285" s="473">
        <v>66057.75</v>
      </c>
      <c r="AZ285" s="478"/>
      <c r="BA285" s="479">
        <v>0</v>
      </c>
      <c r="BC285" s="468" t="s">
        <v>2937</v>
      </c>
      <c r="BD285" s="468" t="s">
        <v>2937</v>
      </c>
      <c r="BE285" s="468" t="s">
        <v>2937</v>
      </c>
      <c r="BF285" s="468" t="s">
        <v>2937</v>
      </c>
      <c r="BG285" s="468" t="s">
        <v>1542</v>
      </c>
      <c r="BH285" s="468" t="s">
        <v>2938</v>
      </c>
      <c r="BI285" s="468" t="s">
        <v>1542</v>
      </c>
      <c r="BK285" s="468" t="b">
        <v>1</v>
      </c>
      <c r="BL285" s="468" t="b">
        <v>1</v>
      </c>
      <c r="BM285" s="468" t="b">
        <v>1</v>
      </c>
      <c r="BN285" s="468" t="b">
        <v>1</v>
      </c>
      <c r="BO285" s="468" t="b">
        <v>1</v>
      </c>
      <c r="BP285" s="468" t="b">
        <v>1</v>
      </c>
      <c r="BQ285" s="468" t="b">
        <v>1</v>
      </c>
      <c r="BS285" s="710"/>
    </row>
    <row r="286" spans="1:71" s="480" customFormat="1" ht="12" customHeight="1" x14ac:dyDescent="0.2">
      <c r="A286" s="393">
        <v>16500813</v>
      </c>
      <c r="B286" s="393" t="s">
        <v>3209</v>
      </c>
      <c r="C286" s="510" t="s">
        <v>1827</v>
      </c>
      <c r="D286" s="484" t="s">
        <v>1542</v>
      </c>
      <c r="E286" s="730"/>
      <c r="F286" s="511">
        <v>43101</v>
      </c>
      <c r="G286" s="484"/>
      <c r="H286" s="486" t="s">
        <v>2937</v>
      </c>
      <c r="I286" s="486" t="s">
        <v>2937</v>
      </c>
      <c r="J286" s="486" t="s">
        <v>2937</v>
      </c>
      <c r="K286" s="486" t="s">
        <v>2937</v>
      </c>
      <c r="L286" s="486" t="s">
        <v>1542</v>
      </c>
      <c r="M286" s="486" t="s">
        <v>2938</v>
      </c>
      <c r="N286" s="486" t="s">
        <v>1542</v>
      </c>
      <c r="O286" s="487"/>
      <c r="P286" s="381">
        <v>0</v>
      </c>
      <c r="Q286" s="381">
        <v>930056.42</v>
      </c>
      <c r="R286" s="381">
        <v>930056.42</v>
      </c>
      <c r="S286" s="381">
        <v>760955.26</v>
      </c>
      <c r="T286" s="381">
        <v>676404.68</v>
      </c>
      <c r="U286" s="381">
        <v>591854.1</v>
      </c>
      <c r="V286" s="381">
        <v>507303.52</v>
      </c>
      <c r="W286" s="381">
        <v>422752.94</v>
      </c>
      <c r="X286" s="381">
        <v>338202.36</v>
      </c>
      <c r="Y286" s="381">
        <v>253651.78</v>
      </c>
      <c r="Z286" s="381">
        <v>169101.2</v>
      </c>
      <c r="AA286" s="381">
        <v>84550.62</v>
      </c>
      <c r="AB286" s="381">
        <v>0</v>
      </c>
      <c r="AC286" s="381"/>
      <c r="AD286" s="381"/>
      <c r="AE286" s="381">
        <v>472074.10833333345</v>
      </c>
      <c r="AF286" s="488"/>
      <c r="AG286" s="489"/>
      <c r="AH286" s="490"/>
      <c r="AI286" s="490"/>
      <c r="AJ286" s="490"/>
      <c r="AK286" s="491"/>
      <c r="AL286" s="490">
        <v>0</v>
      </c>
      <c r="AM286" s="492">
        <v>472074.10833333345</v>
      </c>
      <c r="AN286" s="490"/>
      <c r="AO286" s="493">
        <v>472074.10833333345</v>
      </c>
      <c r="AP286" s="490"/>
      <c r="AQ286" s="494">
        <v>0</v>
      </c>
      <c r="AR286" s="490"/>
      <c r="AS286" s="490"/>
      <c r="AT286" s="490"/>
      <c r="AU286" s="490"/>
      <c r="AV286" s="495">
        <v>0</v>
      </c>
      <c r="AW286" s="490">
        <v>0</v>
      </c>
      <c r="AX286" s="490"/>
      <c r="AY286" s="492">
        <v>0</v>
      </c>
      <c r="AZ286" s="731"/>
      <c r="BA286" s="479">
        <v>0</v>
      </c>
      <c r="BC286" s="486" t="s">
        <v>2937</v>
      </c>
      <c r="BD286" s="486" t="s">
        <v>2937</v>
      </c>
      <c r="BE286" s="486" t="s">
        <v>2937</v>
      </c>
      <c r="BF286" s="468" t="s">
        <v>2937</v>
      </c>
      <c r="BG286" s="468" t="s">
        <v>1542</v>
      </c>
      <c r="BH286" s="468" t="s">
        <v>2938</v>
      </c>
      <c r="BI286" s="468" t="s">
        <v>1542</v>
      </c>
      <c r="BK286" s="468" t="b">
        <v>1</v>
      </c>
      <c r="BL286" s="468" t="b">
        <v>1</v>
      </c>
      <c r="BM286" s="468" t="b">
        <v>1</v>
      </c>
      <c r="BN286" s="468" t="b">
        <v>1</v>
      </c>
      <c r="BO286" s="468" t="b">
        <v>1</v>
      </c>
      <c r="BP286" s="468" t="b">
        <v>1</v>
      </c>
      <c r="BQ286" s="468" t="b">
        <v>1</v>
      </c>
      <c r="BS286" s="710"/>
    </row>
    <row r="287" spans="1:71" s="480" customFormat="1" ht="12" customHeight="1" x14ac:dyDescent="0.2">
      <c r="A287" s="393">
        <v>16500833</v>
      </c>
      <c r="B287" s="393" t="s">
        <v>3210</v>
      </c>
      <c r="C287" s="510" t="s">
        <v>1828</v>
      </c>
      <c r="D287" s="484" t="s">
        <v>1542</v>
      </c>
      <c r="E287" s="730"/>
      <c r="F287" s="511">
        <v>43132</v>
      </c>
      <c r="G287" s="484"/>
      <c r="H287" s="486" t="s">
        <v>2937</v>
      </c>
      <c r="I287" s="486" t="s">
        <v>2937</v>
      </c>
      <c r="J287" s="486" t="s">
        <v>2937</v>
      </c>
      <c r="K287" s="486" t="s">
        <v>2937</v>
      </c>
      <c r="L287" s="486" t="s">
        <v>1542</v>
      </c>
      <c r="M287" s="486" t="s">
        <v>2938</v>
      </c>
      <c r="N287" s="486" t="s">
        <v>1542</v>
      </c>
      <c r="O287" s="487"/>
      <c r="P287" s="381">
        <v>0</v>
      </c>
      <c r="Q287" s="381">
        <v>0</v>
      </c>
      <c r="R287" s="381">
        <v>616641.56000000006</v>
      </c>
      <c r="S287" s="381">
        <v>554977.4</v>
      </c>
      <c r="T287" s="381">
        <v>493313.24</v>
      </c>
      <c r="U287" s="381">
        <v>431649.08</v>
      </c>
      <c r="V287" s="381">
        <v>369984.92</v>
      </c>
      <c r="W287" s="381">
        <v>308320.76</v>
      </c>
      <c r="X287" s="381">
        <v>246656.6</v>
      </c>
      <c r="Y287" s="381">
        <v>184992.44</v>
      </c>
      <c r="Z287" s="381">
        <v>123328.28</v>
      </c>
      <c r="AA287" s="381">
        <v>61664.12</v>
      </c>
      <c r="AB287" s="381">
        <v>0</v>
      </c>
      <c r="AC287" s="381"/>
      <c r="AD287" s="381"/>
      <c r="AE287" s="381">
        <v>282627.36666666664</v>
      </c>
      <c r="AF287" s="488"/>
      <c r="AG287" s="489"/>
      <c r="AH287" s="490"/>
      <c r="AI287" s="490"/>
      <c r="AJ287" s="490"/>
      <c r="AK287" s="491"/>
      <c r="AL287" s="490">
        <v>0</v>
      </c>
      <c r="AM287" s="492">
        <v>282627.36666666664</v>
      </c>
      <c r="AN287" s="490"/>
      <c r="AO287" s="493">
        <v>282627.36666666664</v>
      </c>
      <c r="AP287" s="490"/>
      <c r="AQ287" s="494">
        <v>0</v>
      </c>
      <c r="AR287" s="490"/>
      <c r="AS287" s="490"/>
      <c r="AT287" s="490"/>
      <c r="AU287" s="490"/>
      <c r="AV287" s="495">
        <v>0</v>
      </c>
      <c r="AW287" s="490">
        <v>0</v>
      </c>
      <c r="AX287" s="490"/>
      <c r="AY287" s="492">
        <v>0</v>
      </c>
      <c r="AZ287" s="731"/>
      <c r="BA287" s="479">
        <v>0</v>
      </c>
      <c r="BC287" s="486" t="s">
        <v>2937</v>
      </c>
      <c r="BD287" s="486" t="s">
        <v>2937</v>
      </c>
      <c r="BE287" s="486" t="s">
        <v>2937</v>
      </c>
      <c r="BF287" s="468" t="s">
        <v>2937</v>
      </c>
      <c r="BG287" s="468" t="s">
        <v>1542</v>
      </c>
      <c r="BH287" s="468" t="s">
        <v>2938</v>
      </c>
      <c r="BI287" s="468" t="s">
        <v>1542</v>
      </c>
      <c r="BK287" s="468" t="b">
        <v>1</v>
      </c>
      <c r="BL287" s="468" t="b">
        <v>1</v>
      </c>
      <c r="BM287" s="468" t="b">
        <v>1</v>
      </c>
      <c r="BN287" s="468" t="b">
        <v>1</v>
      </c>
      <c r="BO287" s="468" t="b">
        <v>1</v>
      </c>
      <c r="BP287" s="468" t="b">
        <v>1</v>
      </c>
      <c r="BQ287" s="468" t="b">
        <v>1</v>
      </c>
      <c r="BS287" s="710"/>
    </row>
    <row r="288" spans="1:71" s="480" customFormat="1" ht="12" customHeight="1" x14ac:dyDescent="0.2">
      <c r="A288" s="393">
        <v>16500843</v>
      </c>
      <c r="B288" s="393" t="s">
        <v>3211</v>
      </c>
      <c r="C288" s="510" t="s">
        <v>1829</v>
      </c>
      <c r="D288" s="484" t="s">
        <v>1542</v>
      </c>
      <c r="E288" s="730"/>
      <c r="F288" s="511">
        <v>43101</v>
      </c>
      <c r="G288" s="484"/>
      <c r="H288" s="486" t="s">
        <v>2937</v>
      </c>
      <c r="I288" s="486" t="s">
        <v>2937</v>
      </c>
      <c r="J288" s="486" t="s">
        <v>2937</v>
      </c>
      <c r="K288" s="486" t="s">
        <v>2937</v>
      </c>
      <c r="L288" s="486" t="s">
        <v>1542</v>
      </c>
      <c r="M288" s="486" t="s">
        <v>2938</v>
      </c>
      <c r="N288" s="486" t="s">
        <v>1542</v>
      </c>
      <c r="O288" s="487"/>
      <c r="P288" s="381">
        <v>0</v>
      </c>
      <c r="Q288" s="381">
        <v>180157.92</v>
      </c>
      <c r="R288" s="381">
        <v>163779.93</v>
      </c>
      <c r="S288" s="381">
        <v>147401.94</v>
      </c>
      <c r="T288" s="381">
        <v>131023.95</v>
      </c>
      <c r="U288" s="381">
        <v>114645.96</v>
      </c>
      <c r="V288" s="381">
        <v>98267.97</v>
      </c>
      <c r="W288" s="381">
        <v>81889.98</v>
      </c>
      <c r="X288" s="381">
        <v>65511.99</v>
      </c>
      <c r="Y288" s="381">
        <v>49134</v>
      </c>
      <c r="Z288" s="381">
        <v>32756.01</v>
      </c>
      <c r="AA288" s="381">
        <v>16378.02</v>
      </c>
      <c r="AB288" s="381">
        <v>0</v>
      </c>
      <c r="AC288" s="381"/>
      <c r="AD288" s="381"/>
      <c r="AE288" s="381">
        <v>90078.972499999989</v>
      </c>
      <c r="AF288" s="488"/>
      <c r="AG288" s="489"/>
      <c r="AH288" s="490"/>
      <c r="AI288" s="490"/>
      <c r="AJ288" s="490"/>
      <c r="AK288" s="491"/>
      <c r="AL288" s="490">
        <v>0</v>
      </c>
      <c r="AM288" s="492">
        <v>90078.972499999989</v>
      </c>
      <c r="AN288" s="490"/>
      <c r="AO288" s="493">
        <v>90078.972499999989</v>
      </c>
      <c r="AP288" s="490"/>
      <c r="AQ288" s="494">
        <v>0</v>
      </c>
      <c r="AR288" s="490"/>
      <c r="AS288" s="490"/>
      <c r="AT288" s="490"/>
      <c r="AU288" s="490"/>
      <c r="AV288" s="495">
        <v>0</v>
      </c>
      <c r="AW288" s="490">
        <v>0</v>
      </c>
      <c r="AX288" s="490"/>
      <c r="AY288" s="492">
        <v>0</v>
      </c>
      <c r="AZ288" s="731"/>
      <c r="BA288" s="479">
        <v>0</v>
      </c>
      <c r="BC288" s="486" t="s">
        <v>2937</v>
      </c>
      <c r="BD288" s="486" t="s">
        <v>2937</v>
      </c>
      <c r="BE288" s="486" t="s">
        <v>2937</v>
      </c>
      <c r="BF288" s="468" t="s">
        <v>2937</v>
      </c>
      <c r="BG288" s="468" t="s">
        <v>1542</v>
      </c>
      <c r="BH288" s="468" t="s">
        <v>2938</v>
      </c>
      <c r="BI288" s="468" t="s">
        <v>1542</v>
      </c>
      <c r="BK288" s="468" t="b">
        <v>1</v>
      </c>
      <c r="BL288" s="468" t="b">
        <v>1</v>
      </c>
      <c r="BM288" s="468" t="b">
        <v>1</v>
      </c>
      <c r="BN288" s="468" t="b">
        <v>1</v>
      </c>
      <c r="BO288" s="468" t="b">
        <v>1</v>
      </c>
      <c r="BP288" s="468" t="b">
        <v>1</v>
      </c>
      <c r="BQ288" s="468" t="b">
        <v>1</v>
      </c>
      <c r="BS288" s="710"/>
    </row>
    <row r="289" spans="1:71" s="480" customFormat="1" ht="12" customHeight="1" x14ac:dyDescent="0.2">
      <c r="A289" s="755">
        <v>16500853</v>
      </c>
      <c r="B289" s="755"/>
      <c r="C289" s="736" t="s">
        <v>1830</v>
      </c>
      <c r="D289" s="714" t="s">
        <v>1542</v>
      </c>
      <c r="E289" s="715"/>
      <c r="F289" s="737">
        <v>43374</v>
      </c>
      <c r="G289" s="714"/>
      <c r="H289" s="717" t="s">
        <v>2937</v>
      </c>
      <c r="I289" s="717" t="s">
        <v>2937</v>
      </c>
      <c r="J289" s="717" t="s">
        <v>2937</v>
      </c>
      <c r="K289" s="717" t="s">
        <v>2937</v>
      </c>
      <c r="L289" s="717" t="s">
        <v>1542</v>
      </c>
      <c r="M289" s="717" t="s">
        <v>2938</v>
      </c>
      <c r="N289" s="717" t="s">
        <v>1542</v>
      </c>
      <c r="O289" s="718"/>
      <c r="P289" s="719"/>
      <c r="Q289" s="719"/>
      <c r="R289" s="719"/>
      <c r="S289" s="719"/>
      <c r="T289" s="719"/>
      <c r="U289" s="719"/>
      <c r="V289" s="719"/>
      <c r="W289" s="719"/>
      <c r="X289" s="719"/>
      <c r="Y289" s="719"/>
      <c r="Z289" s="719">
        <v>367389</v>
      </c>
      <c r="AA289" s="719">
        <v>333990</v>
      </c>
      <c r="AB289" s="719">
        <v>300591</v>
      </c>
      <c r="AC289" s="719"/>
      <c r="AD289" s="719"/>
      <c r="AE289" s="719">
        <v>70972.875</v>
      </c>
      <c r="AF289" s="720"/>
      <c r="AG289" s="721"/>
      <c r="AH289" s="722"/>
      <c r="AI289" s="722"/>
      <c r="AJ289" s="722"/>
      <c r="AK289" s="723"/>
      <c r="AL289" s="722">
        <v>0</v>
      </c>
      <c r="AM289" s="724">
        <v>70972.875</v>
      </c>
      <c r="AN289" s="722"/>
      <c r="AO289" s="725">
        <v>70972.875</v>
      </c>
      <c r="AP289" s="722"/>
      <c r="AQ289" s="726">
        <v>300591</v>
      </c>
      <c r="AR289" s="722"/>
      <c r="AS289" s="722"/>
      <c r="AT289" s="722"/>
      <c r="AU289" s="722"/>
      <c r="AV289" s="727">
        <v>0</v>
      </c>
      <c r="AW289" s="722">
        <v>300591</v>
      </c>
      <c r="AX289" s="722"/>
      <c r="AY289" s="724">
        <v>300591</v>
      </c>
      <c r="AZ289" s="728"/>
      <c r="BA289" s="479">
        <v>0</v>
      </c>
      <c r="BC289" s="486"/>
      <c r="BD289" s="486"/>
      <c r="BE289" s="486"/>
      <c r="BF289" s="468"/>
      <c r="BG289" s="468"/>
      <c r="BH289" s="468"/>
      <c r="BI289" s="468"/>
      <c r="BK289" s="468"/>
      <c r="BL289" s="468"/>
      <c r="BM289" s="468"/>
      <c r="BN289" s="468"/>
      <c r="BO289" s="468"/>
      <c r="BP289" s="468"/>
      <c r="BQ289" s="468"/>
      <c r="BS289" s="710"/>
    </row>
    <row r="290" spans="1:71" s="480" customFormat="1" ht="12" customHeight="1" x14ac:dyDescent="0.2">
      <c r="A290" s="393">
        <v>16500873</v>
      </c>
      <c r="B290" s="393" t="s">
        <v>3212</v>
      </c>
      <c r="C290" s="510" t="s">
        <v>1831</v>
      </c>
      <c r="D290" s="484" t="s">
        <v>1542</v>
      </c>
      <c r="E290" s="730"/>
      <c r="F290" s="511">
        <v>43101</v>
      </c>
      <c r="G290" s="484"/>
      <c r="H290" s="486" t="s">
        <v>2937</v>
      </c>
      <c r="I290" s="486" t="s">
        <v>2937</v>
      </c>
      <c r="J290" s="486" t="s">
        <v>2937</v>
      </c>
      <c r="K290" s="486" t="s">
        <v>2937</v>
      </c>
      <c r="L290" s="486" t="s">
        <v>1542</v>
      </c>
      <c r="M290" s="486" t="s">
        <v>2938</v>
      </c>
      <c r="N290" s="486" t="s">
        <v>1542</v>
      </c>
      <c r="O290" s="487"/>
      <c r="P290" s="381">
        <v>0</v>
      </c>
      <c r="Q290" s="381">
        <v>88671.84</v>
      </c>
      <c r="R290" s="381">
        <v>80610.759999999995</v>
      </c>
      <c r="S290" s="381">
        <v>72549.679999999993</v>
      </c>
      <c r="T290" s="381">
        <v>64488.6</v>
      </c>
      <c r="U290" s="381">
        <v>56427.519999999997</v>
      </c>
      <c r="V290" s="381">
        <v>48366.44</v>
      </c>
      <c r="W290" s="381">
        <v>40305.360000000001</v>
      </c>
      <c r="X290" s="381">
        <v>32244.28</v>
      </c>
      <c r="Y290" s="381">
        <v>24183.200000000001</v>
      </c>
      <c r="Z290" s="381">
        <v>16122.12</v>
      </c>
      <c r="AA290" s="381">
        <v>8061.04</v>
      </c>
      <c r="AB290" s="381">
        <v>106791.33</v>
      </c>
      <c r="AC290" s="381"/>
      <c r="AD290" s="381"/>
      <c r="AE290" s="381">
        <v>48785.542083333334</v>
      </c>
      <c r="AF290" s="488"/>
      <c r="AG290" s="489"/>
      <c r="AH290" s="490"/>
      <c r="AI290" s="490"/>
      <c r="AJ290" s="490"/>
      <c r="AK290" s="491"/>
      <c r="AL290" s="490">
        <v>0</v>
      </c>
      <c r="AM290" s="492">
        <v>48785.542083333334</v>
      </c>
      <c r="AN290" s="490"/>
      <c r="AO290" s="493">
        <v>48785.542083333334</v>
      </c>
      <c r="AP290" s="490"/>
      <c r="AQ290" s="494">
        <v>106791.33</v>
      </c>
      <c r="AR290" s="490"/>
      <c r="AS290" s="490"/>
      <c r="AT290" s="490"/>
      <c r="AU290" s="490"/>
      <c r="AV290" s="495">
        <v>0</v>
      </c>
      <c r="AW290" s="490">
        <v>106791.33</v>
      </c>
      <c r="AX290" s="490"/>
      <c r="AY290" s="492">
        <v>106791.33</v>
      </c>
      <c r="AZ290" s="731"/>
      <c r="BA290" s="479">
        <v>0</v>
      </c>
      <c r="BC290" s="486" t="s">
        <v>2937</v>
      </c>
      <c r="BD290" s="486" t="s">
        <v>2937</v>
      </c>
      <c r="BE290" s="486" t="s">
        <v>2937</v>
      </c>
      <c r="BF290" s="468" t="s">
        <v>2937</v>
      </c>
      <c r="BG290" s="468" t="s">
        <v>1542</v>
      </c>
      <c r="BH290" s="468" t="s">
        <v>2938</v>
      </c>
      <c r="BI290" s="468" t="s">
        <v>1542</v>
      </c>
      <c r="BK290" s="468" t="b">
        <v>1</v>
      </c>
      <c r="BL290" s="468" t="b">
        <v>1</v>
      </c>
      <c r="BM290" s="468" t="b">
        <v>1</v>
      </c>
      <c r="BN290" s="468" t="b">
        <v>1</v>
      </c>
      <c r="BO290" s="468" t="b">
        <v>1</v>
      </c>
      <c r="BP290" s="468" t="b">
        <v>1</v>
      </c>
      <c r="BQ290" s="468" t="b">
        <v>1</v>
      </c>
      <c r="BS290" s="710"/>
    </row>
    <row r="291" spans="1:71" s="480" customFormat="1" ht="12" customHeight="1" x14ac:dyDescent="0.2">
      <c r="A291" s="383">
        <v>16500881</v>
      </c>
      <c r="B291" s="384" t="s">
        <v>3213</v>
      </c>
      <c r="C291" s="466" t="s">
        <v>1832</v>
      </c>
      <c r="D291" s="467" t="s">
        <v>1542</v>
      </c>
      <c r="E291" s="705"/>
      <c r="F291" s="466"/>
      <c r="G291" s="467"/>
      <c r="H291" s="468" t="s">
        <v>2937</v>
      </c>
      <c r="I291" s="468" t="s">
        <v>2937</v>
      </c>
      <c r="J291" s="468" t="s">
        <v>2937</v>
      </c>
      <c r="K291" s="468" t="s">
        <v>2937</v>
      </c>
      <c r="L291" s="468" t="s">
        <v>1542</v>
      </c>
      <c r="M291" s="468" t="s">
        <v>2938</v>
      </c>
      <c r="N291" s="468" t="s">
        <v>1542</v>
      </c>
      <c r="O291" s="469"/>
      <c r="P291" s="379">
        <v>0</v>
      </c>
      <c r="Q291" s="379">
        <v>0</v>
      </c>
      <c r="R291" s="379">
        <v>0</v>
      </c>
      <c r="S291" s="379">
        <v>0</v>
      </c>
      <c r="T291" s="379">
        <v>0</v>
      </c>
      <c r="U291" s="379">
        <v>0</v>
      </c>
      <c r="V291" s="379">
        <v>0</v>
      </c>
      <c r="W291" s="379">
        <v>0</v>
      </c>
      <c r="X291" s="379">
        <v>0</v>
      </c>
      <c r="Y291" s="379">
        <v>0</v>
      </c>
      <c r="Z291" s="379">
        <v>0</v>
      </c>
      <c r="AA291" s="379">
        <v>0</v>
      </c>
      <c r="AB291" s="379">
        <v>0</v>
      </c>
      <c r="AC291" s="379"/>
      <c r="AD291" s="379"/>
      <c r="AE291" s="379">
        <v>0</v>
      </c>
      <c r="AF291" s="481"/>
      <c r="AG291" s="482"/>
      <c r="AH291" s="471"/>
      <c r="AI291" s="471"/>
      <c r="AJ291" s="471"/>
      <c r="AK291" s="472"/>
      <c r="AL291" s="471">
        <v>0</v>
      </c>
      <c r="AM291" s="473">
        <v>0</v>
      </c>
      <c r="AN291" s="471"/>
      <c r="AO291" s="474">
        <v>0</v>
      </c>
      <c r="AP291" s="475"/>
      <c r="AQ291" s="476">
        <v>0</v>
      </c>
      <c r="AR291" s="471"/>
      <c r="AS291" s="471"/>
      <c r="AT291" s="471"/>
      <c r="AU291" s="471"/>
      <c r="AV291" s="477">
        <v>0</v>
      </c>
      <c r="AW291" s="471">
        <v>0</v>
      </c>
      <c r="AX291" s="471"/>
      <c r="AY291" s="473">
        <v>0</v>
      </c>
      <c r="AZ291" s="478"/>
      <c r="BA291" s="479">
        <v>0</v>
      </c>
      <c r="BC291" s="468" t="s">
        <v>2937</v>
      </c>
      <c r="BD291" s="468" t="s">
        <v>2937</v>
      </c>
      <c r="BE291" s="468" t="s">
        <v>2937</v>
      </c>
      <c r="BF291" s="468" t="s">
        <v>2937</v>
      </c>
      <c r="BG291" s="468" t="s">
        <v>1542</v>
      </c>
      <c r="BH291" s="468" t="s">
        <v>2938</v>
      </c>
      <c r="BI291" s="468" t="s">
        <v>1542</v>
      </c>
      <c r="BK291" s="468" t="b">
        <v>1</v>
      </c>
      <c r="BL291" s="468" t="b">
        <v>1</v>
      </c>
      <c r="BM291" s="468" t="b">
        <v>1</v>
      </c>
      <c r="BN291" s="468" t="b">
        <v>1</v>
      </c>
      <c r="BO291" s="468" t="b">
        <v>1</v>
      </c>
      <c r="BP291" s="468" t="b">
        <v>1</v>
      </c>
      <c r="BQ291" s="468" t="b">
        <v>1</v>
      </c>
      <c r="BS291" s="710"/>
    </row>
    <row r="292" spans="1:71" s="480" customFormat="1" ht="12" customHeight="1" x14ac:dyDescent="0.2">
      <c r="A292" s="383">
        <v>16500893</v>
      </c>
      <c r="B292" s="384" t="s">
        <v>3214</v>
      </c>
      <c r="C292" s="466" t="s">
        <v>1833</v>
      </c>
      <c r="D292" s="467" t="s">
        <v>1542</v>
      </c>
      <c r="E292" s="705"/>
      <c r="F292" s="466"/>
      <c r="G292" s="467"/>
      <c r="H292" s="468" t="s">
        <v>2937</v>
      </c>
      <c r="I292" s="468" t="s">
        <v>2937</v>
      </c>
      <c r="J292" s="468" t="s">
        <v>2937</v>
      </c>
      <c r="K292" s="468" t="s">
        <v>2937</v>
      </c>
      <c r="L292" s="468" t="s">
        <v>1542</v>
      </c>
      <c r="M292" s="468" t="s">
        <v>2938</v>
      </c>
      <c r="N292" s="468" t="s">
        <v>1542</v>
      </c>
      <c r="O292" s="469"/>
      <c r="P292" s="379">
        <v>0</v>
      </c>
      <c r="Q292" s="379">
        <v>0</v>
      </c>
      <c r="R292" s="379">
        <v>0</v>
      </c>
      <c r="S292" s="379">
        <v>0</v>
      </c>
      <c r="T292" s="379">
        <v>0</v>
      </c>
      <c r="U292" s="379">
        <v>0</v>
      </c>
      <c r="V292" s="379">
        <v>0</v>
      </c>
      <c r="W292" s="379">
        <v>0</v>
      </c>
      <c r="X292" s="379">
        <v>0</v>
      </c>
      <c r="Y292" s="379">
        <v>0</v>
      </c>
      <c r="Z292" s="379">
        <v>0</v>
      </c>
      <c r="AA292" s="379">
        <v>0</v>
      </c>
      <c r="AB292" s="379">
        <v>0</v>
      </c>
      <c r="AC292" s="379"/>
      <c r="AD292" s="379"/>
      <c r="AE292" s="379">
        <v>0</v>
      </c>
      <c r="AF292" s="481"/>
      <c r="AG292" s="482"/>
      <c r="AH292" s="471"/>
      <c r="AI292" s="471"/>
      <c r="AJ292" s="471"/>
      <c r="AK292" s="472"/>
      <c r="AL292" s="471">
        <v>0</v>
      </c>
      <c r="AM292" s="473">
        <v>0</v>
      </c>
      <c r="AN292" s="471"/>
      <c r="AO292" s="474">
        <v>0</v>
      </c>
      <c r="AP292" s="475"/>
      <c r="AQ292" s="476">
        <v>0</v>
      </c>
      <c r="AR292" s="471"/>
      <c r="AS292" s="471"/>
      <c r="AT292" s="471"/>
      <c r="AU292" s="471"/>
      <c r="AV292" s="477">
        <v>0</v>
      </c>
      <c r="AW292" s="471">
        <v>0</v>
      </c>
      <c r="AX292" s="471"/>
      <c r="AY292" s="473">
        <v>0</v>
      </c>
      <c r="AZ292" s="478"/>
      <c r="BA292" s="479">
        <v>0</v>
      </c>
      <c r="BC292" s="468" t="s">
        <v>2937</v>
      </c>
      <c r="BD292" s="468" t="s">
        <v>2937</v>
      </c>
      <c r="BE292" s="468" t="s">
        <v>2937</v>
      </c>
      <c r="BF292" s="468" t="s">
        <v>2937</v>
      </c>
      <c r="BG292" s="468" t="s">
        <v>1542</v>
      </c>
      <c r="BH292" s="468" t="s">
        <v>2938</v>
      </c>
      <c r="BI292" s="468" t="s">
        <v>1542</v>
      </c>
      <c r="BK292" s="468" t="b">
        <v>1</v>
      </c>
      <c r="BL292" s="468" t="b">
        <v>1</v>
      </c>
      <c r="BM292" s="468" t="b">
        <v>1</v>
      </c>
      <c r="BN292" s="468" t="b">
        <v>1</v>
      </c>
      <c r="BO292" s="468" t="b">
        <v>1</v>
      </c>
      <c r="BP292" s="468" t="b">
        <v>1</v>
      </c>
      <c r="BQ292" s="468" t="b">
        <v>1</v>
      </c>
      <c r="BS292" s="710"/>
    </row>
    <row r="293" spans="1:71" s="480" customFormat="1" ht="12" customHeight="1" x14ac:dyDescent="0.2">
      <c r="A293" s="383">
        <v>16500901</v>
      </c>
      <c r="B293" s="384" t="s">
        <v>3215</v>
      </c>
      <c r="C293" s="466" t="s">
        <v>1834</v>
      </c>
      <c r="D293" s="467" t="s">
        <v>1541</v>
      </c>
      <c r="E293" s="705"/>
      <c r="F293" s="466"/>
      <c r="G293" s="467"/>
      <c r="H293" s="468" t="s">
        <v>2937</v>
      </c>
      <c r="I293" s="468" t="s">
        <v>2937</v>
      </c>
      <c r="J293" s="468" t="s">
        <v>2937</v>
      </c>
      <c r="K293" s="468" t="s">
        <v>1541</v>
      </c>
      <c r="L293" s="468" t="s">
        <v>2938</v>
      </c>
      <c r="M293" s="468" t="s">
        <v>2938</v>
      </c>
      <c r="N293" s="468" t="s">
        <v>2937</v>
      </c>
      <c r="O293" s="469"/>
      <c r="P293" s="379">
        <v>0</v>
      </c>
      <c r="Q293" s="379">
        <v>0</v>
      </c>
      <c r="R293" s="379">
        <v>0</v>
      </c>
      <c r="S293" s="379">
        <v>0</v>
      </c>
      <c r="T293" s="379">
        <v>0</v>
      </c>
      <c r="U293" s="379">
        <v>0</v>
      </c>
      <c r="V293" s="379">
        <v>0</v>
      </c>
      <c r="W293" s="379">
        <v>0</v>
      </c>
      <c r="X293" s="379">
        <v>0</v>
      </c>
      <c r="Y293" s="379">
        <v>0</v>
      </c>
      <c r="Z293" s="379">
        <v>0</v>
      </c>
      <c r="AA293" s="379">
        <v>0</v>
      </c>
      <c r="AB293" s="379">
        <v>0</v>
      </c>
      <c r="AC293" s="379"/>
      <c r="AD293" s="379"/>
      <c r="AE293" s="379">
        <v>0</v>
      </c>
      <c r="AF293" s="507"/>
      <c r="AG293" s="508"/>
      <c r="AH293" s="471"/>
      <c r="AI293" s="471"/>
      <c r="AJ293" s="471"/>
      <c r="AK293" s="472">
        <v>0</v>
      </c>
      <c r="AL293" s="471">
        <v>0</v>
      </c>
      <c r="AM293" s="473"/>
      <c r="AN293" s="471"/>
      <c r="AO293" s="474">
        <v>0</v>
      </c>
      <c r="AP293" s="475"/>
      <c r="AQ293" s="476">
        <v>0</v>
      </c>
      <c r="AR293" s="471"/>
      <c r="AS293" s="471"/>
      <c r="AT293" s="471"/>
      <c r="AU293" s="471">
        <v>0</v>
      </c>
      <c r="AV293" s="477">
        <v>0</v>
      </c>
      <c r="AW293" s="471"/>
      <c r="AX293" s="471"/>
      <c r="AY293" s="473">
        <v>0</v>
      </c>
      <c r="AZ293" s="478" t="s">
        <v>2910</v>
      </c>
      <c r="BA293" s="479">
        <v>0</v>
      </c>
      <c r="BC293" s="468" t="s">
        <v>2937</v>
      </c>
      <c r="BD293" s="468" t="s">
        <v>2937</v>
      </c>
      <c r="BE293" s="468" t="s">
        <v>2937</v>
      </c>
      <c r="BF293" s="468" t="s">
        <v>1541</v>
      </c>
      <c r="BG293" s="468" t="s">
        <v>2938</v>
      </c>
      <c r="BH293" s="468" t="s">
        <v>2938</v>
      </c>
      <c r="BI293" s="468" t="s">
        <v>2937</v>
      </c>
      <c r="BK293" s="468" t="b">
        <v>1</v>
      </c>
      <c r="BL293" s="468" t="b">
        <v>1</v>
      </c>
      <c r="BM293" s="468" t="b">
        <v>1</v>
      </c>
      <c r="BN293" s="468" t="b">
        <v>1</v>
      </c>
      <c r="BO293" s="468" t="b">
        <v>1</v>
      </c>
      <c r="BP293" s="468" t="b">
        <v>1</v>
      </c>
      <c r="BQ293" s="468" t="b">
        <v>1</v>
      </c>
      <c r="BS293" s="710"/>
    </row>
    <row r="294" spans="1:71" s="480" customFormat="1" ht="12" customHeight="1" x14ac:dyDescent="0.2">
      <c r="A294" s="383">
        <v>16500911</v>
      </c>
      <c r="B294" s="384" t="s">
        <v>3216</v>
      </c>
      <c r="C294" s="466" t="s">
        <v>1835</v>
      </c>
      <c r="D294" s="467" t="s">
        <v>1542</v>
      </c>
      <c r="E294" s="705"/>
      <c r="F294" s="466"/>
      <c r="G294" s="467"/>
      <c r="H294" s="468" t="s">
        <v>2937</v>
      </c>
      <c r="I294" s="468" t="s">
        <v>2937</v>
      </c>
      <c r="J294" s="468" t="s">
        <v>2937</v>
      </c>
      <c r="K294" s="468" t="s">
        <v>2937</v>
      </c>
      <c r="L294" s="468" t="s">
        <v>1542</v>
      </c>
      <c r="M294" s="468" t="s">
        <v>2938</v>
      </c>
      <c r="N294" s="468" t="s">
        <v>1542</v>
      </c>
      <c r="O294" s="469"/>
      <c r="P294" s="379">
        <v>0</v>
      </c>
      <c r="Q294" s="379">
        <v>0</v>
      </c>
      <c r="R294" s="379">
        <v>0</v>
      </c>
      <c r="S294" s="379">
        <v>0</v>
      </c>
      <c r="T294" s="379">
        <v>0</v>
      </c>
      <c r="U294" s="379">
        <v>0</v>
      </c>
      <c r="V294" s="379">
        <v>0</v>
      </c>
      <c r="W294" s="379">
        <v>0</v>
      </c>
      <c r="X294" s="379">
        <v>0</v>
      </c>
      <c r="Y294" s="379">
        <v>0</v>
      </c>
      <c r="Z294" s="379">
        <v>0</v>
      </c>
      <c r="AA294" s="379">
        <v>0</v>
      </c>
      <c r="AB294" s="379">
        <v>0</v>
      </c>
      <c r="AC294" s="379"/>
      <c r="AD294" s="379"/>
      <c r="AE294" s="379">
        <v>0</v>
      </c>
      <c r="AF294" s="481"/>
      <c r="AG294" s="482"/>
      <c r="AH294" s="471"/>
      <c r="AI294" s="471"/>
      <c r="AJ294" s="471"/>
      <c r="AK294" s="472"/>
      <c r="AL294" s="471">
        <v>0</v>
      </c>
      <c r="AM294" s="473">
        <v>0</v>
      </c>
      <c r="AN294" s="471"/>
      <c r="AO294" s="474">
        <v>0</v>
      </c>
      <c r="AP294" s="475"/>
      <c r="AQ294" s="476">
        <v>0</v>
      </c>
      <c r="AR294" s="471"/>
      <c r="AS294" s="471"/>
      <c r="AT294" s="471"/>
      <c r="AU294" s="471"/>
      <c r="AV294" s="477">
        <v>0</v>
      </c>
      <c r="AW294" s="471">
        <v>0</v>
      </c>
      <c r="AX294" s="471"/>
      <c r="AY294" s="473">
        <v>0</v>
      </c>
      <c r="AZ294" s="478"/>
      <c r="BA294" s="479">
        <v>0</v>
      </c>
      <c r="BC294" s="468" t="s">
        <v>2937</v>
      </c>
      <c r="BD294" s="468" t="s">
        <v>2937</v>
      </c>
      <c r="BE294" s="468" t="s">
        <v>2937</v>
      </c>
      <c r="BF294" s="468" t="s">
        <v>2937</v>
      </c>
      <c r="BG294" s="468" t="s">
        <v>1542</v>
      </c>
      <c r="BH294" s="468" t="s">
        <v>2938</v>
      </c>
      <c r="BI294" s="468" t="s">
        <v>1542</v>
      </c>
      <c r="BK294" s="468" t="b">
        <v>1</v>
      </c>
      <c r="BL294" s="468" t="b">
        <v>1</v>
      </c>
      <c r="BM294" s="468" t="b">
        <v>1</v>
      </c>
      <c r="BN294" s="468" t="b">
        <v>1</v>
      </c>
      <c r="BO294" s="468" t="b">
        <v>1</v>
      </c>
      <c r="BP294" s="468" t="b">
        <v>1</v>
      </c>
      <c r="BQ294" s="468" t="b">
        <v>1</v>
      </c>
      <c r="BS294" s="710"/>
    </row>
    <row r="295" spans="1:71" s="480" customFormat="1" ht="12" customHeight="1" x14ac:dyDescent="0.2">
      <c r="A295" s="383">
        <v>16500953</v>
      </c>
      <c r="B295" s="384" t="s">
        <v>3217</v>
      </c>
      <c r="C295" s="466" t="s">
        <v>1836</v>
      </c>
      <c r="D295" s="467" t="s">
        <v>1542</v>
      </c>
      <c r="E295" s="705"/>
      <c r="F295" s="466"/>
      <c r="G295" s="467"/>
      <c r="H295" s="468" t="s">
        <v>2937</v>
      </c>
      <c r="I295" s="468" t="s">
        <v>2937</v>
      </c>
      <c r="J295" s="468" t="s">
        <v>2937</v>
      </c>
      <c r="K295" s="468" t="s">
        <v>2937</v>
      </c>
      <c r="L295" s="468" t="s">
        <v>1542</v>
      </c>
      <c r="M295" s="468" t="s">
        <v>2938</v>
      </c>
      <c r="N295" s="468" t="s">
        <v>1542</v>
      </c>
      <c r="O295" s="469"/>
      <c r="P295" s="379">
        <v>0</v>
      </c>
      <c r="Q295" s="379">
        <v>0</v>
      </c>
      <c r="R295" s="379">
        <v>0</v>
      </c>
      <c r="S295" s="379">
        <v>0</v>
      </c>
      <c r="T295" s="379">
        <v>0</v>
      </c>
      <c r="U295" s="379">
        <v>0</v>
      </c>
      <c r="V295" s="379">
        <v>0</v>
      </c>
      <c r="W295" s="379">
        <v>0</v>
      </c>
      <c r="X295" s="379">
        <v>0</v>
      </c>
      <c r="Y295" s="379">
        <v>0</v>
      </c>
      <c r="Z295" s="379">
        <v>0</v>
      </c>
      <c r="AA295" s="379">
        <v>0</v>
      </c>
      <c r="AB295" s="379">
        <v>0</v>
      </c>
      <c r="AC295" s="379"/>
      <c r="AD295" s="379"/>
      <c r="AE295" s="379">
        <v>0</v>
      </c>
      <c r="AF295" s="481"/>
      <c r="AG295" s="482"/>
      <c r="AH295" s="471"/>
      <c r="AI295" s="471"/>
      <c r="AJ295" s="471"/>
      <c r="AK295" s="472"/>
      <c r="AL295" s="471">
        <v>0</v>
      </c>
      <c r="AM295" s="473">
        <v>0</v>
      </c>
      <c r="AN295" s="471"/>
      <c r="AO295" s="474">
        <v>0</v>
      </c>
      <c r="AP295" s="475"/>
      <c r="AQ295" s="476">
        <v>0</v>
      </c>
      <c r="AR295" s="471"/>
      <c r="AS295" s="471"/>
      <c r="AT295" s="471"/>
      <c r="AU295" s="471"/>
      <c r="AV295" s="477">
        <v>0</v>
      </c>
      <c r="AW295" s="471">
        <v>0</v>
      </c>
      <c r="AX295" s="471"/>
      <c r="AY295" s="473">
        <v>0</v>
      </c>
      <c r="AZ295" s="478"/>
      <c r="BA295" s="479">
        <v>0</v>
      </c>
      <c r="BC295" s="468" t="s">
        <v>2937</v>
      </c>
      <c r="BD295" s="468" t="s">
        <v>2937</v>
      </c>
      <c r="BE295" s="468" t="s">
        <v>2937</v>
      </c>
      <c r="BF295" s="468" t="s">
        <v>2937</v>
      </c>
      <c r="BG295" s="468" t="s">
        <v>1542</v>
      </c>
      <c r="BH295" s="468" t="s">
        <v>2938</v>
      </c>
      <c r="BI295" s="468" t="s">
        <v>1542</v>
      </c>
      <c r="BK295" s="468" t="b">
        <v>1</v>
      </c>
      <c r="BL295" s="468" t="b">
        <v>1</v>
      </c>
      <c r="BM295" s="468" t="b">
        <v>1</v>
      </c>
      <c r="BN295" s="468" t="b">
        <v>1</v>
      </c>
      <c r="BO295" s="468" t="b">
        <v>1</v>
      </c>
      <c r="BP295" s="468" t="b">
        <v>1</v>
      </c>
      <c r="BQ295" s="468" t="b">
        <v>1</v>
      </c>
      <c r="BS295" s="743"/>
    </row>
    <row r="296" spans="1:71" s="480" customFormat="1" ht="12" customHeight="1" x14ac:dyDescent="0.2">
      <c r="A296" s="394">
        <v>16500963</v>
      </c>
      <c r="B296" s="395" t="s">
        <v>3218</v>
      </c>
      <c r="C296" s="483" t="s">
        <v>1837</v>
      </c>
      <c r="D296" s="484" t="s">
        <v>1542</v>
      </c>
      <c r="E296" s="730"/>
      <c r="F296" s="501">
        <v>43040</v>
      </c>
      <c r="G296" s="484"/>
      <c r="H296" s="486" t="s">
        <v>2937</v>
      </c>
      <c r="I296" s="486" t="s">
        <v>2937</v>
      </c>
      <c r="J296" s="486" t="s">
        <v>2937</v>
      </c>
      <c r="K296" s="486" t="s">
        <v>2937</v>
      </c>
      <c r="L296" s="486" t="s">
        <v>1542</v>
      </c>
      <c r="M296" s="486" t="s">
        <v>2938</v>
      </c>
      <c r="N296" s="486" t="s">
        <v>1542</v>
      </c>
      <c r="O296" s="487"/>
      <c r="P296" s="381">
        <v>39670.1</v>
      </c>
      <c r="Q296" s="381">
        <v>33058.42</v>
      </c>
      <c r="R296" s="381">
        <v>26446.74</v>
      </c>
      <c r="S296" s="381">
        <v>19835.060000000001</v>
      </c>
      <c r="T296" s="381">
        <v>13223.38</v>
      </c>
      <c r="U296" s="381">
        <v>6611.7</v>
      </c>
      <c r="V296" s="381">
        <v>0</v>
      </c>
      <c r="W296" s="381">
        <v>0</v>
      </c>
      <c r="X296" s="381">
        <v>0</v>
      </c>
      <c r="Y296" s="381">
        <v>0</v>
      </c>
      <c r="Z296" s="381">
        <v>0</v>
      </c>
      <c r="AA296" s="381">
        <v>48133.04</v>
      </c>
      <c r="AB296" s="381">
        <v>41256.89</v>
      </c>
      <c r="AC296" s="381"/>
      <c r="AD296" s="381"/>
      <c r="AE296" s="381">
        <v>15647.652916666666</v>
      </c>
      <c r="AF296" s="488"/>
      <c r="AG296" s="489"/>
      <c r="AH296" s="490"/>
      <c r="AI296" s="490"/>
      <c r="AJ296" s="490"/>
      <c r="AK296" s="491"/>
      <c r="AL296" s="490">
        <v>0</v>
      </c>
      <c r="AM296" s="492">
        <v>15647.652916666666</v>
      </c>
      <c r="AN296" s="490"/>
      <c r="AO296" s="493">
        <v>15647.652916666666</v>
      </c>
      <c r="AP296" s="490"/>
      <c r="AQ296" s="494">
        <v>41256.89</v>
      </c>
      <c r="AR296" s="490"/>
      <c r="AS296" s="490"/>
      <c r="AT296" s="490"/>
      <c r="AU296" s="490"/>
      <c r="AV296" s="495">
        <v>0</v>
      </c>
      <c r="AW296" s="490">
        <v>41256.89</v>
      </c>
      <c r="AX296" s="490"/>
      <c r="AY296" s="492">
        <v>41256.89</v>
      </c>
      <c r="AZ296" s="731"/>
      <c r="BA296" s="479">
        <v>0</v>
      </c>
      <c r="BC296" s="486" t="s">
        <v>2937</v>
      </c>
      <c r="BD296" s="486" t="s">
        <v>2937</v>
      </c>
      <c r="BE296" s="486" t="s">
        <v>2937</v>
      </c>
      <c r="BF296" s="468" t="s">
        <v>2937</v>
      </c>
      <c r="BG296" s="468" t="s">
        <v>1542</v>
      </c>
      <c r="BH296" s="468" t="s">
        <v>2938</v>
      </c>
      <c r="BI296" s="468" t="s">
        <v>1542</v>
      </c>
      <c r="BK296" s="468" t="b">
        <v>1</v>
      </c>
      <c r="BL296" s="468" t="b">
        <v>1</v>
      </c>
      <c r="BM296" s="468" t="b">
        <v>1</v>
      </c>
      <c r="BN296" s="468" t="b">
        <v>1</v>
      </c>
      <c r="BO296" s="468" t="b">
        <v>1</v>
      </c>
      <c r="BP296" s="468" t="b">
        <v>1</v>
      </c>
      <c r="BQ296" s="468" t="b">
        <v>1</v>
      </c>
      <c r="BS296" s="710"/>
    </row>
    <row r="297" spans="1:71" s="480" customFormat="1" ht="12" customHeight="1" x14ac:dyDescent="0.2">
      <c r="A297" s="393">
        <v>16500973</v>
      </c>
      <c r="B297" s="393" t="s">
        <v>3219</v>
      </c>
      <c r="C297" s="510" t="s">
        <v>1838</v>
      </c>
      <c r="D297" s="484" t="s">
        <v>1542</v>
      </c>
      <c r="E297" s="730"/>
      <c r="F297" s="511">
        <v>43132</v>
      </c>
      <c r="G297" s="484"/>
      <c r="H297" s="486" t="s">
        <v>2937</v>
      </c>
      <c r="I297" s="486" t="s">
        <v>2937</v>
      </c>
      <c r="J297" s="486" t="s">
        <v>2937</v>
      </c>
      <c r="K297" s="486" t="s">
        <v>2937</v>
      </c>
      <c r="L297" s="486" t="s">
        <v>1542</v>
      </c>
      <c r="M297" s="486" t="s">
        <v>2938</v>
      </c>
      <c r="N297" s="486" t="s">
        <v>1542</v>
      </c>
      <c r="O297" s="487"/>
      <c r="P297" s="381">
        <v>0</v>
      </c>
      <c r="Q297" s="381">
        <v>0</v>
      </c>
      <c r="R297" s="381">
        <v>353812.25</v>
      </c>
      <c r="S297" s="381">
        <v>318431.02</v>
      </c>
      <c r="T297" s="381">
        <v>283049.78999999998</v>
      </c>
      <c r="U297" s="381">
        <v>247668.56</v>
      </c>
      <c r="V297" s="381">
        <v>212287.33</v>
      </c>
      <c r="W297" s="381">
        <v>176906.1</v>
      </c>
      <c r="X297" s="381">
        <v>141524.87</v>
      </c>
      <c r="Y297" s="381">
        <v>106143.64</v>
      </c>
      <c r="Z297" s="381">
        <v>70762.41</v>
      </c>
      <c r="AA297" s="381">
        <v>35381.18</v>
      </c>
      <c r="AB297" s="381">
        <v>0.01</v>
      </c>
      <c r="AC297" s="381"/>
      <c r="AD297" s="381"/>
      <c r="AE297" s="381">
        <v>162163.92958333335</v>
      </c>
      <c r="AF297" s="488"/>
      <c r="AG297" s="489"/>
      <c r="AH297" s="490"/>
      <c r="AI297" s="490"/>
      <c r="AJ297" s="490"/>
      <c r="AK297" s="491"/>
      <c r="AL297" s="490"/>
      <c r="AM297" s="492">
        <v>162163.92958333335</v>
      </c>
      <c r="AN297" s="490"/>
      <c r="AO297" s="493">
        <v>162163.92958333335</v>
      </c>
      <c r="AP297" s="490"/>
      <c r="AQ297" s="494">
        <v>0.01</v>
      </c>
      <c r="AR297" s="490"/>
      <c r="AS297" s="490"/>
      <c r="AT297" s="490"/>
      <c r="AU297" s="490"/>
      <c r="AV297" s="495">
        <v>0</v>
      </c>
      <c r="AW297" s="490">
        <v>0.01</v>
      </c>
      <c r="AX297" s="490"/>
      <c r="AY297" s="492">
        <v>0.01</v>
      </c>
      <c r="AZ297" s="731"/>
      <c r="BA297" s="479">
        <v>0</v>
      </c>
      <c r="BC297" s="486" t="s">
        <v>2937</v>
      </c>
      <c r="BD297" s="486" t="s">
        <v>2937</v>
      </c>
      <c r="BE297" s="486" t="s">
        <v>2937</v>
      </c>
      <c r="BF297" s="468" t="s">
        <v>2937</v>
      </c>
      <c r="BG297" s="468" t="s">
        <v>1542</v>
      </c>
      <c r="BH297" s="468" t="s">
        <v>2938</v>
      </c>
      <c r="BI297" s="468" t="s">
        <v>1542</v>
      </c>
      <c r="BK297" s="468" t="b">
        <v>1</v>
      </c>
      <c r="BL297" s="468" t="b">
        <v>1</v>
      </c>
      <c r="BM297" s="468" t="b">
        <v>1</v>
      </c>
      <c r="BN297" s="468" t="b">
        <v>1</v>
      </c>
      <c r="BO297" s="468" t="b">
        <v>1</v>
      </c>
      <c r="BP297" s="468" t="b">
        <v>1</v>
      </c>
      <c r="BQ297" s="468" t="b">
        <v>1</v>
      </c>
      <c r="BS297" s="743"/>
    </row>
    <row r="298" spans="1:71" s="480" customFormat="1" ht="12" customHeight="1" x14ac:dyDescent="0.2">
      <c r="A298" s="393">
        <v>16500983</v>
      </c>
      <c r="B298" s="393" t="s">
        <v>3220</v>
      </c>
      <c r="C298" s="510" t="s">
        <v>1839</v>
      </c>
      <c r="D298" s="484" t="s">
        <v>1542</v>
      </c>
      <c r="E298" s="730"/>
      <c r="F298" s="511">
        <v>43132</v>
      </c>
      <c r="G298" s="484"/>
      <c r="H298" s="486" t="s">
        <v>2937</v>
      </c>
      <c r="I298" s="486" t="s">
        <v>2937</v>
      </c>
      <c r="J298" s="486" t="s">
        <v>2937</v>
      </c>
      <c r="K298" s="486" t="s">
        <v>2937</v>
      </c>
      <c r="L298" s="486" t="s">
        <v>1542</v>
      </c>
      <c r="M298" s="486" t="s">
        <v>2938</v>
      </c>
      <c r="N298" s="486" t="s">
        <v>1542</v>
      </c>
      <c r="O298" s="487"/>
      <c r="P298" s="381">
        <v>0</v>
      </c>
      <c r="Q298" s="381">
        <v>0</v>
      </c>
      <c r="R298" s="381">
        <v>90305.600000000006</v>
      </c>
      <c r="S298" s="381">
        <v>79017.399999999994</v>
      </c>
      <c r="T298" s="381">
        <v>67729.2</v>
      </c>
      <c r="U298" s="381">
        <v>56441</v>
      </c>
      <c r="V298" s="381">
        <v>45152.800000000003</v>
      </c>
      <c r="W298" s="381">
        <v>33864.6</v>
      </c>
      <c r="X298" s="381">
        <v>22576.400000000001</v>
      </c>
      <c r="Y298" s="381">
        <v>11288.2</v>
      </c>
      <c r="Z298" s="381">
        <v>0</v>
      </c>
      <c r="AA298" s="381">
        <v>119475.5</v>
      </c>
      <c r="AB298" s="381">
        <v>118876.09</v>
      </c>
      <c r="AC298" s="381"/>
      <c r="AD298" s="381"/>
      <c r="AE298" s="381">
        <v>48774.062083333331</v>
      </c>
      <c r="AF298" s="488"/>
      <c r="AG298" s="489"/>
      <c r="AH298" s="490"/>
      <c r="AI298" s="490"/>
      <c r="AJ298" s="490"/>
      <c r="AK298" s="491"/>
      <c r="AL298" s="490"/>
      <c r="AM298" s="492">
        <v>48774.062083333331</v>
      </c>
      <c r="AN298" s="490"/>
      <c r="AO298" s="493">
        <v>48774.062083333331</v>
      </c>
      <c r="AP298" s="490"/>
      <c r="AQ298" s="494">
        <v>118876.09</v>
      </c>
      <c r="AR298" s="490"/>
      <c r="AS298" s="490"/>
      <c r="AT298" s="490"/>
      <c r="AU298" s="490"/>
      <c r="AV298" s="495">
        <v>0</v>
      </c>
      <c r="AW298" s="490">
        <v>118876.09</v>
      </c>
      <c r="AX298" s="490"/>
      <c r="AY298" s="492">
        <v>118876.09</v>
      </c>
      <c r="AZ298" s="731"/>
      <c r="BA298" s="479">
        <v>0</v>
      </c>
      <c r="BC298" s="486" t="s">
        <v>2937</v>
      </c>
      <c r="BD298" s="486" t="s">
        <v>2937</v>
      </c>
      <c r="BE298" s="486" t="s">
        <v>2937</v>
      </c>
      <c r="BF298" s="468" t="s">
        <v>2937</v>
      </c>
      <c r="BG298" s="468" t="s">
        <v>1542</v>
      </c>
      <c r="BH298" s="468" t="s">
        <v>2938</v>
      </c>
      <c r="BI298" s="468" t="s">
        <v>1542</v>
      </c>
      <c r="BK298" s="468" t="b">
        <v>1</v>
      </c>
      <c r="BL298" s="468" t="b">
        <v>1</v>
      </c>
      <c r="BM298" s="468" t="b">
        <v>1</v>
      </c>
      <c r="BN298" s="468" t="b">
        <v>1</v>
      </c>
      <c r="BO298" s="468" t="b">
        <v>1</v>
      </c>
      <c r="BP298" s="468" t="b">
        <v>1</v>
      </c>
      <c r="BQ298" s="468" t="b">
        <v>1</v>
      </c>
      <c r="BS298" s="710"/>
    </row>
    <row r="299" spans="1:71" s="480" customFormat="1" ht="12" customHeight="1" x14ac:dyDescent="0.2">
      <c r="A299" s="496">
        <v>16501003</v>
      </c>
      <c r="B299" s="497" t="s">
        <v>3221</v>
      </c>
      <c r="C299" s="466" t="s">
        <v>1840</v>
      </c>
      <c r="D299" s="467" t="s">
        <v>1542</v>
      </c>
      <c r="E299" s="705"/>
      <c r="F299" s="466"/>
      <c r="G299" s="467"/>
      <c r="H299" s="468" t="s">
        <v>2937</v>
      </c>
      <c r="I299" s="468" t="s">
        <v>2937</v>
      </c>
      <c r="J299" s="468" t="s">
        <v>2937</v>
      </c>
      <c r="K299" s="468" t="s">
        <v>2937</v>
      </c>
      <c r="L299" s="468" t="s">
        <v>1542</v>
      </c>
      <c r="M299" s="468" t="s">
        <v>2938</v>
      </c>
      <c r="N299" s="468" t="s">
        <v>1542</v>
      </c>
      <c r="O299" s="469"/>
      <c r="P299" s="379">
        <v>3901.03</v>
      </c>
      <c r="Q299" s="379">
        <v>2400</v>
      </c>
      <c r="R299" s="379">
        <v>0</v>
      </c>
      <c r="S299" s="379">
        <v>0</v>
      </c>
      <c r="T299" s="379">
        <v>0</v>
      </c>
      <c r="U299" s="379">
        <v>0</v>
      </c>
      <c r="V299" s="379">
        <v>0</v>
      </c>
      <c r="W299" s="379">
        <v>0</v>
      </c>
      <c r="X299" s="379">
        <v>0</v>
      </c>
      <c r="Y299" s="379">
        <v>0</v>
      </c>
      <c r="Z299" s="379">
        <v>0</v>
      </c>
      <c r="AA299" s="379">
        <v>1830374.34</v>
      </c>
      <c r="AB299" s="379">
        <v>500</v>
      </c>
      <c r="AC299" s="379"/>
      <c r="AD299" s="379"/>
      <c r="AE299" s="379">
        <v>152914.57125000001</v>
      </c>
      <c r="AF299" s="481"/>
      <c r="AG299" s="482"/>
      <c r="AH299" s="471"/>
      <c r="AI299" s="471"/>
      <c r="AJ299" s="471"/>
      <c r="AK299" s="472"/>
      <c r="AL299" s="471">
        <v>0</v>
      </c>
      <c r="AM299" s="473">
        <v>152914.57125000001</v>
      </c>
      <c r="AN299" s="471"/>
      <c r="AO299" s="474">
        <v>152914.57125000001</v>
      </c>
      <c r="AP299" s="475"/>
      <c r="AQ299" s="476">
        <v>500</v>
      </c>
      <c r="AR299" s="471"/>
      <c r="AS299" s="471"/>
      <c r="AT299" s="471"/>
      <c r="AU299" s="471"/>
      <c r="AV299" s="477">
        <v>0</v>
      </c>
      <c r="AW299" s="471">
        <v>500</v>
      </c>
      <c r="AX299" s="471"/>
      <c r="AY299" s="473">
        <v>500</v>
      </c>
      <c r="AZ299" s="478"/>
      <c r="BA299" s="479">
        <v>0</v>
      </c>
      <c r="BC299" s="468" t="s">
        <v>2937</v>
      </c>
      <c r="BD299" s="468" t="s">
        <v>2937</v>
      </c>
      <c r="BE299" s="468" t="s">
        <v>2937</v>
      </c>
      <c r="BF299" s="468" t="s">
        <v>2937</v>
      </c>
      <c r="BG299" s="468" t="s">
        <v>1542</v>
      </c>
      <c r="BH299" s="468" t="s">
        <v>2938</v>
      </c>
      <c r="BI299" s="468" t="s">
        <v>1542</v>
      </c>
      <c r="BK299" s="468" t="b">
        <v>1</v>
      </c>
      <c r="BL299" s="468" t="b">
        <v>1</v>
      </c>
      <c r="BM299" s="468" t="b">
        <v>1</v>
      </c>
      <c r="BN299" s="468" t="b">
        <v>1</v>
      </c>
      <c r="BO299" s="468" t="b">
        <v>1</v>
      </c>
      <c r="BP299" s="468" t="b">
        <v>1</v>
      </c>
      <c r="BQ299" s="468" t="b">
        <v>1</v>
      </c>
      <c r="BS299" s="710"/>
    </row>
    <row r="300" spans="1:71" s="480" customFormat="1" ht="12" customHeight="1" x14ac:dyDescent="0.2">
      <c r="A300" s="496">
        <v>16501013</v>
      </c>
      <c r="B300" s="497" t="s">
        <v>3222</v>
      </c>
      <c r="C300" s="524" t="s">
        <v>1841</v>
      </c>
      <c r="D300" s="467" t="s">
        <v>1542</v>
      </c>
      <c r="E300" s="705"/>
      <c r="F300" s="466"/>
      <c r="G300" s="467"/>
      <c r="H300" s="468" t="s">
        <v>2937</v>
      </c>
      <c r="I300" s="468" t="s">
        <v>2937</v>
      </c>
      <c r="J300" s="468" t="s">
        <v>2937</v>
      </c>
      <c r="K300" s="468" t="s">
        <v>2937</v>
      </c>
      <c r="L300" s="468" t="s">
        <v>1542</v>
      </c>
      <c r="M300" s="468" t="s">
        <v>2938</v>
      </c>
      <c r="N300" s="468" t="s">
        <v>1542</v>
      </c>
      <c r="O300" s="469"/>
      <c r="P300" s="379">
        <v>2171361.65</v>
      </c>
      <c r="Q300" s="379">
        <v>322694.88</v>
      </c>
      <c r="R300" s="379">
        <v>577750.88</v>
      </c>
      <c r="S300" s="379">
        <v>588280.88</v>
      </c>
      <c r="T300" s="379">
        <v>603887.92000000004</v>
      </c>
      <c r="U300" s="379">
        <v>627381.9</v>
      </c>
      <c r="V300" s="379">
        <v>689841.4</v>
      </c>
      <c r="W300" s="379">
        <v>296396.03999999998</v>
      </c>
      <c r="X300" s="379">
        <v>687416.94</v>
      </c>
      <c r="Y300" s="379">
        <v>839698.49</v>
      </c>
      <c r="Z300" s="379">
        <v>993452.72</v>
      </c>
      <c r="AA300" s="379">
        <v>2819629.35</v>
      </c>
      <c r="AB300" s="379">
        <v>3399130.95</v>
      </c>
      <c r="AC300" s="379"/>
      <c r="AD300" s="379"/>
      <c r="AE300" s="379">
        <v>985973.1416666666</v>
      </c>
      <c r="AF300" s="481"/>
      <c r="AG300" s="482"/>
      <c r="AH300" s="471"/>
      <c r="AI300" s="471"/>
      <c r="AJ300" s="471"/>
      <c r="AK300" s="472"/>
      <c r="AL300" s="471">
        <v>0</v>
      </c>
      <c r="AM300" s="473">
        <v>985973.1416666666</v>
      </c>
      <c r="AN300" s="471"/>
      <c r="AO300" s="474">
        <v>985973.1416666666</v>
      </c>
      <c r="AP300" s="475"/>
      <c r="AQ300" s="476">
        <v>3399130.95</v>
      </c>
      <c r="AR300" s="471"/>
      <c r="AS300" s="471"/>
      <c r="AT300" s="471"/>
      <c r="AU300" s="471"/>
      <c r="AV300" s="477">
        <v>0</v>
      </c>
      <c r="AW300" s="471">
        <v>3399130.95</v>
      </c>
      <c r="AX300" s="471"/>
      <c r="AY300" s="473">
        <v>3399130.95</v>
      </c>
      <c r="AZ300" s="478"/>
      <c r="BA300" s="479">
        <v>0</v>
      </c>
      <c r="BC300" s="468" t="s">
        <v>2937</v>
      </c>
      <c r="BD300" s="468" t="s">
        <v>2937</v>
      </c>
      <c r="BE300" s="468" t="s">
        <v>2937</v>
      </c>
      <c r="BF300" s="468" t="s">
        <v>2937</v>
      </c>
      <c r="BG300" s="468" t="s">
        <v>1542</v>
      </c>
      <c r="BH300" s="468" t="s">
        <v>2938</v>
      </c>
      <c r="BI300" s="468" t="s">
        <v>1542</v>
      </c>
      <c r="BK300" s="468" t="b">
        <v>1</v>
      </c>
      <c r="BL300" s="468" t="b">
        <v>1</v>
      </c>
      <c r="BM300" s="468" t="b">
        <v>1</v>
      </c>
      <c r="BN300" s="468" t="b">
        <v>1</v>
      </c>
      <c r="BO300" s="468" t="b">
        <v>1</v>
      </c>
      <c r="BP300" s="468" t="b">
        <v>1</v>
      </c>
      <c r="BQ300" s="468" t="b">
        <v>1</v>
      </c>
      <c r="BS300" s="710"/>
    </row>
    <row r="301" spans="1:71" s="480" customFormat="1" ht="12" customHeight="1" x14ac:dyDescent="0.2">
      <c r="A301" s="514">
        <v>16501023</v>
      </c>
      <c r="B301" s="515" t="s">
        <v>3223</v>
      </c>
      <c r="C301" s="483" t="s">
        <v>3224</v>
      </c>
      <c r="D301" s="484" t="s">
        <v>1542</v>
      </c>
      <c r="E301" s="730"/>
      <c r="F301" s="485">
        <v>42752</v>
      </c>
      <c r="G301" s="484"/>
      <c r="H301" s="486" t="s">
        <v>2937</v>
      </c>
      <c r="I301" s="486" t="s">
        <v>2937</v>
      </c>
      <c r="J301" s="486" t="s">
        <v>2937</v>
      </c>
      <c r="K301" s="486" t="s">
        <v>2937</v>
      </c>
      <c r="L301" s="486" t="s">
        <v>1542</v>
      </c>
      <c r="M301" s="486" t="s">
        <v>2938</v>
      </c>
      <c r="N301" s="486" t="s">
        <v>1542</v>
      </c>
      <c r="O301" s="487"/>
      <c r="P301" s="381">
        <v>57941.25</v>
      </c>
      <c r="Q301" s="381">
        <v>50698.59</v>
      </c>
      <c r="R301" s="381">
        <v>43455.93</v>
      </c>
      <c r="S301" s="381">
        <v>36213.269999999997</v>
      </c>
      <c r="T301" s="381">
        <v>28970.61</v>
      </c>
      <c r="U301" s="381">
        <v>21727.95</v>
      </c>
      <c r="V301" s="381">
        <v>14485.29</v>
      </c>
      <c r="W301" s="381">
        <v>7242.63</v>
      </c>
      <c r="X301" s="381">
        <v>0</v>
      </c>
      <c r="Y301" s="381">
        <v>90849.91</v>
      </c>
      <c r="Z301" s="381">
        <v>90849.91</v>
      </c>
      <c r="AA301" s="381">
        <v>90849.91</v>
      </c>
      <c r="AB301" s="381">
        <v>0</v>
      </c>
      <c r="AC301" s="381"/>
      <c r="AD301" s="381"/>
      <c r="AE301" s="381">
        <v>42026.21875</v>
      </c>
      <c r="AF301" s="488"/>
      <c r="AG301" s="489"/>
      <c r="AH301" s="490"/>
      <c r="AI301" s="490"/>
      <c r="AJ301" s="490"/>
      <c r="AK301" s="491"/>
      <c r="AL301" s="490">
        <v>0</v>
      </c>
      <c r="AM301" s="492">
        <v>42026.21875</v>
      </c>
      <c r="AN301" s="490"/>
      <c r="AO301" s="493">
        <v>42026.21875</v>
      </c>
      <c r="AP301" s="490"/>
      <c r="AQ301" s="494">
        <v>0</v>
      </c>
      <c r="AR301" s="490"/>
      <c r="AS301" s="490"/>
      <c r="AT301" s="490"/>
      <c r="AU301" s="490"/>
      <c r="AV301" s="495">
        <v>0</v>
      </c>
      <c r="AW301" s="490">
        <v>0</v>
      </c>
      <c r="AX301" s="490"/>
      <c r="AY301" s="492">
        <v>0</v>
      </c>
      <c r="AZ301" s="731"/>
      <c r="BA301" s="479">
        <v>0</v>
      </c>
      <c r="BC301" s="486" t="s">
        <v>2937</v>
      </c>
      <c r="BD301" s="486" t="s">
        <v>2937</v>
      </c>
      <c r="BE301" s="486" t="s">
        <v>2937</v>
      </c>
      <c r="BF301" s="468" t="s">
        <v>2937</v>
      </c>
      <c r="BG301" s="468" t="s">
        <v>1542</v>
      </c>
      <c r="BH301" s="468" t="s">
        <v>2938</v>
      </c>
      <c r="BI301" s="468" t="s">
        <v>1542</v>
      </c>
      <c r="BK301" s="468" t="b">
        <v>1</v>
      </c>
      <c r="BL301" s="468" t="b">
        <v>1</v>
      </c>
      <c r="BM301" s="468" t="b">
        <v>1</v>
      </c>
      <c r="BN301" s="468" t="b">
        <v>1</v>
      </c>
      <c r="BO301" s="468" t="b">
        <v>1</v>
      </c>
      <c r="BP301" s="468" t="b">
        <v>1</v>
      </c>
      <c r="BQ301" s="468" t="b">
        <v>1</v>
      </c>
      <c r="BS301" s="710"/>
    </row>
    <row r="302" spans="1:71" s="480" customFormat="1" ht="12" customHeight="1" x14ac:dyDescent="0.2">
      <c r="A302" s="514">
        <v>16501033</v>
      </c>
      <c r="B302" s="515" t="s">
        <v>3225</v>
      </c>
      <c r="C302" s="483" t="s">
        <v>3226</v>
      </c>
      <c r="D302" s="484" t="s">
        <v>1542</v>
      </c>
      <c r="E302" s="730"/>
      <c r="F302" s="485">
        <v>42964</v>
      </c>
      <c r="G302" s="484"/>
      <c r="H302" s="486" t="s">
        <v>2937</v>
      </c>
      <c r="I302" s="486" t="s">
        <v>2937</v>
      </c>
      <c r="J302" s="486" t="s">
        <v>2937</v>
      </c>
      <c r="K302" s="486" t="s">
        <v>2937</v>
      </c>
      <c r="L302" s="486" t="s">
        <v>1542</v>
      </c>
      <c r="M302" s="486" t="s">
        <v>2938</v>
      </c>
      <c r="N302" s="486" t="s">
        <v>1542</v>
      </c>
      <c r="O302" s="487"/>
      <c r="P302" s="381">
        <v>65450</v>
      </c>
      <c r="Q302" s="381">
        <v>52360</v>
      </c>
      <c r="R302" s="381">
        <v>39270</v>
      </c>
      <c r="S302" s="381">
        <v>26180</v>
      </c>
      <c r="T302" s="381">
        <v>13090</v>
      </c>
      <c r="U302" s="381">
        <v>0</v>
      </c>
      <c r="V302" s="381">
        <v>146712.5</v>
      </c>
      <c r="W302" s="381">
        <v>133375</v>
      </c>
      <c r="X302" s="381">
        <v>264307.09000000003</v>
      </c>
      <c r="Y302" s="381">
        <v>230175</v>
      </c>
      <c r="Z302" s="381">
        <v>207157.5</v>
      </c>
      <c r="AA302" s="381">
        <v>184140</v>
      </c>
      <c r="AB302" s="381">
        <v>161122.5</v>
      </c>
      <c r="AC302" s="381"/>
      <c r="AD302" s="381"/>
      <c r="AE302" s="381">
        <v>117504.44500000001</v>
      </c>
      <c r="AF302" s="488"/>
      <c r="AG302" s="489"/>
      <c r="AH302" s="490"/>
      <c r="AI302" s="490"/>
      <c r="AJ302" s="490"/>
      <c r="AK302" s="491"/>
      <c r="AL302" s="490">
        <v>0</v>
      </c>
      <c r="AM302" s="492">
        <v>117504.44500000001</v>
      </c>
      <c r="AN302" s="490"/>
      <c r="AO302" s="493">
        <v>117504.44500000001</v>
      </c>
      <c r="AP302" s="490"/>
      <c r="AQ302" s="494">
        <v>161122.5</v>
      </c>
      <c r="AR302" s="490"/>
      <c r="AS302" s="490"/>
      <c r="AT302" s="490"/>
      <c r="AU302" s="490"/>
      <c r="AV302" s="495">
        <v>0</v>
      </c>
      <c r="AW302" s="490">
        <v>161122.5</v>
      </c>
      <c r="AX302" s="490"/>
      <c r="AY302" s="492">
        <v>161122.5</v>
      </c>
      <c r="AZ302" s="731"/>
      <c r="BA302" s="479">
        <v>0</v>
      </c>
      <c r="BC302" s="486" t="s">
        <v>2937</v>
      </c>
      <c r="BD302" s="486" t="s">
        <v>2937</v>
      </c>
      <c r="BE302" s="486" t="s">
        <v>2937</v>
      </c>
      <c r="BF302" s="468" t="s">
        <v>2937</v>
      </c>
      <c r="BG302" s="468" t="s">
        <v>1542</v>
      </c>
      <c r="BH302" s="468" t="s">
        <v>2938</v>
      </c>
      <c r="BI302" s="468" t="s">
        <v>1542</v>
      </c>
      <c r="BK302" s="468" t="b">
        <v>1</v>
      </c>
      <c r="BL302" s="468" t="b">
        <v>1</v>
      </c>
      <c r="BM302" s="468" t="b">
        <v>1</v>
      </c>
      <c r="BN302" s="468" t="b">
        <v>1</v>
      </c>
      <c r="BO302" s="468" t="b">
        <v>1</v>
      </c>
      <c r="BP302" s="468" t="b">
        <v>1</v>
      </c>
      <c r="BQ302" s="468" t="b">
        <v>1</v>
      </c>
      <c r="BS302" s="710"/>
    </row>
    <row r="303" spans="1:71" s="480" customFormat="1" ht="12" customHeight="1" x14ac:dyDescent="0.2">
      <c r="A303" s="514">
        <v>16501043</v>
      </c>
      <c r="B303" s="515" t="s">
        <v>3227</v>
      </c>
      <c r="C303" s="483" t="s">
        <v>3228</v>
      </c>
      <c r="D303" s="484" t="s">
        <v>1542</v>
      </c>
      <c r="E303" s="730"/>
      <c r="F303" s="485">
        <v>42903</v>
      </c>
      <c r="G303" s="484"/>
      <c r="H303" s="486" t="s">
        <v>2937</v>
      </c>
      <c r="I303" s="486" t="s">
        <v>2937</v>
      </c>
      <c r="J303" s="486" t="s">
        <v>2937</v>
      </c>
      <c r="K303" s="486" t="s">
        <v>2937</v>
      </c>
      <c r="L303" s="486" t="s">
        <v>1542</v>
      </c>
      <c r="M303" s="486" t="s">
        <v>2938</v>
      </c>
      <c r="N303" s="486" t="s">
        <v>1542</v>
      </c>
      <c r="O303" s="487"/>
      <c r="P303" s="381">
        <v>297091.68</v>
      </c>
      <c r="Q303" s="381">
        <v>222818.76</v>
      </c>
      <c r="R303" s="381">
        <v>148545.84</v>
      </c>
      <c r="S303" s="381">
        <v>74272.92</v>
      </c>
      <c r="T303" s="381">
        <v>0</v>
      </c>
      <c r="U303" s="381">
        <v>826630.78</v>
      </c>
      <c r="V303" s="381">
        <v>751482.53</v>
      </c>
      <c r="W303" s="381">
        <v>676334.28</v>
      </c>
      <c r="X303" s="381">
        <v>601186.03</v>
      </c>
      <c r="Y303" s="381">
        <v>526037.78</v>
      </c>
      <c r="Z303" s="381">
        <v>450889.53</v>
      </c>
      <c r="AA303" s="381">
        <v>375741.28</v>
      </c>
      <c r="AB303" s="381">
        <v>300593.03000000003</v>
      </c>
      <c r="AC303" s="381"/>
      <c r="AD303" s="381"/>
      <c r="AE303" s="381">
        <v>412731.84041666676</v>
      </c>
      <c r="AF303" s="488"/>
      <c r="AG303" s="489"/>
      <c r="AH303" s="490"/>
      <c r="AI303" s="490"/>
      <c r="AJ303" s="490"/>
      <c r="AK303" s="491"/>
      <c r="AL303" s="490">
        <v>0</v>
      </c>
      <c r="AM303" s="492">
        <v>412731.84041666676</v>
      </c>
      <c r="AN303" s="490"/>
      <c r="AO303" s="493">
        <v>412731.84041666676</v>
      </c>
      <c r="AP303" s="490"/>
      <c r="AQ303" s="494">
        <v>300593.03000000003</v>
      </c>
      <c r="AR303" s="490"/>
      <c r="AS303" s="490"/>
      <c r="AT303" s="490"/>
      <c r="AU303" s="490"/>
      <c r="AV303" s="495">
        <v>0</v>
      </c>
      <c r="AW303" s="490">
        <v>300593.03000000003</v>
      </c>
      <c r="AX303" s="490"/>
      <c r="AY303" s="492">
        <v>300593.03000000003</v>
      </c>
      <c r="AZ303" s="731"/>
      <c r="BA303" s="479">
        <v>0</v>
      </c>
      <c r="BC303" s="486" t="s">
        <v>2937</v>
      </c>
      <c r="BD303" s="486" t="s">
        <v>2937</v>
      </c>
      <c r="BE303" s="486" t="s">
        <v>2937</v>
      </c>
      <c r="BF303" s="468" t="s">
        <v>2937</v>
      </c>
      <c r="BG303" s="468" t="s">
        <v>1542</v>
      </c>
      <c r="BH303" s="468" t="s">
        <v>2938</v>
      </c>
      <c r="BI303" s="468" t="s">
        <v>1542</v>
      </c>
      <c r="BK303" s="468" t="b">
        <v>1</v>
      </c>
      <c r="BL303" s="468" t="b">
        <v>1</v>
      </c>
      <c r="BM303" s="468" t="b">
        <v>1</v>
      </c>
      <c r="BN303" s="468" t="b">
        <v>1</v>
      </c>
      <c r="BO303" s="468" t="b">
        <v>1</v>
      </c>
      <c r="BP303" s="468" t="b">
        <v>1</v>
      </c>
      <c r="BQ303" s="468" t="b">
        <v>1</v>
      </c>
      <c r="BS303" s="749"/>
    </row>
    <row r="304" spans="1:71" s="480" customFormat="1" ht="12" customHeight="1" x14ac:dyDescent="0.2">
      <c r="A304" s="496">
        <v>16501051</v>
      </c>
      <c r="B304" s="497" t="s">
        <v>3229</v>
      </c>
      <c r="C304" s="466" t="s">
        <v>1842</v>
      </c>
      <c r="D304" s="467" t="s">
        <v>1542</v>
      </c>
      <c r="E304" s="705"/>
      <c r="F304" s="522"/>
      <c r="G304" s="467"/>
      <c r="H304" s="468" t="s">
        <v>2937</v>
      </c>
      <c r="I304" s="468" t="s">
        <v>2937</v>
      </c>
      <c r="J304" s="468" t="s">
        <v>2937</v>
      </c>
      <c r="K304" s="468" t="s">
        <v>2937</v>
      </c>
      <c r="L304" s="468" t="s">
        <v>1542</v>
      </c>
      <c r="M304" s="468" t="s">
        <v>2938</v>
      </c>
      <c r="N304" s="468" t="s">
        <v>1542</v>
      </c>
      <c r="O304" s="469"/>
      <c r="P304" s="379">
        <v>0</v>
      </c>
      <c r="Q304" s="379">
        <v>0</v>
      </c>
      <c r="R304" s="379">
        <v>0</v>
      </c>
      <c r="S304" s="379">
        <v>0</v>
      </c>
      <c r="T304" s="379">
        <v>395452.2</v>
      </c>
      <c r="U304" s="379">
        <v>362497.85</v>
      </c>
      <c r="V304" s="379">
        <v>329543.5</v>
      </c>
      <c r="W304" s="379">
        <v>296589.15000000002</v>
      </c>
      <c r="X304" s="379">
        <v>263634.8</v>
      </c>
      <c r="Y304" s="379">
        <v>230680.45</v>
      </c>
      <c r="Z304" s="379">
        <v>197726.1</v>
      </c>
      <c r="AA304" s="379">
        <v>164771.75</v>
      </c>
      <c r="AB304" s="379">
        <v>131817.4</v>
      </c>
      <c r="AC304" s="379"/>
      <c r="AD304" s="379"/>
      <c r="AE304" s="379">
        <v>192233.70833333337</v>
      </c>
      <c r="AF304" s="481"/>
      <c r="AG304" s="482"/>
      <c r="AH304" s="471"/>
      <c r="AI304" s="471"/>
      <c r="AJ304" s="471"/>
      <c r="AK304" s="472"/>
      <c r="AL304" s="471">
        <v>0</v>
      </c>
      <c r="AM304" s="473">
        <v>192233.70833333337</v>
      </c>
      <c r="AN304" s="471"/>
      <c r="AO304" s="474">
        <v>192233.70833333337</v>
      </c>
      <c r="AP304" s="475"/>
      <c r="AQ304" s="476">
        <v>131817.4</v>
      </c>
      <c r="AR304" s="471"/>
      <c r="AS304" s="471"/>
      <c r="AT304" s="471"/>
      <c r="AU304" s="471"/>
      <c r="AV304" s="477">
        <v>0</v>
      </c>
      <c r="AW304" s="471">
        <v>131817.4</v>
      </c>
      <c r="AX304" s="471"/>
      <c r="AY304" s="473">
        <v>131817.4</v>
      </c>
      <c r="AZ304" s="478"/>
      <c r="BA304" s="479">
        <v>0</v>
      </c>
      <c r="BC304" s="468" t="s">
        <v>2937</v>
      </c>
      <c r="BD304" s="468" t="s">
        <v>2937</v>
      </c>
      <c r="BE304" s="468" t="s">
        <v>2937</v>
      </c>
      <c r="BF304" s="468" t="s">
        <v>2937</v>
      </c>
      <c r="BG304" s="468" t="s">
        <v>1542</v>
      </c>
      <c r="BH304" s="468" t="s">
        <v>2938</v>
      </c>
      <c r="BI304" s="468" t="s">
        <v>1542</v>
      </c>
      <c r="BK304" s="468" t="b">
        <v>1</v>
      </c>
      <c r="BL304" s="468" t="b">
        <v>1</v>
      </c>
      <c r="BM304" s="468" t="b">
        <v>1</v>
      </c>
      <c r="BN304" s="468" t="b">
        <v>1</v>
      </c>
      <c r="BO304" s="468" t="b">
        <v>1</v>
      </c>
      <c r="BP304" s="468" t="b">
        <v>1</v>
      </c>
      <c r="BQ304" s="468" t="b">
        <v>1</v>
      </c>
      <c r="BS304" s="749"/>
    </row>
    <row r="305" spans="1:71" s="480" customFormat="1" ht="12" customHeight="1" x14ac:dyDescent="0.2">
      <c r="A305" s="514">
        <v>16501053</v>
      </c>
      <c r="B305" s="515" t="s">
        <v>3230</v>
      </c>
      <c r="C305" s="483" t="s">
        <v>3231</v>
      </c>
      <c r="D305" s="484" t="s">
        <v>1542</v>
      </c>
      <c r="E305" s="730"/>
      <c r="F305" s="485">
        <v>42783</v>
      </c>
      <c r="G305" s="484"/>
      <c r="H305" s="486" t="s">
        <v>2937</v>
      </c>
      <c r="I305" s="486" t="s">
        <v>2937</v>
      </c>
      <c r="J305" s="486" t="s">
        <v>2937</v>
      </c>
      <c r="K305" s="486" t="s">
        <v>2937</v>
      </c>
      <c r="L305" s="486" t="s">
        <v>1542</v>
      </c>
      <c r="M305" s="486" t="s">
        <v>2938</v>
      </c>
      <c r="N305" s="486" t="s">
        <v>1542</v>
      </c>
      <c r="O305" s="487"/>
      <c r="P305" s="381">
        <v>0</v>
      </c>
      <c r="Q305" s="381">
        <v>137295.4</v>
      </c>
      <c r="R305" s="381">
        <v>124814</v>
      </c>
      <c r="S305" s="381">
        <v>112332.6</v>
      </c>
      <c r="T305" s="381">
        <v>99851.199999999997</v>
      </c>
      <c r="U305" s="381">
        <v>88934.09</v>
      </c>
      <c r="V305" s="381">
        <v>76229.22</v>
      </c>
      <c r="W305" s="381">
        <v>63524.35</v>
      </c>
      <c r="X305" s="381">
        <v>50819.48</v>
      </c>
      <c r="Y305" s="381">
        <v>38114.61</v>
      </c>
      <c r="Z305" s="381">
        <v>25409.74</v>
      </c>
      <c r="AA305" s="381">
        <v>13598.75</v>
      </c>
      <c r="AB305" s="381">
        <v>0</v>
      </c>
      <c r="AC305" s="381"/>
      <c r="AD305" s="381"/>
      <c r="AE305" s="381">
        <v>69243.62</v>
      </c>
      <c r="AF305" s="488"/>
      <c r="AG305" s="489"/>
      <c r="AH305" s="490"/>
      <c r="AI305" s="490"/>
      <c r="AJ305" s="490"/>
      <c r="AK305" s="491"/>
      <c r="AL305" s="490">
        <v>0</v>
      </c>
      <c r="AM305" s="492">
        <v>69243.62</v>
      </c>
      <c r="AN305" s="490"/>
      <c r="AO305" s="493">
        <v>69243.62</v>
      </c>
      <c r="AP305" s="490"/>
      <c r="AQ305" s="494">
        <v>0</v>
      </c>
      <c r="AR305" s="490"/>
      <c r="AS305" s="490"/>
      <c r="AT305" s="490"/>
      <c r="AU305" s="490"/>
      <c r="AV305" s="495">
        <v>0</v>
      </c>
      <c r="AW305" s="490">
        <v>0</v>
      </c>
      <c r="AX305" s="490"/>
      <c r="AY305" s="492">
        <v>0</v>
      </c>
      <c r="AZ305" s="731"/>
      <c r="BA305" s="479">
        <v>0</v>
      </c>
      <c r="BC305" s="486" t="s">
        <v>2937</v>
      </c>
      <c r="BD305" s="486" t="s">
        <v>2937</v>
      </c>
      <c r="BE305" s="486" t="s">
        <v>2937</v>
      </c>
      <c r="BF305" s="468" t="s">
        <v>2937</v>
      </c>
      <c r="BG305" s="468" t="s">
        <v>1542</v>
      </c>
      <c r="BH305" s="468" t="s">
        <v>2938</v>
      </c>
      <c r="BI305" s="468" t="s">
        <v>1542</v>
      </c>
      <c r="BK305" s="468" t="b">
        <v>1</v>
      </c>
      <c r="BL305" s="468" t="b">
        <v>1</v>
      </c>
      <c r="BM305" s="468" t="b">
        <v>1</v>
      </c>
      <c r="BN305" s="468" t="b">
        <v>1</v>
      </c>
      <c r="BO305" s="468" t="b">
        <v>1</v>
      </c>
      <c r="BP305" s="468" t="b">
        <v>1</v>
      </c>
      <c r="BQ305" s="468" t="b">
        <v>1</v>
      </c>
      <c r="BS305" s="749"/>
    </row>
    <row r="306" spans="1:71" s="480" customFormat="1" ht="12" customHeight="1" x14ac:dyDescent="0.2">
      <c r="A306" s="496">
        <v>16501083</v>
      </c>
      <c r="B306" s="497" t="s">
        <v>3232</v>
      </c>
      <c r="C306" s="466" t="s">
        <v>1843</v>
      </c>
      <c r="D306" s="467" t="s">
        <v>1542</v>
      </c>
      <c r="E306" s="705"/>
      <c r="F306" s="466"/>
      <c r="G306" s="467"/>
      <c r="H306" s="468" t="s">
        <v>2937</v>
      </c>
      <c r="I306" s="468" t="s">
        <v>2937</v>
      </c>
      <c r="J306" s="468" t="s">
        <v>2937</v>
      </c>
      <c r="K306" s="468" t="s">
        <v>2937</v>
      </c>
      <c r="L306" s="468" t="s">
        <v>1542</v>
      </c>
      <c r="M306" s="468" t="s">
        <v>2938</v>
      </c>
      <c r="N306" s="468" t="s">
        <v>1542</v>
      </c>
      <c r="O306" s="469"/>
      <c r="P306" s="379">
        <v>11095.94</v>
      </c>
      <c r="Q306" s="379">
        <v>10045.94</v>
      </c>
      <c r="R306" s="379">
        <v>9545.94</v>
      </c>
      <c r="S306" s="379">
        <v>8045.94</v>
      </c>
      <c r="T306" s="379">
        <v>6495.94</v>
      </c>
      <c r="U306" s="379">
        <v>6245.94</v>
      </c>
      <c r="V306" s="379">
        <v>5995.94</v>
      </c>
      <c r="W306" s="379">
        <v>4995.9399999999996</v>
      </c>
      <c r="X306" s="379">
        <v>4745.9399999999996</v>
      </c>
      <c r="Y306" s="379">
        <v>1995.94</v>
      </c>
      <c r="Z306" s="379">
        <v>995.94</v>
      </c>
      <c r="AA306" s="379">
        <v>-2754.06</v>
      </c>
      <c r="AB306" s="379">
        <v>-4754.0600000000004</v>
      </c>
      <c r="AC306" s="379"/>
      <c r="AD306" s="379"/>
      <c r="AE306" s="379">
        <v>4960.5233333333354</v>
      </c>
      <c r="AF306" s="481"/>
      <c r="AG306" s="482"/>
      <c r="AH306" s="471"/>
      <c r="AI306" s="471"/>
      <c r="AJ306" s="471"/>
      <c r="AK306" s="472"/>
      <c r="AL306" s="471">
        <v>0</v>
      </c>
      <c r="AM306" s="473">
        <v>4960.5233333333354</v>
      </c>
      <c r="AN306" s="471"/>
      <c r="AO306" s="474">
        <v>4960.5233333333354</v>
      </c>
      <c r="AP306" s="475"/>
      <c r="AQ306" s="476">
        <v>-4754.0600000000004</v>
      </c>
      <c r="AR306" s="471"/>
      <c r="AS306" s="471"/>
      <c r="AT306" s="471"/>
      <c r="AU306" s="471"/>
      <c r="AV306" s="477">
        <v>0</v>
      </c>
      <c r="AW306" s="471">
        <v>-4754.0600000000004</v>
      </c>
      <c r="AX306" s="471"/>
      <c r="AY306" s="473">
        <v>-4754.0600000000004</v>
      </c>
      <c r="AZ306" s="478"/>
      <c r="BA306" s="479">
        <v>0</v>
      </c>
      <c r="BC306" s="468" t="s">
        <v>2937</v>
      </c>
      <c r="BD306" s="468" t="s">
        <v>2937</v>
      </c>
      <c r="BE306" s="468" t="s">
        <v>2937</v>
      </c>
      <c r="BF306" s="468" t="s">
        <v>2937</v>
      </c>
      <c r="BG306" s="468" t="s">
        <v>1542</v>
      </c>
      <c r="BH306" s="468" t="s">
        <v>2938</v>
      </c>
      <c r="BI306" s="468" t="s">
        <v>1542</v>
      </c>
      <c r="BK306" s="468" t="b">
        <v>1</v>
      </c>
      <c r="BL306" s="468" t="b">
        <v>1</v>
      </c>
      <c r="BM306" s="468" t="b">
        <v>1</v>
      </c>
      <c r="BN306" s="468" t="b">
        <v>1</v>
      </c>
      <c r="BO306" s="468" t="b">
        <v>1</v>
      </c>
      <c r="BP306" s="468" t="b">
        <v>1</v>
      </c>
      <c r="BQ306" s="468" t="b">
        <v>1</v>
      </c>
      <c r="BS306" s="710"/>
    </row>
    <row r="307" spans="1:71" s="480" customFormat="1" ht="12" customHeight="1" x14ac:dyDescent="0.2">
      <c r="A307" s="516">
        <v>16501101</v>
      </c>
      <c r="B307" s="517" t="s">
        <v>3233</v>
      </c>
      <c r="C307" s="466" t="s">
        <v>1844</v>
      </c>
      <c r="D307" s="467" t="s">
        <v>1542</v>
      </c>
      <c r="E307" s="705"/>
      <c r="F307" s="466"/>
      <c r="G307" s="467"/>
      <c r="H307" s="468" t="s">
        <v>2937</v>
      </c>
      <c r="I307" s="468" t="s">
        <v>2937</v>
      </c>
      <c r="J307" s="468" t="s">
        <v>2937</v>
      </c>
      <c r="K307" s="468" t="s">
        <v>2937</v>
      </c>
      <c r="L307" s="468" t="s">
        <v>1542</v>
      </c>
      <c r="M307" s="468" t="s">
        <v>2938</v>
      </c>
      <c r="N307" s="468" t="s">
        <v>1542</v>
      </c>
      <c r="O307" s="500"/>
      <c r="P307" s="379">
        <v>42860.43</v>
      </c>
      <c r="Q307" s="379">
        <v>35717.03</v>
      </c>
      <c r="R307" s="379">
        <v>28573.63</v>
      </c>
      <c r="S307" s="379">
        <v>21430.23</v>
      </c>
      <c r="T307" s="379">
        <v>14286.83</v>
      </c>
      <c r="U307" s="379">
        <v>7143.43</v>
      </c>
      <c r="V307" s="379">
        <v>0</v>
      </c>
      <c r="W307" s="379">
        <v>0</v>
      </c>
      <c r="X307" s="379">
        <v>66239.16</v>
      </c>
      <c r="Y307" s="379">
        <v>59615.24</v>
      </c>
      <c r="Z307" s="379">
        <v>52991.32</v>
      </c>
      <c r="AA307" s="379">
        <v>46367.4</v>
      </c>
      <c r="AB307" s="379">
        <v>39743.480000000003</v>
      </c>
      <c r="AC307" s="379"/>
      <c r="AD307" s="379"/>
      <c r="AE307" s="379">
        <v>31138.852083333335</v>
      </c>
      <c r="AF307" s="481"/>
      <c r="AG307" s="482"/>
      <c r="AH307" s="471"/>
      <c r="AI307" s="471"/>
      <c r="AJ307" s="471"/>
      <c r="AK307" s="472"/>
      <c r="AL307" s="471">
        <v>0</v>
      </c>
      <c r="AM307" s="473">
        <v>31138.852083333335</v>
      </c>
      <c r="AN307" s="471"/>
      <c r="AO307" s="474">
        <v>31138.852083333335</v>
      </c>
      <c r="AP307" s="471"/>
      <c r="AQ307" s="476">
        <v>39743.480000000003</v>
      </c>
      <c r="AR307" s="471"/>
      <c r="AS307" s="471"/>
      <c r="AT307" s="471"/>
      <c r="AU307" s="471"/>
      <c r="AV307" s="477">
        <v>0</v>
      </c>
      <c r="AW307" s="471">
        <v>39743.480000000003</v>
      </c>
      <c r="AX307" s="471"/>
      <c r="AY307" s="473">
        <v>39743.480000000003</v>
      </c>
      <c r="AZ307" s="478"/>
      <c r="BA307" s="479">
        <v>0</v>
      </c>
      <c r="BC307" s="468" t="s">
        <v>2937</v>
      </c>
      <c r="BD307" s="468" t="s">
        <v>2937</v>
      </c>
      <c r="BE307" s="468" t="s">
        <v>2937</v>
      </c>
      <c r="BF307" s="468" t="s">
        <v>2937</v>
      </c>
      <c r="BG307" s="468" t="s">
        <v>1542</v>
      </c>
      <c r="BH307" s="468" t="s">
        <v>2938</v>
      </c>
      <c r="BI307" s="468" t="s">
        <v>1542</v>
      </c>
      <c r="BK307" s="468" t="b">
        <v>1</v>
      </c>
      <c r="BL307" s="468" t="b">
        <v>1</v>
      </c>
      <c r="BM307" s="468" t="b">
        <v>1</v>
      </c>
      <c r="BN307" s="468" t="b">
        <v>1</v>
      </c>
      <c r="BO307" s="468" t="b">
        <v>1</v>
      </c>
      <c r="BP307" s="468" t="b">
        <v>1</v>
      </c>
      <c r="BQ307" s="468" t="b">
        <v>1</v>
      </c>
      <c r="BS307" s="710"/>
    </row>
    <row r="308" spans="1:71" s="480" customFormat="1" ht="12" customHeight="1" x14ac:dyDescent="0.2">
      <c r="A308" s="496">
        <v>16501103</v>
      </c>
      <c r="B308" s="497" t="s">
        <v>3234</v>
      </c>
      <c r="C308" s="466" t="s">
        <v>1845</v>
      </c>
      <c r="D308" s="467" t="s">
        <v>1542</v>
      </c>
      <c r="E308" s="705"/>
      <c r="F308" s="466"/>
      <c r="G308" s="467"/>
      <c r="H308" s="468" t="s">
        <v>2937</v>
      </c>
      <c r="I308" s="468" t="s">
        <v>2937</v>
      </c>
      <c r="J308" s="468" t="s">
        <v>2937</v>
      </c>
      <c r="K308" s="468" t="s">
        <v>2937</v>
      </c>
      <c r="L308" s="468" t="s">
        <v>1542</v>
      </c>
      <c r="M308" s="468" t="s">
        <v>2938</v>
      </c>
      <c r="N308" s="468" t="s">
        <v>1542</v>
      </c>
      <c r="O308" s="500"/>
      <c r="P308" s="379">
        <v>176857.77</v>
      </c>
      <c r="Q308" s="379">
        <v>147381.47</v>
      </c>
      <c r="R308" s="379">
        <v>117905.17</v>
      </c>
      <c r="S308" s="379">
        <v>88428.87</v>
      </c>
      <c r="T308" s="379">
        <v>58952.57</v>
      </c>
      <c r="U308" s="379">
        <v>29476.27</v>
      </c>
      <c r="V308" s="379">
        <v>0</v>
      </c>
      <c r="W308" s="379">
        <v>0</v>
      </c>
      <c r="X308" s="379">
        <v>2741785.87</v>
      </c>
      <c r="Y308" s="379">
        <v>940040.9</v>
      </c>
      <c r="Z308" s="379">
        <v>940040.9</v>
      </c>
      <c r="AA308" s="379">
        <v>940040.9</v>
      </c>
      <c r="AB308" s="379">
        <v>1091974.22</v>
      </c>
      <c r="AC308" s="379"/>
      <c r="AD308" s="379"/>
      <c r="AE308" s="379">
        <v>553205.74291666679</v>
      </c>
      <c r="AF308" s="481"/>
      <c r="AG308" s="482"/>
      <c r="AH308" s="471"/>
      <c r="AI308" s="471"/>
      <c r="AJ308" s="471"/>
      <c r="AK308" s="472"/>
      <c r="AL308" s="471">
        <v>0</v>
      </c>
      <c r="AM308" s="473">
        <v>553205.74291666679</v>
      </c>
      <c r="AN308" s="471"/>
      <c r="AO308" s="474">
        <v>553205.74291666679</v>
      </c>
      <c r="AP308" s="471"/>
      <c r="AQ308" s="476">
        <v>1091974.22</v>
      </c>
      <c r="AR308" s="471"/>
      <c r="AS308" s="471"/>
      <c r="AT308" s="471"/>
      <c r="AU308" s="471"/>
      <c r="AV308" s="477">
        <v>0</v>
      </c>
      <c r="AW308" s="471">
        <v>1091974.22</v>
      </c>
      <c r="AX308" s="471"/>
      <c r="AY308" s="473">
        <v>1091974.22</v>
      </c>
      <c r="AZ308" s="478"/>
      <c r="BA308" s="479">
        <v>0</v>
      </c>
      <c r="BC308" s="468" t="s">
        <v>2937</v>
      </c>
      <c r="BD308" s="468" t="s">
        <v>2937</v>
      </c>
      <c r="BE308" s="468" t="s">
        <v>2937</v>
      </c>
      <c r="BF308" s="468" t="s">
        <v>2937</v>
      </c>
      <c r="BG308" s="468" t="s">
        <v>1542</v>
      </c>
      <c r="BH308" s="468" t="s">
        <v>2938</v>
      </c>
      <c r="BI308" s="468" t="s">
        <v>1542</v>
      </c>
      <c r="BK308" s="468" t="b">
        <v>1</v>
      </c>
      <c r="BL308" s="468" t="b">
        <v>1</v>
      </c>
      <c r="BM308" s="468" t="b">
        <v>1</v>
      </c>
      <c r="BN308" s="468" t="b">
        <v>1</v>
      </c>
      <c r="BO308" s="468" t="b">
        <v>1</v>
      </c>
      <c r="BP308" s="468" t="b">
        <v>1</v>
      </c>
      <c r="BQ308" s="468" t="b">
        <v>1</v>
      </c>
      <c r="BS308" s="710"/>
    </row>
    <row r="309" spans="1:71" s="480" customFormat="1" ht="12" customHeight="1" x14ac:dyDescent="0.2">
      <c r="A309" s="516">
        <v>16501113</v>
      </c>
      <c r="B309" s="517" t="s">
        <v>3235</v>
      </c>
      <c r="C309" s="466" t="s">
        <v>1846</v>
      </c>
      <c r="D309" s="467" t="s">
        <v>1542</v>
      </c>
      <c r="E309" s="705"/>
      <c r="F309" s="466"/>
      <c r="G309" s="467"/>
      <c r="H309" s="468" t="s">
        <v>2937</v>
      </c>
      <c r="I309" s="468" t="s">
        <v>2937</v>
      </c>
      <c r="J309" s="468" t="s">
        <v>2937</v>
      </c>
      <c r="K309" s="468" t="s">
        <v>2937</v>
      </c>
      <c r="L309" s="468" t="s">
        <v>1542</v>
      </c>
      <c r="M309" s="468" t="s">
        <v>2938</v>
      </c>
      <c r="N309" s="468" t="s">
        <v>1542</v>
      </c>
      <c r="O309" s="500"/>
      <c r="P309" s="379">
        <v>56976.959999999999</v>
      </c>
      <c r="Q309" s="379">
        <v>47480.79</v>
      </c>
      <c r="R309" s="379">
        <v>37984.620000000003</v>
      </c>
      <c r="S309" s="379">
        <v>28488.45</v>
      </c>
      <c r="T309" s="379">
        <v>18992.28</v>
      </c>
      <c r="U309" s="379">
        <v>9496.11</v>
      </c>
      <c r="V309" s="379">
        <v>0</v>
      </c>
      <c r="W309" s="379">
        <v>0</v>
      </c>
      <c r="X309" s="379">
        <v>0</v>
      </c>
      <c r="Y309" s="379">
        <v>0</v>
      </c>
      <c r="Z309" s="379">
        <v>0</v>
      </c>
      <c r="AA309" s="379">
        <v>0</v>
      </c>
      <c r="AB309" s="379">
        <v>0</v>
      </c>
      <c r="AC309" s="379"/>
      <c r="AD309" s="379"/>
      <c r="AE309" s="379">
        <v>14244.227500000001</v>
      </c>
      <c r="AF309" s="481"/>
      <c r="AG309" s="482"/>
      <c r="AH309" s="471"/>
      <c r="AI309" s="471"/>
      <c r="AJ309" s="471"/>
      <c r="AK309" s="472"/>
      <c r="AL309" s="471">
        <v>0</v>
      </c>
      <c r="AM309" s="473">
        <v>14244.227500000001</v>
      </c>
      <c r="AN309" s="471"/>
      <c r="AO309" s="474">
        <v>14244.227500000001</v>
      </c>
      <c r="AP309" s="471"/>
      <c r="AQ309" s="476">
        <v>0</v>
      </c>
      <c r="AR309" s="471"/>
      <c r="AS309" s="471"/>
      <c r="AT309" s="471"/>
      <c r="AU309" s="471"/>
      <c r="AV309" s="477">
        <v>0</v>
      </c>
      <c r="AW309" s="471">
        <v>0</v>
      </c>
      <c r="AX309" s="471"/>
      <c r="AY309" s="473">
        <v>0</v>
      </c>
      <c r="AZ309" s="478"/>
      <c r="BA309" s="479">
        <v>0</v>
      </c>
      <c r="BC309" s="468" t="s">
        <v>2937</v>
      </c>
      <c r="BD309" s="468" t="s">
        <v>2937</v>
      </c>
      <c r="BE309" s="468" t="s">
        <v>2937</v>
      </c>
      <c r="BF309" s="468" t="s">
        <v>2937</v>
      </c>
      <c r="BG309" s="468" t="s">
        <v>1542</v>
      </c>
      <c r="BH309" s="468" t="s">
        <v>2938</v>
      </c>
      <c r="BI309" s="468" t="s">
        <v>1542</v>
      </c>
      <c r="BK309" s="468" t="b">
        <v>1</v>
      </c>
      <c r="BL309" s="468" t="b">
        <v>1</v>
      </c>
      <c r="BM309" s="468" t="b">
        <v>1</v>
      </c>
      <c r="BN309" s="468" t="b">
        <v>1</v>
      </c>
      <c r="BO309" s="468" t="b">
        <v>1</v>
      </c>
      <c r="BP309" s="468" t="b">
        <v>1</v>
      </c>
      <c r="BQ309" s="468" t="b">
        <v>1</v>
      </c>
      <c r="BS309" s="710"/>
    </row>
    <row r="310" spans="1:71" s="480" customFormat="1" ht="12" customHeight="1" x14ac:dyDescent="0.2">
      <c r="A310" s="509">
        <v>16501133</v>
      </c>
      <c r="B310" s="509" t="s">
        <v>3236</v>
      </c>
      <c r="C310" s="510" t="s">
        <v>1847</v>
      </c>
      <c r="D310" s="484" t="s">
        <v>1542</v>
      </c>
      <c r="E310" s="730"/>
      <c r="F310" s="511">
        <v>43101</v>
      </c>
      <c r="G310" s="484"/>
      <c r="H310" s="486" t="s">
        <v>2937</v>
      </c>
      <c r="I310" s="486" t="s">
        <v>2937</v>
      </c>
      <c r="J310" s="486" t="s">
        <v>2937</v>
      </c>
      <c r="K310" s="486" t="s">
        <v>2937</v>
      </c>
      <c r="L310" s="486" t="s">
        <v>1542</v>
      </c>
      <c r="M310" s="486" t="s">
        <v>2938</v>
      </c>
      <c r="N310" s="486" t="s">
        <v>1542</v>
      </c>
      <c r="O310" s="487"/>
      <c r="P310" s="381">
        <v>0</v>
      </c>
      <c r="Q310" s="381">
        <v>91531.47</v>
      </c>
      <c r="R310" s="381">
        <v>83210.429999999993</v>
      </c>
      <c r="S310" s="381">
        <v>74889.39</v>
      </c>
      <c r="T310" s="381">
        <v>66568.350000000006</v>
      </c>
      <c r="U310" s="381">
        <v>58247.31</v>
      </c>
      <c r="V310" s="381">
        <v>49926.27</v>
      </c>
      <c r="W310" s="381">
        <v>41605.230000000003</v>
      </c>
      <c r="X310" s="381">
        <v>33284.19</v>
      </c>
      <c r="Y310" s="381">
        <v>24963.15</v>
      </c>
      <c r="Z310" s="381">
        <v>16642.11</v>
      </c>
      <c r="AA310" s="381">
        <v>8321.07</v>
      </c>
      <c r="AB310" s="381">
        <v>0</v>
      </c>
      <c r="AC310" s="381"/>
      <c r="AD310" s="381"/>
      <c r="AE310" s="381">
        <v>45765.747499999998</v>
      </c>
      <c r="AF310" s="488"/>
      <c r="AG310" s="489"/>
      <c r="AH310" s="490"/>
      <c r="AI310" s="490"/>
      <c r="AJ310" s="490"/>
      <c r="AK310" s="491"/>
      <c r="AL310" s="490">
        <v>0</v>
      </c>
      <c r="AM310" s="492">
        <v>45765.747499999998</v>
      </c>
      <c r="AN310" s="490"/>
      <c r="AO310" s="493">
        <v>45765.747499999998</v>
      </c>
      <c r="AP310" s="490"/>
      <c r="AQ310" s="494">
        <v>0</v>
      </c>
      <c r="AR310" s="490"/>
      <c r="AS310" s="490"/>
      <c r="AT310" s="490"/>
      <c r="AU310" s="490"/>
      <c r="AV310" s="495">
        <v>0</v>
      </c>
      <c r="AW310" s="490">
        <v>0</v>
      </c>
      <c r="AX310" s="490"/>
      <c r="AY310" s="492">
        <v>0</v>
      </c>
      <c r="AZ310" s="731"/>
      <c r="BA310" s="479">
        <v>0</v>
      </c>
      <c r="BC310" s="486" t="s">
        <v>2937</v>
      </c>
      <c r="BD310" s="486" t="s">
        <v>2937</v>
      </c>
      <c r="BE310" s="486" t="s">
        <v>2937</v>
      </c>
      <c r="BF310" s="468" t="s">
        <v>2937</v>
      </c>
      <c r="BG310" s="468" t="s">
        <v>1542</v>
      </c>
      <c r="BH310" s="468" t="s">
        <v>2938</v>
      </c>
      <c r="BI310" s="468" t="s">
        <v>1542</v>
      </c>
      <c r="BK310" s="468" t="b">
        <v>1</v>
      </c>
      <c r="BL310" s="468" t="b">
        <v>1</v>
      </c>
      <c r="BM310" s="468" t="b">
        <v>1</v>
      </c>
      <c r="BN310" s="468" t="b">
        <v>1</v>
      </c>
      <c r="BO310" s="468" t="b">
        <v>1</v>
      </c>
      <c r="BP310" s="468" t="b">
        <v>1</v>
      </c>
      <c r="BQ310" s="468" t="b">
        <v>1</v>
      </c>
      <c r="BS310" s="710"/>
    </row>
    <row r="311" spans="1:71" s="480" customFormat="1" ht="12" customHeight="1" x14ac:dyDescent="0.2">
      <c r="A311" s="509">
        <v>16501143</v>
      </c>
      <c r="B311" s="509" t="s">
        <v>3237</v>
      </c>
      <c r="C311" s="510" t="s">
        <v>1848</v>
      </c>
      <c r="D311" s="484" t="s">
        <v>1542</v>
      </c>
      <c r="E311" s="730"/>
      <c r="F311" s="511">
        <v>43101</v>
      </c>
      <c r="G311" s="484"/>
      <c r="H311" s="486" t="s">
        <v>2937</v>
      </c>
      <c r="I311" s="486" t="s">
        <v>2937</v>
      </c>
      <c r="J311" s="486" t="s">
        <v>2937</v>
      </c>
      <c r="K311" s="486" t="s">
        <v>2937</v>
      </c>
      <c r="L311" s="486" t="s">
        <v>1542</v>
      </c>
      <c r="M311" s="486" t="s">
        <v>2938</v>
      </c>
      <c r="N311" s="486" t="s">
        <v>1542</v>
      </c>
      <c r="O311" s="487"/>
      <c r="P311" s="381">
        <v>0</v>
      </c>
      <c r="Q311" s="381">
        <v>165159.26</v>
      </c>
      <c r="R311" s="381">
        <v>150144.78</v>
      </c>
      <c r="S311" s="381">
        <v>135130.29999999999</v>
      </c>
      <c r="T311" s="381">
        <v>120115.82</v>
      </c>
      <c r="U311" s="381">
        <v>105101.34</v>
      </c>
      <c r="V311" s="381">
        <v>90086.86</v>
      </c>
      <c r="W311" s="381">
        <v>75072.38</v>
      </c>
      <c r="X311" s="381">
        <v>60057.9</v>
      </c>
      <c r="Y311" s="381">
        <v>45043.42</v>
      </c>
      <c r="Z311" s="381">
        <v>30028.94</v>
      </c>
      <c r="AA311" s="381">
        <v>15014.46</v>
      </c>
      <c r="AB311" s="381">
        <v>0</v>
      </c>
      <c r="AC311" s="381"/>
      <c r="AD311" s="381"/>
      <c r="AE311" s="381">
        <v>82579.621666666659</v>
      </c>
      <c r="AF311" s="488"/>
      <c r="AG311" s="489"/>
      <c r="AH311" s="490"/>
      <c r="AI311" s="490"/>
      <c r="AJ311" s="490"/>
      <c r="AK311" s="491"/>
      <c r="AL311" s="490">
        <v>0</v>
      </c>
      <c r="AM311" s="492">
        <v>82579.621666666659</v>
      </c>
      <c r="AN311" s="490"/>
      <c r="AO311" s="493">
        <v>82579.621666666659</v>
      </c>
      <c r="AP311" s="490"/>
      <c r="AQ311" s="494">
        <v>0</v>
      </c>
      <c r="AR311" s="490"/>
      <c r="AS311" s="490"/>
      <c r="AT311" s="490"/>
      <c r="AU311" s="490"/>
      <c r="AV311" s="495">
        <v>0</v>
      </c>
      <c r="AW311" s="490">
        <v>0</v>
      </c>
      <c r="AX311" s="490"/>
      <c r="AY311" s="492">
        <v>0</v>
      </c>
      <c r="AZ311" s="731"/>
      <c r="BA311" s="479">
        <v>0</v>
      </c>
      <c r="BC311" s="486" t="s">
        <v>2937</v>
      </c>
      <c r="BD311" s="486" t="s">
        <v>2937</v>
      </c>
      <c r="BE311" s="486" t="s">
        <v>2937</v>
      </c>
      <c r="BF311" s="468" t="s">
        <v>2937</v>
      </c>
      <c r="BG311" s="468" t="s">
        <v>1542</v>
      </c>
      <c r="BH311" s="468" t="s">
        <v>2938</v>
      </c>
      <c r="BI311" s="468" t="s">
        <v>1542</v>
      </c>
      <c r="BK311" s="468" t="b">
        <v>1</v>
      </c>
      <c r="BL311" s="468" t="b">
        <v>1</v>
      </c>
      <c r="BM311" s="468" t="b">
        <v>1</v>
      </c>
      <c r="BN311" s="468" t="b">
        <v>1</v>
      </c>
      <c r="BO311" s="468" t="b">
        <v>1</v>
      </c>
      <c r="BP311" s="468" t="b">
        <v>1</v>
      </c>
      <c r="BQ311" s="468" t="b">
        <v>1</v>
      </c>
      <c r="BS311" s="743"/>
    </row>
    <row r="312" spans="1:71" s="480" customFormat="1" ht="12" customHeight="1" x14ac:dyDescent="0.2">
      <c r="A312" s="509">
        <v>16501153</v>
      </c>
      <c r="B312" s="509" t="s">
        <v>3238</v>
      </c>
      <c r="C312" s="510" t="s">
        <v>1849</v>
      </c>
      <c r="D312" s="484" t="s">
        <v>1542</v>
      </c>
      <c r="E312" s="730"/>
      <c r="F312" s="511">
        <v>43101</v>
      </c>
      <c r="G312" s="484"/>
      <c r="H312" s="486" t="s">
        <v>2937</v>
      </c>
      <c r="I312" s="486" t="s">
        <v>2937</v>
      </c>
      <c r="J312" s="486" t="s">
        <v>2937</v>
      </c>
      <c r="K312" s="486" t="s">
        <v>2937</v>
      </c>
      <c r="L312" s="486" t="s">
        <v>1542</v>
      </c>
      <c r="M312" s="486" t="s">
        <v>2938</v>
      </c>
      <c r="N312" s="486" t="s">
        <v>1542</v>
      </c>
      <c r="O312" s="487"/>
      <c r="P312" s="381">
        <v>0</v>
      </c>
      <c r="Q312" s="381">
        <v>72187.5</v>
      </c>
      <c r="R312" s="381">
        <v>65625</v>
      </c>
      <c r="S312" s="381">
        <v>59062.5</v>
      </c>
      <c r="T312" s="381">
        <v>52500</v>
      </c>
      <c r="U312" s="381">
        <v>45937.5</v>
      </c>
      <c r="V312" s="381">
        <v>39375</v>
      </c>
      <c r="W312" s="381">
        <v>32812.5</v>
      </c>
      <c r="X312" s="381">
        <v>26250</v>
      </c>
      <c r="Y312" s="381">
        <v>19687.5</v>
      </c>
      <c r="Z312" s="381">
        <v>13125</v>
      </c>
      <c r="AA312" s="381">
        <v>6562.5</v>
      </c>
      <c r="AB312" s="381">
        <v>86562.5</v>
      </c>
      <c r="AC312" s="381"/>
      <c r="AD312" s="381"/>
      <c r="AE312" s="381">
        <v>39700.520833333336</v>
      </c>
      <c r="AF312" s="488"/>
      <c r="AG312" s="489"/>
      <c r="AH312" s="490"/>
      <c r="AI312" s="490"/>
      <c r="AJ312" s="490"/>
      <c r="AK312" s="491"/>
      <c r="AL312" s="490">
        <v>0</v>
      </c>
      <c r="AM312" s="492">
        <v>39700.520833333336</v>
      </c>
      <c r="AN312" s="490"/>
      <c r="AO312" s="493">
        <v>39700.520833333336</v>
      </c>
      <c r="AP312" s="490"/>
      <c r="AQ312" s="494">
        <v>86562.5</v>
      </c>
      <c r="AR312" s="490"/>
      <c r="AS312" s="490"/>
      <c r="AT312" s="490"/>
      <c r="AU312" s="490"/>
      <c r="AV312" s="495">
        <v>0</v>
      </c>
      <c r="AW312" s="490">
        <v>86562.5</v>
      </c>
      <c r="AX312" s="490"/>
      <c r="AY312" s="492">
        <v>86562.5</v>
      </c>
      <c r="AZ312" s="731"/>
      <c r="BA312" s="479">
        <v>0</v>
      </c>
      <c r="BC312" s="486" t="s">
        <v>2937</v>
      </c>
      <c r="BD312" s="486" t="s">
        <v>2937</v>
      </c>
      <c r="BE312" s="486" t="s">
        <v>2937</v>
      </c>
      <c r="BF312" s="468" t="s">
        <v>2937</v>
      </c>
      <c r="BG312" s="468" t="s">
        <v>1542</v>
      </c>
      <c r="BH312" s="468" t="s">
        <v>2938</v>
      </c>
      <c r="BI312" s="468" t="s">
        <v>1542</v>
      </c>
      <c r="BK312" s="468" t="b">
        <v>1</v>
      </c>
      <c r="BL312" s="468" t="b">
        <v>1</v>
      </c>
      <c r="BM312" s="468" t="b">
        <v>1</v>
      </c>
      <c r="BN312" s="468" t="b">
        <v>1</v>
      </c>
      <c r="BO312" s="468" t="b">
        <v>1</v>
      </c>
      <c r="BP312" s="468" t="b">
        <v>1</v>
      </c>
      <c r="BQ312" s="468" t="b">
        <v>1</v>
      </c>
      <c r="BS312" s="710"/>
    </row>
    <row r="313" spans="1:71" s="480" customFormat="1" ht="12" customHeight="1" x14ac:dyDescent="0.25">
      <c r="A313" s="735">
        <v>16501173</v>
      </c>
      <c r="B313" s="735"/>
      <c r="C313" s="752" t="s">
        <v>1850</v>
      </c>
      <c r="D313" s="714" t="s">
        <v>1542</v>
      </c>
      <c r="E313" s="715"/>
      <c r="F313" s="737">
        <v>43313</v>
      </c>
      <c r="G313" s="714"/>
      <c r="H313" s="717" t="s">
        <v>2937</v>
      </c>
      <c r="I313" s="717" t="s">
        <v>2937</v>
      </c>
      <c r="J313" s="717" t="s">
        <v>2937</v>
      </c>
      <c r="K313" s="717" t="s">
        <v>2937</v>
      </c>
      <c r="L313" s="717" t="s">
        <v>1542</v>
      </c>
      <c r="M313" s="717" t="s">
        <v>2938</v>
      </c>
      <c r="N313" s="717" t="s">
        <v>1542</v>
      </c>
      <c r="O313" s="718"/>
      <c r="P313" s="719"/>
      <c r="Q313" s="719"/>
      <c r="R313" s="719"/>
      <c r="S313" s="719"/>
      <c r="T313" s="719"/>
      <c r="U313" s="719"/>
      <c r="V313" s="719"/>
      <c r="W313" s="719"/>
      <c r="X313" s="719">
        <v>140984.28</v>
      </c>
      <c r="Y313" s="719">
        <v>140984.28</v>
      </c>
      <c r="Z313" s="719">
        <v>115350.78</v>
      </c>
      <c r="AA313" s="719">
        <v>102534.03</v>
      </c>
      <c r="AB313" s="719">
        <v>89717.28</v>
      </c>
      <c r="AC313" s="719"/>
      <c r="AD313" s="719"/>
      <c r="AE313" s="719">
        <v>45392.667500000003</v>
      </c>
      <c r="AF313" s="720"/>
      <c r="AG313" s="721"/>
      <c r="AH313" s="722"/>
      <c r="AI313" s="722"/>
      <c r="AJ313" s="722"/>
      <c r="AK313" s="723"/>
      <c r="AL313" s="722">
        <v>0</v>
      </c>
      <c r="AM313" s="724">
        <v>45392.667500000003</v>
      </c>
      <c r="AN313" s="722"/>
      <c r="AO313" s="725">
        <v>45392.667500000003</v>
      </c>
      <c r="AP313" s="722"/>
      <c r="AQ313" s="726">
        <v>89717.28</v>
      </c>
      <c r="AR313" s="722"/>
      <c r="AS313" s="722"/>
      <c r="AT313" s="722"/>
      <c r="AU313" s="722"/>
      <c r="AV313" s="727">
        <v>0</v>
      </c>
      <c r="AW313" s="722">
        <v>89717.28</v>
      </c>
      <c r="AX313" s="722"/>
      <c r="AY313" s="724">
        <v>89717.28</v>
      </c>
      <c r="AZ313" s="728"/>
      <c r="BA313" s="479">
        <v>0</v>
      </c>
      <c r="BC313" s="486"/>
      <c r="BD313" s="486"/>
      <c r="BE313" s="486"/>
      <c r="BF313" s="468"/>
      <c r="BG313" s="468"/>
      <c r="BH313" s="468"/>
      <c r="BI313" s="468"/>
      <c r="BK313" s="468"/>
      <c r="BL313" s="468"/>
      <c r="BM313" s="468"/>
      <c r="BN313" s="468"/>
      <c r="BO313" s="468"/>
      <c r="BP313" s="468"/>
      <c r="BQ313" s="468"/>
      <c r="BS313" s="710"/>
    </row>
    <row r="314" spans="1:71" s="480" customFormat="1" ht="12" customHeight="1" x14ac:dyDescent="0.2">
      <c r="A314" s="509">
        <v>16501193</v>
      </c>
      <c r="B314" s="509" t="s">
        <v>3239</v>
      </c>
      <c r="C314" s="510" t="s">
        <v>1851</v>
      </c>
      <c r="D314" s="484" t="s">
        <v>1542</v>
      </c>
      <c r="E314" s="730"/>
      <c r="F314" s="511"/>
      <c r="G314" s="484"/>
      <c r="H314" s="486" t="s">
        <v>2937</v>
      </c>
      <c r="I314" s="486" t="s">
        <v>2937</v>
      </c>
      <c r="J314" s="486" t="s">
        <v>2937</v>
      </c>
      <c r="K314" s="486" t="s">
        <v>2937</v>
      </c>
      <c r="L314" s="486" t="s">
        <v>1542</v>
      </c>
      <c r="M314" s="486" t="s">
        <v>2938</v>
      </c>
      <c r="N314" s="486" t="s">
        <v>1542</v>
      </c>
      <c r="O314" s="487"/>
      <c r="P314" s="381">
        <v>0</v>
      </c>
      <c r="Q314" s="381">
        <v>0</v>
      </c>
      <c r="R314" s="381">
        <v>0</v>
      </c>
      <c r="S314" s="381">
        <v>593775</v>
      </c>
      <c r="T314" s="381">
        <v>508950</v>
      </c>
      <c r="U314" s="381">
        <v>424125</v>
      </c>
      <c r="V314" s="381">
        <v>339300</v>
      </c>
      <c r="W314" s="381">
        <v>254475</v>
      </c>
      <c r="X314" s="381">
        <v>169650</v>
      </c>
      <c r="Y314" s="381">
        <v>84825</v>
      </c>
      <c r="Z314" s="381">
        <v>0</v>
      </c>
      <c r="AA314" s="381">
        <v>0</v>
      </c>
      <c r="AB314" s="381">
        <v>0</v>
      </c>
      <c r="AC314" s="381"/>
      <c r="AD314" s="381"/>
      <c r="AE314" s="381">
        <v>197925</v>
      </c>
      <c r="AF314" s="488"/>
      <c r="AG314" s="489"/>
      <c r="AH314" s="490"/>
      <c r="AI314" s="490"/>
      <c r="AJ314" s="490"/>
      <c r="AK314" s="491"/>
      <c r="AL314" s="490">
        <v>0</v>
      </c>
      <c r="AM314" s="492">
        <v>197925</v>
      </c>
      <c r="AN314" s="490"/>
      <c r="AO314" s="493">
        <v>197925</v>
      </c>
      <c r="AP314" s="490"/>
      <c r="AQ314" s="494">
        <v>0</v>
      </c>
      <c r="AR314" s="490"/>
      <c r="AS314" s="490"/>
      <c r="AT314" s="490"/>
      <c r="AU314" s="490"/>
      <c r="AV314" s="495">
        <v>0</v>
      </c>
      <c r="AW314" s="490">
        <v>0</v>
      </c>
      <c r="AX314" s="490"/>
      <c r="AY314" s="492">
        <v>0</v>
      </c>
      <c r="AZ314" s="731"/>
      <c r="BA314" s="479">
        <v>0</v>
      </c>
      <c r="BC314" s="486"/>
      <c r="BD314" s="486"/>
      <c r="BE314" s="486"/>
      <c r="BF314" s="468" t="s">
        <v>2937</v>
      </c>
      <c r="BG314" s="468" t="s">
        <v>1542</v>
      </c>
      <c r="BH314" s="468" t="s">
        <v>2938</v>
      </c>
      <c r="BI314" s="468" t="s">
        <v>1542</v>
      </c>
      <c r="BK314" s="468" t="b">
        <v>1</v>
      </c>
      <c r="BL314" s="468" t="b">
        <v>1</v>
      </c>
      <c r="BM314" s="468" t="b">
        <v>1</v>
      </c>
      <c r="BN314" s="468" t="b">
        <v>1</v>
      </c>
      <c r="BO314" s="468" t="b">
        <v>1</v>
      </c>
      <c r="BP314" s="468" t="b">
        <v>1</v>
      </c>
      <c r="BQ314" s="468" t="b">
        <v>1</v>
      </c>
      <c r="BS314" s="749"/>
    </row>
    <row r="315" spans="1:71" s="480" customFormat="1" ht="12" customHeight="1" x14ac:dyDescent="0.2">
      <c r="A315" s="735">
        <v>16501203</v>
      </c>
      <c r="B315" s="735"/>
      <c r="C315" s="736" t="s">
        <v>1852</v>
      </c>
      <c r="D315" s="714" t="s">
        <v>1542</v>
      </c>
      <c r="E315" s="715"/>
      <c r="F315" s="737">
        <v>43405</v>
      </c>
      <c r="G315" s="714"/>
      <c r="H315" s="717" t="s">
        <v>2937</v>
      </c>
      <c r="I315" s="717" t="s">
        <v>2937</v>
      </c>
      <c r="J315" s="717" t="s">
        <v>2937</v>
      </c>
      <c r="K315" s="717" t="s">
        <v>2937</v>
      </c>
      <c r="L315" s="717" t="s">
        <v>1542</v>
      </c>
      <c r="M315" s="717" t="s">
        <v>2938</v>
      </c>
      <c r="N315" s="717" t="s">
        <v>1542</v>
      </c>
      <c r="O315" s="718"/>
      <c r="P315" s="719"/>
      <c r="Q315" s="719"/>
      <c r="R315" s="719"/>
      <c r="S315" s="719"/>
      <c r="T315" s="719"/>
      <c r="U315" s="719"/>
      <c r="V315" s="719"/>
      <c r="W315" s="719"/>
      <c r="X315" s="719"/>
      <c r="Y315" s="719"/>
      <c r="Z315" s="719"/>
      <c r="AA315" s="719">
        <v>-138132.54</v>
      </c>
      <c r="AB315" s="719">
        <v>126529.4</v>
      </c>
      <c r="AC315" s="719"/>
      <c r="AD315" s="719"/>
      <c r="AE315" s="719">
        <v>-6238.9866666666676</v>
      </c>
      <c r="AF315" s="720"/>
      <c r="AG315" s="721"/>
      <c r="AH315" s="722"/>
      <c r="AI315" s="722"/>
      <c r="AJ315" s="722"/>
      <c r="AK315" s="723"/>
      <c r="AL315" s="722">
        <v>0</v>
      </c>
      <c r="AM315" s="724">
        <v>-6238.9866666666676</v>
      </c>
      <c r="AN315" s="722"/>
      <c r="AO315" s="725">
        <v>-6238.9866666666676</v>
      </c>
      <c r="AP315" s="722"/>
      <c r="AQ315" s="726">
        <v>126529.4</v>
      </c>
      <c r="AR315" s="722"/>
      <c r="AS315" s="722"/>
      <c r="AT315" s="722"/>
      <c r="AU315" s="722"/>
      <c r="AV315" s="727">
        <v>0</v>
      </c>
      <c r="AW315" s="722">
        <v>126529.4</v>
      </c>
      <c r="AX315" s="722"/>
      <c r="AY315" s="724">
        <v>126529.4</v>
      </c>
      <c r="AZ315" s="728"/>
      <c r="BA315" s="479">
        <v>0</v>
      </c>
      <c r="BC315" s="486"/>
      <c r="BD315" s="486"/>
      <c r="BE315" s="486"/>
      <c r="BF315" s="468"/>
      <c r="BG315" s="468"/>
      <c r="BH315" s="468"/>
      <c r="BI315" s="468"/>
      <c r="BK315" s="468"/>
      <c r="BL315" s="468"/>
      <c r="BM315" s="468"/>
      <c r="BN315" s="468"/>
      <c r="BO315" s="468"/>
      <c r="BP315" s="468"/>
      <c r="BQ315" s="468"/>
      <c r="BS315" s="749"/>
    </row>
    <row r="316" spans="1:71" s="480" customFormat="1" ht="12" customHeight="1" x14ac:dyDescent="0.2">
      <c r="A316" s="735">
        <v>16501223</v>
      </c>
      <c r="B316" s="735"/>
      <c r="C316" s="736" t="s">
        <v>1853</v>
      </c>
      <c r="D316" s="714" t="s">
        <v>1542</v>
      </c>
      <c r="E316" s="715"/>
      <c r="F316" s="737">
        <v>43435</v>
      </c>
      <c r="G316" s="714"/>
      <c r="H316" s="717" t="s">
        <v>2937</v>
      </c>
      <c r="I316" s="717" t="s">
        <v>2937</v>
      </c>
      <c r="J316" s="717" t="s">
        <v>2937</v>
      </c>
      <c r="K316" s="717" t="s">
        <v>2937</v>
      </c>
      <c r="L316" s="717" t="s">
        <v>1542</v>
      </c>
      <c r="M316" s="717" t="s">
        <v>2938</v>
      </c>
      <c r="N316" s="717" t="s">
        <v>1542</v>
      </c>
      <c r="O316" s="718"/>
      <c r="P316" s="719"/>
      <c r="Q316" s="719"/>
      <c r="R316" s="719"/>
      <c r="S316" s="719"/>
      <c r="T316" s="719"/>
      <c r="U316" s="719"/>
      <c r="V316" s="719"/>
      <c r="W316" s="719"/>
      <c r="X316" s="719"/>
      <c r="Y316" s="719"/>
      <c r="Z316" s="719"/>
      <c r="AA316" s="719"/>
      <c r="AB316" s="719">
        <v>47239.85</v>
      </c>
      <c r="AC316" s="719"/>
      <c r="AD316" s="719"/>
      <c r="AE316" s="719">
        <v>1968.3270833333333</v>
      </c>
      <c r="AF316" s="720"/>
      <c r="AG316" s="721"/>
      <c r="AH316" s="722"/>
      <c r="AI316" s="722"/>
      <c r="AJ316" s="722"/>
      <c r="AK316" s="723"/>
      <c r="AL316" s="722">
        <v>0</v>
      </c>
      <c r="AM316" s="724">
        <v>1968.3270833333333</v>
      </c>
      <c r="AN316" s="722"/>
      <c r="AO316" s="725">
        <v>1968.3270833333333</v>
      </c>
      <c r="AP316" s="722"/>
      <c r="AQ316" s="726">
        <v>47239.85</v>
      </c>
      <c r="AR316" s="722"/>
      <c r="AS316" s="722"/>
      <c r="AT316" s="722"/>
      <c r="AU316" s="722"/>
      <c r="AV316" s="727">
        <v>0</v>
      </c>
      <c r="AW316" s="722">
        <v>47239.85</v>
      </c>
      <c r="AX316" s="722"/>
      <c r="AY316" s="724">
        <v>47239.85</v>
      </c>
      <c r="AZ316" s="728"/>
      <c r="BA316" s="479">
        <v>0</v>
      </c>
      <c r="BC316" s="486"/>
      <c r="BD316" s="486"/>
      <c r="BE316" s="486"/>
      <c r="BF316" s="468"/>
      <c r="BG316" s="468"/>
      <c r="BH316" s="468"/>
      <c r="BI316" s="468"/>
      <c r="BK316" s="468"/>
      <c r="BL316" s="468"/>
      <c r="BM316" s="468"/>
      <c r="BN316" s="468"/>
      <c r="BO316" s="468"/>
      <c r="BP316" s="468"/>
      <c r="BQ316" s="468"/>
      <c r="BS316" s="710"/>
    </row>
    <row r="317" spans="1:71" s="480" customFormat="1" ht="12" customHeight="1" x14ac:dyDescent="0.2">
      <c r="A317" s="735">
        <v>16501233</v>
      </c>
      <c r="B317" s="735"/>
      <c r="C317" s="736" t="s">
        <v>1854</v>
      </c>
      <c r="D317" s="714" t="s">
        <v>1542</v>
      </c>
      <c r="E317" s="715"/>
      <c r="F317" s="737">
        <v>43374</v>
      </c>
      <c r="G317" s="714"/>
      <c r="H317" s="717"/>
      <c r="I317" s="717"/>
      <c r="J317" s="717"/>
      <c r="K317" s="717" t="s">
        <v>2937</v>
      </c>
      <c r="L317" s="717" t="s">
        <v>1542</v>
      </c>
      <c r="M317" s="717" t="s">
        <v>2938</v>
      </c>
      <c r="N317" s="717" t="s">
        <v>1542</v>
      </c>
      <c r="O317" s="718"/>
      <c r="P317" s="719"/>
      <c r="Q317" s="719"/>
      <c r="R317" s="719"/>
      <c r="S317" s="719"/>
      <c r="T317" s="719"/>
      <c r="U317" s="719"/>
      <c r="V317" s="719"/>
      <c r="W317" s="719"/>
      <c r="X317" s="719"/>
      <c r="Y317" s="719"/>
      <c r="Z317" s="719">
        <v>386476.73</v>
      </c>
      <c r="AA317" s="719">
        <v>347829.06</v>
      </c>
      <c r="AB317" s="719">
        <v>309181.39</v>
      </c>
      <c r="AC317" s="719"/>
      <c r="AD317" s="719"/>
      <c r="AE317" s="719">
        <v>74074.707083333342</v>
      </c>
      <c r="AF317" s="720"/>
      <c r="AG317" s="721"/>
      <c r="AH317" s="722"/>
      <c r="AI317" s="722"/>
      <c r="AJ317" s="722"/>
      <c r="AK317" s="723"/>
      <c r="AL317" s="722">
        <v>0</v>
      </c>
      <c r="AM317" s="724">
        <v>74074.707083333342</v>
      </c>
      <c r="AN317" s="722"/>
      <c r="AO317" s="725">
        <v>74074.707083333342</v>
      </c>
      <c r="AP317" s="722"/>
      <c r="AQ317" s="726">
        <v>309181.39</v>
      </c>
      <c r="AR317" s="722"/>
      <c r="AS317" s="722"/>
      <c r="AT317" s="722"/>
      <c r="AU317" s="722"/>
      <c r="AV317" s="727">
        <v>0</v>
      </c>
      <c r="AW317" s="722">
        <v>309181.39</v>
      </c>
      <c r="AX317" s="722"/>
      <c r="AY317" s="724">
        <v>309181.39</v>
      </c>
      <c r="AZ317" s="728"/>
      <c r="BA317" s="479">
        <v>0</v>
      </c>
      <c r="BC317" s="486"/>
      <c r="BD317" s="486"/>
      <c r="BE317" s="486"/>
      <c r="BF317" s="468"/>
      <c r="BG317" s="468"/>
      <c r="BH317" s="468"/>
      <c r="BI317" s="468"/>
      <c r="BK317" s="468"/>
      <c r="BL317" s="468"/>
      <c r="BM317" s="468"/>
      <c r="BN317" s="468"/>
      <c r="BO317" s="468"/>
      <c r="BP317" s="468"/>
      <c r="BQ317" s="468"/>
      <c r="BS317" s="710"/>
    </row>
    <row r="318" spans="1:71" s="480" customFormat="1" ht="12" customHeight="1" x14ac:dyDescent="0.2">
      <c r="A318" s="735">
        <v>16501243</v>
      </c>
      <c r="B318" s="735"/>
      <c r="C318" s="736" t="s">
        <v>1855</v>
      </c>
      <c r="D318" s="714" t="s">
        <v>1542</v>
      </c>
      <c r="E318" s="715"/>
      <c r="F318" s="737">
        <v>43435</v>
      </c>
      <c r="G318" s="714"/>
      <c r="H318" s="717" t="s">
        <v>2937</v>
      </c>
      <c r="I318" s="717" t="s">
        <v>2937</v>
      </c>
      <c r="J318" s="717" t="s">
        <v>2937</v>
      </c>
      <c r="K318" s="717" t="s">
        <v>2937</v>
      </c>
      <c r="L318" s="717" t="s">
        <v>1542</v>
      </c>
      <c r="M318" s="717" t="s">
        <v>2938</v>
      </c>
      <c r="N318" s="717" t="s">
        <v>1542</v>
      </c>
      <c r="O318" s="718"/>
      <c r="P318" s="719"/>
      <c r="Q318" s="719"/>
      <c r="R318" s="719"/>
      <c r="S318" s="719"/>
      <c r="T318" s="719"/>
      <c r="U318" s="719"/>
      <c r="V318" s="719"/>
      <c r="W318" s="719"/>
      <c r="X318" s="719"/>
      <c r="Y318" s="719"/>
      <c r="Z318" s="719"/>
      <c r="AA318" s="719"/>
      <c r="AB318" s="719">
        <v>68907.95</v>
      </c>
      <c r="AC318" s="719"/>
      <c r="AD318" s="719"/>
      <c r="AE318" s="719">
        <v>2871.1645833333332</v>
      </c>
      <c r="AF318" s="720"/>
      <c r="AG318" s="721"/>
      <c r="AH318" s="722"/>
      <c r="AI318" s="722"/>
      <c r="AJ318" s="722"/>
      <c r="AK318" s="723"/>
      <c r="AL318" s="722">
        <v>0</v>
      </c>
      <c r="AM318" s="724">
        <v>2871.1645833333332</v>
      </c>
      <c r="AN318" s="722"/>
      <c r="AO318" s="725">
        <v>2871.1645833333332</v>
      </c>
      <c r="AP318" s="722"/>
      <c r="AQ318" s="726">
        <v>68907.95</v>
      </c>
      <c r="AR318" s="722"/>
      <c r="AS318" s="722"/>
      <c r="AT318" s="722"/>
      <c r="AU318" s="722"/>
      <c r="AV318" s="727">
        <v>0</v>
      </c>
      <c r="AW318" s="722">
        <v>68907.95</v>
      </c>
      <c r="AX318" s="722"/>
      <c r="AY318" s="724">
        <v>68907.95</v>
      </c>
      <c r="AZ318" s="728"/>
      <c r="BA318" s="479">
        <v>0</v>
      </c>
      <c r="BC318" s="486"/>
      <c r="BD318" s="486"/>
      <c r="BE318" s="486"/>
      <c r="BF318" s="468"/>
      <c r="BG318" s="468"/>
      <c r="BH318" s="468"/>
      <c r="BI318" s="468"/>
      <c r="BK318" s="468"/>
      <c r="BL318" s="468"/>
      <c r="BM318" s="468"/>
      <c r="BN318" s="468"/>
      <c r="BO318" s="468"/>
      <c r="BP318" s="468"/>
      <c r="BQ318" s="468"/>
      <c r="BS318" s="710"/>
    </row>
    <row r="319" spans="1:71" s="480" customFormat="1" ht="12" customHeight="1" x14ac:dyDescent="0.2">
      <c r="A319" s="496">
        <v>16502001</v>
      </c>
      <c r="B319" s="497" t="s">
        <v>3240</v>
      </c>
      <c r="C319" s="497" t="s">
        <v>1856</v>
      </c>
      <c r="D319" s="467" t="s">
        <v>1541</v>
      </c>
      <c r="E319" s="705"/>
      <c r="F319" s="497"/>
      <c r="G319" s="467"/>
      <c r="H319" s="468" t="s">
        <v>2937</v>
      </c>
      <c r="I319" s="468" t="s">
        <v>2937</v>
      </c>
      <c r="J319" s="468" t="s">
        <v>2937</v>
      </c>
      <c r="K319" s="468" t="s">
        <v>1541</v>
      </c>
      <c r="L319" s="468" t="s">
        <v>2938</v>
      </c>
      <c r="M319" s="468" t="s">
        <v>2938</v>
      </c>
      <c r="N319" s="468" t="s">
        <v>2937</v>
      </c>
      <c r="O319" s="469"/>
      <c r="P319" s="379">
        <v>0</v>
      </c>
      <c r="Q319" s="379">
        <v>0</v>
      </c>
      <c r="R319" s="379">
        <v>0</v>
      </c>
      <c r="S319" s="379">
        <v>0</v>
      </c>
      <c r="T319" s="379">
        <v>0</v>
      </c>
      <c r="U319" s="379">
        <v>0</v>
      </c>
      <c r="V319" s="379">
        <v>0</v>
      </c>
      <c r="W319" s="379">
        <v>0</v>
      </c>
      <c r="X319" s="379">
        <v>0</v>
      </c>
      <c r="Y319" s="379">
        <v>0</v>
      </c>
      <c r="Z319" s="379">
        <v>0</v>
      </c>
      <c r="AA319" s="379">
        <v>0</v>
      </c>
      <c r="AB319" s="379">
        <v>0</v>
      </c>
      <c r="AC319" s="379"/>
      <c r="AD319" s="379"/>
      <c r="AE319" s="379">
        <v>0</v>
      </c>
      <c r="AF319" s="481"/>
      <c r="AG319" s="482"/>
      <c r="AH319" s="471"/>
      <c r="AI319" s="471"/>
      <c r="AJ319" s="471"/>
      <c r="AK319" s="472">
        <v>0</v>
      </c>
      <c r="AL319" s="471">
        <v>0</v>
      </c>
      <c r="AM319" s="473"/>
      <c r="AN319" s="471"/>
      <c r="AO319" s="474">
        <v>0</v>
      </c>
      <c r="AP319" s="475"/>
      <c r="AQ319" s="476">
        <v>0</v>
      </c>
      <c r="AR319" s="471"/>
      <c r="AS319" s="471"/>
      <c r="AT319" s="471"/>
      <c r="AU319" s="471">
        <v>0</v>
      </c>
      <c r="AV319" s="477">
        <v>0</v>
      </c>
      <c r="AW319" s="471"/>
      <c r="AX319" s="471"/>
      <c r="AY319" s="473">
        <v>0</v>
      </c>
      <c r="AZ319" s="478" t="s">
        <v>2910</v>
      </c>
      <c r="BA319" s="479">
        <v>0</v>
      </c>
      <c r="BC319" s="468" t="s">
        <v>2937</v>
      </c>
      <c r="BD319" s="468" t="s">
        <v>2937</v>
      </c>
      <c r="BE319" s="468" t="s">
        <v>2937</v>
      </c>
      <c r="BF319" s="468" t="s">
        <v>1541</v>
      </c>
      <c r="BG319" s="468" t="s">
        <v>2938</v>
      </c>
      <c r="BH319" s="468" t="s">
        <v>2938</v>
      </c>
      <c r="BI319" s="468" t="s">
        <v>2937</v>
      </c>
      <c r="BK319" s="468" t="b">
        <v>1</v>
      </c>
      <c r="BL319" s="468" t="b">
        <v>1</v>
      </c>
      <c r="BM319" s="468" t="b">
        <v>1</v>
      </c>
      <c r="BN319" s="468" t="b">
        <v>1</v>
      </c>
      <c r="BO319" s="468" t="b">
        <v>1</v>
      </c>
      <c r="BP319" s="468" t="b">
        <v>1</v>
      </c>
      <c r="BQ319" s="468" t="b">
        <v>1</v>
      </c>
      <c r="BS319" s="710"/>
    </row>
    <row r="320" spans="1:71" s="480" customFormat="1" ht="12" customHeight="1" x14ac:dyDescent="0.2">
      <c r="A320" s="496">
        <v>16502003</v>
      </c>
      <c r="B320" s="497" t="s">
        <v>3241</v>
      </c>
      <c r="C320" s="466" t="s">
        <v>1857</v>
      </c>
      <c r="D320" s="467" t="s">
        <v>1542</v>
      </c>
      <c r="E320" s="705"/>
      <c r="F320" s="466"/>
      <c r="G320" s="467"/>
      <c r="H320" s="468" t="s">
        <v>2937</v>
      </c>
      <c r="I320" s="468" t="s">
        <v>2937</v>
      </c>
      <c r="J320" s="468" t="s">
        <v>2937</v>
      </c>
      <c r="K320" s="468" t="s">
        <v>2937</v>
      </c>
      <c r="L320" s="468" t="s">
        <v>1542</v>
      </c>
      <c r="M320" s="468" t="s">
        <v>2938</v>
      </c>
      <c r="N320" s="468" t="s">
        <v>1542</v>
      </c>
      <c r="O320" s="469"/>
      <c r="P320" s="379">
        <v>20809.09</v>
      </c>
      <c r="Q320" s="379">
        <v>20809.09</v>
      </c>
      <c r="R320" s="379">
        <v>20809.09</v>
      </c>
      <c r="S320" s="379">
        <v>10404.549999999999</v>
      </c>
      <c r="T320" s="379">
        <v>10404.549999999999</v>
      </c>
      <c r="U320" s="379">
        <v>52212.76</v>
      </c>
      <c r="V320" s="379">
        <v>41808.21</v>
      </c>
      <c r="W320" s="379">
        <v>41808.21</v>
      </c>
      <c r="X320" s="379">
        <v>41808.21</v>
      </c>
      <c r="Y320" s="379">
        <v>31356.16</v>
      </c>
      <c r="Z320" s="379">
        <v>31356.16</v>
      </c>
      <c r="AA320" s="379">
        <v>31356.16</v>
      </c>
      <c r="AB320" s="379">
        <v>20904.11</v>
      </c>
      <c r="AC320" s="379"/>
      <c r="AD320" s="379"/>
      <c r="AE320" s="379">
        <v>29582.479166666657</v>
      </c>
      <c r="AF320" s="481"/>
      <c r="AG320" s="482"/>
      <c r="AH320" s="471"/>
      <c r="AI320" s="471"/>
      <c r="AJ320" s="471"/>
      <c r="AK320" s="472"/>
      <c r="AL320" s="471">
        <v>0</v>
      </c>
      <c r="AM320" s="473">
        <v>29582.479166666657</v>
      </c>
      <c r="AN320" s="471"/>
      <c r="AO320" s="474">
        <v>29582.479166666657</v>
      </c>
      <c r="AP320" s="475"/>
      <c r="AQ320" s="476">
        <v>20904.11</v>
      </c>
      <c r="AR320" s="471"/>
      <c r="AS320" s="471"/>
      <c r="AT320" s="471"/>
      <c r="AU320" s="471"/>
      <c r="AV320" s="477">
        <v>0</v>
      </c>
      <c r="AW320" s="471">
        <v>20904.11</v>
      </c>
      <c r="AX320" s="471"/>
      <c r="AY320" s="473">
        <v>20904.11</v>
      </c>
      <c r="AZ320" s="478"/>
      <c r="BA320" s="479">
        <v>0</v>
      </c>
      <c r="BC320" s="468" t="s">
        <v>2937</v>
      </c>
      <c r="BD320" s="468" t="s">
        <v>2937</v>
      </c>
      <c r="BE320" s="468" t="s">
        <v>2937</v>
      </c>
      <c r="BF320" s="468" t="s">
        <v>2937</v>
      </c>
      <c r="BG320" s="468" t="s">
        <v>1542</v>
      </c>
      <c r="BH320" s="468" t="s">
        <v>2938</v>
      </c>
      <c r="BI320" s="468" t="s">
        <v>1542</v>
      </c>
      <c r="BK320" s="468" t="b">
        <v>1</v>
      </c>
      <c r="BL320" s="468" t="b">
        <v>1</v>
      </c>
      <c r="BM320" s="468" t="b">
        <v>1</v>
      </c>
      <c r="BN320" s="468" t="b">
        <v>1</v>
      </c>
      <c r="BO320" s="468" t="b">
        <v>1</v>
      </c>
      <c r="BP320" s="468" t="b">
        <v>1</v>
      </c>
      <c r="BQ320" s="468" t="b">
        <v>1</v>
      </c>
      <c r="BS320" s="710"/>
    </row>
    <row r="321" spans="1:71" s="480" customFormat="1" ht="12" customHeight="1" x14ac:dyDescent="0.2">
      <c r="A321" s="496">
        <v>16502013</v>
      </c>
      <c r="B321" s="497" t="s">
        <v>3242</v>
      </c>
      <c r="C321" s="466" t="s">
        <v>1858</v>
      </c>
      <c r="D321" s="467" t="s">
        <v>1542</v>
      </c>
      <c r="E321" s="705"/>
      <c r="F321" s="466"/>
      <c r="G321" s="467"/>
      <c r="H321" s="468" t="s">
        <v>2937</v>
      </c>
      <c r="I321" s="468" t="s">
        <v>2937</v>
      </c>
      <c r="J321" s="468" t="s">
        <v>2937</v>
      </c>
      <c r="K321" s="468" t="s">
        <v>2937</v>
      </c>
      <c r="L321" s="468" t="s">
        <v>1542</v>
      </c>
      <c r="M321" s="468" t="s">
        <v>2938</v>
      </c>
      <c r="N321" s="468" t="s">
        <v>1542</v>
      </c>
      <c r="O321" s="469"/>
      <c r="P321" s="379">
        <v>0</v>
      </c>
      <c r="Q321" s="379">
        <v>0</v>
      </c>
      <c r="R321" s="379">
        <v>0</v>
      </c>
      <c r="S321" s="379">
        <v>0</v>
      </c>
      <c r="T321" s="379">
        <v>0</v>
      </c>
      <c r="U321" s="379">
        <v>0</v>
      </c>
      <c r="V321" s="379">
        <v>0</v>
      </c>
      <c r="W321" s="379">
        <v>0</v>
      </c>
      <c r="X321" s="379">
        <v>0</v>
      </c>
      <c r="Y321" s="379">
        <v>0</v>
      </c>
      <c r="Z321" s="379">
        <v>0</v>
      </c>
      <c r="AA321" s="379">
        <v>0</v>
      </c>
      <c r="AB321" s="379">
        <v>0</v>
      </c>
      <c r="AC321" s="379"/>
      <c r="AD321" s="379"/>
      <c r="AE321" s="379">
        <v>0</v>
      </c>
      <c r="AF321" s="481"/>
      <c r="AG321" s="482"/>
      <c r="AH321" s="471"/>
      <c r="AI321" s="471"/>
      <c r="AJ321" s="471"/>
      <c r="AK321" s="472"/>
      <c r="AL321" s="471">
        <v>0</v>
      </c>
      <c r="AM321" s="473">
        <v>0</v>
      </c>
      <c r="AN321" s="471"/>
      <c r="AO321" s="474">
        <v>0</v>
      </c>
      <c r="AP321" s="475"/>
      <c r="AQ321" s="476">
        <v>0</v>
      </c>
      <c r="AR321" s="471"/>
      <c r="AS321" s="471"/>
      <c r="AT321" s="471"/>
      <c r="AU321" s="471"/>
      <c r="AV321" s="477">
        <v>0</v>
      </c>
      <c r="AW321" s="471">
        <v>0</v>
      </c>
      <c r="AX321" s="471"/>
      <c r="AY321" s="473">
        <v>0</v>
      </c>
      <c r="AZ321" s="478"/>
      <c r="BA321" s="479">
        <v>0</v>
      </c>
      <c r="BC321" s="468" t="s">
        <v>2937</v>
      </c>
      <c r="BD321" s="468" t="s">
        <v>2937</v>
      </c>
      <c r="BE321" s="468" t="s">
        <v>2937</v>
      </c>
      <c r="BF321" s="468" t="s">
        <v>2937</v>
      </c>
      <c r="BG321" s="468" t="s">
        <v>1542</v>
      </c>
      <c r="BH321" s="468" t="s">
        <v>2938</v>
      </c>
      <c r="BI321" s="468" t="s">
        <v>1542</v>
      </c>
      <c r="BK321" s="468" t="b">
        <v>1</v>
      </c>
      <c r="BL321" s="468" t="b">
        <v>1</v>
      </c>
      <c r="BM321" s="468" t="b">
        <v>1</v>
      </c>
      <c r="BN321" s="468" t="b">
        <v>1</v>
      </c>
      <c r="BO321" s="468" t="b">
        <v>1</v>
      </c>
      <c r="BP321" s="468" t="b">
        <v>1</v>
      </c>
      <c r="BQ321" s="468" t="b">
        <v>1</v>
      </c>
      <c r="BS321" s="710"/>
    </row>
    <row r="322" spans="1:71" s="480" customFormat="1" ht="12" customHeight="1" x14ac:dyDescent="0.2">
      <c r="A322" s="496">
        <v>16502021</v>
      </c>
      <c r="B322" s="497" t="s">
        <v>3243</v>
      </c>
      <c r="C322" s="497" t="s">
        <v>1859</v>
      </c>
      <c r="D322" s="467" t="s">
        <v>1541</v>
      </c>
      <c r="E322" s="705"/>
      <c r="F322" s="497"/>
      <c r="G322" s="467"/>
      <c r="H322" s="468" t="s">
        <v>2937</v>
      </c>
      <c r="I322" s="468" t="s">
        <v>2937</v>
      </c>
      <c r="J322" s="468" t="s">
        <v>2937</v>
      </c>
      <c r="K322" s="468" t="s">
        <v>1541</v>
      </c>
      <c r="L322" s="468" t="s">
        <v>2938</v>
      </c>
      <c r="M322" s="468" t="s">
        <v>2938</v>
      </c>
      <c r="N322" s="468" t="s">
        <v>2937</v>
      </c>
      <c r="O322" s="469"/>
      <c r="P322" s="379">
        <v>0</v>
      </c>
      <c r="Q322" s="379">
        <v>0</v>
      </c>
      <c r="R322" s="379">
        <v>0</v>
      </c>
      <c r="S322" s="379">
        <v>0</v>
      </c>
      <c r="T322" s="379">
        <v>0</v>
      </c>
      <c r="U322" s="379">
        <v>0</v>
      </c>
      <c r="V322" s="379">
        <v>0</v>
      </c>
      <c r="W322" s="379">
        <v>0</v>
      </c>
      <c r="X322" s="379">
        <v>0</v>
      </c>
      <c r="Y322" s="379">
        <v>0</v>
      </c>
      <c r="Z322" s="379">
        <v>0</v>
      </c>
      <c r="AA322" s="379">
        <v>656250</v>
      </c>
      <c r="AB322" s="379">
        <v>0</v>
      </c>
      <c r="AC322" s="379"/>
      <c r="AD322" s="379"/>
      <c r="AE322" s="379">
        <v>54687.5</v>
      </c>
      <c r="AF322" s="481"/>
      <c r="AG322" s="482"/>
      <c r="AH322" s="471"/>
      <c r="AI322" s="471"/>
      <c r="AJ322" s="471"/>
      <c r="AK322" s="472">
        <v>54687.5</v>
      </c>
      <c r="AL322" s="471">
        <v>54687.5</v>
      </c>
      <c r="AM322" s="473"/>
      <c r="AN322" s="471"/>
      <c r="AO322" s="474">
        <v>0</v>
      </c>
      <c r="AP322" s="475"/>
      <c r="AQ322" s="476">
        <v>0</v>
      </c>
      <c r="AR322" s="471"/>
      <c r="AS322" s="471"/>
      <c r="AT322" s="471"/>
      <c r="AU322" s="471">
        <v>0</v>
      </c>
      <c r="AV322" s="477">
        <v>0</v>
      </c>
      <c r="AW322" s="471"/>
      <c r="AX322" s="471"/>
      <c r="AY322" s="473">
        <v>0</v>
      </c>
      <c r="AZ322" s="478" t="s">
        <v>2910</v>
      </c>
      <c r="BA322" s="479">
        <v>0</v>
      </c>
      <c r="BC322" s="468" t="s">
        <v>2937</v>
      </c>
      <c r="BD322" s="468" t="s">
        <v>2937</v>
      </c>
      <c r="BE322" s="468" t="s">
        <v>2937</v>
      </c>
      <c r="BF322" s="468" t="s">
        <v>1541</v>
      </c>
      <c r="BG322" s="468" t="s">
        <v>2938</v>
      </c>
      <c r="BH322" s="468" t="s">
        <v>2938</v>
      </c>
      <c r="BI322" s="468" t="s">
        <v>2937</v>
      </c>
      <c r="BK322" s="468" t="b">
        <v>1</v>
      </c>
      <c r="BL322" s="468" t="b">
        <v>1</v>
      </c>
      <c r="BM322" s="468" t="b">
        <v>1</v>
      </c>
      <c r="BN322" s="468" t="b">
        <v>1</v>
      </c>
      <c r="BO322" s="468" t="b">
        <v>1</v>
      </c>
      <c r="BP322" s="468" t="b">
        <v>1</v>
      </c>
      <c r="BQ322" s="468" t="b">
        <v>1</v>
      </c>
      <c r="BS322" s="710"/>
    </row>
    <row r="323" spans="1:71" s="480" customFormat="1" ht="12" customHeight="1" x14ac:dyDescent="0.2">
      <c r="A323" s="496">
        <v>16502023</v>
      </c>
      <c r="B323" s="497" t="s">
        <v>3244</v>
      </c>
      <c r="C323" s="466" t="s">
        <v>1860</v>
      </c>
      <c r="D323" s="467" t="s">
        <v>1542</v>
      </c>
      <c r="E323" s="705"/>
      <c r="F323" s="466"/>
      <c r="G323" s="467"/>
      <c r="H323" s="468" t="s">
        <v>2937</v>
      </c>
      <c r="I323" s="468" t="s">
        <v>2937</v>
      </c>
      <c r="J323" s="468" t="s">
        <v>2937</v>
      </c>
      <c r="K323" s="468" t="s">
        <v>2937</v>
      </c>
      <c r="L323" s="468" t="s">
        <v>1542</v>
      </c>
      <c r="M323" s="468" t="s">
        <v>2938</v>
      </c>
      <c r="N323" s="468" t="s">
        <v>1542</v>
      </c>
      <c r="O323" s="469"/>
      <c r="P323" s="379">
        <v>118773.52</v>
      </c>
      <c r="Q323" s="379">
        <v>103926.82</v>
      </c>
      <c r="R323" s="379">
        <v>89080.12</v>
      </c>
      <c r="S323" s="379">
        <v>74233.42</v>
      </c>
      <c r="T323" s="379">
        <v>59386.720000000001</v>
      </c>
      <c r="U323" s="379">
        <v>44540.02</v>
      </c>
      <c r="V323" s="379">
        <v>29693.32</v>
      </c>
      <c r="W323" s="379">
        <v>14846.62</v>
      </c>
      <c r="X323" s="379">
        <v>0</v>
      </c>
      <c r="Y323" s="379">
        <v>0</v>
      </c>
      <c r="Z323" s="379">
        <v>256976.5</v>
      </c>
      <c r="AA323" s="379">
        <v>231278.85</v>
      </c>
      <c r="AB323" s="379">
        <v>205581.2</v>
      </c>
      <c r="AC323" s="379"/>
      <c r="AD323" s="379"/>
      <c r="AE323" s="379">
        <v>88844.979166666672</v>
      </c>
      <c r="AF323" s="481"/>
      <c r="AG323" s="482"/>
      <c r="AH323" s="471"/>
      <c r="AI323" s="471"/>
      <c r="AJ323" s="471"/>
      <c r="AK323" s="472"/>
      <c r="AL323" s="471">
        <v>0</v>
      </c>
      <c r="AM323" s="473">
        <v>88844.979166666672</v>
      </c>
      <c r="AN323" s="471"/>
      <c r="AO323" s="474">
        <v>88844.979166666672</v>
      </c>
      <c r="AP323" s="475"/>
      <c r="AQ323" s="476">
        <v>205581.2</v>
      </c>
      <c r="AR323" s="471"/>
      <c r="AS323" s="471"/>
      <c r="AT323" s="471"/>
      <c r="AU323" s="471"/>
      <c r="AV323" s="477">
        <v>0</v>
      </c>
      <c r="AW323" s="471">
        <v>205581.2</v>
      </c>
      <c r="AX323" s="471"/>
      <c r="AY323" s="473">
        <v>205581.2</v>
      </c>
      <c r="AZ323" s="478"/>
      <c r="BA323" s="479">
        <v>0</v>
      </c>
      <c r="BC323" s="468" t="s">
        <v>2937</v>
      </c>
      <c r="BD323" s="468" t="s">
        <v>2937</v>
      </c>
      <c r="BE323" s="468" t="s">
        <v>2937</v>
      </c>
      <c r="BF323" s="468" t="s">
        <v>2937</v>
      </c>
      <c r="BG323" s="468" t="s">
        <v>1542</v>
      </c>
      <c r="BH323" s="468" t="s">
        <v>2938</v>
      </c>
      <c r="BI323" s="468" t="s">
        <v>1542</v>
      </c>
      <c r="BK323" s="468" t="b">
        <v>1</v>
      </c>
      <c r="BL323" s="468" t="b">
        <v>1</v>
      </c>
      <c r="BM323" s="468" t="b">
        <v>1</v>
      </c>
      <c r="BN323" s="468" t="b">
        <v>1</v>
      </c>
      <c r="BO323" s="468" t="b">
        <v>1</v>
      </c>
      <c r="BP323" s="468" t="b">
        <v>1</v>
      </c>
      <c r="BQ323" s="468" t="b">
        <v>1</v>
      </c>
      <c r="BS323" s="710"/>
    </row>
    <row r="324" spans="1:71" s="480" customFormat="1" ht="12" customHeight="1" x14ac:dyDescent="0.2">
      <c r="A324" s="496">
        <v>16502033</v>
      </c>
      <c r="B324" s="497" t="s">
        <v>3245</v>
      </c>
      <c r="C324" s="466" t="s">
        <v>1861</v>
      </c>
      <c r="D324" s="467" t="s">
        <v>1542</v>
      </c>
      <c r="E324" s="705"/>
      <c r="F324" s="466"/>
      <c r="G324" s="467"/>
      <c r="H324" s="468" t="s">
        <v>2937</v>
      </c>
      <c r="I324" s="468" t="s">
        <v>2937</v>
      </c>
      <c r="J324" s="468" t="s">
        <v>2937</v>
      </c>
      <c r="K324" s="468" t="s">
        <v>2937</v>
      </c>
      <c r="L324" s="468" t="s">
        <v>1542</v>
      </c>
      <c r="M324" s="468" t="s">
        <v>2938</v>
      </c>
      <c r="N324" s="468" t="s">
        <v>1542</v>
      </c>
      <c r="O324" s="469"/>
      <c r="P324" s="379">
        <v>0</v>
      </c>
      <c r="Q324" s="379">
        <v>0</v>
      </c>
      <c r="R324" s="379">
        <v>0</v>
      </c>
      <c r="S324" s="379">
        <v>0</v>
      </c>
      <c r="T324" s="379">
        <v>0</v>
      </c>
      <c r="U324" s="379">
        <v>0</v>
      </c>
      <c r="V324" s="379">
        <v>0</v>
      </c>
      <c r="W324" s="379">
        <v>0</v>
      </c>
      <c r="X324" s="379">
        <v>0</v>
      </c>
      <c r="Y324" s="379">
        <v>0</v>
      </c>
      <c r="Z324" s="379">
        <v>0</v>
      </c>
      <c r="AA324" s="379">
        <v>0</v>
      </c>
      <c r="AB324" s="379">
        <v>0</v>
      </c>
      <c r="AC324" s="379"/>
      <c r="AD324" s="379"/>
      <c r="AE324" s="379">
        <v>0</v>
      </c>
      <c r="AF324" s="481"/>
      <c r="AG324" s="482"/>
      <c r="AH324" s="471"/>
      <c r="AI324" s="471"/>
      <c r="AJ324" s="471"/>
      <c r="AK324" s="472"/>
      <c r="AL324" s="471">
        <v>0</v>
      </c>
      <c r="AM324" s="473">
        <v>0</v>
      </c>
      <c r="AN324" s="471"/>
      <c r="AO324" s="474">
        <v>0</v>
      </c>
      <c r="AP324" s="475"/>
      <c r="AQ324" s="476">
        <v>0</v>
      </c>
      <c r="AR324" s="471"/>
      <c r="AS324" s="471"/>
      <c r="AT324" s="471"/>
      <c r="AU324" s="471"/>
      <c r="AV324" s="477">
        <v>0</v>
      </c>
      <c r="AW324" s="471">
        <v>0</v>
      </c>
      <c r="AX324" s="471"/>
      <c r="AY324" s="473">
        <v>0</v>
      </c>
      <c r="AZ324" s="478"/>
      <c r="BA324" s="479">
        <v>0</v>
      </c>
      <c r="BC324" s="468" t="s">
        <v>2937</v>
      </c>
      <c r="BD324" s="468" t="s">
        <v>2937</v>
      </c>
      <c r="BE324" s="468" t="s">
        <v>2937</v>
      </c>
      <c r="BF324" s="468" t="s">
        <v>2937</v>
      </c>
      <c r="BG324" s="468" t="s">
        <v>1542</v>
      </c>
      <c r="BH324" s="468" t="s">
        <v>2938</v>
      </c>
      <c r="BI324" s="468" t="s">
        <v>1542</v>
      </c>
      <c r="BK324" s="468" t="b">
        <v>1</v>
      </c>
      <c r="BL324" s="468" t="b">
        <v>1</v>
      </c>
      <c r="BM324" s="468" t="b">
        <v>1</v>
      </c>
      <c r="BN324" s="468" t="b">
        <v>1</v>
      </c>
      <c r="BO324" s="468" t="b">
        <v>1</v>
      </c>
      <c r="BP324" s="468" t="b">
        <v>1</v>
      </c>
      <c r="BQ324" s="468" t="b">
        <v>1</v>
      </c>
      <c r="BS324" s="710"/>
    </row>
    <row r="325" spans="1:71" s="480" customFormat="1" ht="12" customHeight="1" x14ac:dyDescent="0.2">
      <c r="A325" s="496">
        <v>16502053</v>
      </c>
      <c r="B325" s="497" t="s">
        <v>3246</v>
      </c>
      <c r="C325" s="466" t="s">
        <v>1862</v>
      </c>
      <c r="D325" s="467" t="s">
        <v>1542</v>
      </c>
      <c r="E325" s="705"/>
      <c r="F325" s="466"/>
      <c r="G325" s="467"/>
      <c r="H325" s="468" t="s">
        <v>2937</v>
      </c>
      <c r="I325" s="468" t="s">
        <v>2937</v>
      </c>
      <c r="J325" s="468" t="s">
        <v>2937</v>
      </c>
      <c r="K325" s="468" t="s">
        <v>2937</v>
      </c>
      <c r="L325" s="468" t="s">
        <v>1542</v>
      </c>
      <c r="M325" s="468" t="s">
        <v>2938</v>
      </c>
      <c r="N325" s="468" t="s">
        <v>1542</v>
      </c>
      <c r="O325" s="469"/>
      <c r="P325" s="379">
        <v>0</v>
      </c>
      <c r="Q325" s="379">
        <v>0</v>
      </c>
      <c r="R325" s="379">
        <v>84536.84</v>
      </c>
      <c r="S325" s="379">
        <v>76083.16</v>
      </c>
      <c r="T325" s="379">
        <v>67629.48</v>
      </c>
      <c r="U325" s="379">
        <v>59175.8</v>
      </c>
      <c r="V325" s="379">
        <v>50722.12</v>
      </c>
      <c r="W325" s="379">
        <v>42268.44</v>
      </c>
      <c r="X325" s="379">
        <v>33814.76</v>
      </c>
      <c r="Y325" s="379">
        <v>25361.08</v>
      </c>
      <c r="Z325" s="379">
        <v>16907.400000000001</v>
      </c>
      <c r="AA325" s="379">
        <v>8453.7199999999993</v>
      </c>
      <c r="AB325" s="379">
        <v>0</v>
      </c>
      <c r="AC325" s="379"/>
      <c r="AD325" s="379"/>
      <c r="AE325" s="379">
        <v>38746.066666666666</v>
      </c>
      <c r="AF325" s="481"/>
      <c r="AG325" s="482"/>
      <c r="AH325" s="471"/>
      <c r="AI325" s="471"/>
      <c r="AJ325" s="471"/>
      <c r="AK325" s="472"/>
      <c r="AL325" s="471">
        <v>0</v>
      </c>
      <c r="AM325" s="473">
        <v>38746.066666666666</v>
      </c>
      <c r="AN325" s="471"/>
      <c r="AO325" s="474">
        <v>38746.066666666666</v>
      </c>
      <c r="AP325" s="475"/>
      <c r="AQ325" s="476">
        <v>0</v>
      </c>
      <c r="AR325" s="471"/>
      <c r="AS325" s="471"/>
      <c r="AT325" s="471"/>
      <c r="AU325" s="471"/>
      <c r="AV325" s="477">
        <v>0</v>
      </c>
      <c r="AW325" s="471">
        <v>0</v>
      </c>
      <c r="AX325" s="471"/>
      <c r="AY325" s="473">
        <v>0</v>
      </c>
      <c r="AZ325" s="478"/>
      <c r="BA325" s="479">
        <v>0</v>
      </c>
      <c r="BC325" s="468" t="s">
        <v>2937</v>
      </c>
      <c r="BD325" s="468" t="s">
        <v>2937</v>
      </c>
      <c r="BE325" s="468" t="s">
        <v>2937</v>
      </c>
      <c r="BF325" s="468" t="s">
        <v>2937</v>
      </c>
      <c r="BG325" s="468" t="s">
        <v>1542</v>
      </c>
      <c r="BH325" s="468" t="s">
        <v>2938</v>
      </c>
      <c r="BI325" s="468" t="s">
        <v>1542</v>
      </c>
      <c r="BK325" s="468" t="b">
        <v>1</v>
      </c>
      <c r="BL325" s="468" t="b">
        <v>1</v>
      </c>
      <c r="BM325" s="468" t="b">
        <v>1</v>
      </c>
      <c r="BN325" s="468" t="b">
        <v>1</v>
      </c>
      <c r="BO325" s="468" t="b">
        <v>1</v>
      </c>
      <c r="BP325" s="468" t="b">
        <v>1</v>
      </c>
      <c r="BQ325" s="468" t="b">
        <v>1</v>
      </c>
      <c r="BS325" s="710"/>
    </row>
    <row r="326" spans="1:71" s="480" customFormat="1" ht="12" customHeight="1" x14ac:dyDescent="0.2">
      <c r="A326" s="496">
        <v>16502063</v>
      </c>
      <c r="B326" s="497" t="s">
        <v>3247</v>
      </c>
      <c r="C326" s="466" t="s">
        <v>1863</v>
      </c>
      <c r="D326" s="467" t="s">
        <v>1542</v>
      </c>
      <c r="E326" s="705"/>
      <c r="F326" s="466"/>
      <c r="G326" s="467"/>
      <c r="H326" s="468" t="s">
        <v>2937</v>
      </c>
      <c r="I326" s="468" t="s">
        <v>2937</v>
      </c>
      <c r="J326" s="468" t="s">
        <v>2937</v>
      </c>
      <c r="K326" s="468" t="s">
        <v>2937</v>
      </c>
      <c r="L326" s="468" t="s">
        <v>1542</v>
      </c>
      <c r="M326" s="468" t="s">
        <v>2938</v>
      </c>
      <c r="N326" s="468" t="s">
        <v>1542</v>
      </c>
      <c r="O326" s="469"/>
      <c r="P326" s="379">
        <v>-0.01</v>
      </c>
      <c r="Q326" s="379">
        <v>218183.12</v>
      </c>
      <c r="R326" s="379">
        <v>198348.29</v>
      </c>
      <c r="S326" s="379">
        <v>178513.46</v>
      </c>
      <c r="T326" s="379">
        <v>158678.63</v>
      </c>
      <c r="U326" s="379">
        <v>138843.79999999999</v>
      </c>
      <c r="V326" s="379">
        <v>119008.97</v>
      </c>
      <c r="W326" s="379">
        <v>99174.14</v>
      </c>
      <c r="X326" s="379">
        <v>79339.31</v>
      </c>
      <c r="Y326" s="379">
        <v>59504.480000000003</v>
      </c>
      <c r="Z326" s="379">
        <v>39669.65</v>
      </c>
      <c r="AA326" s="379">
        <v>19834.82</v>
      </c>
      <c r="AB326" s="379">
        <v>0</v>
      </c>
      <c r="AC326" s="379"/>
      <c r="AD326" s="379"/>
      <c r="AE326" s="379">
        <v>109091.55541666667</v>
      </c>
      <c r="AF326" s="481"/>
      <c r="AG326" s="482"/>
      <c r="AH326" s="471"/>
      <c r="AI326" s="471"/>
      <c r="AJ326" s="471"/>
      <c r="AK326" s="472"/>
      <c r="AL326" s="471">
        <v>0</v>
      </c>
      <c r="AM326" s="473">
        <v>109091.55541666667</v>
      </c>
      <c r="AN326" s="471"/>
      <c r="AO326" s="474">
        <v>109091.55541666667</v>
      </c>
      <c r="AP326" s="475"/>
      <c r="AQ326" s="476">
        <v>0</v>
      </c>
      <c r="AR326" s="471"/>
      <c r="AS326" s="471"/>
      <c r="AT326" s="471"/>
      <c r="AU326" s="471"/>
      <c r="AV326" s="477">
        <v>0</v>
      </c>
      <c r="AW326" s="471">
        <v>0</v>
      </c>
      <c r="AX326" s="471"/>
      <c r="AY326" s="473">
        <v>0</v>
      </c>
      <c r="AZ326" s="478"/>
      <c r="BA326" s="479">
        <v>0</v>
      </c>
      <c r="BC326" s="468" t="s">
        <v>2937</v>
      </c>
      <c r="BD326" s="468" t="s">
        <v>2937</v>
      </c>
      <c r="BE326" s="468" t="s">
        <v>2937</v>
      </c>
      <c r="BF326" s="468" t="s">
        <v>2937</v>
      </c>
      <c r="BG326" s="468" t="s">
        <v>1542</v>
      </c>
      <c r="BH326" s="468" t="s">
        <v>2938</v>
      </c>
      <c r="BI326" s="468" t="s">
        <v>1542</v>
      </c>
      <c r="BK326" s="468" t="b">
        <v>1</v>
      </c>
      <c r="BL326" s="468" t="b">
        <v>1</v>
      </c>
      <c r="BM326" s="468" t="b">
        <v>1</v>
      </c>
      <c r="BN326" s="468" t="b">
        <v>1</v>
      </c>
      <c r="BO326" s="468" t="b">
        <v>1</v>
      </c>
      <c r="BP326" s="468" t="b">
        <v>1</v>
      </c>
      <c r="BQ326" s="468" t="b">
        <v>1</v>
      </c>
      <c r="BS326" s="710"/>
    </row>
    <row r="327" spans="1:71" s="480" customFormat="1" ht="12" customHeight="1" x14ac:dyDescent="0.2">
      <c r="A327" s="496">
        <v>16502083</v>
      </c>
      <c r="B327" s="497" t="s">
        <v>3248</v>
      </c>
      <c r="C327" s="466" t="s">
        <v>1864</v>
      </c>
      <c r="D327" s="467" t="s">
        <v>1542</v>
      </c>
      <c r="E327" s="705"/>
      <c r="F327" s="466"/>
      <c r="G327" s="467"/>
      <c r="H327" s="468" t="s">
        <v>2937</v>
      </c>
      <c r="I327" s="468" t="s">
        <v>2937</v>
      </c>
      <c r="J327" s="468" t="s">
        <v>2937</v>
      </c>
      <c r="K327" s="468" t="s">
        <v>2937</v>
      </c>
      <c r="L327" s="468" t="s">
        <v>1542</v>
      </c>
      <c r="M327" s="468" t="s">
        <v>2938</v>
      </c>
      <c r="N327" s="468" t="s">
        <v>1542</v>
      </c>
      <c r="O327" s="469"/>
      <c r="P327" s="379">
        <v>0</v>
      </c>
      <c r="Q327" s="379">
        <v>0</v>
      </c>
      <c r="R327" s="379">
        <v>0</v>
      </c>
      <c r="S327" s="379">
        <v>0</v>
      </c>
      <c r="T327" s="379">
        <v>0</v>
      </c>
      <c r="U327" s="379">
        <v>0</v>
      </c>
      <c r="V327" s="379">
        <v>0</v>
      </c>
      <c r="W327" s="379">
        <v>0</v>
      </c>
      <c r="X327" s="379">
        <v>0</v>
      </c>
      <c r="Y327" s="379">
        <v>0</v>
      </c>
      <c r="Z327" s="379">
        <v>0</v>
      </c>
      <c r="AA327" s="379">
        <v>0</v>
      </c>
      <c r="AB327" s="379">
        <v>0</v>
      </c>
      <c r="AC327" s="379"/>
      <c r="AD327" s="379"/>
      <c r="AE327" s="379">
        <v>0</v>
      </c>
      <c r="AF327" s="481"/>
      <c r="AG327" s="482"/>
      <c r="AH327" s="471"/>
      <c r="AI327" s="471"/>
      <c r="AJ327" s="471"/>
      <c r="AK327" s="472"/>
      <c r="AL327" s="471">
        <v>0</v>
      </c>
      <c r="AM327" s="473">
        <v>0</v>
      </c>
      <c r="AN327" s="471"/>
      <c r="AO327" s="474">
        <v>0</v>
      </c>
      <c r="AP327" s="475"/>
      <c r="AQ327" s="476">
        <v>0</v>
      </c>
      <c r="AR327" s="471"/>
      <c r="AS327" s="471"/>
      <c r="AT327" s="471"/>
      <c r="AU327" s="471"/>
      <c r="AV327" s="477">
        <v>0</v>
      </c>
      <c r="AW327" s="471">
        <v>0</v>
      </c>
      <c r="AX327" s="471"/>
      <c r="AY327" s="473">
        <v>0</v>
      </c>
      <c r="AZ327" s="478"/>
      <c r="BA327" s="479">
        <v>0</v>
      </c>
      <c r="BC327" s="468" t="s">
        <v>2937</v>
      </c>
      <c r="BD327" s="468" t="s">
        <v>2937</v>
      </c>
      <c r="BE327" s="468" t="s">
        <v>2937</v>
      </c>
      <c r="BF327" s="468" t="s">
        <v>2937</v>
      </c>
      <c r="BG327" s="468" t="s">
        <v>1542</v>
      </c>
      <c r="BH327" s="468" t="s">
        <v>2938</v>
      </c>
      <c r="BI327" s="468" t="s">
        <v>1542</v>
      </c>
      <c r="BK327" s="468" t="b">
        <v>1</v>
      </c>
      <c r="BL327" s="468" t="b">
        <v>1</v>
      </c>
      <c r="BM327" s="468" t="b">
        <v>1</v>
      </c>
      <c r="BN327" s="468" t="b">
        <v>1</v>
      </c>
      <c r="BO327" s="468" t="b">
        <v>1</v>
      </c>
      <c r="BP327" s="468" t="b">
        <v>1</v>
      </c>
      <c r="BQ327" s="468" t="b">
        <v>1</v>
      </c>
      <c r="BS327" s="710"/>
    </row>
    <row r="328" spans="1:71" s="480" customFormat="1" ht="12" customHeight="1" x14ac:dyDescent="0.2">
      <c r="A328" s="496">
        <v>16502093</v>
      </c>
      <c r="B328" s="497" t="s">
        <v>4265</v>
      </c>
      <c r="C328" s="466" t="s">
        <v>1865</v>
      </c>
      <c r="D328" s="467" t="s">
        <v>1542</v>
      </c>
      <c r="E328" s="705" t="s">
        <v>930</v>
      </c>
      <c r="F328" s="525">
        <v>41791</v>
      </c>
      <c r="G328" s="467"/>
      <c r="H328" s="468"/>
      <c r="I328" s="468"/>
      <c r="J328" s="468"/>
      <c r="K328" s="468"/>
      <c r="L328" s="468" t="s">
        <v>1542</v>
      </c>
      <c r="M328" s="468" t="s">
        <v>2938</v>
      </c>
      <c r="N328" s="468" t="s">
        <v>1542</v>
      </c>
      <c r="O328" s="500"/>
      <c r="P328" s="379"/>
      <c r="Q328" s="379">
        <v>0</v>
      </c>
      <c r="R328" s="379">
        <v>0</v>
      </c>
      <c r="S328" s="379">
        <v>0</v>
      </c>
      <c r="T328" s="379">
        <v>74655.399999999994</v>
      </c>
      <c r="U328" s="379">
        <v>67868.55</v>
      </c>
      <c r="V328" s="379">
        <v>61081.7</v>
      </c>
      <c r="W328" s="379">
        <v>54294.85</v>
      </c>
      <c r="X328" s="379">
        <v>47508</v>
      </c>
      <c r="Y328" s="379">
        <v>40721.15</v>
      </c>
      <c r="Z328" s="379">
        <v>33934.300000000003</v>
      </c>
      <c r="AA328" s="379">
        <v>27147.45</v>
      </c>
      <c r="AB328" s="379">
        <v>20360.599999999999</v>
      </c>
      <c r="AC328" s="379"/>
      <c r="AD328" s="379"/>
      <c r="AE328" s="379">
        <v>34782.64166666667</v>
      </c>
      <c r="AF328" s="481"/>
      <c r="AG328" s="482"/>
      <c r="AH328" s="471"/>
      <c r="AI328" s="471"/>
      <c r="AJ328" s="471"/>
      <c r="AK328" s="472"/>
      <c r="AL328" s="471"/>
      <c r="AM328" s="473">
        <v>34782.64166666667</v>
      </c>
      <c r="AN328" s="471"/>
      <c r="AO328" s="474">
        <v>34782.64166666667</v>
      </c>
      <c r="AP328" s="471"/>
      <c r="AQ328" s="476">
        <v>20360.599999999999</v>
      </c>
      <c r="AR328" s="471"/>
      <c r="AS328" s="471"/>
      <c r="AT328" s="471"/>
      <c r="AU328" s="471"/>
      <c r="AV328" s="477"/>
      <c r="AW328" s="471">
        <v>20360.599999999999</v>
      </c>
      <c r="AX328" s="471"/>
      <c r="AY328" s="473">
        <v>20360.599999999999</v>
      </c>
      <c r="AZ328" s="478"/>
      <c r="BA328" s="479">
        <v>0</v>
      </c>
      <c r="BC328" s="468"/>
      <c r="BD328" s="468"/>
      <c r="BE328" s="468"/>
      <c r="BF328" s="468"/>
      <c r="BG328" s="468" t="s">
        <v>1542</v>
      </c>
      <c r="BH328" s="468" t="s">
        <v>2938</v>
      </c>
      <c r="BI328" s="468" t="s">
        <v>1542</v>
      </c>
      <c r="BK328" s="468" t="b">
        <v>1</v>
      </c>
      <c r="BL328" s="468" t="b">
        <v>1</v>
      </c>
      <c r="BM328" s="468" t="b">
        <v>1</v>
      </c>
      <c r="BN328" s="468" t="b">
        <v>1</v>
      </c>
      <c r="BO328" s="468" t="b">
        <v>1</v>
      </c>
      <c r="BP328" s="468" t="b">
        <v>1</v>
      </c>
      <c r="BQ328" s="468" t="b">
        <v>1</v>
      </c>
      <c r="BS328" s="710"/>
    </row>
    <row r="329" spans="1:71" s="480" customFormat="1" ht="12" customHeight="1" x14ac:dyDescent="0.2">
      <c r="A329" s="496">
        <v>16502103</v>
      </c>
      <c r="B329" s="497" t="s">
        <v>3249</v>
      </c>
      <c r="C329" s="466" t="s">
        <v>1866</v>
      </c>
      <c r="D329" s="467" t="s">
        <v>1542</v>
      </c>
      <c r="E329" s="705"/>
      <c r="F329" s="466"/>
      <c r="G329" s="467"/>
      <c r="H329" s="468" t="s">
        <v>2937</v>
      </c>
      <c r="I329" s="468" t="s">
        <v>2937</v>
      </c>
      <c r="J329" s="468" t="s">
        <v>2937</v>
      </c>
      <c r="K329" s="468" t="s">
        <v>2937</v>
      </c>
      <c r="L329" s="468" t="s">
        <v>1542</v>
      </c>
      <c r="M329" s="468" t="s">
        <v>2938</v>
      </c>
      <c r="N329" s="468" t="s">
        <v>1542</v>
      </c>
      <c r="O329" s="469"/>
      <c r="P329" s="379">
        <v>0</v>
      </c>
      <c r="Q329" s="379">
        <v>0</v>
      </c>
      <c r="R329" s="379">
        <v>0</v>
      </c>
      <c r="S329" s="379">
        <v>0</v>
      </c>
      <c r="T329" s="379">
        <v>0</v>
      </c>
      <c r="U329" s="379">
        <v>0</v>
      </c>
      <c r="V329" s="379">
        <v>0</v>
      </c>
      <c r="W329" s="379">
        <v>0</v>
      </c>
      <c r="X329" s="379">
        <v>0</v>
      </c>
      <c r="Y329" s="379">
        <v>0</v>
      </c>
      <c r="Z329" s="379">
        <v>0</v>
      </c>
      <c r="AA329" s="379">
        <v>0</v>
      </c>
      <c r="AB329" s="379">
        <v>0</v>
      </c>
      <c r="AC329" s="379"/>
      <c r="AD329" s="379"/>
      <c r="AE329" s="379">
        <v>0</v>
      </c>
      <c r="AF329" s="481"/>
      <c r="AG329" s="482"/>
      <c r="AH329" s="471"/>
      <c r="AI329" s="471"/>
      <c r="AJ329" s="471"/>
      <c r="AK329" s="472"/>
      <c r="AL329" s="471">
        <v>0</v>
      </c>
      <c r="AM329" s="473">
        <v>0</v>
      </c>
      <c r="AN329" s="471"/>
      <c r="AO329" s="474">
        <v>0</v>
      </c>
      <c r="AP329" s="475"/>
      <c r="AQ329" s="476">
        <v>0</v>
      </c>
      <c r="AR329" s="471"/>
      <c r="AS329" s="471"/>
      <c r="AT329" s="471"/>
      <c r="AU329" s="471"/>
      <c r="AV329" s="477">
        <v>0</v>
      </c>
      <c r="AW329" s="471">
        <v>0</v>
      </c>
      <c r="AX329" s="471"/>
      <c r="AY329" s="473">
        <v>0</v>
      </c>
      <c r="AZ329" s="478"/>
      <c r="BA329" s="479">
        <v>0</v>
      </c>
      <c r="BC329" s="468" t="s">
        <v>2937</v>
      </c>
      <c r="BD329" s="468" t="s">
        <v>2937</v>
      </c>
      <c r="BE329" s="468" t="s">
        <v>2937</v>
      </c>
      <c r="BF329" s="468" t="s">
        <v>2937</v>
      </c>
      <c r="BG329" s="468" t="s">
        <v>1542</v>
      </c>
      <c r="BH329" s="468" t="s">
        <v>2938</v>
      </c>
      <c r="BI329" s="468" t="s">
        <v>1542</v>
      </c>
      <c r="BK329" s="468" t="b">
        <v>1</v>
      </c>
      <c r="BL329" s="468" t="b">
        <v>1</v>
      </c>
      <c r="BM329" s="468" t="b">
        <v>1</v>
      </c>
      <c r="BN329" s="468" t="b">
        <v>1</v>
      </c>
      <c r="BO329" s="468" t="b">
        <v>1</v>
      </c>
      <c r="BP329" s="468" t="b">
        <v>1</v>
      </c>
      <c r="BQ329" s="468" t="b">
        <v>1</v>
      </c>
      <c r="BS329" s="710"/>
    </row>
    <row r="330" spans="1:71" s="480" customFormat="1" ht="12" customHeight="1" x14ac:dyDescent="0.2">
      <c r="A330" s="496">
        <v>16502011</v>
      </c>
      <c r="B330" s="497" t="s">
        <v>3250</v>
      </c>
      <c r="C330" s="466" t="s">
        <v>1867</v>
      </c>
      <c r="D330" s="467" t="s">
        <v>1542</v>
      </c>
      <c r="E330" s="705"/>
      <c r="F330" s="466"/>
      <c r="G330" s="467"/>
      <c r="H330" s="468" t="s">
        <v>2937</v>
      </c>
      <c r="I330" s="468" t="s">
        <v>2937</v>
      </c>
      <c r="J330" s="468" t="s">
        <v>2937</v>
      </c>
      <c r="K330" s="468" t="s">
        <v>2937</v>
      </c>
      <c r="L330" s="468" t="s">
        <v>1542</v>
      </c>
      <c r="M330" s="468" t="s">
        <v>2938</v>
      </c>
      <c r="N330" s="468" t="s">
        <v>1542</v>
      </c>
      <c r="O330" s="469"/>
      <c r="P330" s="379">
        <v>0</v>
      </c>
      <c r="Q330" s="379">
        <v>0</v>
      </c>
      <c r="R330" s="379">
        <v>0</v>
      </c>
      <c r="S330" s="379">
        <v>0</v>
      </c>
      <c r="T330" s="379">
        <v>0</v>
      </c>
      <c r="U330" s="379">
        <v>0</v>
      </c>
      <c r="V330" s="379">
        <v>0</v>
      </c>
      <c r="W330" s="379">
        <v>0</v>
      </c>
      <c r="X330" s="379">
        <v>0</v>
      </c>
      <c r="Y330" s="379">
        <v>0</v>
      </c>
      <c r="Z330" s="379">
        <v>0</v>
      </c>
      <c r="AA330" s="379">
        <v>0</v>
      </c>
      <c r="AB330" s="379">
        <v>0</v>
      </c>
      <c r="AC330" s="379"/>
      <c r="AD330" s="379"/>
      <c r="AE330" s="379">
        <v>0</v>
      </c>
      <c r="AF330" s="481"/>
      <c r="AG330" s="482"/>
      <c r="AH330" s="471"/>
      <c r="AI330" s="471"/>
      <c r="AJ330" s="471"/>
      <c r="AK330" s="472"/>
      <c r="AL330" s="471">
        <v>0</v>
      </c>
      <c r="AM330" s="473">
        <v>0</v>
      </c>
      <c r="AN330" s="471"/>
      <c r="AO330" s="474">
        <v>0</v>
      </c>
      <c r="AP330" s="475"/>
      <c r="AQ330" s="476">
        <v>0</v>
      </c>
      <c r="AR330" s="471"/>
      <c r="AS330" s="471"/>
      <c r="AT330" s="471"/>
      <c r="AU330" s="471"/>
      <c r="AV330" s="477">
        <v>0</v>
      </c>
      <c r="AW330" s="471">
        <v>0</v>
      </c>
      <c r="AX330" s="471"/>
      <c r="AY330" s="473">
        <v>0</v>
      </c>
      <c r="AZ330" s="478"/>
      <c r="BA330" s="479">
        <v>0</v>
      </c>
      <c r="BC330" s="468" t="s">
        <v>2937</v>
      </c>
      <c r="BD330" s="468" t="s">
        <v>2937</v>
      </c>
      <c r="BE330" s="468" t="s">
        <v>2937</v>
      </c>
      <c r="BF330" s="468" t="s">
        <v>2937</v>
      </c>
      <c r="BG330" s="468" t="s">
        <v>1542</v>
      </c>
      <c r="BH330" s="468" t="s">
        <v>2938</v>
      </c>
      <c r="BI330" s="468" t="s">
        <v>1542</v>
      </c>
      <c r="BK330" s="468" t="b">
        <v>1</v>
      </c>
      <c r="BL330" s="468" t="b">
        <v>1</v>
      </c>
      <c r="BM330" s="468" t="b">
        <v>1</v>
      </c>
      <c r="BN330" s="468" t="b">
        <v>1</v>
      </c>
      <c r="BO330" s="468" t="b">
        <v>1</v>
      </c>
      <c r="BP330" s="468" t="b">
        <v>1</v>
      </c>
      <c r="BQ330" s="468" t="b">
        <v>1</v>
      </c>
      <c r="BS330" s="710"/>
    </row>
    <row r="331" spans="1:71" s="480" customFormat="1" ht="12" customHeight="1" x14ac:dyDescent="0.2">
      <c r="A331" s="496">
        <v>16502113</v>
      </c>
      <c r="B331" s="497" t="s">
        <v>3251</v>
      </c>
      <c r="C331" s="466" t="s">
        <v>1868</v>
      </c>
      <c r="D331" s="467" t="s">
        <v>1542</v>
      </c>
      <c r="E331" s="705"/>
      <c r="F331" s="466"/>
      <c r="G331" s="467"/>
      <c r="H331" s="468" t="s">
        <v>2937</v>
      </c>
      <c r="I331" s="468" t="s">
        <v>2937</v>
      </c>
      <c r="J331" s="468" t="s">
        <v>2937</v>
      </c>
      <c r="K331" s="468" t="s">
        <v>2937</v>
      </c>
      <c r="L331" s="468" t="s">
        <v>1542</v>
      </c>
      <c r="M331" s="468" t="s">
        <v>2938</v>
      </c>
      <c r="N331" s="468" t="s">
        <v>1542</v>
      </c>
      <c r="O331" s="469"/>
      <c r="P331" s="379">
        <v>58685.17</v>
      </c>
      <c r="Q331" s="379">
        <v>50301.58</v>
      </c>
      <c r="R331" s="379">
        <v>41917.99</v>
      </c>
      <c r="S331" s="379">
        <v>33534.400000000001</v>
      </c>
      <c r="T331" s="379">
        <v>25150.81</v>
      </c>
      <c r="U331" s="379">
        <v>16767.22</v>
      </c>
      <c r="V331" s="379">
        <v>8383.6299999999992</v>
      </c>
      <c r="W331" s="379">
        <v>0.04</v>
      </c>
      <c r="X331" s="379">
        <v>0</v>
      </c>
      <c r="Y331" s="379">
        <v>84236.71</v>
      </c>
      <c r="Z331" s="379">
        <v>75814.83</v>
      </c>
      <c r="AA331" s="379">
        <v>67392.95</v>
      </c>
      <c r="AB331" s="379">
        <v>58971.07</v>
      </c>
      <c r="AC331" s="379"/>
      <c r="AD331" s="379"/>
      <c r="AE331" s="379">
        <v>38527.356666666667</v>
      </c>
      <c r="AF331" s="481"/>
      <c r="AG331" s="482"/>
      <c r="AH331" s="471"/>
      <c r="AI331" s="471"/>
      <c r="AJ331" s="471"/>
      <c r="AK331" s="472"/>
      <c r="AL331" s="471">
        <v>0</v>
      </c>
      <c r="AM331" s="473">
        <v>38527.356666666667</v>
      </c>
      <c r="AN331" s="471"/>
      <c r="AO331" s="474">
        <v>38527.356666666667</v>
      </c>
      <c r="AP331" s="475"/>
      <c r="AQ331" s="476">
        <v>58971.07</v>
      </c>
      <c r="AR331" s="471"/>
      <c r="AS331" s="471"/>
      <c r="AT331" s="471"/>
      <c r="AU331" s="471"/>
      <c r="AV331" s="477">
        <v>0</v>
      </c>
      <c r="AW331" s="471">
        <v>58971.07</v>
      </c>
      <c r="AX331" s="471"/>
      <c r="AY331" s="473">
        <v>58971.07</v>
      </c>
      <c r="AZ331" s="478"/>
      <c r="BA331" s="479">
        <v>0</v>
      </c>
      <c r="BC331" s="468" t="s">
        <v>2937</v>
      </c>
      <c r="BD331" s="468" t="s">
        <v>2937</v>
      </c>
      <c r="BE331" s="468" t="s">
        <v>2937</v>
      </c>
      <c r="BF331" s="468" t="s">
        <v>2937</v>
      </c>
      <c r="BG331" s="468" t="s">
        <v>1542</v>
      </c>
      <c r="BH331" s="468" t="s">
        <v>2938</v>
      </c>
      <c r="BI331" s="468" t="s">
        <v>1542</v>
      </c>
      <c r="BK331" s="468" t="b">
        <v>1</v>
      </c>
      <c r="BL331" s="468" t="b">
        <v>1</v>
      </c>
      <c r="BM331" s="468" t="b">
        <v>1</v>
      </c>
      <c r="BN331" s="468" t="b">
        <v>1</v>
      </c>
      <c r="BO331" s="468" t="b">
        <v>1</v>
      </c>
      <c r="BP331" s="468" t="b">
        <v>1</v>
      </c>
      <c r="BQ331" s="468" t="b">
        <v>1</v>
      </c>
      <c r="BS331" s="710"/>
    </row>
    <row r="332" spans="1:71" s="480" customFormat="1" ht="12" customHeight="1" x14ac:dyDescent="0.2">
      <c r="A332" s="496">
        <v>16502123</v>
      </c>
      <c r="B332" s="497" t="s">
        <v>3252</v>
      </c>
      <c r="C332" s="466" t="s">
        <v>1869</v>
      </c>
      <c r="D332" s="467" t="s">
        <v>1542</v>
      </c>
      <c r="E332" s="705"/>
      <c r="F332" s="466"/>
      <c r="G332" s="467"/>
      <c r="H332" s="468" t="s">
        <v>2937</v>
      </c>
      <c r="I332" s="468" t="s">
        <v>2937</v>
      </c>
      <c r="J332" s="468" t="s">
        <v>2937</v>
      </c>
      <c r="K332" s="468" t="s">
        <v>2937</v>
      </c>
      <c r="L332" s="468" t="s">
        <v>1542</v>
      </c>
      <c r="M332" s="468" t="s">
        <v>2938</v>
      </c>
      <c r="N332" s="468" t="s">
        <v>1542</v>
      </c>
      <c r="O332" s="469"/>
      <c r="P332" s="379">
        <v>111135.03999999999</v>
      </c>
      <c r="Q332" s="379">
        <v>0</v>
      </c>
      <c r="R332" s="379">
        <v>0</v>
      </c>
      <c r="S332" s="379">
        <v>0</v>
      </c>
      <c r="T332" s="379">
        <v>0</v>
      </c>
      <c r="U332" s="379">
        <v>0</v>
      </c>
      <c r="V332" s="379">
        <v>0</v>
      </c>
      <c r="W332" s="379">
        <v>0</v>
      </c>
      <c r="X332" s="379">
        <v>0</v>
      </c>
      <c r="Y332" s="379">
        <v>0</v>
      </c>
      <c r="Z332" s="379">
        <v>0</v>
      </c>
      <c r="AA332" s="379">
        <v>0</v>
      </c>
      <c r="AB332" s="379">
        <v>0</v>
      </c>
      <c r="AC332" s="379"/>
      <c r="AD332" s="379"/>
      <c r="AE332" s="379">
        <v>4630.6266666666661</v>
      </c>
      <c r="AF332" s="481"/>
      <c r="AG332" s="482"/>
      <c r="AH332" s="471"/>
      <c r="AI332" s="471"/>
      <c r="AJ332" s="471"/>
      <c r="AK332" s="472"/>
      <c r="AL332" s="471">
        <v>0</v>
      </c>
      <c r="AM332" s="473">
        <v>4630.6266666666661</v>
      </c>
      <c r="AN332" s="471"/>
      <c r="AO332" s="474">
        <v>4630.6266666666661</v>
      </c>
      <c r="AP332" s="475"/>
      <c r="AQ332" s="476">
        <v>0</v>
      </c>
      <c r="AR332" s="471"/>
      <c r="AS332" s="471"/>
      <c r="AT332" s="471"/>
      <c r="AU332" s="471"/>
      <c r="AV332" s="477">
        <v>0</v>
      </c>
      <c r="AW332" s="471">
        <v>0</v>
      </c>
      <c r="AX332" s="471"/>
      <c r="AY332" s="473">
        <v>0</v>
      </c>
      <c r="AZ332" s="478"/>
      <c r="BA332" s="479">
        <v>0</v>
      </c>
      <c r="BC332" s="468" t="s">
        <v>2937</v>
      </c>
      <c r="BD332" s="468" t="s">
        <v>2937</v>
      </c>
      <c r="BE332" s="468" t="s">
        <v>2937</v>
      </c>
      <c r="BF332" s="468" t="s">
        <v>2937</v>
      </c>
      <c r="BG332" s="468" t="s">
        <v>1542</v>
      </c>
      <c r="BH332" s="468" t="s">
        <v>2938</v>
      </c>
      <c r="BI332" s="468" t="s">
        <v>1542</v>
      </c>
      <c r="BK332" s="468" t="b">
        <v>1</v>
      </c>
      <c r="BL332" s="468" t="b">
        <v>1</v>
      </c>
      <c r="BM332" s="468" t="b">
        <v>1</v>
      </c>
      <c r="BN332" s="468" t="b">
        <v>1</v>
      </c>
      <c r="BO332" s="468" t="b">
        <v>1</v>
      </c>
      <c r="BP332" s="468" t="b">
        <v>1</v>
      </c>
      <c r="BQ332" s="468" t="b">
        <v>1</v>
      </c>
      <c r="BS332" s="743"/>
    </row>
    <row r="333" spans="1:71" s="480" customFormat="1" ht="12" customHeight="1" x14ac:dyDescent="0.2">
      <c r="A333" s="496">
        <v>16502133</v>
      </c>
      <c r="B333" s="497" t="s">
        <v>3253</v>
      </c>
      <c r="C333" s="466" t="s">
        <v>1870</v>
      </c>
      <c r="D333" s="467" t="s">
        <v>1542</v>
      </c>
      <c r="E333" s="705"/>
      <c r="F333" s="466"/>
      <c r="G333" s="467"/>
      <c r="H333" s="468" t="s">
        <v>2937</v>
      </c>
      <c r="I333" s="468" t="s">
        <v>2937</v>
      </c>
      <c r="J333" s="468" t="s">
        <v>2937</v>
      </c>
      <c r="K333" s="468" t="s">
        <v>2937</v>
      </c>
      <c r="L333" s="468" t="s">
        <v>1542</v>
      </c>
      <c r="M333" s="468" t="s">
        <v>2938</v>
      </c>
      <c r="N333" s="468" t="s">
        <v>1542</v>
      </c>
      <c r="O333" s="469"/>
      <c r="P333" s="379">
        <v>435062.76</v>
      </c>
      <c r="Q333" s="379">
        <v>362552.3</v>
      </c>
      <c r="R333" s="379">
        <v>290041.84000000003</v>
      </c>
      <c r="S333" s="379">
        <v>217531.38</v>
      </c>
      <c r="T333" s="379">
        <v>145020.92000000001</v>
      </c>
      <c r="U333" s="379">
        <v>72510.460000000006</v>
      </c>
      <c r="V333" s="379">
        <v>1023971.52</v>
      </c>
      <c r="W333" s="379">
        <v>938640.56</v>
      </c>
      <c r="X333" s="379">
        <v>853309.6</v>
      </c>
      <c r="Y333" s="379">
        <v>767978.64</v>
      </c>
      <c r="Z333" s="379">
        <v>682647.68</v>
      </c>
      <c r="AA333" s="379">
        <v>597316.72</v>
      </c>
      <c r="AB333" s="379">
        <v>511985.76</v>
      </c>
      <c r="AC333" s="379"/>
      <c r="AD333" s="379"/>
      <c r="AE333" s="379">
        <v>535420.48999999987</v>
      </c>
      <c r="AF333" s="481"/>
      <c r="AG333" s="482"/>
      <c r="AH333" s="471"/>
      <c r="AI333" s="471"/>
      <c r="AJ333" s="471"/>
      <c r="AK333" s="472"/>
      <c r="AL333" s="471">
        <v>0</v>
      </c>
      <c r="AM333" s="473">
        <v>535420.48999999987</v>
      </c>
      <c r="AN333" s="471"/>
      <c r="AO333" s="474">
        <v>535420.48999999987</v>
      </c>
      <c r="AP333" s="475"/>
      <c r="AQ333" s="476">
        <v>511985.76</v>
      </c>
      <c r="AR333" s="471"/>
      <c r="AS333" s="471"/>
      <c r="AT333" s="471"/>
      <c r="AU333" s="471"/>
      <c r="AV333" s="477">
        <v>0</v>
      </c>
      <c r="AW333" s="471">
        <v>511985.76</v>
      </c>
      <c r="AX333" s="471"/>
      <c r="AY333" s="473">
        <v>511985.76</v>
      </c>
      <c r="AZ333" s="478"/>
      <c r="BA333" s="479">
        <v>0</v>
      </c>
      <c r="BC333" s="468" t="s">
        <v>2937</v>
      </c>
      <c r="BD333" s="468" t="s">
        <v>2937</v>
      </c>
      <c r="BE333" s="468" t="s">
        <v>2937</v>
      </c>
      <c r="BF333" s="468" t="s">
        <v>2937</v>
      </c>
      <c r="BG333" s="468" t="s">
        <v>1542</v>
      </c>
      <c r="BH333" s="468" t="s">
        <v>2938</v>
      </c>
      <c r="BI333" s="468" t="s">
        <v>1542</v>
      </c>
      <c r="BK333" s="468" t="b">
        <v>1</v>
      </c>
      <c r="BL333" s="468" t="b">
        <v>1</v>
      </c>
      <c r="BM333" s="468" t="b">
        <v>1</v>
      </c>
      <c r="BN333" s="468" t="b">
        <v>1</v>
      </c>
      <c r="BO333" s="468" t="b">
        <v>1</v>
      </c>
      <c r="BP333" s="468" t="b">
        <v>1</v>
      </c>
      <c r="BQ333" s="468" t="b">
        <v>1</v>
      </c>
      <c r="BS333" s="710"/>
    </row>
    <row r="334" spans="1:71" s="480" customFormat="1" ht="12" customHeight="1" x14ac:dyDescent="0.2">
      <c r="A334" s="496">
        <v>16502143</v>
      </c>
      <c r="B334" s="497" t="s">
        <v>3254</v>
      </c>
      <c r="C334" s="497" t="s">
        <v>1871</v>
      </c>
      <c r="D334" s="467" t="s">
        <v>1542</v>
      </c>
      <c r="E334" s="705"/>
      <c r="F334" s="497"/>
      <c r="G334" s="467"/>
      <c r="H334" s="468" t="s">
        <v>2937</v>
      </c>
      <c r="I334" s="468" t="s">
        <v>2937</v>
      </c>
      <c r="J334" s="468" t="s">
        <v>2937</v>
      </c>
      <c r="K334" s="468" t="s">
        <v>2937</v>
      </c>
      <c r="L334" s="468" t="s">
        <v>1542</v>
      </c>
      <c r="M334" s="468" t="s">
        <v>2938</v>
      </c>
      <c r="N334" s="468" t="s">
        <v>1542</v>
      </c>
      <c r="O334" s="469"/>
      <c r="P334" s="379">
        <v>0</v>
      </c>
      <c r="Q334" s="379">
        <v>0</v>
      </c>
      <c r="R334" s="379">
        <v>0</v>
      </c>
      <c r="S334" s="379">
        <v>0</v>
      </c>
      <c r="T334" s="379">
        <v>0</v>
      </c>
      <c r="U334" s="379">
        <v>0</v>
      </c>
      <c r="V334" s="379">
        <v>0</v>
      </c>
      <c r="W334" s="379">
        <v>0</v>
      </c>
      <c r="X334" s="379">
        <v>0</v>
      </c>
      <c r="Y334" s="379">
        <v>0</v>
      </c>
      <c r="Z334" s="379">
        <v>0</v>
      </c>
      <c r="AA334" s="379">
        <v>0</v>
      </c>
      <c r="AB334" s="379">
        <v>0</v>
      </c>
      <c r="AC334" s="379"/>
      <c r="AD334" s="379"/>
      <c r="AE334" s="379">
        <v>0</v>
      </c>
      <c r="AF334" s="481"/>
      <c r="AG334" s="482"/>
      <c r="AH334" s="471"/>
      <c r="AI334" s="471"/>
      <c r="AJ334" s="471"/>
      <c r="AK334" s="472"/>
      <c r="AL334" s="471">
        <v>0</v>
      </c>
      <c r="AM334" s="473">
        <v>0</v>
      </c>
      <c r="AN334" s="471"/>
      <c r="AO334" s="474">
        <v>0</v>
      </c>
      <c r="AP334" s="475"/>
      <c r="AQ334" s="476">
        <v>0</v>
      </c>
      <c r="AR334" s="471"/>
      <c r="AS334" s="471"/>
      <c r="AT334" s="471"/>
      <c r="AU334" s="471"/>
      <c r="AV334" s="477">
        <v>0</v>
      </c>
      <c r="AW334" s="471">
        <v>0</v>
      </c>
      <c r="AX334" s="471"/>
      <c r="AY334" s="473">
        <v>0</v>
      </c>
      <c r="AZ334" s="478"/>
      <c r="BA334" s="479">
        <v>0</v>
      </c>
      <c r="BC334" s="468" t="s">
        <v>2937</v>
      </c>
      <c r="BD334" s="468" t="s">
        <v>2937</v>
      </c>
      <c r="BE334" s="468" t="s">
        <v>2937</v>
      </c>
      <c r="BF334" s="468" t="s">
        <v>2937</v>
      </c>
      <c r="BG334" s="468" t="s">
        <v>1542</v>
      </c>
      <c r="BH334" s="468" t="s">
        <v>2938</v>
      </c>
      <c r="BI334" s="468" t="s">
        <v>1542</v>
      </c>
      <c r="BK334" s="468" t="b">
        <v>1</v>
      </c>
      <c r="BL334" s="468" t="b">
        <v>1</v>
      </c>
      <c r="BM334" s="468" t="b">
        <v>1</v>
      </c>
      <c r="BN334" s="468" t="b">
        <v>1</v>
      </c>
      <c r="BO334" s="468" t="b">
        <v>1</v>
      </c>
      <c r="BP334" s="468" t="b">
        <v>1</v>
      </c>
      <c r="BQ334" s="468" t="b">
        <v>1</v>
      </c>
      <c r="BS334" s="710"/>
    </row>
    <row r="335" spans="1:71" s="480" customFormat="1" ht="12" customHeight="1" x14ac:dyDescent="0.2">
      <c r="A335" s="496">
        <v>16502153</v>
      </c>
      <c r="B335" s="497" t="s">
        <v>3255</v>
      </c>
      <c r="C335" s="497" t="s">
        <v>1872</v>
      </c>
      <c r="D335" s="467" t="s">
        <v>1542</v>
      </c>
      <c r="E335" s="705"/>
      <c r="F335" s="497"/>
      <c r="G335" s="467"/>
      <c r="H335" s="468" t="s">
        <v>2937</v>
      </c>
      <c r="I335" s="468" t="s">
        <v>2937</v>
      </c>
      <c r="J335" s="468" t="s">
        <v>2937</v>
      </c>
      <c r="K335" s="468" t="s">
        <v>2937</v>
      </c>
      <c r="L335" s="468" t="s">
        <v>1542</v>
      </c>
      <c r="M335" s="468" t="s">
        <v>2938</v>
      </c>
      <c r="N335" s="468" t="s">
        <v>1542</v>
      </c>
      <c r="O335" s="469"/>
      <c r="P335" s="379">
        <v>157075.34</v>
      </c>
      <c r="Q335" s="379">
        <v>137440.92000000001</v>
      </c>
      <c r="R335" s="379">
        <v>117806.5</v>
      </c>
      <c r="S335" s="379">
        <v>98172.08</v>
      </c>
      <c r="T335" s="379">
        <v>78537.66</v>
      </c>
      <c r="U335" s="379">
        <v>58903.24</v>
      </c>
      <c r="V335" s="379">
        <v>39268.82</v>
      </c>
      <c r="W335" s="379">
        <v>19634.400000000001</v>
      </c>
      <c r="X335" s="379">
        <v>157158.63</v>
      </c>
      <c r="Y335" s="379">
        <v>144062.07999999999</v>
      </c>
      <c r="Z335" s="379">
        <v>130965.53</v>
      </c>
      <c r="AA335" s="379">
        <v>117868.98</v>
      </c>
      <c r="AB335" s="379">
        <v>104772.43</v>
      </c>
      <c r="AC335" s="379"/>
      <c r="AD335" s="379"/>
      <c r="AE335" s="379">
        <v>102561.89375</v>
      </c>
      <c r="AF335" s="481"/>
      <c r="AG335" s="482"/>
      <c r="AH335" s="471"/>
      <c r="AI335" s="471"/>
      <c r="AJ335" s="471"/>
      <c r="AK335" s="472"/>
      <c r="AL335" s="471">
        <v>0</v>
      </c>
      <c r="AM335" s="473">
        <v>102561.89375</v>
      </c>
      <c r="AN335" s="471"/>
      <c r="AO335" s="474">
        <v>102561.89375</v>
      </c>
      <c r="AP335" s="475"/>
      <c r="AQ335" s="476">
        <v>104772.43</v>
      </c>
      <c r="AR335" s="471"/>
      <c r="AS335" s="471"/>
      <c r="AT335" s="471"/>
      <c r="AU335" s="471"/>
      <c r="AV335" s="477">
        <v>0</v>
      </c>
      <c r="AW335" s="471">
        <v>104772.43</v>
      </c>
      <c r="AX335" s="471"/>
      <c r="AY335" s="473">
        <v>104772.43</v>
      </c>
      <c r="AZ335" s="478"/>
      <c r="BA335" s="479">
        <v>0</v>
      </c>
      <c r="BC335" s="468" t="s">
        <v>2937</v>
      </c>
      <c r="BD335" s="468" t="s">
        <v>2937</v>
      </c>
      <c r="BE335" s="468" t="s">
        <v>2937</v>
      </c>
      <c r="BF335" s="468" t="s">
        <v>2937</v>
      </c>
      <c r="BG335" s="468" t="s">
        <v>1542</v>
      </c>
      <c r="BH335" s="468" t="s">
        <v>2938</v>
      </c>
      <c r="BI335" s="468" t="s">
        <v>1542</v>
      </c>
      <c r="BK335" s="468" t="b">
        <v>1</v>
      </c>
      <c r="BL335" s="468" t="b">
        <v>1</v>
      </c>
      <c r="BM335" s="468" t="b">
        <v>1</v>
      </c>
      <c r="BN335" s="468" t="b">
        <v>1</v>
      </c>
      <c r="BO335" s="468" t="b">
        <v>1</v>
      </c>
      <c r="BP335" s="468" t="b">
        <v>1</v>
      </c>
      <c r="BQ335" s="468" t="b">
        <v>1</v>
      </c>
      <c r="BS335" s="710"/>
    </row>
    <row r="336" spans="1:71" s="480" customFormat="1" ht="12" customHeight="1" x14ac:dyDescent="0.2">
      <c r="A336" s="516">
        <v>16502163</v>
      </c>
      <c r="B336" s="517" t="s">
        <v>3256</v>
      </c>
      <c r="C336" s="497" t="s">
        <v>1873</v>
      </c>
      <c r="D336" s="467" t="s">
        <v>1542</v>
      </c>
      <c r="E336" s="705"/>
      <c r="F336" s="497"/>
      <c r="G336" s="467"/>
      <c r="H336" s="468" t="s">
        <v>2937</v>
      </c>
      <c r="I336" s="468" t="s">
        <v>2937</v>
      </c>
      <c r="J336" s="468" t="s">
        <v>2937</v>
      </c>
      <c r="K336" s="468" t="s">
        <v>2937</v>
      </c>
      <c r="L336" s="468" t="s">
        <v>1542</v>
      </c>
      <c r="M336" s="468" t="s">
        <v>2938</v>
      </c>
      <c r="N336" s="468" t="s">
        <v>1542</v>
      </c>
      <c r="O336" s="500"/>
      <c r="P336" s="379">
        <v>0</v>
      </c>
      <c r="Q336" s="379">
        <v>0</v>
      </c>
      <c r="R336" s="379">
        <v>0</v>
      </c>
      <c r="S336" s="379">
        <v>0</v>
      </c>
      <c r="T336" s="379">
        <v>0</v>
      </c>
      <c r="U336" s="379">
        <v>0</v>
      </c>
      <c r="V336" s="379">
        <v>0</v>
      </c>
      <c r="W336" s="379">
        <v>0</v>
      </c>
      <c r="X336" s="379">
        <v>0</v>
      </c>
      <c r="Y336" s="379">
        <v>0</v>
      </c>
      <c r="Z336" s="379">
        <v>0</v>
      </c>
      <c r="AA336" s="379">
        <v>0</v>
      </c>
      <c r="AB336" s="379">
        <v>0</v>
      </c>
      <c r="AC336" s="379"/>
      <c r="AD336" s="379"/>
      <c r="AE336" s="379">
        <v>0</v>
      </c>
      <c r="AF336" s="481"/>
      <c r="AG336" s="482"/>
      <c r="AH336" s="471"/>
      <c r="AI336" s="471"/>
      <c r="AJ336" s="471"/>
      <c r="AK336" s="472"/>
      <c r="AL336" s="471">
        <v>0</v>
      </c>
      <c r="AM336" s="473">
        <v>0</v>
      </c>
      <c r="AN336" s="471"/>
      <c r="AO336" s="474">
        <v>0</v>
      </c>
      <c r="AP336" s="471"/>
      <c r="AQ336" s="476">
        <v>0</v>
      </c>
      <c r="AR336" s="471"/>
      <c r="AS336" s="471"/>
      <c r="AT336" s="471"/>
      <c r="AU336" s="471"/>
      <c r="AV336" s="477">
        <v>0</v>
      </c>
      <c r="AW336" s="471">
        <v>0</v>
      </c>
      <c r="AX336" s="471"/>
      <c r="AY336" s="473">
        <v>0</v>
      </c>
      <c r="AZ336" s="478"/>
      <c r="BA336" s="479">
        <v>0</v>
      </c>
      <c r="BC336" s="468" t="s">
        <v>2937</v>
      </c>
      <c r="BD336" s="468" t="s">
        <v>2937</v>
      </c>
      <c r="BE336" s="468" t="s">
        <v>2937</v>
      </c>
      <c r="BF336" s="468" t="s">
        <v>2937</v>
      </c>
      <c r="BG336" s="468" t="s">
        <v>1542</v>
      </c>
      <c r="BH336" s="468" t="s">
        <v>2938</v>
      </c>
      <c r="BI336" s="468" t="s">
        <v>1542</v>
      </c>
      <c r="BK336" s="468" t="b">
        <v>1</v>
      </c>
      <c r="BL336" s="468" t="b">
        <v>1</v>
      </c>
      <c r="BM336" s="468" t="b">
        <v>1</v>
      </c>
      <c r="BN336" s="468" t="b">
        <v>1</v>
      </c>
      <c r="BO336" s="468" t="b">
        <v>1</v>
      </c>
      <c r="BP336" s="468" t="b">
        <v>1</v>
      </c>
      <c r="BQ336" s="468" t="b">
        <v>1</v>
      </c>
      <c r="BS336" s="710"/>
    </row>
    <row r="337" spans="1:71" s="480" customFormat="1" ht="12" customHeight="1" x14ac:dyDescent="0.2">
      <c r="A337" s="516">
        <v>16502173</v>
      </c>
      <c r="B337" s="517" t="s">
        <v>3257</v>
      </c>
      <c r="C337" s="497" t="s">
        <v>1874</v>
      </c>
      <c r="D337" s="467" t="s">
        <v>1542</v>
      </c>
      <c r="E337" s="705"/>
      <c r="F337" s="497"/>
      <c r="G337" s="467"/>
      <c r="H337" s="468" t="s">
        <v>2937</v>
      </c>
      <c r="I337" s="468" t="s">
        <v>2937</v>
      </c>
      <c r="J337" s="468" t="s">
        <v>2937</v>
      </c>
      <c r="K337" s="468" t="s">
        <v>2937</v>
      </c>
      <c r="L337" s="468" t="s">
        <v>1542</v>
      </c>
      <c r="M337" s="468" t="s">
        <v>2938</v>
      </c>
      <c r="N337" s="468" t="s">
        <v>1542</v>
      </c>
      <c r="O337" s="500"/>
      <c r="P337" s="379">
        <v>263981.84000000003</v>
      </c>
      <c r="Q337" s="379">
        <v>197986.38</v>
      </c>
      <c r="R337" s="379">
        <v>131990.92000000001</v>
      </c>
      <c r="S337" s="379">
        <v>65995.460000000006</v>
      </c>
      <c r="T337" s="379">
        <v>0</v>
      </c>
      <c r="U337" s="379">
        <v>0</v>
      </c>
      <c r="V337" s="379">
        <v>869279.87</v>
      </c>
      <c r="W337" s="379">
        <v>782351.88</v>
      </c>
      <c r="X337" s="379">
        <v>695423.89</v>
      </c>
      <c r="Y337" s="379">
        <v>608495.9</v>
      </c>
      <c r="Z337" s="379">
        <v>521567.91</v>
      </c>
      <c r="AA337" s="379">
        <v>434639.92</v>
      </c>
      <c r="AB337" s="379">
        <v>347711.93</v>
      </c>
      <c r="AC337" s="379"/>
      <c r="AD337" s="379"/>
      <c r="AE337" s="379">
        <v>384464.91791666672</v>
      </c>
      <c r="AF337" s="481"/>
      <c r="AG337" s="482"/>
      <c r="AH337" s="471"/>
      <c r="AI337" s="471"/>
      <c r="AJ337" s="471"/>
      <c r="AK337" s="472"/>
      <c r="AL337" s="471">
        <v>0</v>
      </c>
      <c r="AM337" s="473">
        <v>384464.91791666672</v>
      </c>
      <c r="AN337" s="471"/>
      <c r="AO337" s="474">
        <v>384464.91791666672</v>
      </c>
      <c r="AP337" s="471"/>
      <c r="AQ337" s="476">
        <v>347711.93</v>
      </c>
      <c r="AR337" s="471"/>
      <c r="AS337" s="471"/>
      <c r="AT337" s="471"/>
      <c r="AU337" s="471"/>
      <c r="AV337" s="477">
        <v>0</v>
      </c>
      <c r="AW337" s="471">
        <v>347711.93</v>
      </c>
      <c r="AX337" s="471"/>
      <c r="AY337" s="473">
        <v>347711.93</v>
      </c>
      <c r="AZ337" s="478"/>
      <c r="BA337" s="479">
        <v>0</v>
      </c>
      <c r="BC337" s="468" t="s">
        <v>2937</v>
      </c>
      <c r="BD337" s="468" t="s">
        <v>2937</v>
      </c>
      <c r="BE337" s="468" t="s">
        <v>2937</v>
      </c>
      <c r="BF337" s="468" t="s">
        <v>2937</v>
      </c>
      <c r="BG337" s="468" t="s">
        <v>1542</v>
      </c>
      <c r="BH337" s="468" t="s">
        <v>2938</v>
      </c>
      <c r="BI337" s="468" t="s">
        <v>1542</v>
      </c>
      <c r="BK337" s="468" t="b">
        <v>1</v>
      </c>
      <c r="BL337" s="468" t="b">
        <v>1</v>
      </c>
      <c r="BM337" s="468" t="b">
        <v>1</v>
      </c>
      <c r="BN337" s="468" t="b">
        <v>1</v>
      </c>
      <c r="BO337" s="468" t="b">
        <v>1</v>
      </c>
      <c r="BP337" s="468" t="b">
        <v>1</v>
      </c>
      <c r="BQ337" s="468" t="b">
        <v>1</v>
      </c>
      <c r="BS337" s="710"/>
    </row>
    <row r="338" spans="1:71" s="480" customFormat="1" ht="12" customHeight="1" x14ac:dyDescent="0.2">
      <c r="A338" s="496">
        <v>16502181</v>
      </c>
      <c r="B338" s="497" t="s">
        <v>3258</v>
      </c>
      <c r="C338" s="497" t="s">
        <v>1875</v>
      </c>
      <c r="D338" s="467" t="s">
        <v>1542</v>
      </c>
      <c r="E338" s="705"/>
      <c r="F338" s="497"/>
      <c r="G338" s="467"/>
      <c r="H338" s="468" t="s">
        <v>2937</v>
      </c>
      <c r="I338" s="468" t="s">
        <v>2937</v>
      </c>
      <c r="J338" s="468" t="s">
        <v>2937</v>
      </c>
      <c r="K338" s="468" t="s">
        <v>2937</v>
      </c>
      <c r="L338" s="468" t="s">
        <v>1542</v>
      </c>
      <c r="M338" s="468" t="s">
        <v>2938</v>
      </c>
      <c r="N338" s="468" t="s">
        <v>1542</v>
      </c>
      <c r="O338" s="469"/>
      <c r="P338" s="379">
        <v>9164.11</v>
      </c>
      <c r="Q338" s="379">
        <v>9164.11</v>
      </c>
      <c r="R338" s="379">
        <v>9164.11</v>
      </c>
      <c r="S338" s="379">
        <v>9164.11</v>
      </c>
      <c r="T338" s="379">
        <v>9164.11</v>
      </c>
      <c r="U338" s="379">
        <v>9164.11</v>
      </c>
      <c r="V338" s="379">
        <v>9164.11</v>
      </c>
      <c r="W338" s="379">
        <v>9164.11</v>
      </c>
      <c r="X338" s="379">
        <v>9164.11</v>
      </c>
      <c r="Y338" s="379">
        <v>9164.11</v>
      </c>
      <c r="Z338" s="379">
        <v>9164.11</v>
      </c>
      <c r="AA338" s="379">
        <v>9164.11</v>
      </c>
      <c r="AB338" s="379">
        <v>9164.11</v>
      </c>
      <c r="AC338" s="379"/>
      <c r="AD338" s="379"/>
      <c r="AE338" s="379">
        <v>9164.11</v>
      </c>
      <c r="AF338" s="481"/>
      <c r="AG338" s="482"/>
      <c r="AH338" s="471"/>
      <c r="AI338" s="471"/>
      <c r="AJ338" s="471"/>
      <c r="AK338" s="472"/>
      <c r="AL338" s="471">
        <v>0</v>
      </c>
      <c r="AM338" s="473">
        <v>9164.11</v>
      </c>
      <c r="AN338" s="471"/>
      <c r="AO338" s="474">
        <v>9164.11</v>
      </c>
      <c r="AP338" s="475"/>
      <c r="AQ338" s="476">
        <v>9164.11</v>
      </c>
      <c r="AR338" s="471"/>
      <c r="AS338" s="471"/>
      <c r="AT338" s="471"/>
      <c r="AU338" s="471"/>
      <c r="AV338" s="477">
        <v>0</v>
      </c>
      <c r="AW338" s="471">
        <v>9164.11</v>
      </c>
      <c r="AX338" s="471"/>
      <c r="AY338" s="473">
        <v>9164.11</v>
      </c>
      <c r="AZ338" s="478"/>
      <c r="BA338" s="479">
        <v>0</v>
      </c>
      <c r="BC338" s="468" t="s">
        <v>2937</v>
      </c>
      <c r="BD338" s="468" t="s">
        <v>2937</v>
      </c>
      <c r="BE338" s="468" t="s">
        <v>2937</v>
      </c>
      <c r="BF338" s="468" t="s">
        <v>2937</v>
      </c>
      <c r="BG338" s="468" t="s">
        <v>1542</v>
      </c>
      <c r="BH338" s="468" t="s">
        <v>2938</v>
      </c>
      <c r="BI338" s="468" t="s">
        <v>1542</v>
      </c>
      <c r="BK338" s="468" t="b">
        <v>1</v>
      </c>
      <c r="BL338" s="468" t="b">
        <v>1</v>
      </c>
      <c r="BM338" s="468" t="b">
        <v>1</v>
      </c>
      <c r="BN338" s="468" t="b">
        <v>1</v>
      </c>
      <c r="BO338" s="468" t="b">
        <v>1</v>
      </c>
      <c r="BP338" s="468" t="b">
        <v>1</v>
      </c>
      <c r="BQ338" s="468" t="b">
        <v>1</v>
      </c>
      <c r="BS338" s="710"/>
    </row>
    <row r="339" spans="1:71" s="480" customFormat="1" ht="12" customHeight="1" x14ac:dyDescent="0.2">
      <c r="A339" s="496">
        <v>16502191</v>
      </c>
      <c r="B339" s="497" t="s">
        <v>3259</v>
      </c>
      <c r="C339" s="497" t="s">
        <v>1834</v>
      </c>
      <c r="D339" s="467" t="s">
        <v>1542</v>
      </c>
      <c r="E339" s="705"/>
      <c r="F339" s="497"/>
      <c r="G339" s="467"/>
      <c r="H339" s="468" t="s">
        <v>2937</v>
      </c>
      <c r="I339" s="468" t="s">
        <v>2937</v>
      </c>
      <c r="J339" s="468" t="s">
        <v>2937</v>
      </c>
      <c r="K339" s="468" t="s">
        <v>2937</v>
      </c>
      <c r="L339" s="468" t="s">
        <v>1542</v>
      </c>
      <c r="M339" s="468" t="s">
        <v>2938</v>
      </c>
      <c r="N339" s="468" t="s">
        <v>1542</v>
      </c>
      <c r="O339" s="469"/>
      <c r="P339" s="379">
        <v>207418.81</v>
      </c>
      <c r="Q339" s="379">
        <v>646495.24</v>
      </c>
      <c r="R339" s="379">
        <v>392470.67</v>
      </c>
      <c r="S339" s="379">
        <v>682130.29</v>
      </c>
      <c r="T339" s="379">
        <v>417654.92</v>
      </c>
      <c r="U339" s="379">
        <v>340321.89</v>
      </c>
      <c r="V339" s="379">
        <v>291846.40999999997</v>
      </c>
      <c r="W339" s="379">
        <v>172627.42</v>
      </c>
      <c r="X339" s="379">
        <v>73288.39</v>
      </c>
      <c r="Y339" s="379">
        <v>130311.54</v>
      </c>
      <c r="Z339" s="379">
        <v>309545.90000000002</v>
      </c>
      <c r="AA339" s="379">
        <v>238509.17</v>
      </c>
      <c r="AB339" s="379">
        <v>189891.01</v>
      </c>
      <c r="AC339" s="379"/>
      <c r="AD339" s="379"/>
      <c r="AE339" s="379">
        <v>324488.06250000006</v>
      </c>
      <c r="AF339" s="481"/>
      <c r="AG339" s="482"/>
      <c r="AH339" s="471"/>
      <c r="AI339" s="471"/>
      <c r="AJ339" s="471"/>
      <c r="AK339" s="472"/>
      <c r="AL339" s="471">
        <v>0</v>
      </c>
      <c r="AM339" s="473">
        <v>324488.06250000006</v>
      </c>
      <c r="AN339" s="471"/>
      <c r="AO339" s="474">
        <v>324488.06250000006</v>
      </c>
      <c r="AP339" s="475"/>
      <c r="AQ339" s="476">
        <v>189891.01</v>
      </c>
      <c r="AR339" s="471"/>
      <c r="AS339" s="471"/>
      <c r="AT339" s="471"/>
      <c r="AU339" s="471"/>
      <c r="AV339" s="477">
        <v>0</v>
      </c>
      <c r="AW339" s="471">
        <v>189891.01</v>
      </c>
      <c r="AX339" s="471"/>
      <c r="AY339" s="473">
        <v>189891.01</v>
      </c>
      <c r="AZ339" s="478"/>
      <c r="BA339" s="479">
        <v>0</v>
      </c>
      <c r="BC339" s="468" t="s">
        <v>2937</v>
      </c>
      <c r="BD339" s="468" t="s">
        <v>2937</v>
      </c>
      <c r="BE339" s="468" t="s">
        <v>2937</v>
      </c>
      <c r="BF339" s="468" t="s">
        <v>2937</v>
      </c>
      <c r="BG339" s="468" t="s">
        <v>1542</v>
      </c>
      <c r="BH339" s="468" t="s">
        <v>2938</v>
      </c>
      <c r="BI339" s="468" t="s">
        <v>1542</v>
      </c>
      <c r="BK339" s="468" t="b">
        <v>1</v>
      </c>
      <c r="BL339" s="468" t="b">
        <v>1</v>
      </c>
      <c r="BM339" s="468" t="b">
        <v>1</v>
      </c>
      <c r="BN339" s="468" t="b">
        <v>1</v>
      </c>
      <c r="BO339" s="468" t="b">
        <v>1</v>
      </c>
      <c r="BP339" s="468" t="b">
        <v>1</v>
      </c>
      <c r="BQ339" s="468" t="b">
        <v>1</v>
      </c>
      <c r="BS339" s="710"/>
    </row>
    <row r="340" spans="1:71" s="480" customFormat="1" ht="12" customHeight="1" x14ac:dyDescent="0.2">
      <c r="A340" s="496">
        <v>16502201</v>
      </c>
      <c r="B340" s="497" t="s">
        <v>3260</v>
      </c>
      <c r="C340" s="497" t="s">
        <v>1876</v>
      </c>
      <c r="D340" s="467" t="s">
        <v>1542</v>
      </c>
      <c r="E340" s="705"/>
      <c r="F340" s="497"/>
      <c r="G340" s="467"/>
      <c r="H340" s="468" t="s">
        <v>2937</v>
      </c>
      <c r="I340" s="468" t="s">
        <v>2937</v>
      </c>
      <c r="J340" s="468" t="s">
        <v>2937</v>
      </c>
      <c r="K340" s="468" t="s">
        <v>2937</v>
      </c>
      <c r="L340" s="468" t="s">
        <v>1542</v>
      </c>
      <c r="M340" s="468" t="s">
        <v>2938</v>
      </c>
      <c r="N340" s="468" t="s">
        <v>1542</v>
      </c>
      <c r="O340" s="469"/>
      <c r="P340" s="379">
        <v>14084</v>
      </c>
      <c r="Q340" s="379">
        <v>14084</v>
      </c>
      <c r="R340" s="379">
        <v>14084</v>
      </c>
      <c r="S340" s="379">
        <v>14084</v>
      </c>
      <c r="T340" s="379">
        <v>14084</v>
      </c>
      <c r="U340" s="379">
        <v>14084</v>
      </c>
      <c r="V340" s="379">
        <v>14084</v>
      </c>
      <c r="W340" s="379">
        <v>14084</v>
      </c>
      <c r="X340" s="379">
        <v>14084</v>
      </c>
      <c r="Y340" s="379">
        <v>14084</v>
      </c>
      <c r="Z340" s="379">
        <v>14084</v>
      </c>
      <c r="AA340" s="379">
        <v>14084</v>
      </c>
      <c r="AB340" s="379">
        <v>14084</v>
      </c>
      <c r="AC340" s="379"/>
      <c r="AD340" s="379"/>
      <c r="AE340" s="379">
        <v>14084</v>
      </c>
      <c r="AF340" s="481"/>
      <c r="AG340" s="482"/>
      <c r="AH340" s="471"/>
      <c r="AI340" s="471"/>
      <c r="AJ340" s="471"/>
      <c r="AK340" s="472"/>
      <c r="AL340" s="471">
        <v>0</v>
      </c>
      <c r="AM340" s="473">
        <v>14084</v>
      </c>
      <c r="AN340" s="471"/>
      <c r="AO340" s="474">
        <v>14084</v>
      </c>
      <c r="AP340" s="475"/>
      <c r="AQ340" s="476">
        <v>14084</v>
      </c>
      <c r="AR340" s="471"/>
      <c r="AS340" s="471"/>
      <c r="AT340" s="471"/>
      <c r="AU340" s="471"/>
      <c r="AV340" s="477">
        <v>0</v>
      </c>
      <c r="AW340" s="471">
        <v>14084</v>
      </c>
      <c r="AX340" s="471"/>
      <c r="AY340" s="473">
        <v>14084</v>
      </c>
      <c r="AZ340" s="478"/>
      <c r="BA340" s="479">
        <v>0</v>
      </c>
      <c r="BC340" s="468" t="s">
        <v>2937</v>
      </c>
      <c r="BD340" s="468" t="s">
        <v>2937</v>
      </c>
      <c r="BE340" s="468" t="s">
        <v>2937</v>
      </c>
      <c r="BF340" s="468" t="s">
        <v>2937</v>
      </c>
      <c r="BG340" s="468" t="s">
        <v>1542</v>
      </c>
      <c r="BH340" s="468" t="s">
        <v>2938</v>
      </c>
      <c r="BI340" s="468" t="s">
        <v>1542</v>
      </c>
      <c r="BK340" s="468" t="b">
        <v>1</v>
      </c>
      <c r="BL340" s="468" t="b">
        <v>1</v>
      </c>
      <c r="BM340" s="468" t="b">
        <v>1</v>
      </c>
      <c r="BN340" s="468" t="b">
        <v>1</v>
      </c>
      <c r="BO340" s="468" t="b">
        <v>1</v>
      </c>
      <c r="BP340" s="468" t="b">
        <v>1</v>
      </c>
      <c r="BQ340" s="468" t="b">
        <v>1</v>
      </c>
      <c r="BS340" s="743"/>
    </row>
    <row r="341" spans="1:71" s="480" customFormat="1" ht="12" customHeight="1" x14ac:dyDescent="0.2">
      <c r="A341" s="496">
        <v>16502213</v>
      </c>
      <c r="B341" s="497" t="s">
        <v>3261</v>
      </c>
      <c r="C341" s="497" t="s">
        <v>1877</v>
      </c>
      <c r="D341" s="467" t="s">
        <v>1542</v>
      </c>
      <c r="E341" s="705"/>
      <c r="F341" s="497"/>
      <c r="G341" s="467"/>
      <c r="H341" s="468" t="s">
        <v>2937</v>
      </c>
      <c r="I341" s="468" t="s">
        <v>2937</v>
      </c>
      <c r="J341" s="468" t="s">
        <v>2937</v>
      </c>
      <c r="K341" s="468" t="s">
        <v>2937</v>
      </c>
      <c r="L341" s="468" t="s">
        <v>1542</v>
      </c>
      <c r="M341" s="468" t="s">
        <v>2938</v>
      </c>
      <c r="N341" s="468" t="s">
        <v>1542</v>
      </c>
      <c r="O341" s="469"/>
      <c r="P341" s="379">
        <v>54532.29</v>
      </c>
      <c r="Q341" s="379">
        <v>54532.29</v>
      </c>
      <c r="R341" s="379">
        <v>54532.29</v>
      </c>
      <c r="S341" s="379">
        <v>57546.61</v>
      </c>
      <c r="T341" s="379">
        <v>57546.61</v>
      </c>
      <c r="U341" s="379">
        <v>57546.61</v>
      </c>
      <c r="V341" s="379">
        <v>57546.61</v>
      </c>
      <c r="W341" s="379">
        <v>57546.61</v>
      </c>
      <c r="X341" s="379">
        <v>57546.61</v>
      </c>
      <c r="Y341" s="379">
        <v>57546.61</v>
      </c>
      <c r="Z341" s="379">
        <v>52751.06</v>
      </c>
      <c r="AA341" s="379">
        <v>47955.51</v>
      </c>
      <c r="AB341" s="379">
        <v>43159.96</v>
      </c>
      <c r="AC341" s="379"/>
      <c r="AD341" s="379"/>
      <c r="AE341" s="379">
        <v>55120.29541666666</v>
      </c>
      <c r="AF341" s="481"/>
      <c r="AG341" s="482"/>
      <c r="AH341" s="471"/>
      <c r="AI341" s="471"/>
      <c r="AJ341" s="471"/>
      <c r="AK341" s="472"/>
      <c r="AL341" s="471">
        <v>0</v>
      </c>
      <c r="AM341" s="473">
        <v>55120.29541666666</v>
      </c>
      <c r="AN341" s="471"/>
      <c r="AO341" s="474">
        <v>55120.29541666666</v>
      </c>
      <c r="AP341" s="475"/>
      <c r="AQ341" s="476">
        <v>43159.96</v>
      </c>
      <c r="AR341" s="471"/>
      <c r="AS341" s="471"/>
      <c r="AT341" s="471"/>
      <c r="AU341" s="471"/>
      <c r="AV341" s="477">
        <v>0</v>
      </c>
      <c r="AW341" s="471">
        <v>43159.96</v>
      </c>
      <c r="AX341" s="471"/>
      <c r="AY341" s="473">
        <v>43159.96</v>
      </c>
      <c r="AZ341" s="478"/>
      <c r="BA341" s="479">
        <v>0</v>
      </c>
      <c r="BC341" s="468" t="s">
        <v>2937</v>
      </c>
      <c r="BD341" s="468" t="s">
        <v>2937</v>
      </c>
      <c r="BE341" s="468" t="s">
        <v>2937</v>
      </c>
      <c r="BF341" s="468" t="s">
        <v>2937</v>
      </c>
      <c r="BG341" s="468" t="s">
        <v>1542</v>
      </c>
      <c r="BH341" s="468" t="s">
        <v>2938</v>
      </c>
      <c r="BI341" s="468" t="s">
        <v>1542</v>
      </c>
      <c r="BK341" s="468" t="b">
        <v>1</v>
      </c>
      <c r="BL341" s="468" t="b">
        <v>1</v>
      </c>
      <c r="BM341" s="468" t="b">
        <v>1</v>
      </c>
      <c r="BN341" s="468" t="b">
        <v>1</v>
      </c>
      <c r="BO341" s="468" t="b">
        <v>1</v>
      </c>
      <c r="BP341" s="468" t="b">
        <v>1</v>
      </c>
      <c r="BQ341" s="468" t="b">
        <v>1</v>
      </c>
      <c r="BS341" s="743"/>
    </row>
    <row r="342" spans="1:71" s="480" customFormat="1" ht="12" customHeight="1" x14ac:dyDescent="0.2">
      <c r="A342" s="496">
        <v>16502221</v>
      </c>
      <c r="B342" s="497" t="s">
        <v>3262</v>
      </c>
      <c r="C342" s="497" t="s">
        <v>1878</v>
      </c>
      <c r="D342" s="467" t="s">
        <v>1542</v>
      </c>
      <c r="E342" s="705"/>
      <c r="F342" s="497"/>
      <c r="G342" s="467"/>
      <c r="H342" s="468" t="s">
        <v>2937</v>
      </c>
      <c r="I342" s="468" t="s">
        <v>2937</v>
      </c>
      <c r="J342" s="468" t="s">
        <v>2937</v>
      </c>
      <c r="K342" s="468" t="s">
        <v>2937</v>
      </c>
      <c r="L342" s="468" t="s">
        <v>1542</v>
      </c>
      <c r="M342" s="468" t="s">
        <v>2938</v>
      </c>
      <c r="N342" s="468" t="s">
        <v>1542</v>
      </c>
      <c r="O342" s="469"/>
      <c r="P342" s="379">
        <v>0</v>
      </c>
      <c r="Q342" s="379">
        <v>0</v>
      </c>
      <c r="R342" s="379">
        <v>0</v>
      </c>
      <c r="S342" s="379">
        <v>0</v>
      </c>
      <c r="T342" s="379">
        <v>0</v>
      </c>
      <c r="U342" s="379">
        <v>0</v>
      </c>
      <c r="V342" s="379">
        <v>0</v>
      </c>
      <c r="W342" s="379">
        <v>0</v>
      </c>
      <c r="X342" s="379">
        <v>0</v>
      </c>
      <c r="Y342" s="379">
        <v>0</v>
      </c>
      <c r="Z342" s="379">
        <v>0</v>
      </c>
      <c r="AA342" s="379">
        <v>0</v>
      </c>
      <c r="AB342" s="379">
        <v>0</v>
      </c>
      <c r="AC342" s="379"/>
      <c r="AD342" s="379"/>
      <c r="AE342" s="379">
        <v>0</v>
      </c>
      <c r="AF342" s="481"/>
      <c r="AG342" s="482"/>
      <c r="AH342" s="471"/>
      <c r="AI342" s="471"/>
      <c r="AJ342" s="471"/>
      <c r="AK342" s="472"/>
      <c r="AL342" s="471">
        <v>0</v>
      </c>
      <c r="AM342" s="473">
        <v>0</v>
      </c>
      <c r="AN342" s="471"/>
      <c r="AO342" s="474">
        <v>0</v>
      </c>
      <c r="AP342" s="475"/>
      <c r="AQ342" s="476">
        <v>0</v>
      </c>
      <c r="AR342" s="471"/>
      <c r="AS342" s="471"/>
      <c r="AT342" s="471"/>
      <c r="AU342" s="471"/>
      <c r="AV342" s="477">
        <v>0</v>
      </c>
      <c r="AW342" s="471">
        <v>0</v>
      </c>
      <c r="AX342" s="471"/>
      <c r="AY342" s="473">
        <v>0</v>
      </c>
      <c r="AZ342" s="478"/>
      <c r="BA342" s="479">
        <v>0</v>
      </c>
      <c r="BC342" s="468" t="s">
        <v>2937</v>
      </c>
      <c r="BD342" s="468" t="s">
        <v>2937</v>
      </c>
      <c r="BE342" s="468" t="s">
        <v>2937</v>
      </c>
      <c r="BF342" s="468" t="s">
        <v>2937</v>
      </c>
      <c r="BG342" s="468" t="s">
        <v>1542</v>
      </c>
      <c r="BH342" s="468" t="s">
        <v>2938</v>
      </c>
      <c r="BI342" s="468" t="s">
        <v>1542</v>
      </c>
      <c r="BK342" s="468" t="b">
        <v>1</v>
      </c>
      <c r="BL342" s="468" t="b">
        <v>1</v>
      </c>
      <c r="BM342" s="468" t="b">
        <v>1</v>
      </c>
      <c r="BN342" s="468" t="b">
        <v>1</v>
      </c>
      <c r="BO342" s="468" t="b">
        <v>1</v>
      </c>
      <c r="BP342" s="468" t="b">
        <v>1</v>
      </c>
      <c r="BQ342" s="468" t="b">
        <v>1</v>
      </c>
      <c r="BS342" s="743"/>
    </row>
    <row r="343" spans="1:71" s="480" customFormat="1" ht="12" customHeight="1" x14ac:dyDescent="0.2">
      <c r="A343" s="496">
        <v>16502231</v>
      </c>
      <c r="B343" s="497" t="s">
        <v>3263</v>
      </c>
      <c r="C343" s="497" t="s">
        <v>1879</v>
      </c>
      <c r="D343" s="467" t="s">
        <v>1542</v>
      </c>
      <c r="E343" s="705"/>
      <c r="F343" s="497"/>
      <c r="G343" s="467"/>
      <c r="H343" s="468" t="s">
        <v>2937</v>
      </c>
      <c r="I343" s="468" t="s">
        <v>2937</v>
      </c>
      <c r="J343" s="468" t="s">
        <v>2937</v>
      </c>
      <c r="K343" s="468" t="s">
        <v>2937</v>
      </c>
      <c r="L343" s="468" t="s">
        <v>1542</v>
      </c>
      <c r="M343" s="468" t="s">
        <v>2938</v>
      </c>
      <c r="N343" s="468" t="s">
        <v>1542</v>
      </c>
      <c r="O343" s="469"/>
      <c r="P343" s="379">
        <v>0</v>
      </c>
      <c r="Q343" s="379">
        <v>0</v>
      </c>
      <c r="R343" s="379">
        <v>0</v>
      </c>
      <c r="S343" s="379">
        <v>0</v>
      </c>
      <c r="T343" s="379">
        <v>0</v>
      </c>
      <c r="U343" s="379">
        <v>0</v>
      </c>
      <c r="V343" s="379">
        <v>0</v>
      </c>
      <c r="W343" s="379">
        <v>0</v>
      </c>
      <c r="X343" s="379">
        <v>0</v>
      </c>
      <c r="Y343" s="379">
        <v>0</v>
      </c>
      <c r="Z343" s="379">
        <v>0</v>
      </c>
      <c r="AA343" s="379">
        <v>0</v>
      </c>
      <c r="AB343" s="379">
        <v>0</v>
      </c>
      <c r="AC343" s="379"/>
      <c r="AD343" s="379"/>
      <c r="AE343" s="379">
        <v>0</v>
      </c>
      <c r="AF343" s="481"/>
      <c r="AG343" s="482"/>
      <c r="AH343" s="471"/>
      <c r="AI343" s="471"/>
      <c r="AJ343" s="471"/>
      <c r="AK343" s="472"/>
      <c r="AL343" s="471">
        <v>0</v>
      </c>
      <c r="AM343" s="473">
        <v>0</v>
      </c>
      <c r="AN343" s="471"/>
      <c r="AO343" s="474">
        <v>0</v>
      </c>
      <c r="AP343" s="475"/>
      <c r="AQ343" s="476">
        <v>0</v>
      </c>
      <c r="AR343" s="471"/>
      <c r="AS343" s="471"/>
      <c r="AT343" s="471"/>
      <c r="AU343" s="471"/>
      <c r="AV343" s="477">
        <v>0</v>
      </c>
      <c r="AW343" s="471">
        <v>0</v>
      </c>
      <c r="AX343" s="471"/>
      <c r="AY343" s="473">
        <v>0</v>
      </c>
      <c r="AZ343" s="478"/>
      <c r="BA343" s="479">
        <v>0</v>
      </c>
      <c r="BC343" s="468" t="s">
        <v>2937</v>
      </c>
      <c r="BD343" s="468" t="s">
        <v>2937</v>
      </c>
      <c r="BE343" s="468" t="s">
        <v>2937</v>
      </c>
      <c r="BF343" s="468" t="s">
        <v>2937</v>
      </c>
      <c r="BG343" s="468" t="s">
        <v>1542</v>
      </c>
      <c r="BH343" s="468" t="s">
        <v>2938</v>
      </c>
      <c r="BI343" s="468" t="s">
        <v>1542</v>
      </c>
      <c r="BK343" s="468" t="b">
        <v>1</v>
      </c>
      <c r="BL343" s="468" t="b">
        <v>1</v>
      </c>
      <c r="BM343" s="468" t="b">
        <v>1</v>
      </c>
      <c r="BN343" s="468" t="b">
        <v>1</v>
      </c>
      <c r="BO343" s="468" t="b">
        <v>1</v>
      </c>
      <c r="BP343" s="468" t="b">
        <v>1</v>
      </c>
      <c r="BQ343" s="468" t="b">
        <v>1</v>
      </c>
      <c r="BS343" s="710"/>
    </row>
    <row r="344" spans="1:71" s="480" customFormat="1" ht="12" customHeight="1" x14ac:dyDescent="0.2">
      <c r="A344" s="496">
        <v>16502241</v>
      </c>
      <c r="B344" s="497" t="s">
        <v>3264</v>
      </c>
      <c r="C344" s="497" t="s">
        <v>1880</v>
      </c>
      <c r="D344" s="467" t="s">
        <v>1542</v>
      </c>
      <c r="E344" s="705"/>
      <c r="F344" s="497"/>
      <c r="G344" s="467"/>
      <c r="H344" s="468" t="s">
        <v>2937</v>
      </c>
      <c r="I344" s="468" t="s">
        <v>2937</v>
      </c>
      <c r="J344" s="468" t="s">
        <v>2937</v>
      </c>
      <c r="K344" s="468" t="s">
        <v>2937</v>
      </c>
      <c r="L344" s="468" t="s">
        <v>1542</v>
      </c>
      <c r="M344" s="468" t="s">
        <v>2938</v>
      </c>
      <c r="N344" s="468" t="s">
        <v>1542</v>
      </c>
      <c r="O344" s="469"/>
      <c r="P344" s="379">
        <v>0</v>
      </c>
      <c r="Q344" s="379">
        <v>0</v>
      </c>
      <c r="R344" s="379">
        <v>0</v>
      </c>
      <c r="S344" s="379">
        <v>0</v>
      </c>
      <c r="T344" s="379">
        <v>0</v>
      </c>
      <c r="U344" s="379">
        <v>0</v>
      </c>
      <c r="V344" s="379">
        <v>0</v>
      </c>
      <c r="W344" s="379">
        <v>0</v>
      </c>
      <c r="X344" s="379">
        <v>0</v>
      </c>
      <c r="Y344" s="379">
        <v>0</v>
      </c>
      <c r="Z344" s="379">
        <v>0</v>
      </c>
      <c r="AA344" s="379">
        <v>0</v>
      </c>
      <c r="AB344" s="379">
        <v>0</v>
      </c>
      <c r="AC344" s="379"/>
      <c r="AD344" s="379"/>
      <c r="AE344" s="379">
        <v>0</v>
      </c>
      <c r="AF344" s="481"/>
      <c r="AG344" s="482"/>
      <c r="AH344" s="471"/>
      <c r="AI344" s="471"/>
      <c r="AJ344" s="471"/>
      <c r="AK344" s="472"/>
      <c r="AL344" s="471">
        <v>0</v>
      </c>
      <c r="AM344" s="473">
        <v>0</v>
      </c>
      <c r="AN344" s="471"/>
      <c r="AO344" s="474">
        <v>0</v>
      </c>
      <c r="AP344" s="475"/>
      <c r="AQ344" s="476">
        <v>0</v>
      </c>
      <c r="AR344" s="471"/>
      <c r="AS344" s="471"/>
      <c r="AT344" s="471"/>
      <c r="AU344" s="471"/>
      <c r="AV344" s="477">
        <v>0</v>
      </c>
      <c r="AW344" s="471">
        <v>0</v>
      </c>
      <c r="AX344" s="471"/>
      <c r="AY344" s="473">
        <v>0</v>
      </c>
      <c r="AZ344" s="478"/>
      <c r="BA344" s="479">
        <v>0</v>
      </c>
      <c r="BC344" s="468" t="s">
        <v>2937</v>
      </c>
      <c r="BD344" s="468" t="s">
        <v>2937</v>
      </c>
      <c r="BE344" s="468" t="s">
        <v>2937</v>
      </c>
      <c r="BF344" s="468" t="s">
        <v>2937</v>
      </c>
      <c r="BG344" s="468" t="s">
        <v>1542</v>
      </c>
      <c r="BH344" s="468" t="s">
        <v>2938</v>
      </c>
      <c r="BI344" s="468" t="s">
        <v>1542</v>
      </c>
      <c r="BK344" s="468" t="b">
        <v>1</v>
      </c>
      <c r="BL344" s="468" t="b">
        <v>1</v>
      </c>
      <c r="BM344" s="468" t="b">
        <v>1</v>
      </c>
      <c r="BN344" s="468" t="b">
        <v>1</v>
      </c>
      <c r="BO344" s="468" t="b">
        <v>1</v>
      </c>
      <c r="BP344" s="468" t="b">
        <v>1</v>
      </c>
      <c r="BQ344" s="468" t="b">
        <v>1</v>
      </c>
      <c r="BS344" s="710"/>
    </row>
    <row r="345" spans="1:71" s="480" customFormat="1" ht="12" customHeight="1" x14ac:dyDescent="0.2">
      <c r="A345" s="514">
        <v>16502251</v>
      </c>
      <c r="B345" s="515" t="s">
        <v>3265</v>
      </c>
      <c r="C345" s="390" t="s">
        <v>1881</v>
      </c>
      <c r="D345" s="484" t="s">
        <v>1542</v>
      </c>
      <c r="E345" s="730"/>
      <c r="F345" s="485">
        <v>42811</v>
      </c>
      <c r="G345" s="484"/>
      <c r="H345" s="486" t="s">
        <v>2937</v>
      </c>
      <c r="I345" s="486" t="s">
        <v>2937</v>
      </c>
      <c r="J345" s="486" t="s">
        <v>2937</v>
      </c>
      <c r="K345" s="486" t="s">
        <v>2937</v>
      </c>
      <c r="L345" s="486" t="s">
        <v>1542</v>
      </c>
      <c r="M345" s="486" t="s">
        <v>2938</v>
      </c>
      <c r="N345" s="486" t="s">
        <v>1542</v>
      </c>
      <c r="O345" s="487"/>
      <c r="P345" s="381">
        <v>0</v>
      </c>
      <c r="Q345" s="381">
        <v>0</v>
      </c>
      <c r="R345" s="381">
        <v>0</v>
      </c>
      <c r="S345" s="381">
        <v>0</v>
      </c>
      <c r="T345" s="381">
        <v>0</v>
      </c>
      <c r="U345" s="381">
        <v>0</v>
      </c>
      <c r="V345" s="381">
        <v>0</v>
      </c>
      <c r="W345" s="381">
        <v>0</v>
      </c>
      <c r="X345" s="381">
        <v>0</v>
      </c>
      <c r="Y345" s="381">
        <v>0</v>
      </c>
      <c r="Z345" s="381">
        <v>0</v>
      </c>
      <c r="AA345" s="381">
        <v>0</v>
      </c>
      <c r="AB345" s="381">
        <v>0</v>
      </c>
      <c r="AC345" s="381"/>
      <c r="AD345" s="381"/>
      <c r="AE345" s="381">
        <v>0</v>
      </c>
      <c r="AF345" s="488"/>
      <c r="AG345" s="489"/>
      <c r="AH345" s="490"/>
      <c r="AI345" s="490"/>
      <c r="AJ345" s="490"/>
      <c r="AK345" s="491"/>
      <c r="AL345" s="490">
        <v>0</v>
      </c>
      <c r="AM345" s="492">
        <v>0</v>
      </c>
      <c r="AN345" s="490"/>
      <c r="AO345" s="493">
        <v>0</v>
      </c>
      <c r="AP345" s="490"/>
      <c r="AQ345" s="494">
        <v>0</v>
      </c>
      <c r="AR345" s="490"/>
      <c r="AS345" s="490"/>
      <c r="AT345" s="490"/>
      <c r="AU345" s="490"/>
      <c r="AV345" s="495">
        <v>0</v>
      </c>
      <c r="AW345" s="490">
        <v>0</v>
      </c>
      <c r="AX345" s="490"/>
      <c r="AY345" s="492">
        <v>0</v>
      </c>
      <c r="AZ345" s="731"/>
      <c r="BA345" s="479">
        <v>0</v>
      </c>
      <c r="BC345" s="486" t="s">
        <v>2937</v>
      </c>
      <c r="BD345" s="486" t="s">
        <v>2937</v>
      </c>
      <c r="BE345" s="486" t="s">
        <v>2937</v>
      </c>
      <c r="BF345" s="468" t="s">
        <v>2937</v>
      </c>
      <c r="BG345" s="468" t="s">
        <v>1542</v>
      </c>
      <c r="BH345" s="468" t="s">
        <v>2938</v>
      </c>
      <c r="BI345" s="468" t="s">
        <v>1542</v>
      </c>
      <c r="BK345" s="468" t="b">
        <v>1</v>
      </c>
      <c r="BL345" s="468" t="b">
        <v>1</v>
      </c>
      <c r="BM345" s="468" t="b">
        <v>1</v>
      </c>
      <c r="BN345" s="468" t="b">
        <v>1</v>
      </c>
      <c r="BO345" s="468" t="b">
        <v>1</v>
      </c>
      <c r="BP345" s="468" t="b">
        <v>1</v>
      </c>
      <c r="BQ345" s="468" t="b">
        <v>1</v>
      </c>
      <c r="BS345" s="743"/>
    </row>
    <row r="346" spans="1:71" s="480" customFormat="1" ht="12" customHeight="1" x14ac:dyDescent="0.2">
      <c r="A346" s="516">
        <v>16502261</v>
      </c>
      <c r="B346" s="517" t="s">
        <v>3266</v>
      </c>
      <c r="C346" s="466" t="s">
        <v>1882</v>
      </c>
      <c r="D346" s="467" t="s">
        <v>1542</v>
      </c>
      <c r="E346" s="705"/>
      <c r="F346" s="466"/>
      <c r="G346" s="467"/>
      <c r="H346" s="468" t="s">
        <v>2937</v>
      </c>
      <c r="I346" s="468" t="s">
        <v>2937</v>
      </c>
      <c r="J346" s="468" t="s">
        <v>2937</v>
      </c>
      <c r="K346" s="468" t="s">
        <v>2937</v>
      </c>
      <c r="L346" s="468" t="s">
        <v>1542</v>
      </c>
      <c r="M346" s="468" t="s">
        <v>2938</v>
      </c>
      <c r="N346" s="468" t="s">
        <v>1542</v>
      </c>
      <c r="O346" s="500"/>
      <c r="P346" s="379">
        <v>0</v>
      </c>
      <c r="Q346" s="379">
        <v>0</v>
      </c>
      <c r="R346" s="379">
        <v>0</v>
      </c>
      <c r="S346" s="379">
        <v>0</v>
      </c>
      <c r="T346" s="379">
        <v>0</v>
      </c>
      <c r="U346" s="379">
        <v>0</v>
      </c>
      <c r="V346" s="379">
        <v>0</v>
      </c>
      <c r="W346" s="379">
        <v>0</v>
      </c>
      <c r="X346" s="379">
        <v>0</v>
      </c>
      <c r="Y346" s="379">
        <v>0</v>
      </c>
      <c r="Z346" s="379">
        <v>0</v>
      </c>
      <c r="AA346" s="379">
        <v>0</v>
      </c>
      <c r="AB346" s="379">
        <v>0</v>
      </c>
      <c r="AC346" s="379"/>
      <c r="AD346" s="379"/>
      <c r="AE346" s="379">
        <v>0</v>
      </c>
      <c r="AF346" s="481"/>
      <c r="AG346" s="482"/>
      <c r="AH346" s="471"/>
      <c r="AI346" s="471"/>
      <c r="AJ346" s="471"/>
      <c r="AK346" s="472"/>
      <c r="AL346" s="471">
        <v>0</v>
      </c>
      <c r="AM346" s="473">
        <v>0</v>
      </c>
      <c r="AN346" s="471"/>
      <c r="AO346" s="474">
        <v>0</v>
      </c>
      <c r="AP346" s="471"/>
      <c r="AQ346" s="476">
        <v>0</v>
      </c>
      <c r="AR346" s="471"/>
      <c r="AS346" s="471"/>
      <c r="AT346" s="471"/>
      <c r="AU346" s="471"/>
      <c r="AV346" s="477">
        <v>0</v>
      </c>
      <c r="AW346" s="471">
        <v>0</v>
      </c>
      <c r="AX346" s="471"/>
      <c r="AY346" s="473">
        <v>0</v>
      </c>
      <c r="AZ346" s="478"/>
      <c r="BA346" s="479">
        <v>0</v>
      </c>
      <c r="BC346" s="468" t="s">
        <v>2937</v>
      </c>
      <c r="BD346" s="468" t="s">
        <v>2937</v>
      </c>
      <c r="BE346" s="468" t="s">
        <v>2937</v>
      </c>
      <c r="BF346" s="468" t="s">
        <v>2937</v>
      </c>
      <c r="BG346" s="468" t="s">
        <v>1542</v>
      </c>
      <c r="BH346" s="468" t="s">
        <v>2938</v>
      </c>
      <c r="BI346" s="468" t="s">
        <v>1542</v>
      </c>
      <c r="BK346" s="468" t="b">
        <v>1</v>
      </c>
      <c r="BL346" s="468" t="b">
        <v>1</v>
      </c>
      <c r="BM346" s="468" t="b">
        <v>1</v>
      </c>
      <c r="BN346" s="468" t="b">
        <v>1</v>
      </c>
      <c r="BO346" s="468" t="b">
        <v>1</v>
      </c>
      <c r="BP346" s="468" t="b">
        <v>1</v>
      </c>
      <c r="BQ346" s="468" t="b">
        <v>1</v>
      </c>
      <c r="BS346" s="743"/>
    </row>
    <row r="347" spans="1:71" s="480" customFormat="1" ht="12" customHeight="1" x14ac:dyDescent="0.2">
      <c r="A347" s="516">
        <v>16502271</v>
      </c>
      <c r="B347" s="517" t="s">
        <v>3267</v>
      </c>
      <c r="C347" s="466" t="s">
        <v>1883</v>
      </c>
      <c r="D347" s="467" t="s">
        <v>1542</v>
      </c>
      <c r="E347" s="705"/>
      <c r="F347" s="466"/>
      <c r="G347" s="467"/>
      <c r="H347" s="468" t="s">
        <v>2937</v>
      </c>
      <c r="I347" s="468" t="s">
        <v>2937</v>
      </c>
      <c r="J347" s="468" t="s">
        <v>2937</v>
      </c>
      <c r="K347" s="468" t="s">
        <v>2937</v>
      </c>
      <c r="L347" s="468" t="s">
        <v>1542</v>
      </c>
      <c r="M347" s="468" t="s">
        <v>2938</v>
      </c>
      <c r="N347" s="468" t="s">
        <v>1542</v>
      </c>
      <c r="O347" s="500"/>
      <c r="P347" s="379">
        <v>0</v>
      </c>
      <c r="Q347" s="379">
        <v>0</v>
      </c>
      <c r="R347" s="379">
        <v>0</v>
      </c>
      <c r="S347" s="379">
        <v>0</v>
      </c>
      <c r="T347" s="379">
        <v>0</v>
      </c>
      <c r="U347" s="379">
        <v>0</v>
      </c>
      <c r="V347" s="379">
        <v>0</v>
      </c>
      <c r="W347" s="379">
        <v>0</v>
      </c>
      <c r="X347" s="379">
        <v>0</v>
      </c>
      <c r="Y347" s="379">
        <v>0</v>
      </c>
      <c r="Z347" s="379">
        <v>0</v>
      </c>
      <c r="AA347" s="379">
        <v>0</v>
      </c>
      <c r="AB347" s="379">
        <v>0</v>
      </c>
      <c r="AC347" s="379"/>
      <c r="AD347" s="379"/>
      <c r="AE347" s="379">
        <v>0</v>
      </c>
      <c r="AF347" s="481"/>
      <c r="AG347" s="482"/>
      <c r="AH347" s="471"/>
      <c r="AI347" s="471"/>
      <c r="AJ347" s="471"/>
      <c r="AK347" s="472"/>
      <c r="AL347" s="471">
        <v>0</v>
      </c>
      <c r="AM347" s="473">
        <v>0</v>
      </c>
      <c r="AN347" s="471"/>
      <c r="AO347" s="474">
        <v>0</v>
      </c>
      <c r="AP347" s="471"/>
      <c r="AQ347" s="476">
        <v>0</v>
      </c>
      <c r="AR347" s="471"/>
      <c r="AS347" s="471"/>
      <c r="AT347" s="471"/>
      <c r="AU347" s="471"/>
      <c r="AV347" s="477">
        <v>0</v>
      </c>
      <c r="AW347" s="471">
        <v>0</v>
      </c>
      <c r="AX347" s="471"/>
      <c r="AY347" s="473">
        <v>0</v>
      </c>
      <c r="AZ347" s="478"/>
      <c r="BA347" s="479">
        <v>0</v>
      </c>
      <c r="BC347" s="468" t="s">
        <v>2937</v>
      </c>
      <c r="BD347" s="468" t="s">
        <v>2937</v>
      </c>
      <c r="BE347" s="468" t="s">
        <v>2937</v>
      </c>
      <c r="BF347" s="468" t="s">
        <v>2937</v>
      </c>
      <c r="BG347" s="468" t="s">
        <v>1542</v>
      </c>
      <c r="BH347" s="468" t="s">
        <v>2938</v>
      </c>
      <c r="BI347" s="468" t="s">
        <v>1542</v>
      </c>
      <c r="BK347" s="468" t="b">
        <v>1</v>
      </c>
      <c r="BL347" s="468" t="b">
        <v>1</v>
      </c>
      <c r="BM347" s="468" t="b">
        <v>1</v>
      </c>
      <c r="BN347" s="468" t="b">
        <v>1</v>
      </c>
      <c r="BO347" s="468" t="b">
        <v>1</v>
      </c>
      <c r="BP347" s="468" t="b">
        <v>1</v>
      </c>
      <c r="BQ347" s="468" t="b">
        <v>1</v>
      </c>
      <c r="BS347" s="743"/>
    </row>
    <row r="348" spans="1:71" s="480" customFormat="1" ht="12" customHeight="1" x14ac:dyDescent="0.2">
      <c r="A348" s="514">
        <v>16502273</v>
      </c>
      <c r="B348" s="515" t="s">
        <v>3268</v>
      </c>
      <c r="C348" s="483" t="s">
        <v>1884</v>
      </c>
      <c r="D348" s="484" t="s">
        <v>1542</v>
      </c>
      <c r="E348" s="730"/>
      <c r="F348" s="485">
        <v>43268</v>
      </c>
      <c r="G348" s="484"/>
      <c r="H348" s="486" t="s">
        <v>2937</v>
      </c>
      <c r="I348" s="486" t="s">
        <v>2937</v>
      </c>
      <c r="J348" s="486" t="s">
        <v>2937</v>
      </c>
      <c r="K348" s="486" t="s">
        <v>2937</v>
      </c>
      <c r="L348" s="486" t="s">
        <v>1542</v>
      </c>
      <c r="M348" s="486" t="s">
        <v>2938</v>
      </c>
      <c r="N348" s="486" t="s">
        <v>1542</v>
      </c>
      <c r="O348" s="487"/>
      <c r="P348" s="381"/>
      <c r="Q348" s="381"/>
      <c r="R348" s="381"/>
      <c r="S348" s="381"/>
      <c r="T348" s="381"/>
      <c r="U348" s="381"/>
      <c r="V348" s="381">
        <v>24587.46</v>
      </c>
      <c r="W348" s="381">
        <v>0</v>
      </c>
      <c r="X348" s="381">
        <v>0</v>
      </c>
      <c r="Y348" s="381">
        <v>0</v>
      </c>
      <c r="Z348" s="381">
        <v>0</v>
      </c>
      <c r="AA348" s="381">
        <v>0</v>
      </c>
      <c r="AB348" s="381">
        <v>0</v>
      </c>
      <c r="AC348" s="381"/>
      <c r="AD348" s="381"/>
      <c r="AE348" s="381">
        <v>2048.9549999999999</v>
      </c>
      <c r="AF348" s="488"/>
      <c r="AG348" s="489"/>
      <c r="AH348" s="490"/>
      <c r="AI348" s="490"/>
      <c r="AJ348" s="490"/>
      <c r="AK348" s="491"/>
      <c r="AL348" s="490">
        <v>0</v>
      </c>
      <c r="AM348" s="492">
        <v>2048.9549999999999</v>
      </c>
      <c r="AN348" s="490"/>
      <c r="AO348" s="493">
        <v>2048.9549999999999</v>
      </c>
      <c r="AP348" s="490"/>
      <c r="AQ348" s="494">
        <v>0</v>
      </c>
      <c r="AR348" s="490"/>
      <c r="AS348" s="490"/>
      <c r="AT348" s="490"/>
      <c r="AU348" s="490"/>
      <c r="AV348" s="495">
        <v>0</v>
      </c>
      <c r="AW348" s="490">
        <v>0</v>
      </c>
      <c r="AX348" s="490"/>
      <c r="AY348" s="492">
        <v>0</v>
      </c>
      <c r="AZ348" s="731"/>
      <c r="BA348" s="479">
        <v>0</v>
      </c>
      <c r="BC348" s="486"/>
      <c r="BD348" s="486"/>
      <c r="BE348" s="486"/>
      <c r="BF348" s="468"/>
      <c r="BG348" s="468" t="s">
        <v>1542</v>
      </c>
      <c r="BH348" s="468" t="s">
        <v>2938</v>
      </c>
      <c r="BI348" s="468" t="s">
        <v>1542</v>
      </c>
      <c r="BK348" s="468" t="b">
        <v>1</v>
      </c>
      <c r="BL348" s="468" t="b">
        <v>1</v>
      </c>
      <c r="BM348" s="468" t="b">
        <v>1</v>
      </c>
      <c r="BN348" s="468" t="b">
        <v>1</v>
      </c>
      <c r="BO348" s="468" t="b">
        <v>1</v>
      </c>
      <c r="BP348" s="468" t="b">
        <v>1</v>
      </c>
      <c r="BQ348" s="468" t="b">
        <v>1</v>
      </c>
      <c r="BS348" s="743"/>
    </row>
    <row r="349" spans="1:71" s="480" customFormat="1" ht="12" customHeight="1" x14ac:dyDescent="0.2">
      <c r="A349" s="751">
        <v>16502283</v>
      </c>
      <c r="B349" s="753" t="s">
        <v>3269</v>
      </c>
      <c r="C349" s="713" t="s">
        <v>1885</v>
      </c>
      <c r="D349" s="714" t="s">
        <v>1542</v>
      </c>
      <c r="E349" s="715"/>
      <c r="F349" s="716">
        <v>43374</v>
      </c>
      <c r="G349" s="714"/>
      <c r="H349" s="717" t="s">
        <v>2937</v>
      </c>
      <c r="I349" s="717" t="s">
        <v>2937</v>
      </c>
      <c r="J349" s="717" t="s">
        <v>2937</v>
      </c>
      <c r="K349" s="717" t="s">
        <v>2937</v>
      </c>
      <c r="L349" s="717" t="s">
        <v>1542</v>
      </c>
      <c r="M349" s="717" t="s">
        <v>2938</v>
      </c>
      <c r="N349" s="717" t="s">
        <v>1542</v>
      </c>
      <c r="O349" s="718"/>
      <c r="P349" s="719"/>
      <c r="Q349" s="719"/>
      <c r="R349" s="719"/>
      <c r="S349" s="719"/>
      <c r="T349" s="719"/>
      <c r="U349" s="719"/>
      <c r="V349" s="719"/>
      <c r="W349" s="719"/>
      <c r="X349" s="719"/>
      <c r="Y349" s="719"/>
      <c r="Z349" s="719">
        <v>348000</v>
      </c>
      <c r="AA349" s="719">
        <v>313200</v>
      </c>
      <c r="AB349" s="719">
        <v>278400</v>
      </c>
      <c r="AC349" s="719"/>
      <c r="AD349" s="719"/>
      <c r="AE349" s="719">
        <v>66700</v>
      </c>
      <c r="AF349" s="720"/>
      <c r="AG349" s="721"/>
      <c r="AH349" s="722"/>
      <c r="AI349" s="722"/>
      <c r="AJ349" s="722"/>
      <c r="AK349" s="723"/>
      <c r="AL349" s="722">
        <v>0</v>
      </c>
      <c r="AM349" s="724">
        <v>66700</v>
      </c>
      <c r="AN349" s="722"/>
      <c r="AO349" s="725">
        <v>66700</v>
      </c>
      <c r="AP349" s="722"/>
      <c r="AQ349" s="726">
        <v>278400</v>
      </c>
      <c r="AR349" s="722"/>
      <c r="AS349" s="722"/>
      <c r="AT349" s="722"/>
      <c r="AU349" s="722"/>
      <c r="AV349" s="727">
        <v>0</v>
      </c>
      <c r="AW349" s="722">
        <v>278400</v>
      </c>
      <c r="AX349" s="722"/>
      <c r="AY349" s="724">
        <v>278400</v>
      </c>
      <c r="AZ349" s="728"/>
      <c r="BA349" s="479">
        <v>0</v>
      </c>
      <c r="BC349" s="486"/>
      <c r="BD349" s="486"/>
      <c r="BE349" s="486"/>
      <c r="BF349" s="468"/>
      <c r="BG349" s="468"/>
      <c r="BH349" s="468"/>
      <c r="BI349" s="468"/>
      <c r="BK349" s="468"/>
      <c r="BL349" s="468"/>
      <c r="BM349" s="468"/>
      <c r="BN349" s="468"/>
      <c r="BO349" s="468"/>
      <c r="BP349" s="468"/>
      <c r="BQ349" s="468"/>
      <c r="BS349" s="743"/>
    </row>
    <row r="350" spans="1:71" s="480" customFormat="1" ht="12" customHeight="1" x14ac:dyDescent="0.2">
      <c r="A350" s="516">
        <v>16502381</v>
      </c>
      <c r="B350" s="517" t="s">
        <v>3270</v>
      </c>
      <c r="C350" s="466" t="s">
        <v>1886</v>
      </c>
      <c r="D350" s="467" t="s">
        <v>1542</v>
      </c>
      <c r="E350" s="705"/>
      <c r="F350" s="466"/>
      <c r="G350" s="467"/>
      <c r="H350" s="468" t="s">
        <v>2937</v>
      </c>
      <c r="I350" s="468" t="s">
        <v>2937</v>
      </c>
      <c r="J350" s="468" t="s">
        <v>2937</v>
      </c>
      <c r="K350" s="468" t="s">
        <v>2937</v>
      </c>
      <c r="L350" s="468" t="s">
        <v>1542</v>
      </c>
      <c r="M350" s="468" t="s">
        <v>2938</v>
      </c>
      <c r="N350" s="468" t="s">
        <v>1542</v>
      </c>
      <c r="O350" s="500"/>
      <c r="P350" s="379">
        <v>0</v>
      </c>
      <c r="Q350" s="379">
        <v>0</v>
      </c>
      <c r="R350" s="379">
        <v>0</v>
      </c>
      <c r="S350" s="379">
        <v>0</v>
      </c>
      <c r="T350" s="379">
        <v>0</v>
      </c>
      <c r="U350" s="379">
        <v>0</v>
      </c>
      <c r="V350" s="379">
        <v>0</v>
      </c>
      <c r="W350" s="379">
        <v>0</v>
      </c>
      <c r="X350" s="379">
        <v>0</v>
      </c>
      <c r="Y350" s="379">
        <v>0</v>
      </c>
      <c r="Z350" s="379">
        <v>0</v>
      </c>
      <c r="AA350" s="379">
        <v>0</v>
      </c>
      <c r="AB350" s="379">
        <v>0</v>
      </c>
      <c r="AC350" s="379"/>
      <c r="AD350" s="379"/>
      <c r="AE350" s="379">
        <v>0</v>
      </c>
      <c r="AF350" s="481"/>
      <c r="AG350" s="482"/>
      <c r="AH350" s="471"/>
      <c r="AI350" s="471"/>
      <c r="AJ350" s="471"/>
      <c r="AK350" s="472"/>
      <c r="AL350" s="471">
        <v>0</v>
      </c>
      <c r="AM350" s="473">
        <v>0</v>
      </c>
      <c r="AN350" s="471"/>
      <c r="AO350" s="474">
        <v>0</v>
      </c>
      <c r="AP350" s="471"/>
      <c r="AQ350" s="476">
        <v>0</v>
      </c>
      <c r="AR350" s="471"/>
      <c r="AS350" s="471"/>
      <c r="AT350" s="471"/>
      <c r="AU350" s="471"/>
      <c r="AV350" s="477">
        <v>0</v>
      </c>
      <c r="AW350" s="471">
        <v>0</v>
      </c>
      <c r="AX350" s="471"/>
      <c r="AY350" s="473">
        <v>0</v>
      </c>
      <c r="AZ350" s="478"/>
      <c r="BA350" s="479">
        <v>0</v>
      </c>
      <c r="BC350" s="468" t="s">
        <v>2937</v>
      </c>
      <c r="BD350" s="468" t="s">
        <v>2937</v>
      </c>
      <c r="BE350" s="468" t="s">
        <v>2937</v>
      </c>
      <c r="BF350" s="468" t="s">
        <v>2937</v>
      </c>
      <c r="BG350" s="468" t="s">
        <v>1542</v>
      </c>
      <c r="BH350" s="468" t="s">
        <v>2938</v>
      </c>
      <c r="BI350" s="468" t="s">
        <v>1542</v>
      </c>
      <c r="BK350" s="468" t="b">
        <v>1</v>
      </c>
      <c r="BL350" s="468" t="b">
        <v>1</v>
      </c>
      <c r="BM350" s="468" t="b">
        <v>1</v>
      </c>
      <c r="BN350" s="468" t="b">
        <v>1</v>
      </c>
      <c r="BO350" s="468" t="b">
        <v>1</v>
      </c>
      <c r="BP350" s="468" t="b">
        <v>1</v>
      </c>
      <c r="BQ350" s="468" t="b">
        <v>1</v>
      </c>
      <c r="BS350" s="743"/>
    </row>
    <row r="351" spans="1:71" s="480" customFormat="1" ht="12" customHeight="1" x14ac:dyDescent="0.2">
      <c r="A351" s="496">
        <v>16502382</v>
      </c>
      <c r="B351" s="497" t="s">
        <v>3271</v>
      </c>
      <c r="C351" s="497" t="s">
        <v>1887</v>
      </c>
      <c r="D351" s="467" t="s">
        <v>1541</v>
      </c>
      <c r="E351" s="705"/>
      <c r="F351" s="497"/>
      <c r="G351" s="467"/>
      <c r="H351" s="468" t="s">
        <v>2937</v>
      </c>
      <c r="I351" s="468" t="s">
        <v>2937</v>
      </c>
      <c r="J351" s="468" t="s">
        <v>2937</v>
      </c>
      <c r="K351" s="468" t="s">
        <v>1541</v>
      </c>
      <c r="L351" s="468" t="s">
        <v>2938</v>
      </c>
      <c r="M351" s="468" t="s">
        <v>2938</v>
      </c>
      <c r="N351" s="468" t="s">
        <v>2937</v>
      </c>
      <c r="O351" s="500"/>
      <c r="P351" s="379">
        <v>1727595</v>
      </c>
      <c r="Q351" s="379">
        <v>1891882.5</v>
      </c>
      <c r="R351" s="379">
        <v>1890432.5</v>
      </c>
      <c r="S351" s="379">
        <v>1722070</v>
      </c>
      <c r="T351" s="379">
        <v>1600420</v>
      </c>
      <c r="U351" s="379">
        <v>1474715</v>
      </c>
      <c r="V351" s="379">
        <v>1575302.5</v>
      </c>
      <c r="W351" s="379">
        <v>1449597.5</v>
      </c>
      <c r="X351" s="379">
        <v>1323892.5</v>
      </c>
      <c r="Y351" s="379">
        <v>1396592.5</v>
      </c>
      <c r="Z351" s="379">
        <v>1270887.5</v>
      </c>
      <c r="AA351" s="379">
        <v>1307837.5</v>
      </c>
      <c r="AB351" s="379">
        <v>1108025</v>
      </c>
      <c r="AC351" s="379"/>
      <c r="AD351" s="379"/>
      <c r="AE351" s="379">
        <v>1526786.6666666667</v>
      </c>
      <c r="AF351" s="507"/>
      <c r="AG351" s="508"/>
      <c r="AH351" s="471"/>
      <c r="AI351" s="471"/>
      <c r="AJ351" s="471"/>
      <c r="AK351" s="472">
        <v>1526786.6666666667</v>
      </c>
      <c r="AL351" s="471">
        <v>1526786.6666666667</v>
      </c>
      <c r="AM351" s="473"/>
      <c r="AN351" s="471"/>
      <c r="AO351" s="474">
        <v>0</v>
      </c>
      <c r="AP351" s="471"/>
      <c r="AQ351" s="476">
        <v>1108025</v>
      </c>
      <c r="AR351" s="471"/>
      <c r="AS351" s="471"/>
      <c r="AT351" s="471"/>
      <c r="AU351" s="471">
        <v>1108025</v>
      </c>
      <c r="AV351" s="477">
        <v>1108025</v>
      </c>
      <c r="AW351" s="471"/>
      <c r="AX351" s="471"/>
      <c r="AY351" s="473">
        <v>0</v>
      </c>
      <c r="AZ351" s="478" t="s">
        <v>2918</v>
      </c>
      <c r="BA351" s="479">
        <v>0</v>
      </c>
      <c r="BC351" s="468" t="s">
        <v>2937</v>
      </c>
      <c r="BD351" s="468" t="s">
        <v>2937</v>
      </c>
      <c r="BE351" s="468" t="s">
        <v>2937</v>
      </c>
      <c r="BF351" s="468" t="s">
        <v>1541</v>
      </c>
      <c r="BG351" s="468" t="s">
        <v>2938</v>
      </c>
      <c r="BH351" s="468" t="s">
        <v>2938</v>
      </c>
      <c r="BI351" s="468" t="s">
        <v>2937</v>
      </c>
      <c r="BK351" s="468" t="b">
        <v>1</v>
      </c>
      <c r="BL351" s="468" t="b">
        <v>1</v>
      </c>
      <c r="BM351" s="468" t="b">
        <v>1</v>
      </c>
      <c r="BN351" s="468" t="b">
        <v>1</v>
      </c>
      <c r="BO351" s="468" t="b">
        <v>1</v>
      </c>
      <c r="BP351" s="468" t="b">
        <v>1</v>
      </c>
      <c r="BQ351" s="468" t="b">
        <v>1</v>
      </c>
      <c r="BS351" s="743"/>
    </row>
    <row r="352" spans="1:71" s="480" customFormat="1" ht="12" customHeight="1" x14ac:dyDescent="0.2">
      <c r="A352" s="516">
        <v>16502391</v>
      </c>
      <c r="B352" s="517" t="s">
        <v>3272</v>
      </c>
      <c r="C352" s="466" t="s">
        <v>1888</v>
      </c>
      <c r="D352" s="467" t="s">
        <v>1542</v>
      </c>
      <c r="E352" s="705"/>
      <c r="F352" s="466"/>
      <c r="G352" s="467"/>
      <c r="H352" s="468" t="s">
        <v>2937</v>
      </c>
      <c r="I352" s="468" t="s">
        <v>2937</v>
      </c>
      <c r="J352" s="468" t="s">
        <v>2937</v>
      </c>
      <c r="K352" s="468" t="s">
        <v>2937</v>
      </c>
      <c r="L352" s="468" t="s">
        <v>1542</v>
      </c>
      <c r="M352" s="468" t="s">
        <v>2938</v>
      </c>
      <c r="N352" s="468" t="s">
        <v>1542</v>
      </c>
      <c r="O352" s="500"/>
      <c r="P352" s="379">
        <v>0</v>
      </c>
      <c r="Q352" s="379">
        <v>0</v>
      </c>
      <c r="R352" s="379">
        <v>0</v>
      </c>
      <c r="S352" s="379">
        <v>0</v>
      </c>
      <c r="T352" s="379">
        <v>0</v>
      </c>
      <c r="U352" s="379">
        <v>0</v>
      </c>
      <c r="V352" s="379">
        <v>0</v>
      </c>
      <c r="W352" s="379">
        <v>0</v>
      </c>
      <c r="X352" s="379">
        <v>0</v>
      </c>
      <c r="Y352" s="379">
        <v>0</v>
      </c>
      <c r="Z352" s="379">
        <v>0</v>
      </c>
      <c r="AA352" s="379">
        <v>0</v>
      </c>
      <c r="AB352" s="379">
        <v>0</v>
      </c>
      <c r="AC352" s="379"/>
      <c r="AD352" s="379"/>
      <c r="AE352" s="379">
        <v>0</v>
      </c>
      <c r="AF352" s="481"/>
      <c r="AG352" s="482"/>
      <c r="AH352" s="471"/>
      <c r="AI352" s="471"/>
      <c r="AJ352" s="471"/>
      <c r="AK352" s="472"/>
      <c r="AL352" s="471">
        <v>0</v>
      </c>
      <c r="AM352" s="473">
        <v>0</v>
      </c>
      <c r="AN352" s="471"/>
      <c r="AO352" s="474">
        <v>0</v>
      </c>
      <c r="AP352" s="471"/>
      <c r="AQ352" s="476">
        <v>0</v>
      </c>
      <c r="AR352" s="471"/>
      <c r="AS352" s="471"/>
      <c r="AT352" s="471"/>
      <c r="AU352" s="471"/>
      <c r="AV352" s="477">
        <v>0</v>
      </c>
      <c r="AW352" s="471">
        <v>0</v>
      </c>
      <c r="AX352" s="471"/>
      <c r="AY352" s="473">
        <v>0</v>
      </c>
      <c r="AZ352" s="478"/>
      <c r="BA352" s="479">
        <v>0</v>
      </c>
      <c r="BC352" s="468" t="s">
        <v>2937</v>
      </c>
      <c r="BD352" s="468" t="s">
        <v>2937</v>
      </c>
      <c r="BE352" s="468" t="s">
        <v>2937</v>
      </c>
      <c r="BF352" s="468" t="s">
        <v>2937</v>
      </c>
      <c r="BG352" s="468" t="s">
        <v>1542</v>
      </c>
      <c r="BH352" s="468" t="s">
        <v>2938</v>
      </c>
      <c r="BI352" s="468" t="s">
        <v>1542</v>
      </c>
      <c r="BK352" s="468" t="b">
        <v>1</v>
      </c>
      <c r="BL352" s="468" t="b">
        <v>1</v>
      </c>
      <c r="BM352" s="468" t="b">
        <v>1</v>
      </c>
      <c r="BN352" s="468" t="b">
        <v>1</v>
      </c>
      <c r="BO352" s="468" t="b">
        <v>1</v>
      </c>
      <c r="BP352" s="468" t="b">
        <v>1</v>
      </c>
      <c r="BQ352" s="468" t="b">
        <v>1</v>
      </c>
      <c r="BS352" s="743"/>
    </row>
    <row r="353" spans="1:71" s="480" customFormat="1" ht="12" customHeight="1" x14ac:dyDescent="0.2">
      <c r="A353" s="496">
        <v>16502393</v>
      </c>
      <c r="B353" s="497" t="s">
        <v>3273</v>
      </c>
      <c r="C353" s="497" t="s">
        <v>1889</v>
      </c>
      <c r="D353" s="467" t="s">
        <v>1542</v>
      </c>
      <c r="E353" s="705"/>
      <c r="F353" s="497"/>
      <c r="G353" s="467"/>
      <c r="H353" s="468" t="s">
        <v>2937</v>
      </c>
      <c r="I353" s="468" t="s">
        <v>2937</v>
      </c>
      <c r="J353" s="468" t="s">
        <v>2937</v>
      </c>
      <c r="K353" s="468" t="s">
        <v>2937</v>
      </c>
      <c r="L353" s="468" t="s">
        <v>1542</v>
      </c>
      <c r="M353" s="468" t="s">
        <v>2938</v>
      </c>
      <c r="N353" s="468" t="s">
        <v>1542</v>
      </c>
      <c r="O353" s="500"/>
      <c r="P353" s="379">
        <v>11497.5</v>
      </c>
      <c r="Q353" s="379">
        <v>10220</v>
      </c>
      <c r="R353" s="379">
        <v>8942.5</v>
      </c>
      <c r="S353" s="379">
        <v>7665</v>
      </c>
      <c r="T353" s="379">
        <v>6387.5</v>
      </c>
      <c r="U353" s="379">
        <v>5110</v>
      </c>
      <c r="V353" s="379">
        <v>3832.5</v>
      </c>
      <c r="W353" s="379">
        <v>2555</v>
      </c>
      <c r="X353" s="379">
        <v>1277.5</v>
      </c>
      <c r="Y353" s="379">
        <v>0</v>
      </c>
      <c r="Z353" s="379">
        <v>0</v>
      </c>
      <c r="AA353" s="379">
        <v>0</v>
      </c>
      <c r="AB353" s="379">
        <v>0</v>
      </c>
      <c r="AC353" s="379"/>
      <c r="AD353" s="379"/>
      <c r="AE353" s="379">
        <v>4311.5625</v>
      </c>
      <c r="AF353" s="481"/>
      <c r="AG353" s="482"/>
      <c r="AH353" s="471"/>
      <c r="AI353" s="471"/>
      <c r="AJ353" s="471"/>
      <c r="AK353" s="472"/>
      <c r="AL353" s="471">
        <v>0</v>
      </c>
      <c r="AM353" s="473">
        <v>4311.5625</v>
      </c>
      <c r="AN353" s="471"/>
      <c r="AO353" s="474">
        <v>4311.5625</v>
      </c>
      <c r="AP353" s="471"/>
      <c r="AQ353" s="476">
        <v>0</v>
      </c>
      <c r="AR353" s="471"/>
      <c r="AS353" s="471"/>
      <c r="AT353" s="471"/>
      <c r="AU353" s="471"/>
      <c r="AV353" s="477">
        <v>0</v>
      </c>
      <c r="AW353" s="471">
        <v>0</v>
      </c>
      <c r="AX353" s="471"/>
      <c r="AY353" s="473">
        <v>0</v>
      </c>
      <c r="AZ353" s="478"/>
      <c r="BA353" s="479">
        <v>0</v>
      </c>
      <c r="BC353" s="468" t="s">
        <v>2937</v>
      </c>
      <c r="BD353" s="468" t="s">
        <v>2937</v>
      </c>
      <c r="BE353" s="468" t="s">
        <v>2937</v>
      </c>
      <c r="BF353" s="468" t="s">
        <v>2937</v>
      </c>
      <c r="BG353" s="468" t="s">
        <v>1542</v>
      </c>
      <c r="BH353" s="468" t="s">
        <v>2938</v>
      </c>
      <c r="BI353" s="468" t="s">
        <v>1542</v>
      </c>
      <c r="BK353" s="468" t="b">
        <v>1</v>
      </c>
      <c r="BL353" s="468" t="b">
        <v>1</v>
      </c>
      <c r="BM353" s="468" t="b">
        <v>1</v>
      </c>
      <c r="BN353" s="468" t="b">
        <v>1</v>
      </c>
      <c r="BO353" s="468" t="b">
        <v>1</v>
      </c>
      <c r="BP353" s="468" t="b">
        <v>1</v>
      </c>
      <c r="BQ353" s="468" t="b">
        <v>1</v>
      </c>
      <c r="BS353" s="743"/>
    </row>
    <row r="354" spans="1:71" s="480" customFormat="1" ht="12" customHeight="1" x14ac:dyDescent="0.2">
      <c r="A354" s="516">
        <v>16502401</v>
      </c>
      <c r="B354" s="517" t="s">
        <v>3274</v>
      </c>
      <c r="C354" s="466" t="s">
        <v>1890</v>
      </c>
      <c r="D354" s="467" t="s">
        <v>1542</v>
      </c>
      <c r="E354" s="705"/>
      <c r="F354" s="466"/>
      <c r="G354" s="467"/>
      <c r="H354" s="468" t="s">
        <v>2937</v>
      </c>
      <c r="I354" s="468" t="s">
        <v>2937</v>
      </c>
      <c r="J354" s="468" t="s">
        <v>2937</v>
      </c>
      <c r="K354" s="468" t="s">
        <v>2937</v>
      </c>
      <c r="L354" s="468" t="s">
        <v>1542</v>
      </c>
      <c r="M354" s="468" t="s">
        <v>2938</v>
      </c>
      <c r="N354" s="468" t="s">
        <v>1542</v>
      </c>
      <c r="O354" s="500"/>
      <c r="P354" s="379">
        <v>0</v>
      </c>
      <c r="Q354" s="379">
        <v>0</v>
      </c>
      <c r="R354" s="379">
        <v>0</v>
      </c>
      <c r="S354" s="379">
        <v>0</v>
      </c>
      <c r="T354" s="379">
        <v>0</v>
      </c>
      <c r="U354" s="379">
        <v>0</v>
      </c>
      <c r="V354" s="379">
        <v>0</v>
      </c>
      <c r="W354" s="379">
        <v>0</v>
      </c>
      <c r="X354" s="379">
        <v>0</v>
      </c>
      <c r="Y354" s="379">
        <v>0</v>
      </c>
      <c r="Z354" s="379">
        <v>0</v>
      </c>
      <c r="AA354" s="379">
        <v>0</v>
      </c>
      <c r="AB354" s="379">
        <v>0</v>
      </c>
      <c r="AC354" s="379"/>
      <c r="AD354" s="379"/>
      <c r="AE354" s="379">
        <v>0</v>
      </c>
      <c r="AF354" s="481"/>
      <c r="AG354" s="482"/>
      <c r="AH354" s="471"/>
      <c r="AI354" s="471"/>
      <c r="AJ354" s="471"/>
      <c r="AK354" s="472"/>
      <c r="AL354" s="471">
        <v>0</v>
      </c>
      <c r="AM354" s="473">
        <v>0</v>
      </c>
      <c r="AN354" s="471"/>
      <c r="AO354" s="474">
        <v>0</v>
      </c>
      <c r="AP354" s="471"/>
      <c r="AQ354" s="476">
        <v>0</v>
      </c>
      <c r="AR354" s="471"/>
      <c r="AS354" s="471"/>
      <c r="AT354" s="471"/>
      <c r="AU354" s="471"/>
      <c r="AV354" s="477">
        <v>0</v>
      </c>
      <c r="AW354" s="471">
        <v>0</v>
      </c>
      <c r="AX354" s="471"/>
      <c r="AY354" s="473">
        <v>0</v>
      </c>
      <c r="AZ354" s="478"/>
      <c r="BA354" s="479">
        <v>0</v>
      </c>
      <c r="BC354" s="468" t="s">
        <v>2937</v>
      </c>
      <c r="BD354" s="468" t="s">
        <v>2937</v>
      </c>
      <c r="BE354" s="468" t="s">
        <v>2937</v>
      </c>
      <c r="BF354" s="468" t="s">
        <v>2937</v>
      </c>
      <c r="BG354" s="468" t="s">
        <v>1542</v>
      </c>
      <c r="BH354" s="468" t="s">
        <v>2938</v>
      </c>
      <c r="BI354" s="468" t="s">
        <v>1542</v>
      </c>
      <c r="BK354" s="468" t="b">
        <v>1</v>
      </c>
      <c r="BL354" s="468" t="b">
        <v>1</v>
      </c>
      <c r="BM354" s="468" t="b">
        <v>1</v>
      </c>
      <c r="BN354" s="468" t="b">
        <v>1</v>
      </c>
      <c r="BO354" s="468" t="b">
        <v>1</v>
      </c>
      <c r="BP354" s="468" t="b">
        <v>1</v>
      </c>
      <c r="BQ354" s="468" t="b">
        <v>1</v>
      </c>
      <c r="BS354" s="743"/>
    </row>
    <row r="355" spans="1:71" s="480" customFormat="1" ht="12" customHeight="1" x14ac:dyDescent="0.2">
      <c r="A355" s="496">
        <v>16502403</v>
      </c>
      <c r="B355" s="497" t="s">
        <v>3275</v>
      </c>
      <c r="C355" s="497" t="s">
        <v>1891</v>
      </c>
      <c r="D355" s="467" t="s">
        <v>1542</v>
      </c>
      <c r="E355" s="705"/>
      <c r="F355" s="497"/>
      <c r="G355" s="467"/>
      <c r="H355" s="468" t="s">
        <v>2937</v>
      </c>
      <c r="I355" s="468" t="s">
        <v>2937</v>
      </c>
      <c r="J355" s="468" t="s">
        <v>2937</v>
      </c>
      <c r="K355" s="468" t="s">
        <v>2937</v>
      </c>
      <c r="L355" s="468" t="s">
        <v>1542</v>
      </c>
      <c r="M355" s="468" t="s">
        <v>2938</v>
      </c>
      <c r="N355" s="468" t="s">
        <v>1542</v>
      </c>
      <c r="O355" s="500"/>
      <c r="P355" s="379">
        <v>67320</v>
      </c>
      <c r="Q355" s="379">
        <v>59840</v>
      </c>
      <c r="R355" s="379">
        <v>52360</v>
      </c>
      <c r="S355" s="379">
        <v>44880</v>
      </c>
      <c r="T355" s="379">
        <v>37400</v>
      </c>
      <c r="U355" s="379">
        <v>29920</v>
      </c>
      <c r="V355" s="379">
        <v>22440</v>
      </c>
      <c r="W355" s="379">
        <v>14960</v>
      </c>
      <c r="X355" s="379">
        <v>7480</v>
      </c>
      <c r="Y355" s="379">
        <v>83966.399999999994</v>
      </c>
      <c r="Z355" s="379">
        <v>76969.2</v>
      </c>
      <c r="AA355" s="379">
        <v>69972</v>
      </c>
      <c r="AB355" s="379">
        <v>62974.8</v>
      </c>
      <c r="AC355" s="379"/>
      <c r="AD355" s="379"/>
      <c r="AE355" s="379">
        <v>47111.25</v>
      </c>
      <c r="AF355" s="481"/>
      <c r="AG355" s="482"/>
      <c r="AH355" s="471"/>
      <c r="AI355" s="471"/>
      <c r="AJ355" s="471"/>
      <c r="AK355" s="472"/>
      <c r="AL355" s="471">
        <v>0</v>
      </c>
      <c r="AM355" s="473">
        <v>47111.25</v>
      </c>
      <c r="AN355" s="471"/>
      <c r="AO355" s="474">
        <v>47111.25</v>
      </c>
      <c r="AP355" s="471"/>
      <c r="AQ355" s="476">
        <v>62974.8</v>
      </c>
      <c r="AR355" s="471"/>
      <c r="AS355" s="471"/>
      <c r="AT355" s="471"/>
      <c r="AU355" s="471"/>
      <c r="AV355" s="477">
        <v>0</v>
      </c>
      <c r="AW355" s="471">
        <v>62974.8</v>
      </c>
      <c r="AX355" s="471"/>
      <c r="AY355" s="473">
        <v>62974.8</v>
      </c>
      <c r="AZ355" s="478"/>
      <c r="BA355" s="479">
        <v>0</v>
      </c>
      <c r="BC355" s="468" t="s">
        <v>2937</v>
      </c>
      <c r="BD355" s="468" t="s">
        <v>2937</v>
      </c>
      <c r="BE355" s="468" t="s">
        <v>2937</v>
      </c>
      <c r="BF355" s="468" t="s">
        <v>2937</v>
      </c>
      <c r="BG355" s="468" t="s">
        <v>1542</v>
      </c>
      <c r="BH355" s="468" t="s">
        <v>2938</v>
      </c>
      <c r="BI355" s="468" t="s">
        <v>1542</v>
      </c>
      <c r="BK355" s="468" t="b">
        <v>1</v>
      </c>
      <c r="BL355" s="468" t="b">
        <v>1</v>
      </c>
      <c r="BM355" s="468" t="b">
        <v>1</v>
      </c>
      <c r="BN355" s="468" t="b">
        <v>1</v>
      </c>
      <c r="BO355" s="468" t="b">
        <v>1</v>
      </c>
      <c r="BP355" s="468" t="b">
        <v>1</v>
      </c>
      <c r="BQ355" s="468" t="b">
        <v>1</v>
      </c>
      <c r="BS355" s="743"/>
    </row>
    <row r="356" spans="1:71" s="480" customFormat="1" ht="12" customHeight="1" x14ac:dyDescent="0.2">
      <c r="A356" s="496">
        <v>16502413</v>
      </c>
      <c r="B356" s="497" t="s">
        <v>3276</v>
      </c>
      <c r="C356" s="497" t="s">
        <v>1892</v>
      </c>
      <c r="D356" s="467" t="s">
        <v>1542</v>
      </c>
      <c r="E356" s="705"/>
      <c r="F356" s="497"/>
      <c r="G356" s="467"/>
      <c r="H356" s="468" t="s">
        <v>2937</v>
      </c>
      <c r="I356" s="468" t="s">
        <v>2937</v>
      </c>
      <c r="J356" s="468" t="s">
        <v>2937</v>
      </c>
      <c r="K356" s="468" t="s">
        <v>2937</v>
      </c>
      <c r="L356" s="468" t="s">
        <v>1542</v>
      </c>
      <c r="M356" s="468" t="s">
        <v>2938</v>
      </c>
      <c r="N356" s="468" t="s">
        <v>1542</v>
      </c>
      <c r="O356" s="500"/>
      <c r="P356" s="379">
        <v>35000</v>
      </c>
      <c r="Q356" s="379">
        <v>30000</v>
      </c>
      <c r="R356" s="379">
        <v>25000</v>
      </c>
      <c r="S356" s="379">
        <v>20000</v>
      </c>
      <c r="T356" s="379">
        <v>15000</v>
      </c>
      <c r="U356" s="379">
        <v>10000</v>
      </c>
      <c r="V356" s="379">
        <v>5000</v>
      </c>
      <c r="W356" s="379">
        <v>0</v>
      </c>
      <c r="X356" s="379">
        <v>0</v>
      </c>
      <c r="Y356" s="379">
        <v>0</v>
      </c>
      <c r="Z356" s="379">
        <v>0</v>
      </c>
      <c r="AA356" s="379">
        <v>0</v>
      </c>
      <c r="AB356" s="379">
        <v>0</v>
      </c>
      <c r="AC356" s="379"/>
      <c r="AD356" s="379"/>
      <c r="AE356" s="379">
        <v>10208.333333333334</v>
      </c>
      <c r="AF356" s="481"/>
      <c r="AG356" s="482"/>
      <c r="AH356" s="471"/>
      <c r="AI356" s="471"/>
      <c r="AJ356" s="471"/>
      <c r="AK356" s="472"/>
      <c r="AL356" s="471">
        <v>0</v>
      </c>
      <c r="AM356" s="473">
        <v>10208.333333333334</v>
      </c>
      <c r="AN356" s="471"/>
      <c r="AO356" s="474">
        <v>10208.333333333334</v>
      </c>
      <c r="AP356" s="471"/>
      <c r="AQ356" s="476">
        <v>0</v>
      </c>
      <c r="AR356" s="471"/>
      <c r="AS356" s="471"/>
      <c r="AT356" s="471"/>
      <c r="AU356" s="471"/>
      <c r="AV356" s="477">
        <v>0</v>
      </c>
      <c r="AW356" s="471">
        <v>0</v>
      </c>
      <c r="AX356" s="471"/>
      <c r="AY356" s="473">
        <v>0</v>
      </c>
      <c r="AZ356" s="478"/>
      <c r="BA356" s="479">
        <v>0</v>
      </c>
      <c r="BC356" s="468" t="s">
        <v>2937</v>
      </c>
      <c r="BD356" s="468" t="s">
        <v>2937</v>
      </c>
      <c r="BE356" s="468" t="s">
        <v>2937</v>
      </c>
      <c r="BF356" s="468" t="s">
        <v>2937</v>
      </c>
      <c r="BG356" s="468" t="s">
        <v>1542</v>
      </c>
      <c r="BH356" s="468" t="s">
        <v>2938</v>
      </c>
      <c r="BI356" s="468" t="s">
        <v>1542</v>
      </c>
      <c r="BK356" s="468" t="b">
        <v>1</v>
      </c>
      <c r="BL356" s="468" t="b">
        <v>1</v>
      </c>
      <c r="BM356" s="468" t="b">
        <v>1</v>
      </c>
      <c r="BN356" s="468" t="b">
        <v>1</v>
      </c>
      <c r="BO356" s="468" t="b">
        <v>1</v>
      </c>
      <c r="BP356" s="468" t="b">
        <v>1</v>
      </c>
      <c r="BQ356" s="468" t="b">
        <v>1</v>
      </c>
      <c r="BS356" s="743"/>
    </row>
    <row r="357" spans="1:71" s="480" customFormat="1" ht="12" customHeight="1" x14ac:dyDescent="0.2">
      <c r="A357" s="496">
        <v>16502423</v>
      </c>
      <c r="B357" s="497" t="s">
        <v>3277</v>
      </c>
      <c r="C357" s="497" t="s">
        <v>1893</v>
      </c>
      <c r="D357" s="467" t="s">
        <v>1542</v>
      </c>
      <c r="E357" s="705"/>
      <c r="F357" s="497"/>
      <c r="G357" s="467"/>
      <c r="H357" s="468" t="s">
        <v>2937</v>
      </c>
      <c r="I357" s="468" t="s">
        <v>2937</v>
      </c>
      <c r="J357" s="468" t="s">
        <v>2937</v>
      </c>
      <c r="K357" s="468" t="s">
        <v>2937</v>
      </c>
      <c r="L357" s="468" t="s">
        <v>1542</v>
      </c>
      <c r="M357" s="468" t="s">
        <v>2938</v>
      </c>
      <c r="N357" s="468" t="s">
        <v>1542</v>
      </c>
      <c r="O357" s="500"/>
      <c r="P357" s="379">
        <v>99653.16</v>
      </c>
      <c r="Q357" s="379">
        <v>99653.16</v>
      </c>
      <c r="R357" s="379">
        <v>99653.16</v>
      </c>
      <c r="S357" s="379">
        <v>99653.16</v>
      </c>
      <c r="T357" s="379">
        <v>99653.16</v>
      </c>
      <c r="U357" s="379">
        <v>99653.16</v>
      </c>
      <c r="V357" s="379">
        <v>99653.16</v>
      </c>
      <c r="W357" s="379">
        <v>99653.16</v>
      </c>
      <c r="X357" s="379">
        <v>99653.16</v>
      </c>
      <c r="Y357" s="379">
        <v>99653.16</v>
      </c>
      <c r="Z357" s="379">
        <v>99653.16</v>
      </c>
      <c r="AA357" s="379">
        <v>99653.16</v>
      </c>
      <c r="AB357" s="379">
        <v>99653.16</v>
      </c>
      <c r="AC357" s="379"/>
      <c r="AD357" s="379"/>
      <c r="AE357" s="379">
        <v>99653.160000000018</v>
      </c>
      <c r="AF357" s="481"/>
      <c r="AG357" s="482"/>
      <c r="AH357" s="471"/>
      <c r="AI357" s="471"/>
      <c r="AJ357" s="471"/>
      <c r="AK357" s="472"/>
      <c r="AL357" s="471">
        <v>0</v>
      </c>
      <c r="AM357" s="473">
        <v>99653.160000000018</v>
      </c>
      <c r="AN357" s="471"/>
      <c r="AO357" s="474">
        <v>99653.160000000018</v>
      </c>
      <c r="AP357" s="471"/>
      <c r="AQ357" s="476">
        <v>99653.16</v>
      </c>
      <c r="AR357" s="471"/>
      <c r="AS357" s="471"/>
      <c r="AT357" s="471"/>
      <c r="AU357" s="471"/>
      <c r="AV357" s="477">
        <v>0</v>
      </c>
      <c r="AW357" s="471">
        <v>99653.16</v>
      </c>
      <c r="AX357" s="471"/>
      <c r="AY357" s="473">
        <v>99653.16</v>
      </c>
      <c r="AZ357" s="478"/>
      <c r="BA357" s="479">
        <v>0</v>
      </c>
      <c r="BC357" s="468" t="s">
        <v>2937</v>
      </c>
      <c r="BD357" s="468" t="s">
        <v>2937</v>
      </c>
      <c r="BE357" s="468" t="s">
        <v>2937</v>
      </c>
      <c r="BF357" s="468" t="s">
        <v>2937</v>
      </c>
      <c r="BG357" s="468" t="s">
        <v>1542</v>
      </c>
      <c r="BH357" s="468" t="s">
        <v>2938</v>
      </c>
      <c r="BI357" s="468" t="s">
        <v>1542</v>
      </c>
      <c r="BK357" s="468" t="b">
        <v>1</v>
      </c>
      <c r="BL357" s="468" t="b">
        <v>1</v>
      </c>
      <c r="BM357" s="468" t="b">
        <v>1</v>
      </c>
      <c r="BN357" s="468" t="b">
        <v>1</v>
      </c>
      <c r="BO357" s="468" t="b">
        <v>1</v>
      </c>
      <c r="BP357" s="468" t="b">
        <v>1</v>
      </c>
      <c r="BQ357" s="468" t="b">
        <v>1</v>
      </c>
      <c r="BS357" s="743"/>
    </row>
    <row r="358" spans="1:71" s="480" customFormat="1" ht="12" customHeight="1" x14ac:dyDescent="0.2">
      <c r="A358" s="496">
        <v>16502433</v>
      </c>
      <c r="B358" s="497" t="s">
        <v>3278</v>
      </c>
      <c r="C358" s="467" t="s">
        <v>1894</v>
      </c>
      <c r="D358" s="467" t="s">
        <v>1542</v>
      </c>
      <c r="E358" s="705"/>
      <c r="F358" s="467"/>
      <c r="G358" s="467"/>
      <c r="H358" s="468" t="s">
        <v>2937</v>
      </c>
      <c r="I358" s="468" t="s">
        <v>2937</v>
      </c>
      <c r="J358" s="468" t="s">
        <v>2937</v>
      </c>
      <c r="K358" s="468" t="s">
        <v>2937</v>
      </c>
      <c r="L358" s="468" t="s">
        <v>1542</v>
      </c>
      <c r="M358" s="468" t="s">
        <v>2938</v>
      </c>
      <c r="N358" s="468" t="s">
        <v>1542</v>
      </c>
      <c r="O358" s="500"/>
      <c r="P358" s="379">
        <v>40906.92</v>
      </c>
      <c r="Q358" s="379">
        <v>40906.92</v>
      </c>
      <c r="R358" s="379">
        <v>40906.92</v>
      </c>
      <c r="S358" s="379">
        <v>40906.92</v>
      </c>
      <c r="T358" s="379">
        <v>40906.92</v>
      </c>
      <c r="U358" s="379">
        <v>40906.92</v>
      </c>
      <c r="V358" s="379">
        <v>40906.92</v>
      </c>
      <c r="W358" s="379">
        <v>40906.92</v>
      </c>
      <c r="X358" s="379">
        <v>40906.92</v>
      </c>
      <c r="Y358" s="379">
        <v>40906.92</v>
      </c>
      <c r="Z358" s="379">
        <v>40906.92</v>
      </c>
      <c r="AA358" s="379">
        <v>40906.92</v>
      </c>
      <c r="AB358" s="379">
        <v>40906.92</v>
      </c>
      <c r="AC358" s="379"/>
      <c r="AD358" s="379"/>
      <c r="AE358" s="379">
        <v>40906.919999999991</v>
      </c>
      <c r="AF358" s="481"/>
      <c r="AG358" s="482"/>
      <c r="AH358" s="471"/>
      <c r="AI358" s="471"/>
      <c r="AJ358" s="471"/>
      <c r="AK358" s="472"/>
      <c r="AL358" s="471">
        <v>0</v>
      </c>
      <c r="AM358" s="473">
        <v>40906.919999999991</v>
      </c>
      <c r="AN358" s="471"/>
      <c r="AO358" s="474">
        <v>40906.919999999991</v>
      </c>
      <c r="AP358" s="471"/>
      <c r="AQ358" s="476">
        <v>40906.92</v>
      </c>
      <c r="AR358" s="471"/>
      <c r="AS358" s="471"/>
      <c r="AT358" s="471"/>
      <c r="AU358" s="471"/>
      <c r="AV358" s="477">
        <v>0</v>
      </c>
      <c r="AW358" s="471">
        <v>40906.92</v>
      </c>
      <c r="AX358" s="471"/>
      <c r="AY358" s="473">
        <v>40906.92</v>
      </c>
      <c r="AZ358" s="478"/>
      <c r="BA358" s="479">
        <v>0</v>
      </c>
      <c r="BC358" s="468" t="s">
        <v>2937</v>
      </c>
      <c r="BD358" s="468" t="s">
        <v>2937</v>
      </c>
      <c r="BE358" s="468" t="s">
        <v>2937</v>
      </c>
      <c r="BF358" s="468" t="s">
        <v>2937</v>
      </c>
      <c r="BG358" s="468" t="s">
        <v>1542</v>
      </c>
      <c r="BH358" s="468" t="s">
        <v>2938</v>
      </c>
      <c r="BI358" s="468" t="s">
        <v>1542</v>
      </c>
      <c r="BK358" s="468" t="b">
        <v>1</v>
      </c>
      <c r="BL358" s="468" t="b">
        <v>1</v>
      </c>
      <c r="BM358" s="468" t="b">
        <v>1</v>
      </c>
      <c r="BN358" s="468" t="b">
        <v>1</v>
      </c>
      <c r="BO358" s="468" t="b">
        <v>1</v>
      </c>
      <c r="BP358" s="468" t="b">
        <v>1</v>
      </c>
      <c r="BQ358" s="468" t="b">
        <v>1</v>
      </c>
      <c r="BS358" s="743"/>
    </row>
    <row r="359" spans="1:71" s="480" customFormat="1" ht="12" customHeight="1" x14ac:dyDescent="0.2">
      <c r="A359" s="496">
        <v>16502453</v>
      </c>
      <c r="B359" s="497" t="s">
        <v>3279</v>
      </c>
      <c r="C359" s="467" t="s">
        <v>1895</v>
      </c>
      <c r="D359" s="467" t="s">
        <v>1542</v>
      </c>
      <c r="E359" s="705"/>
      <c r="F359" s="467"/>
      <c r="G359" s="467"/>
      <c r="H359" s="468" t="s">
        <v>2937</v>
      </c>
      <c r="I359" s="468" t="s">
        <v>2937</v>
      </c>
      <c r="J359" s="468" t="s">
        <v>2937</v>
      </c>
      <c r="K359" s="468" t="s">
        <v>2937</v>
      </c>
      <c r="L359" s="468" t="s">
        <v>1542</v>
      </c>
      <c r="M359" s="468" t="s">
        <v>2938</v>
      </c>
      <c r="N359" s="468" t="s">
        <v>1542</v>
      </c>
      <c r="O359" s="500"/>
      <c r="P359" s="379">
        <v>148920</v>
      </c>
      <c r="Q359" s="379">
        <v>148920</v>
      </c>
      <c r="R359" s="379">
        <v>148920</v>
      </c>
      <c r="S359" s="379">
        <v>148920</v>
      </c>
      <c r="T359" s="379">
        <v>148920</v>
      </c>
      <c r="U359" s="379">
        <v>148920</v>
      </c>
      <c r="V359" s="379">
        <v>148920</v>
      </c>
      <c r="W359" s="379">
        <v>148920</v>
      </c>
      <c r="X359" s="379">
        <v>148920</v>
      </c>
      <c r="Y359" s="379">
        <v>148920</v>
      </c>
      <c r="Z359" s="379">
        <v>148920</v>
      </c>
      <c r="AA359" s="379">
        <v>148920</v>
      </c>
      <c r="AB359" s="379">
        <v>148920</v>
      </c>
      <c r="AC359" s="379"/>
      <c r="AD359" s="379"/>
      <c r="AE359" s="379">
        <v>148920</v>
      </c>
      <c r="AF359" s="481"/>
      <c r="AG359" s="482"/>
      <c r="AH359" s="471"/>
      <c r="AI359" s="471"/>
      <c r="AJ359" s="471"/>
      <c r="AK359" s="472"/>
      <c r="AL359" s="471">
        <v>0</v>
      </c>
      <c r="AM359" s="473">
        <v>148920</v>
      </c>
      <c r="AN359" s="471"/>
      <c r="AO359" s="474">
        <v>148920</v>
      </c>
      <c r="AP359" s="471"/>
      <c r="AQ359" s="476">
        <v>148920</v>
      </c>
      <c r="AR359" s="471"/>
      <c r="AS359" s="471"/>
      <c r="AT359" s="471"/>
      <c r="AU359" s="471"/>
      <c r="AV359" s="477">
        <v>0</v>
      </c>
      <c r="AW359" s="471">
        <v>148920</v>
      </c>
      <c r="AX359" s="471"/>
      <c r="AY359" s="473">
        <v>148920</v>
      </c>
      <c r="AZ359" s="478"/>
      <c r="BA359" s="479">
        <v>0</v>
      </c>
      <c r="BC359" s="468" t="s">
        <v>2937</v>
      </c>
      <c r="BD359" s="468" t="s">
        <v>2937</v>
      </c>
      <c r="BE359" s="468" t="s">
        <v>2937</v>
      </c>
      <c r="BF359" s="468" t="s">
        <v>2937</v>
      </c>
      <c r="BG359" s="468" t="s">
        <v>1542</v>
      </c>
      <c r="BH359" s="468" t="s">
        <v>2938</v>
      </c>
      <c r="BI359" s="468" t="s">
        <v>1542</v>
      </c>
      <c r="BK359" s="468" t="b">
        <v>1</v>
      </c>
      <c r="BL359" s="468" t="b">
        <v>1</v>
      </c>
      <c r="BM359" s="468" t="b">
        <v>1</v>
      </c>
      <c r="BN359" s="468" t="b">
        <v>1</v>
      </c>
      <c r="BO359" s="468" t="b">
        <v>1</v>
      </c>
      <c r="BP359" s="468" t="b">
        <v>1</v>
      </c>
      <c r="BQ359" s="468" t="b">
        <v>1</v>
      </c>
      <c r="BS359" s="743"/>
    </row>
    <row r="360" spans="1:71" s="480" customFormat="1" ht="12" customHeight="1" x14ac:dyDescent="0.2">
      <c r="A360" s="496">
        <v>16502443</v>
      </c>
      <c r="B360" s="497" t="s">
        <v>3280</v>
      </c>
      <c r="C360" s="467" t="s">
        <v>1896</v>
      </c>
      <c r="D360" s="467" t="s">
        <v>1542</v>
      </c>
      <c r="E360" s="705"/>
      <c r="F360" s="467"/>
      <c r="G360" s="467"/>
      <c r="H360" s="468" t="s">
        <v>2937</v>
      </c>
      <c r="I360" s="468" t="s">
        <v>2937</v>
      </c>
      <c r="J360" s="468" t="s">
        <v>2937</v>
      </c>
      <c r="K360" s="468" t="s">
        <v>2937</v>
      </c>
      <c r="L360" s="468" t="s">
        <v>1542</v>
      </c>
      <c r="M360" s="468" t="s">
        <v>2938</v>
      </c>
      <c r="N360" s="468" t="s">
        <v>1542</v>
      </c>
      <c r="O360" s="500"/>
      <c r="P360" s="379">
        <v>970217.52</v>
      </c>
      <c r="Q360" s="379">
        <v>889366.06</v>
      </c>
      <c r="R360" s="379">
        <v>808514.6</v>
      </c>
      <c r="S360" s="379">
        <v>727663.14</v>
      </c>
      <c r="T360" s="379">
        <v>646811.68000000005</v>
      </c>
      <c r="U360" s="379">
        <v>565960.22</v>
      </c>
      <c r="V360" s="379">
        <v>485108.76</v>
      </c>
      <c r="W360" s="379">
        <v>404257.3</v>
      </c>
      <c r="X360" s="379">
        <v>323405.84000000003</v>
      </c>
      <c r="Y360" s="379">
        <v>242554.38</v>
      </c>
      <c r="Z360" s="379">
        <v>161702.92000000001</v>
      </c>
      <c r="AA360" s="379">
        <v>80851.460000000006</v>
      </c>
      <c r="AB360" s="379">
        <v>0</v>
      </c>
      <c r="AC360" s="379"/>
      <c r="AD360" s="379"/>
      <c r="AE360" s="379">
        <v>485108.75999999995</v>
      </c>
      <c r="AF360" s="481"/>
      <c r="AG360" s="482"/>
      <c r="AH360" s="471"/>
      <c r="AI360" s="471"/>
      <c r="AJ360" s="471"/>
      <c r="AK360" s="472"/>
      <c r="AL360" s="471">
        <v>0</v>
      </c>
      <c r="AM360" s="473">
        <v>485108.75999999995</v>
      </c>
      <c r="AN360" s="471"/>
      <c r="AO360" s="474">
        <v>485108.75999999995</v>
      </c>
      <c r="AP360" s="471"/>
      <c r="AQ360" s="476">
        <v>0</v>
      </c>
      <c r="AR360" s="471"/>
      <c r="AS360" s="471"/>
      <c r="AT360" s="471"/>
      <c r="AU360" s="471"/>
      <c r="AV360" s="477">
        <v>0</v>
      </c>
      <c r="AW360" s="471">
        <v>0</v>
      </c>
      <c r="AX360" s="471"/>
      <c r="AY360" s="473">
        <v>0</v>
      </c>
      <c r="AZ360" s="478"/>
      <c r="BA360" s="479">
        <v>0</v>
      </c>
      <c r="BC360" s="468" t="s">
        <v>2937</v>
      </c>
      <c r="BD360" s="468" t="s">
        <v>2937</v>
      </c>
      <c r="BE360" s="468" t="s">
        <v>2937</v>
      </c>
      <c r="BF360" s="468" t="s">
        <v>2937</v>
      </c>
      <c r="BG360" s="468" t="s">
        <v>1542</v>
      </c>
      <c r="BH360" s="468" t="s">
        <v>2938</v>
      </c>
      <c r="BI360" s="468" t="s">
        <v>1542</v>
      </c>
      <c r="BK360" s="468" t="b">
        <v>1</v>
      </c>
      <c r="BL360" s="468" t="b">
        <v>1</v>
      </c>
      <c r="BM360" s="468" t="b">
        <v>1</v>
      </c>
      <c r="BN360" s="468" t="b">
        <v>1</v>
      </c>
      <c r="BO360" s="468" t="b">
        <v>1</v>
      </c>
      <c r="BP360" s="468" t="b">
        <v>1</v>
      </c>
      <c r="BQ360" s="468" t="b">
        <v>1</v>
      </c>
      <c r="BS360" s="743"/>
    </row>
    <row r="361" spans="1:71" s="480" customFormat="1" ht="12" customHeight="1" x14ac:dyDescent="0.2">
      <c r="A361" s="496">
        <v>16502463</v>
      </c>
      <c r="B361" s="497" t="s">
        <v>3281</v>
      </c>
      <c r="C361" s="466" t="s">
        <v>1897</v>
      </c>
      <c r="D361" s="467" t="s">
        <v>1542</v>
      </c>
      <c r="E361" s="705"/>
      <c r="F361" s="466"/>
      <c r="G361" s="467"/>
      <c r="H361" s="468" t="s">
        <v>2937</v>
      </c>
      <c r="I361" s="468" t="s">
        <v>2937</v>
      </c>
      <c r="J361" s="468" t="s">
        <v>2937</v>
      </c>
      <c r="K361" s="468" t="s">
        <v>2937</v>
      </c>
      <c r="L361" s="468" t="s">
        <v>1542</v>
      </c>
      <c r="M361" s="468" t="s">
        <v>2938</v>
      </c>
      <c r="N361" s="468" t="s">
        <v>1542</v>
      </c>
      <c r="O361" s="500"/>
      <c r="P361" s="379">
        <v>169907.38</v>
      </c>
      <c r="Q361" s="379">
        <v>169907.38</v>
      </c>
      <c r="R361" s="379">
        <v>169907.38</v>
      </c>
      <c r="S361" s="379">
        <v>155748.43</v>
      </c>
      <c r="T361" s="379">
        <v>141589.48000000001</v>
      </c>
      <c r="U361" s="379">
        <v>127430.53</v>
      </c>
      <c r="V361" s="379">
        <v>113271.58</v>
      </c>
      <c r="W361" s="379">
        <v>99112.63</v>
      </c>
      <c r="X361" s="379">
        <v>84953.68</v>
      </c>
      <c r="Y361" s="379">
        <v>70794.73</v>
      </c>
      <c r="Z361" s="379">
        <v>56635.78</v>
      </c>
      <c r="AA361" s="379">
        <v>42476.83</v>
      </c>
      <c r="AB361" s="379">
        <v>28317.88</v>
      </c>
      <c r="AC361" s="379"/>
      <c r="AD361" s="379"/>
      <c r="AE361" s="379">
        <v>110911.755</v>
      </c>
      <c r="AF361" s="481"/>
      <c r="AG361" s="482"/>
      <c r="AH361" s="471"/>
      <c r="AI361" s="471"/>
      <c r="AJ361" s="471"/>
      <c r="AK361" s="472"/>
      <c r="AL361" s="471">
        <v>0</v>
      </c>
      <c r="AM361" s="473">
        <v>110911.755</v>
      </c>
      <c r="AN361" s="471"/>
      <c r="AO361" s="474">
        <v>110911.755</v>
      </c>
      <c r="AP361" s="471"/>
      <c r="AQ361" s="476">
        <v>28317.88</v>
      </c>
      <c r="AR361" s="471"/>
      <c r="AS361" s="471"/>
      <c r="AT361" s="471"/>
      <c r="AU361" s="471"/>
      <c r="AV361" s="477">
        <v>0</v>
      </c>
      <c r="AW361" s="471">
        <v>28317.88</v>
      </c>
      <c r="AX361" s="471"/>
      <c r="AY361" s="473">
        <v>28317.88</v>
      </c>
      <c r="AZ361" s="478"/>
      <c r="BA361" s="479">
        <v>0</v>
      </c>
      <c r="BC361" s="468" t="s">
        <v>2937</v>
      </c>
      <c r="BD361" s="468" t="s">
        <v>2937</v>
      </c>
      <c r="BE361" s="468" t="s">
        <v>2937</v>
      </c>
      <c r="BF361" s="468" t="s">
        <v>2937</v>
      </c>
      <c r="BG361" s="468" t="s">
        <v>1542</v>
      </c>
      <c r="BH361" s="468" t="s">
        <v>2938</v>
      </c>
      <c r="BI361" s="468" t="s">
        <v>1542</v>
      </c>
      <c r="BK361" s="468" t="b">
        <v>1</v>
      </c>
      <c r="BL361" s="468" t="b">
        <v>1</v>
      </c>
      <c r="BM361" s="468" t="b">
        <v>1</v>
      </c>
      <c r="BN361" s="468" t="b">
        <v>1</v>
      </c>
      <c r="BO361" s="468" t="b">
        <v>1</v>
      </c>
      <c r="BP361" s="468" t="b">
        <v>1</v>
      </c>
      <c r="BQ361" s="468" t="b">
        <v>1</v>
      </c>
      <c r="BS361" s="743"/>
    </row>
    <row r="362" spans="1:71" s="480" customFormat="1" ht="12" customHeight="1" x14ac:dyDescent="0.2">
      <c r="A362" s="496">
        <v>16502473</v>
      </c>
      <c r="B362" s="497" t="s">
        <v>3282</v>
      </c>
      <c r="C362" s="467" t="s">
        <v>1898</v>
      </c>
      <c r="D362" s="467" t="s">
        <v>1542</v>
      </c>
      <c r="E362" s="705"/>
      <c r="F362" s="467"/>
      <c r="G362" s="467"/>
      <c r="H362" s="468" t="s">
        <v>2937</v>
      </c>
      <c r="I362" s="468" t="s">
        <v>2937</v>
      </c>
      <c r="J362" s="468" t="s">
        <v>2937</v>
      </c>
      <c r="K362" s="468" t="s">
        <v>2937</v>
      </c>
      <c r="L362" s="468" t="s">
        <v>1542</v>
      </c>
      <c r="M362" s="468" t="s">
        <v>2938</v>
      </c>
      <c r="N362" s="468" t="s">
        <v>1542</v>
      </c>
      <c r="O362" s="500"/>
      <c r="P362" s="379">
        <v>0</v>
      </c>
      <c r="Q362" s="379">
        <v>0</v>
      </c>
      <c r="R362" s="379">
        <v>0</v>
      </c>
      <c r="S362" s="379">
        <v>0</v>
      </c>
      <c r="T362" s="379">
        <v>0</v>
      </c>
      <c r="U362" s="379">
        <v>0</v>
      </c>
      <c r="V362" s="379">
        <v>101692.01</v>
      </c>
      <c r="W362" s="379">
        <v>101692.01</v>
      </c>
      <c r="X362" s="379">
        <v>77927.25</v>
      </c>
      <c r="Y362" s="379">
        <v>77927.25</v>
      </c>
      <c r="Z362" s="379">
        <v>109689.75</v>
      </c>
      <c r="AA362" s="379">
        <v>109689.75</v>
      </c>
      <c r="AB362" s="379">
        <v>111390.81</v>
      </c>
      <c r="AC362" s="379"/>
      <c r="AD362" s="379"/>
      <c r="AE362" s="379">
        <v>52859.452083333337</v>
      </c>
      <c r="AF362" s="481"/>
      <c r="AG362" s="482"/>
      <c r="AH362" s="471"/>
      <c r="AI362" s="471"/>
      <c r="AJ362" s="471"/>
      <c r="AK362" s="472"/>
      <c r="AL362" s="471">
        <v>0</v>
      </c>
      <c r="AM362" s="473">
        <v>52859.452083333337</v>
      </c>
      <c r="AN362" s="471"/>
      <c r="AO362" s="474">
        <v>52859.452083333337</v>
      </c>
      <c r="AP362" s="471"/>
      <c r="AQ362" s="476">
        <v>111390.81</v>
      </c>
      <c r="AR362" s="471"/>
      <c r="AS362" s="471"/>
      <c r="AT362" s="471"/>
      <c r="AU362" s="471"/>
      <c r="AV362" s="477">
        <v>0</v>
      </c>
      <c r="AW362" s="471">
        <v>111390.81</v>
      </c>
      <c r="AX362" s="471"/>
      <c r="AY362" s="473">
        <v>111390.81</v>
      </c>
      <c r="AZ362" s="478"/>
      <c r="BA362" s="479">
        <v>0</v>
      </c>
      <c r="BC362" s="468" t="s">
        <v>2937</v>
      </c>
      <c r="BD362" s="468" t="s">
        <v>2937</v>
      </c>
      <c r="BE362" s="468" t="s">
        <v>2937</v>
      </c>
      <c r="BF362" s="468" t="s">
        <v>2937</v>
      </c>
      <c r="BG362" s="468" t="s">
        <v>1542</v>
      </c>
      <c r="BH362" s="468" t="s">
        <v>2938</v>
      </c>
      <c r="BI362" s="468" t="s">
        <v>1542</v>
      </c>
      <c r="BK362" s="468" t="b">
        <v>1</v>
      </c>
      <c r="BL362" s="468" t="b">
        <v>1</v>
      </c>
      <c r="BM362" s="468" t="b">
        <v>1</v>
      </c>
      <c r="BN362" s="468" t="b">
        <v>1</v>
      </c>
      <c r="BO362" s="468" t="b">
        <v>1</v>
      </c>
      <c r="BP362" s="468" t="b">
        <v>1</v>
      </c>
      <c r="BQ362" s="468" t="b">
        <v>1</v>
      </c>
      <c r="BS362" s="743"/>
    </row>
    <row r="363" spans="1:71" s="480" customFormat="1" ht="12" customHeight="1" x14ac:dyDescent="0.2">
      <c r="A363" s="516">
        <v>16502483</v>
      </c>
      <c r="B363" s="517" t="s">
        <v>3283</v>
      </c>
      <c r="C363" s="466" t="s">
        <v>1899</v>
      </c>
      <c r="D363" s="467" t="s">
        <v>1542</v>
      </c>
      <c r="E363" s="705"/>
      <c r="F363" s="466"/>
      <c r="G363" s="467"/>
      <c r="H363" s="468" t="s">
        <v>2937</v>
      </c>
      <c r="I363" s="468" t="s">
        <v>2937</v>
      </c>
      <c r="J363" s="468" t="s">
        <v>2937</v>
      </c>
      <c r="K363" s="468" t="s">
        <v>2937</v>
      </c>
      <c r="L363" s="468" t="s">
        <v>1542</v>
      </c>
      <c r="M363" s="468" t="s">
        <v>2938</v>
      </c>
      <c r="N363" s="468" t="s">
        <v>1542</v>
      </c>
      <c r="O363" s="500"/>
      <c r="P363" s="379">
        <v>74141.350000000006</v>
      </c>
      <c r="Q363" s="379">
        <v>74141.350000000006</v>
      </c>
      <c r="R363" s="379">
        <v>74141.350000000006</v>
      </c>
      <c r="S363" s="379">
        <v>74141.350000000006</v>
      </c>
      <c r="T363" s="379">
        <v>74141.350000000006</v>
      </c>
      <c r="U363" s="379">
        <v>74141.350000000006</v>
      </c>
      <c r="V363" s="379">
        <v>74141.350000000006</v>
      </c>
      <c r="W363" s="379">
        <v>74141.350000000006</v>
      </c>
      <c r="X363" s="379">
        <v>67962.899999999994</v>
      </c>
      <c r="Y363" s="379">
        <v>61784.45</v>
      </c>
      <c r="Z363" s="379">
        <v>55606</v>
      </c>
      <c r="AA363" s="379">
        <v>49427.55</v>
      </c>
      <c r="AB363" s="379">
        <v>43249.1</v>
      </c>
      <c r="AC363" s="379"/>
      <c r="AD363" s="379"/>
      <c r="AE363" s="379">
        <v>67705.464583333334</v>
      </c>
      <c r="AF363" s="481"/>
      <c r="AG363" s="482"/>
      <c r="AH363" s="471"/>
      <c r="AI363" s="471"/>
      <c r="AJ363" s="471"/>
      <c r="AK363" s="472"/>
      <c r="AL363" s="471">
        <v>0</v>
      </c>
      <c r="AM363" s="473">
        <v>67705.464583333334</v>
      </c>
      <c r="AN363" s="471"/>
      <c r="AO363" s="474">
        <v>67705.464583333334</v>
      </c>
      <c r="AP363" s="471"/>
      <c r="AQ363" s="476">
        <v>43249.1</v>
      </c>
      <c r="AR363" s="471"/>
      <c r="AS363" s="471"/>
      <c r="AT363" s="471"/>
      <c r="AU363" s="471"/>
      <c r="AV363" s="477">
        <v>0</v>
      </c>
      <c r="AW363" s="471">
        <v>43249.1</v>
      </c>
      <c r="AX363" s="471"/>
      <c r="AY363" s="473">
        <v>43249.1</v>
      </c>
      <c r="AZ363" s="478"/>
      <c r="BA363" s="479">
        <v>0</v>
      </c>
      <c r="BC363" s="468" t="s">
        <v>2937</v>
      </c>
      <c r="BD363" s="468" t="s">
        <v>2937</v>
      </c>
      <c r="BE363" s="468" t="s">
        <v>2937</v>
      </c>
      <c r="BF363" s="468" t="s">
        <v>2937</v>
      </c>
      <c r="BG363" s="468" t="s">
        <v>1542</v>
      </c>
      <c r="BH363" s="468" t="s">
        <v>2938</v>
      </c>
      <c r="BI363" s="468" t="s">
        <v>1542</v>
      </c>
      <c r="BK363" s="468" t="b">
        <v>1</v>
      </c>
      <c r="BL363" s="468" t="b">
        <v>1</v>
      </c>
      <c r="BM363" s="468" t="b">
        <v>1</v>
      </c>
      <c r="BN363" s="468" t="b">
        <v>1</v>
      </c>
      <c r="BO363" s="468" t="b">
        <v>1</v>
      </c>
      <c r="BP363" s="468" t="b">
        <v>1</v>
      </c>
      <c r="BQ363" s="468" t="b">
        <v>1</v>
      </c>
      <c r="BS363" s="743"/>
    </row>
    <row r="364" spans="1:71" s="480" customFormat="1" ht="12" customHeight="1" x14ac:dyDescent="0.2">
      <c r="A364" s="514">
        <v>16502493</v>
      </c>
      <c r="B364" s="515" t="s">
        <v>3284</v>
      </c>
      <c r="C364" s="483" t="s">
        <v>1900</v>
      </c>
      <c r="D364" s="484" t="s">
        <v>1542</v>
      </c>
      <c r="E364" s="730"/>
      <c r="F364" s="511">
        <v>42842</v>
      </c>
      <c r="G364" s="484"/>
      <c r="H364" s="486" t="s">
        <v>2937</v>
      </c>
      <c r="I364" s="486" t="s">
        <v>2937</v>
      </c>
      <c r="J364" s="486" t="s">
        <v>2937</v>
      </c>
      <c r="K364" s="486" t="s">
        <v>2937</v>
      </c>
      <c r="L364" s="486" t="s">
        <v>1542</v>
      </c>
      <c r="M364" s="486" t="s">
        <v>2938</v>
      </c>
      <c r="N364" s="486" t="s">
        <v>1542</v>
      </c>
      <c r="O364" s="487"/>
      <c r="P364" s="381">
        <v>251662.76</v>
      </c>
      <c r="Q364" s="381">
        <v>251662.76</v>
      </c>
      <c r="R364" s="381">
        <v>251662.76</v>
      </c>
      <c r="S364" s="381">
        <v>251662.76</v>
      </c>
      <c r="T364" s="381">
        <v>251662.76</v>
      </c>
      <c r="U364" s="381">
        <v>251662.76</v>
      </c>
      <c r="V364" s="381">
        <v>251662.76</v>
      </c>
      <c r="W364" s="381">
        <v>251662.76</v>
      </c>
      <c r="X364" s="381">
        <v>251662.76</v>
      </c>
      <c r="Y364" s="381">
        <v>449732.32</v>
      </c>
      <c r="Z364" s="381">
        <v>449732.32</v>
      </c>
      <c r="AA364" s="381">
        <v>412254.63</v>
      </c>
      <c r="AB364" s="381">
        <v>374776.94</v>
      </c>
      <c r="AC364" s="381"/>
      <c r="AD364" s="381"/>
      <c r="AE364" s="381">
        <v>303186.76666666666</v>
      </c>
      <c r="AF364" s="488"/>
      <c r="AG364" s="489"/>
      <c r="AH364" s="490"/>
      <c r="AI364" s="490"/>
      <c r="AJ364" s="490"/>
      <c r="AK364" s="491"/>
      <c r="AL364" s="490">
        <v>0</v>
      </c>
      <c r="AM364" s="492">
        <v>303186.76666666666</v>
      </c>
      <c r="AN364" s="490"/>
      <c r="AO364" s="493">
        <v>303186.76666666666</v>
      </c>
      <c r="AP364" s="490"/>
      <c r="AQ364" s="494">
        <v>374776.94</v>
      </c>
      <c r="AR364" s="490"/>
      <c r="AS364" s="490"/>
      <c r="AT364" s="490"/>
      <c r="AU364" s="490"/>
      <c r="AV364" s="495">
        <v>0</v>
      </c>
      <c r="AW364" s="490">
        <v>374776.94</v>
      </c>
      <c r="AX364" s="490"/>
      <c r="AY364" s="492">
        <v>374776.94</v>
      </c>
      <c r="AZ364" s="731"/>
      <c r="BA364" s="479">
        <v>0</v>
      </c>
      <c r="BC364" s="486" t="s">
        <v>2937</v>
      </c>
      <c r="BD364" s="486" t="s">
        <v>2937</v>
      </c>
      <c r="BE364" s="486" t="s">
        <v>2937</v>
      </c>
      <c r="BF364" s="468" t="s">
        <v>2937</v>
      </c>
      <c r="BG364" s="468" t="s">
        <v>1542</v>
      </c>
      <c r="BH364" s="468" t="s">
        <v>2938</v>
      </c>
      <c r="BI364" s="468" t="s">
        <v>1542</v>
      </c>
      <c r="BK364" s="468" t="b">
        <v>1</v>
      </c>
      <c r="BL364" s="468" t="b">
        <v>1</v>
      </c>
      <c r="BM364" s="468" t="b">
        <v>1</v>
      </c>
      <c r="BN364" s="468" t="b">
        <v>1</v>
      </c>
      <c r="BO364" s="468" t="b">
        <v>1</v>
      </c>
      <c r="BP364" s="468" t="b">
        <v>1</v>
      </c>
      <c r="BQ364" s="468" t="b">
        <v>1</v>
      </c>
      <c r="BS364" s="743"/>
    </row>
    <row r="365" spans="1:71" s="480" customFormat="1" ht="12" customHeight="1" x14ac:dyDescent="0.2">
      <c r="A365" s="514">
        <v>16502503</v>
      </c>
      <c r="B365" s="515" t="s">
        <v>3285</v>
      </c>
      <c r="C365" s="756" t="s">
        <v>1901</v>
      </c>
      <c r="D365" s="484" t="s">
        <v>1542</v>
      </c>
      <c r="E365" s="730"/>
      <c r="F365" s="511">
        <v>42964</v>
      </c>
      <c r="G365" s="484"/>
      <c r="H365" s="486" t="s">
        <v>2937</v>
      </c>
      <c r="I365" s="486" t="s">
        <v>2937</v>
      </c>
      <c r="J365" s="486" t="s">
        <v>2937</v>
      </c>
      <c r="K365" s="486" t="s">
        <v>2937</v>
      </c>
      <c r="L365" s="486" t="s">
        <v>1542</v>
      </c>
      <c r="M365" s="486" t="s">
        <v>2938</v>
      </c>
      <c r="N365" s="486" t="s">
        <v>1542</v>
      </c>
      <c r="O365" s="487"/>
      <c r="P365" s="381">
        <v>166750.44</v>
      </c>
      <c r="Q365" s="381">
        <v>166750.44</v>
      </c>
      <c r="R365" s="381">
        <v>166750.44</v>
      </c>
      <c r="S365" s="381">
        <v>166750.44</v>
      </c>
      <c r="T365" s="381">
        <v>166750.44</v>
      </c>
      <c r="U365" s="381">
        <v>166750.44</v>
      </c>
      <c r="V365" s="381">
        <v>166750.44</v>
      </c>
      <c r="W365" s="381">
        <v>166750.44</v>
      </c>
      <c r="X365" s="381">
        <v>166750.44</v>
      </c>
      <c r="Y365" s="381">
        <v>166750.44</v>
      </c>
      <c r="Z365" s="381">
        <v>166750.44</v>
      </c>
      <c r="AA365" s="381">
        <v>166750.44</v>
      </c>
      <c r="AB365" s="381">
        <v>166750.44</v>
      </c>
      <c r="AC365" s="381"/>
      <c r="AD365" s="381"/>
      <c r="AE365" s="381">
        <v>166750.43999999997</v>
      </c>
      <c r="AF365" s="488"/>
      <c r="AG365" s="489"/>
      <c r="AH365" s="490"/>
      <c r="AI365" s="490"/>
      <c r="AJ365" s="490"/>
      <c r="AK365" s="491"/>
      <c r="AL365" s="490">
        <v>0</v>
      </c>
      <c r="AM365" s="492">
        <v>166750.43999999997</v>
      </c>
      <c r="AN365" s="490"/>
      <c r="AO365" s="493">
        <v>166750.43999999997</v>
      </c>
      <c r="AP365" s="490"/>
      <c r="AQ365" s="494">
        <v>166750.44</v>
      </c>
      <c r="AR365" s="490"/>
      <c r="AS365" s="490"/>
      <c r="AT365" s="490"/>
      <c r="AU365" s="490"/>
      <c r="AV365" s="495">
        <v>0</v>
      </c>
      <c r="AW365" s="490">
        <v>166750.44</v>
      </c>
      <c r="AX365" s="490"/>
      <c r="AY365" s="492">
        <v>166750.44</v>
      </c>
      <c r="AZ365" s="731"/>
      <c r="BA365" s="479">
        <v>0</v>
      </c>
      <c r="BC365" s="486" t="s">
        <v>2937</v>
      </c>
      <c r="BD365" s="486" t="s">
        <v>2937</v>
      </c>
      <c r="BE365" s="486" t="s">
        <v>2937</v>
      </c>
      <c r="BF365" s="468" t="s">
        <v>2937</v>
      </c>
      <c r="BG365" s="468" t="s">
        <v>1542</v>
      </c>
      <c r="BH365" s="468" t="s">
        <v>2938</v>
      </c>
      <c r="BI365" s="468" t="s">
        <v>1542</v>
      </c>
      <c r="BK365" s="468" t="b">
        <v>1</v>
      </c>
      <c r="BL365" s="468" t="b">
        <v>1</v>
      </c>
      <c r="BM365" s="468" t="b">
        <v>1</v>
      </c>
      <c r="BN365" s="468" t="b">
        <v>1</v>
      </c>
      <c r="BO365" s="468" t="b">
        <v>1</v>
      </c>
      <c r="BP365" s="468" t="b">
        <v>1</v>
      </c>
      <c r="BQ365" s="468" t="b">
        <v>1</v>
      </c>
      <c r="BS365" s="743"/>
    </row>
    <row r="366" spans="1:71" s="480" customFormat="1" ht="12" customHeight="1" x14ac:dyDescent="0.2">
      <c r="A366" s="514">
        <v>16502513</v>
      </c>
      <c r="B366" s="515" t="s">
        <v>3286</v>
      </c>
      <c r="C366" s="756" t="s">
        <v>1902</v>
      </c>
      <c r="D366" s="484" t="s">
        <v>1542</v>
      </c>
      <c r="E366" s="730"/>
      <c r="F366" s="511">
        <v>42964</v>
      </c>
      <c r="G366" s="484"/>
      <c r="H366" s="486" t="s">
        <v>2937</v>
      </c>
      <c r="I366" s="486" t="s">
        <v>2937</v>
      </c>
      <c r="J366" s="486" t="s">
        <v>2937</v>
      </c>
      <c r="K366" s="486" t="s">
        <v>2937</v>
      </c>
      <c r="L366" s="486" t="s">
        <v>1542</v>
      </c>
      <c r="M366" s="486" t="s">
        <v>2938</v>
      </c>
      <c r="N366" s="486" t="s">
        <v>1542</v>
      </c>
      <c r="O366" s="487"/>
      <c r="P366" s="381">
        <v>419493.62</v>
      </c>
      <c r="Q366" s="381">
        <v>419493.62</v>
      </c>
      <c r="R366" s="381">
        <v>419493.62</v>
      </c>
      <c r="S366" s="381">
        <v>419493.62</v>
      </c>
      <c r="T366" s="381">
        <v>534250.82999999996</v>
      </c>
      <c r="U366" s="381">
        <v>553070.24</v>
      </c>
      <c r="V366" s="381">
        <v>568664.86</v>
      </c>
      <c r="W366" s="381">
        <v>476399.82</v>
      </c>
      <c r="X366" s="381">
        <v>460360.8</v>
      </c>
      <c r="Y366" s="381">
        <v>460360.8</v>
      </c>
      <c r="Z366" s="381">
        <v>460360.8</v>
      </c>
      <c r="AA366" s="381">
        <v>460360.8</v>
      </c>
      <c r="AB366" s="381">
        <v>460360.8</v>
      </c>
      <c r="AC366" s="381"/>
      <c r="AD366" s="381"/>
      <c r="AE366" s="381">
        <v>472686.41833333322</v>
      </c>
      <c r="AF366" s="488"/>
      <c r="AG366" s="489"/>
      <c r="AH366" s="490"/>
      <c r="AI366" s="490"/>
      <c r="AJ366" s="490"/>
      <c r="AK366" s="491"/>
      <c r="AL366" s="490">
        <v>0</v>
      </c>
      <c r="AM366" s="492">
        <v>472686.41833333322</v>
      </c>
      <c r="AN366" s="490"/>
      <c r="AO366" s="493">
        <v>472686.41833333322</v>
      </c>
      <c r="AP366" s="490"/>
      <c r="AQ366" s="494">
        <v>460360.8</v>
      </c>
      <c r="AR366" s="490"/>
      <c r="AS366" s="490"/>
      <c r="AT366" s="490"/>
      <c r="AU366" s="490"/>
      <c r="AV366" s="495">
        <v>0</v>
      </c>
      <c r="AW366" s="490">
        <v>460360.8</v>
      </c>
      <c r="AX366" s="490"/>
      <c r="AY366" s="492">
        <v>460360.8</v>
      </c>
      <c r="AZ366" s="731"/>
      <c r="BA366" s="479">
        <v>0</v>
      </c>
      <c r="BC366" s="486" t="s">
        <v>2937</v>
      </c>
      <c r="BD366" s="486" t="s">
        <v>2937</v>
      </c>
      <c r="BE366" s="486" t="s">
        <v>2937</v>
      </c>
      <c r="BF366" s="468" t="s">
        <v>2937</v>
      </c>
      <c r="BG366" s="468" t="s">
        <v>1542</v>
      </c>
      <c r="BH366" s="468" t="s">
        <v>2938</v>
      </c>
      <c r="BI366" s="468" t="s">
        <v>1542</v>
      </c>
      <c r="BK366" s="468" t="b">
        <v>1</v>
      </c>
      <c r="BL366" s="468" t="b">
        <v>1</v>
      </c>
      <c r="BM366" s="468" t="b">
        <v>1</v>
      </c>
      <c r="BN366" s="468" t="b">
        <v>1</v>
      </c>
      <c r="BO366" s="468" t="b">
        <v>1</v>
      </c>
      <c r="BP366" s="468" t="b">
        <v>1</v>
      </c>
      <c r="BQ366" s="468" t="b">
        <v>1</v>
      </c>
      <c r="BS366" s="743"/>
    </row>
    <row r="367" spans="1:71" s="480" customFormat="1" ht="12" customHeight="1" x14ac:dyDescent="0.2">
      <c r="A367" s="514">
        <v>16502523</v>
      </c>
      <c r="B367" s="515" t="s">
        <v>3287</v>
      </c>
      <c r="C367" s="756" t="s">
        <v>1903</v>
      </c>
      <c r="D367" s="484" t="s">
        <v>1542</v>
      </c>
      <c r="E367" s="730"/>
      <c r="F367" s="511">
        <v>42964</v>
      </c>
      <c r="G367" s="484"/>
      <c r="H367" s="486" t="s">
        <v>2937</v>
      </c>
      <c r="I367" s="486" t="s">
        <v>2937</v>
      </c>
      <c r="J367" s="486" t="s">
        <v>2937</v>
      </c>
      <c r="K367" s="486" t="s">
        <v>2937</v>
      </c>
      <c r="L367" s="486" t="s">
        <v>1542</v>
      </c>
      <c r="M367" s="486" t="s">
        <v>2938</v>
      </c>
      <c r="N367" s="486" t="s">
        <v>1542</v>
      </c>
      <c r="O367" s="487"/>
      <c r="P367" s="381">
        <v>570039.56999999995</v>
      </c>
      <c r="Q367" s="381">
        <v>570039.56999999995</v>
      </c>
      <c r="R367" s="381">
        <v>570039.56999999995</v>
      </c>
      <c r="S367" s="381">
        <v>570039.56999999995</v>
      </c>
      <c r="T367" s="381">
        <v>570039.56999999995</v>
      </c>
      <c r="U367" s="381">
        <v>570039.56999999995</v>
      </c>
      <c r="V367" s="381">
        <v>570039.56999999995</v>
      </c>
      <c r="W367" s="381">
        <v>570039.56999999995</v>
      </c>
      <c r="X367" s="381">
        <v>570039.56999999995</v>
      </c>
      <c r="Y367" s="381">
        <v>570039.56999999995</v>
      </c>
      <c r="Z367" s="381">
        <v>570039.56999999995</v>
      </c>
      <c r="AA367" s="381">
        <v>570039.56999999995</v>
      </c>
      <c r="AB367" s="381">
        <v>570039.56999999995</v>
      </c>
      <c r="AC367" s="381"/>
      <c r="AD367" s="381"/>
      <c r="AE367" s="381">
        <v>570039.57000000007</v>
      </c>
      <c r="AF367" s="488"/>
      <c r="AG367" s="489"/>
      <c r="AH367" s="490"/>
      <c r="AI367" s="490"/>
      <c r="AJ367" s="490"/>
      <c r="AK367" s="491"/>
      <c r="AL367" s="490">
        <v>0</v>
      </c>
      <c r="AM367" s="492">
        <v>570039.57000000007</v>
      </c>
      <c r="AN367" s="490"/>
      <c r="AO367" s="493">
        <v>570039.57000000007</v>
      </c>
      <c r="AP367" s="490"/>
      <c r="AQ367" s="494">
        <v>570039.56999999995</v>
      </c>
      <c r="AR367" s="490"/>
      <c r="AS367" s="490"/>
      <c r="AT367" s="490"/>
      <c r="AU367" s="490"/>
      <c r="AV367" s="495">
        <v>0</v>
      </c>
      <c r="AW367" s="490">
        <v>570039.56999999995</v>
      </c>
      <c r="AX367" s="490"/>
      <c r="AY367" s="492">
        <v>570039.56999999995</v>
      </c>
      <c r="AZ367" s="731"/>
      <c r="BA367" s="479">
        <v>0</v>
      </c>
      <c r="BC367" s="486" t="s">
        <v>2937</v>
      </c>
      <c r="BD367" s="486" t="s">
        <v>2937</v>
      </c>
      <c r="BE367" s="486" t="s">
        <v>2937</v>
      </c>
      <c r="BF367" s="468" t="s">
        <v>2937</v>
      </c>
      <c r="BG367" s="468" t="s">
        <v>1542</v>
      </c>
      <c r="BH367" s="468" t="s">
        <v>2938</v>
      </c>
      <c r="BI367" s="468" t="s">
        <v>1542</v>
      </c>
      <c r="BK367" s="468" t="b">
        <v>1</v>
      </c>
      <c r="BL367" s="468" t="b">
        <v>1</v>
      </c>
      <c r="BM367" s="468" t="b">
        <v>1</v>
      </c>
      <c r="BN367" s="468" t="b">
        <v>1</v>
      </c>
      <c r="BO367" s="468" t="b">
        <v>1</v>
      </c>
      <c r="BP367" s="468" t="b">
        <v>1</v>
      </c>
      <c r="BQ367" s="468" t="b">
        <v>1</v>
      </c>
      <c r="BS367" s="743"/>
    </row>
    <row r="368" spans="1:71" s="480" customFormat="1" ht="12" customHeight="1" x14ac:dyDescent="0.2">
      <c r="A368" s="757">
        <v>16502543</v>
      </c>
      <c r="B368" s="757" t="s">
        <v>3288</v>
      </c>
      <c r="C368" s="758" t="s">
        <v>1904</v>
      </c>
      <c r="D368" s="484" t="s">
        <v>1542</v>
      </c>
      <c r="E368" s="730"/>
      <c r="F368" s="511">
        <v>43101</v>
      </c>
      <c r="G368" s="484"/>
      <c r="H368" s="486" t="s">
        <v>2937</v>
      </c>
      <c r="I368" s="486" t="s">
        <v>2937</v>
      </c>
      <c r="J368" s="486" t="s">
        <v>2937</v>
      </c>
      <c r="K368" s="486" t="s">
        <v>2937</v>
      </c>
      <c r="L368" s="486" t="s">
        <v>1542</v>
      </c>
      <c r="M368" s="486" t="s">
        <v>2938</v>
      </c>
      <c r="N368" s="486" t="s">
        <v>1542</v>
      </c>
      <c r="O368" s="487"/>
      <c r="P368" s="381">
        <v>0</v>
      </c>
      <c r="Q368" s="381">
        <v>75000</v>
      </c>
      <c r="R368" s="381">
        <v>75000</v>
      </c>
      <c r="S368" s="381">
        <v>75000</v>
      </c>
      <c r="T368" s="381">
        <v>75000</v>
      </c>
      <c r="U368" s="381">
        <v>75000</v>
      </c>
      <c r="V368" s="381">
        <v>75000</v>
      </c>
      <c r="W368" s="381">
        <v>75000</v>
      </c>
      <c r="X368" s="381">
        <v>75000</v>
      </c>
      <c r="Y368" s="381">
        <v>75000</v>
      </c>
      <c r="Z368" s="381">
        <v>68750</v>
      </c>
      <c r="AA368" s="381">
        <v>62500</v>
      </c>
      <c r="AB368" s="381">
        <v>56250</v>
      </c>
      <c r="AC368" s="381"/>
      <c r="AD368" s="381"/>
      <c r="AE368" s="381">
        <v>69531.25</v>
      </c>
      <c r="AF368" s="488"/>
      <c r="AG368" s="489"/>
      <c r="AH368" s="490"/>
      <c r="AI368" s="490"/>
      <c r="AJ368" s="490"/>
      <c r="AK368" s="491"/>
      <c r="AL368" s="490">
        <v>0</v>
      </c>
      <c r="AM368" s="492">
        <v>69531.25</v>
      </c>
      <c r="AN368" s="490"/>
      <c r="AO368" s="493">
        <v>69531.25</v>
      </c>
      <c r="AP368" s="490"/>
      <c r="AQ368" s="494">
        <v>56250</v>
      </c>
      <c r="AR368" s="490"/>
      <c r="AS368" s="490"/>
      <c r="AT368" s="490"/>
      <c r="AU368" s="490"/>
      <c r="AV368" s="495">
        <v>0</v>
      </c>
      <c r="AW368" s="490">
        <v>56250</v>
      </c>
      <c r="AX368" s="490"/>
      <c r="AY368" s="492">
        <v>56250</v>
      </c>
      <c r="AZ368" s="731"/>
      <c r="BA368" s="479">
        <v>0</v>
      </c>
      <c r="BC368" s="486" t="s">
        <v>2937</v>
      </c>
      <c r="BD368" s="486" t="s">
        <v>2937</v>
      </c>
      <c r="BE368" s="486" t="s">
        <v>2937</v>
      </c>
      <c r="BF368" s="468" t="s">
        <v>2937</v>
      </c>
      <c r="BG368" s="468" t="s">
        <v>1542</v>
      </c>
      <c r="BH368" s="468" t="s">
        <v>2938</v>
      </c>
      <c r="BI368" s="468" t="s">
        <v>1542</v>
      </c>
      <c r="BK368" s="468" t="b">
        <v>1</v>
      </c>
      <c r="BL368" s="468" t="b">
        <v>1</v>
      </c>
      <c r="BM368" s="468" t="b">
        <v>1</v>
      </c>
      <c r="BN368" s="468" t="b">
        <v>1</v>
      </c>
      <c r="BO368" s="468" t="b">
        <v>1</v>
      </c>
      <c r="BP368" s="468" t="b">
        <v>1</v>
      </c>
      <c r="BQ368" s="468" t="b">
        <v>1</v>
      </c>
      <c r="BS368" s="743"/>
    </row>
    <row r="369" spans="1:71" s="480" customFormat="1" ht="12" customHeight="1" x14ac:dyDescent="0.25">
      <c r="A369" s="759">
        <v>16502553</v>
      </c>
      <c r="B369" s="759" t="s">
        <v>3289</v>
      </c>
      <c r="C369" s="740" t="s">
        <v>1905</v>
      </c>
      <c r="D369" s="714" t="s">
        <v>1542</v>
      </c>
      <c r="E369" s="715"/>
      <c r="F369" s="737">
        <v>43282</v>
      </c>
      <c r="G369" s="737"/>
      <c r="H369" s="717" t="s">
        <v>2937</v>
      </c>
      <c r="I369" s="717" t="s">
        <v>2937</v>
      </c>
      <c r="J369" s="717" t="s">
        <v>2937</v>
      </c>
      <c r="K369" s="717" t="s">
        <v>2937</v>
      </c>
      <c r="L369" s="717" t="s">
        <v>1542</v>
      </c>
      <c r="M369" s="717" t="s">
        <v>2938</v>
      </c>
      <c r="N369" s="717" t="s">
        <v>1542</v>
      </c>
      <c r="O369" s="718"/>
      <c r="P369" s="719"/>
      <c r="Q369" s="719"/>
      <c r="R369" s="719"/>
      <c r="S369" s="719"/>
      <c r="T369" s="719"/>
      <c r="U369" s="719"/>
      <c r="V369" s="719"/>
      <c r="W369" s="719">
        <v>247414.8</v>
      </c>
      <c r="X369" s="719">
        <v>247414.8</v>
      </c>
      <c r="Y369" s="719">
        <v>247414.8</v>
      </c>
      <c r="Z369" s="719">
        <v>247414.8</v>
      </c>
      <c r="AA369" s="719">
        <v>247414.8</v>
      </c>
      <c r="AB369" s="719">
        <v>247414.8</v>
      </c>
      <c r="AC369" s="719"/>
      <c r="AD369" s="719"/>
      <c r="AE369" s="719">
        <v>113398.45</v>
      </c>
      <c r="AF369" s="720"/>
      <c r="AG369" s="721"/>
      <c r="AH369" s="722"/>
      <c r="AI369" s="722"/>
      <c r="AJ369" s="722"/>
      <c r="AK369" s="723"/>
      <c r="AL369" s="722">
        <v>0</v>
      </c>
      <c r="AM369" s="724">
        <v>113398.45</v>
      </c>
      <c r="AN369" s="722"/>
      <c r="AO369" s="725">
        <v>113398.45</v>
      </c>
      <c r="AP369" s="722"/>
      <c r="AQ369" s="726">
        <v>247414.8</v>
      </c>
      <c r="AR369" s="722"/>
      <c r="AS369" s="722"/>
      <c r="AT369" s="722"/>
      <c r="AU369" s="722"/>
      <c r="AV369" s="727">
        <v>0</v>
      </c>
      <c r="AW369" s="722">
        <v>247414.8</v>
      </c>
      <c r="AX369" s="722"/>
      <c r="AY369" s="724">
        <v>247414.8</v>
      </c>
      <c r="AZ369" s="728"/>
      <c r="BA369" s="479">
        <v>0</v>
      </c>
      <c r="BC369" s="486"/>
      <c r="BD369" s="486"/>
      <c r="BE369" s="486"/>
      <c r="BF369" s="468"/>
      <c r="BG369" s="468"/>
      <c r="BH369" s="468"/>
      <c r="BI369" s="468"/>
      <c r="BK369" s="468"/>
      <c r="BL369" s="468"/>
      <c r="BM369" s="468"/>
      <c r="BN369" s="468"/>
      <c r="BO369" s="468"/>
      <c r="BP369" s="468"/>
      <c r="BQ369" s="468"/>
      <c r="BS369" s="743"/>
    </row>
    <row r="370" spans="1:71" s="480" customFormat="1" ht="12" customHeight="1" x14ac:dyDescent="0.2">
      <c r="A370" s="757">
        <v>16502563</v>
      </c>
      <c r="B370" s="757"/>
      <c r="C370" s="758" t="s">
        <v>1906</v>
      </c>
      <c r="D370" s="484" t="s">
        <v>1542</v>
      </c>
      <c r="E370" s="730"/>
      <c r="F370" s="485">
        <v>43268</v>
      </c>
      <c r="G370" s="484"/>
      <c r="H370" s="486"/>
      <c r="I370" s="486"/>
      <c r="J370" s="486"/>
      <c r="K370" s="486"/>
      <c r="L370" s="486" t="s">
        <v>1542</v>
      </c>
      <c r="M370" s="486" t="s">
        <v>2938</v>
      </c>
      <c r="N370" s="486" t="s">
        <v>1542</v>
      </c>
      <c r="O370" s="487"/>
      <c r="P370" s="381"/>
      <c r="Q370" s="381"/>
      <c r="R370" s="381"/>
      <c r="S370" s="381"/>
      <c r="T370" s="381"/>
      <c r="U370" s="381"/>
      <c r="V370" s="381">
        <v>175019.76</v>
      </c>
      <c r="W370" s="381">
        <v>175019.76</v>
      </c>
      <c r="X370" s="381">
        <v>175019.76</v>
      </c>
      <c r="Y370" s="381">
        <v>175019.76</v>
      </c>
      <c r="Z370" s="381">
        <v>175019.76</v>
      </c>
      <c r="AA370" s="381">
        <v>160434.78</v>
      </c>
      <c r="AB370" s="381">
        <v>145849.79999999999</v>
      </c>
      <c r="AC370" s="381"/>
      <c r="AD370" s="381"/>
      <c r="AE370" s="381">
        <v>92371.54</v>
      </c>
      <c r="AF370" s="488"/>
      <c r="AG370" s="489"/>
      <c r="AH370" s="490"/>
      <c r="AI370" s="490"/>
      <c r="AJ370" s="490"/>
      <c r="AK370" s="491"/>
      <c r="AL370" s="490">
        <v>0</v>
      </c>
      <c r="AM370" s="492">
        <v>92371.54</v>
      </c>
      <c r="AN370" s="490"/>
      <c r="AO370" s="493">
        <v>92371.54</v>
      </c>
      <c r="AP370" s="490"/>
      <c r="AQ370" s="494">
        <v>145849.79999999999</v>
      </c>
      <c r="AR370" s="490"/>
      <c r="AS370" s="490"/>
      <c r="AT370" s="490"/>
      <c r="AU370" s="490"/>
      <c r="AV370" s="495">
        <v>0</v>
      </c>
      <c r="AW370" s="490">
        <v>145849.79999999999</v>
      </c>
      <c r="AX370" s="490"/>
      <c r="AY370" s="492">
        <v>145849.79999999999</v>
      </c>
      <c r="AZ370" s="731"/>
      <c r="BA370" s="479">
        <v>0</v>
      </c>
      <c r="BC370" s="486"/>
      <c r="BD370" s="486"/>
      <c r="BE370" s="486"/>
      <c r="BF370" s="468"/>
      <c r="BG370" s="468" t="s">
        <v>1542</v>
      </c>
      <c r="BH370" s="468" t="s">
        <v>2938</v>
      </c>
      <c r="BI370" s="468" t="s">
        <v>1542</v>
      </c>
      <c r="BK370" s="468" t="b">
        <v>1</v>
      </c>
      <c r="BL370" s="468" t="b">
        <v>1</v>
      </c>
      <c r="BM370" s="468" t="b">
        <v>1</v>
      </c>
      <c r="BN370" s="468" t="b">
        <v>1</v>
      </c>
      <c r="BO370" s="468" t="b">
        <v>1</v>
      </c>
      <c r="BP370" s="468" t="b">
        <v>1</v>
      </c>
      <c r="BQ370" s="468" t="b">
        <v>1</v>
      </c>
      <c r="BS370" s="710"/>
    </row>
    <row r="371" spans="1:71" s="480" customFormat="1" ht="12" customHeight="1" x14ac:dyDescent="0.25">
      <c r="A371" s="759">
        <v>16502573</v>
      </c>
      <c r="B371" s="759"/>
      <c r="C371" s="740" t="s">
        <v>1907</v>
      </c>
      <c r="D371" s="714" t="s">
        <v>1542</v>
      </c>
      <c r="E371" s="715"/>
      <c r="F371" s="737">
        <v>43282</v>
      </c>
      <c r="G371" s="737"/>
      <c r="H371" s="717" t="s">
        <v>2937</v>
      </c>
      <c r="I371" s="717" t="s">
        <v>2937</v>
      </c>
      <c r="J371" s="717" t="s">
        <v>2937</v>
      </c>
      <c r="K371" s="717" t="s">
        <v>2937</v>
      </c>
      <c r="L371" s="717" t="s">
        <v>1542</v>
      </c>
      <c r="M371" s="717" t="s">
        <v>2938</v>
      </c>
      <c r="N371" s="717" t="s">
        <v>1542</v>
      </c>
      <c r="O371" s="718"/>
      <c r="P371" s="719"/>
      <c r="Q371" s="719"/>
      <c r="R371" s="719"/>
      <c r="S371" s="719"/>
      <c r="T371" s="719"/>
      <c r="U371" s="719"/>
      <c r="V371" s="719"/>
      <c r="W371" s="719">
        <v>143402.39000000001</v>
      </c>
      <c r="X371" s="719">
        <v>129062.15</v>
      </c>
      <c r="Y371" s="719">
        <v>114721.91</v>
      </c>
      <c r="Z371" s="719">
        <v>100381.67</v>
      </c>
      <c r="AA371" s="719">
        <v>86041.43</v>
      </c>
      <c r="AB371" s="719">
        <v>71701.19</v>
      </c>
      <c r="AC371" s="719"/>
      <c r="AD371" s="719"/>
      <c r="AE371" s="719">
        <v>50788.345416666671</v>
      </c>
      <c r="AF371" s="720"/>
      <c r="AG371" s="721"/>
      <c r="AH371" s="722"/>
      <c r="AI371" s="722"/>
      <c r="AJ371" s="722"/>
      <c r="AK371" s="723"/>
      <c r="AL371" s="722">
        <v>0</v>
      </c>
      <c r="AM371" s="724">
        <v>50788.345416666671</v>
      </c>
      <c r="AN371" s="722"/>
      <c r="AO371" s="725">
        <v>50788.345416666671</v>
      </c>
      <c r="AP371" s="722"/>
      <c r="AQ371" s="726">
        <v>71701.19</v>
      </c>
      <c r="AR371" s="722"/>
      <c r="AS371" s="722"/>
      <c r="AT371" s="722"/>
      <c r="AU371" s="722"/>
      <c r="AV371" s="727">
        <v>0</v>
      </c>
      <c r="AW371" s="722">
        <v>71701.19</v>
      </c>
      <c r="AX371" s="722"/>
      <c r="AY371" s="724">
        <v>71701.19</v>
      </c>
      <c r="AZ371" s="728"/>
      <c r="BA371" s="479">
        <v>0</v>
      </c>
      <c r="BC371" s="486"/>
      <c r="BD371" s="486"/>
      <c r="BE371" s="486"/>
      <c r="BF371" s="468"/>
      <c r="BG371" s="468"/>
      <c r="BH371" s="468"/>
      <c r="BI371" s="468"/>
      <c r="BK371" s="468"/>
      <c r="BL371" s="468"/>
      <c r="BM371" s="468"/>
      <c r="BN371" s="468"/>
      <c r="BO371" s="468"/>
      <c r="BP371" s="468"/>
      <c r="BQ371" s="468"/>
      <c r="BS371" s="710"/>
    </row>
    <row r="372" spans="1:71" s="480" customFormat="1" ht="12" customHeight="1" x14ac:dyDescent="0.25">
      <c r="A372" s="759">
        <v>16502583</v>
      </c>
      <c r="B372" s="759"/>
      <c r="C372" s="752" t="s">
        <v>1908</v>
      </c>
      <c r="D372" s="714" t="s">
        <v>1542</v>
      </c>
      <c r="E372" s="715"/>
      <c r="F372" s="737">
        <v>43313</v>
      </c>
      <c r="G372" s="737"/>
      <c r="H372" s="717" t="s">
        <v>2937</v>
      </c>
      <c r="I372" s="717" t="s">
        <v>2937</v>
      </c>
      <c r="J372" s="717" t="s">
        <v>2937</v>
      </c>
      <c r="K372" s="717" t="s">
        <v>2937</v>
      </c>
      <c r="L372" s="717" t="s">
        <v>1542</v>
      </c>
      <c r="M372" s="717" t="s">
        <v>2938</v>
      </c>
      <c r="N372" s="717" t="s">
        <v>1542</v>
      </c>
      <c r="O372" s="718"/>
      <c r="P372" s="719"/>
      <c r="Q372" s="719"/>
      <c r="R372" s="719"/>
      <c r="S372" s="719"/>
      <c r="T372" s="719"/>
      <c r="U372" s="719"/>
      <c r="V372" s="719"/>
      <c r="W372" s="719"/>
      <c r="X372" s="719">
        <v>34865.839999999997</v>
      </c>
      <c r="Y372" s="719">
        <v>34865.839999999997</v>
      </c>
      <c r="Z372" s="719">
        <v>34865.839999999997</v>
      </c>
      <c r="AA372" s="719">
        <v>34865.839999999997</v>
      </c>
      <c r="AB372" s="719">
        <v>34865.839999999997</v>
      </c>
      <c r="AC372" s="719"/>
      <c r="AD372" s="719"/>
      <c r="AE372" s="719">
        <v>13074.689999999997</v>
      </c>
      <c r="AF372" s="720"/>
      <c r="AG372" s="721"/>
      <c r="AH372" s="722"/>
      <c r="AI372" s="722"/>
      <c r="AJ372" s="722"/>
      <c r="AK372" s="723"/>
      <c r="AL372" s="722">
        <v>0</v>
      </c>
      <c r="AM372" s="724">
        <v>13074.689999999997</v>
      </c>
      <c r="AN372" s="722"/>
      <c r="AO372" s="725">
        <v>13074.689999999997</v>
      </c>
      <c r="AP372" s="722"/>
      <c r="AQ372" s="726">
        <v>34865.839999999997</v>
      </c>
      <c r="AR372" s="722"/>
      <c r="AS372" s="722"/>
      <c r="AT372" s="722"/>
      <c r="AU372" s="722"/>
      <c r="AV372" s="727">
        <v>0</v>
      </c>
      <c r="AW372" s="722">
        <v>34865.839999999997</v>
      </c>
      <c r="AX372" s="722"/>
      <c r="AY372" s="724">
        <v>34865.839999999997</v>
      </c>
      <c r="AZ372" s="728"/>
      <c r="BA372" s="479">
        <v>0</v>
      </c>
      <c r="BC372" s="486"/>
      <c r="BD372" s="486"/>
      <c r="BE372" s="486"/>
      <c r="BF372" s="468"/>
      <c r="BG372" s="468"/>
      <c r="BH372" s="468"/>
      <c r="BI372" s="468"/>
      <c r="BK372" s="468"/>
      <c r="BL372" s="468"/>
      <c r="BM372" s="468"/>
      <c r="BN372" s="468"/>
      <c r="BO372" s="468"/>
      <c r="BP372" s="468"/>
      <c r="BQ372" s="468"/>
      <c r="BS372" s="710"/>
    </row>
    <row r="373" spans="1:71" s="480" customFormat="1" ht="12" customHeight="1" x14ac:dyDescent="0.25">
      <c r="A373" s="759">
        <v>16502603</v>
      </c>
      <c r="B373" s="759"/>
      <c r="C373" s="752" t="s">
        <v>1909</v>
      </c>
      <c r="D373" s="714" t="s">
        <v>1542</v>
      </c>
      <c r="E373" s="715"/>
      <c r="F373" s="737">
        <v>43282</v>
      </c>
      <c r="G373" s="737"/>
      <c r="H373" s="717" t="s">
        <v>2937</v>
      </c>
      <c r="I373" s="717" t="s">
        <v>2937</v>
      </c>
      <c r="J373" s="717" t="s">
        <v>2937</v>
      </c>
      <c r="K373" s="717" t="s">
        <v>2937</v>
      </c>
      <c r="L373" s="717" t="s">
        <v>1542</v>
      </c>
      <c r="M373" s="717" t="s">
        <v>2938</v>
      </c>
      <c r="N373" s="717" t="s">
        <v>1542</v>
      </c>
      <c r="O373" s="718"/>
      <c r="P373" s="719"/>
      <c r="Q373" s="719"/>
      <c r="R373" s="719"/>
      <c r="S373" s="719"/>
      <c r="T373" s="719"/>
      <c r="U373" s="719"/>
      <c r="V373" s="719"/>
      <c r="W373" s="719">
        <v>31680</v>
      </c>
      <c r="X373" s="719">
        <v>31680</v>
      </c>
      <c r="Y373" s="719">
        <v>31680</v>
      </c>
      <c r="Z373" s="719">
        <v>31680</v>
      </c>
      <c r="AA373" s="719">
        <v>31680</v>
      </c>
      <c r="AB373" s="719">
        <v>31680</v>
      </c>
      <c r="AC373" s="719"/>
      <c r="AD373" s="719"/>
      <c r="AE373" s="719">
        <v>14520</v>
      </c>
      <c r="AF373" s="720"/>
      <c r="AG373" s="721"/>
      <c r="AH373" s="722"/>
      <c r="AI373" s="722"/>
      <c r="AJ373" s="722"/>
      <c r="AK373" s="723"/>
      <c r="AL373" s="722">
        <v>0</v>
      </c>
      <c r="AM373" s="724">
        <v>14520</v>
      </c>
      <c r="AN373" s="722"/>
      <c r="AO373" s="725">
        <v>14520</v>
      </c>
      <c r="AP373" s="722"/>
      <c r="AQ373" s="726">
        <v>31680</v>
      </c>
      <c r="AR373" s="722"/>
      <c r="AS373" s="722"/>
      <c r="AT373" s="722"/>
      <c r="AU373" s="722"/>
      <c r="AV373" s="727">
        <v>0</v>
      </c>
      <c r="AW373" s="722">
        <v>31680</v>
      </c>
      <c r="AX373" s="722"/>
      <c r="AY373" s="724">
        <v>31680</v>
      </c>
      <c r="AZ373" s="728"/>
      <c r="BA373" s="479">
        <v>0</v>
      </c>
      <c r="BC373" s="486"/>
      <c r="BD373" s="486"/>
      <c r="BE373" s="486"/>
      <c r="BF373" s="468"/>
      <c r="BG373" s="468"/>
      <c r="BH373" s="468"/>
      <c r="BI373" s="468"/>
      <c r="BK373" s="468"/>
      <c r="BL373" s="468"/>
      <c r="BM373" s="468"/>
      <c r="BN373" s="468"/>
      <c r="BO373" s="468"/>
      <c r="BP373" s="468"/>
      <c r="BQ373" s="468"/>
      <c r="BS373" s="710"/>
    </row>
    <row r="374" spans="1:71" s="480" customFormat="1" ht="12" customHeight="1" x14ac:dyDescent="0.25">
      <c r="A374" s="759">
        <v>16502613</v>
      </c>
      <c r="B374" s="759"/>
      <c r="C374" s="752" t="s">
        <v>1910</v>
      </c>
      <c r="D374" s="714" t="s">
        <v>1542</v>
      </c>
      <c r="E374" s="715"/>
      <c r="F374" s="737">
        <v>43344</v>
      </c>
      <c r="G374" s="737"/>
      <c r="H374" s="717" t="s">
        <v>2937</v>
      </c>
      <c r="I374" s="717" t="s">
        <v>2937</v>
      </c>
      <c r="J374" s="717" t="s">
        <v>2937</v>
      </c>
      <c r="K374" s="717" t="s">
        <v>2937</v>
      </c>
      <c r="L374" s="717" t="s">
        <v>1542</v>
      </c>
      <c r="M374" s="717" t="s">
        <v>2938</v>
      </c>
      <c r="N374" s="717" t="s">
        <v>1542</v>
      </c>
      <c r="O374" s="718"/>
      <c r="P374" s="719"/>
      <c r="Q374" s="719"/>
      <c r="R374" s="719"/>
      <c r="S374" s="719"/>
      <c r="T374" s="719"/>
      <c r="U374" s="719"/>
      <c r="V374" s="719"/>
      <c r="W374" s="719"/>
      <c r="X374" s="719"/>
      <c r="Y374" s="719">
        <v>36575.040000000001</v>
      </c>
      <c r="Z374" s="719">
        <v>36575.040000000001</v>
      </c>
      <c r="AA374" s="719">
        <v>36575.040000000001</v>
      </c>
      <c r="AB374" s="719">
        <v>36575.040000000001</v>
      </c>
      <c r="AC374" s="719"/>
      <c r="AD374" s="719"/>
      <c r="AE374" s="719">
        <v>10667.72</v>
      </c>
      <c r="AF374" s="720"/>
      <c r="AG374" s="721"/>
      <c r="AH374" s="722"/>
      <c r="AI374" s="722"/>
      <c r="AJ374" s="722"/>
      <c r="AK374" s="723"/>
      <c r="AL374" s="722">
        <v>0</v>
      </c>
      <c r="AM374" s="724">
        <v>10667.72</v>
      </c>
      <c r="AN374" s="722"/>
      <c r="AO374" s="725">
        <v>10667.72</v>
      </c>
      <c r="AP374" s="722"/>
      <c r="AQ374" s="726">
        <v>36575.040000000001</v>
      </c>
      <c r="AR374" s="722"/>
      <c r="AS374" s="722"/>
      <c r="AT374" s="722"/>
      <c r="AU374" s="722"/>
      <c r="AV374" s="727">
        <v>0</v>
      </c>
      <c r="AW374" s="722">
        <v>36575.040000000001</v>
      </c>
      <c r="AX374" s="722"/>
      <c r="AY374" s="724">
        <v>36575.040000000001</v>
      </c>
      <c r="AZ374" s="728"/>
      <c r="BA374" s="479">
        <v>0</v>
      </c>
      <c r="BC374" s="486"/>
      <c r="BD374" s="486"/>
      <c r="BE374" s="486"/>
      <c r="BF374" s="468"/>
      <c r="BG374" s="468"/>
      <c r="BH374" s="468"/>
      <c r="BI374" s="468"/>
      <c r="BK374" s="468"/>
      <c r="BL374" s="468"/>
      <c r="BM374" s="468"/>
      <c r="BN374" s="468"/>
      <c r="BO374" s="468"/>
      <c r="BP374" s="468"/>
      <c r="BQ374" s="468"/>
      <c r="BS374" s="710"/>
    </row>
    <row r="375" spans="1:71" s="480" customFormat="1" ht="12" customHeight="1" x14ac:dyDescent="0.25">
      <c r="A375" s="759">
        <v>16502623</v>
      </c>
      <c r="B375" s="759"/>
      <c r="C375" s="740" t="s">
        <v>1911</v>
      </c>
      <c r="D375" s="714" t="s">
        <v>1542</v>
      </c>
      <c r="E375" s="715"/>
      <c r="F375" s="737">
        <v>43282</v>
      </c>
      <c r="G375" s="737"/>
      <c r="H375" s="717" t="s">
        <v>2937</v>
      </c>
      <c r="I375" s="717" t="s">
        <v>2937</v>
      </c>
      <c r="J375" s="717" t="s">
        <v>2937</v>
      </c>
      <c r="K375" s="717" t="s">
        <v>2937</v>
      </c>
      <c r="L375" s="717" t="s">
        <v>1542</v>
      </c>
      <c r="M375" s="717" t="s">
        <v>2938</v>
      </c>
      <c r="N375" s="717" t="s">
        <v>1542</v>
      </c>
      <c r="O375" s="718"/>
      <c r="P375" s="719"/>
      <c r="Q375" s="719"/>
      <c r="R375" s="719"/>
      <c r="S375" s="719"/>
      <c r="T375" s="719"/>
      <c r="U375" s="719"/>
      <c r="V375" s="719"/>
      <c r="W375" s="719">
        <v>111012.62</v>
      </c>
      <c r="X375" s="719">
        <v>92510.52</v>
      </c>
      <c r="Y375" s="719">
        <v>83259.47</v>
      </c>
      <c r="Z375" s="719">
        <v>74008.42</v>
      </c>
      <c r="AA375" s="719">
        <v>64757.37</v>
      </c>
      <c r="AB375" s="719">
        <v>55506.32</v>
      </c>
      <c r="AC375" s="719"/>
      <c r="AD375" s="719"/>
      <c r="AE375" s="719">
        <v>37775.129999999997</v>
      </c>
      <c r="AF375" s="720"/>
      <c r="AG375" s="721"/>
      <c r="AH375" s="722"/>
      <c r="AI375" s="722"/>
      <c r="AJ375" s="722"/>
      <c r="AK375" s="723"/>
      <c r="AL375" s="722">
        <v>0</v>
      </c>
      <c r="AM375" s="724">
        <v>37775.129999999997</v>
      </c>
      <c r="AN375" s="722"/>
      <c r="AO375" s="725">
        <v>37775.129999999997</v>
      </c>
      <c r="AP375" s="722"/>
      <c r="AQ375" s="726">
        <v>55506.32</v>
      </c>
      <c r="AR375" s="722"/>
      <c r="AS375" s="722"/>
      <c r="AT375" s="722"/>
      <c r="AU375" s="722"/>
      <c r="AV375" s="727">
        <v>0</v>
      </c>
      <c r="AW375" s="722">
        <v>55506.32</v>
      </c>
      <c r="AX375" s="722"/>
      <c r="AY375" s="724">
        <v>55506.32</v>
      </c>
      <c r="AZ375" s="728"/>
      <c r="BA375" s="479">
        <v>0</v>
      </c>
      <c r="BC375" s="486"/>
      <c r="BD375" s="486"/>
      <c r="BE375" s="486"/>
      <c r="BF375" s="468"/>
      <c r="BG375" s="468"/>
      <c r="BH375" s="468"/>
      <c r="BI375" s="468"/>
      <c r="BK375" s="468"/>
      <c r="BL375" s="468"/>
      <c r="BM375" s="468"/>
      <c r="BN375" s="468"/>
      <c r="BO375" s="468"/>
      <c r="BP375" s="468"/>
      <c r="BQ375" s="468"/>
      <c r="BS375" s="710"/>
    </row>
    <row r="376" spans="1:71" s="480" customFormat="1" ht="12" customHeight="1" x14ac:dyDescent="0.2">
      <c r="A376" s="496">
        <v>16504003</v>
      </c>
      <c r="B376" s="497" t="s">
        <v>3290</v>
      </c>
      <c r="C376" s="466" t="s">
        <v>1912</v>
      </c>
      <c r="D376" s="467" t="s">
        <v>1542</v>
      </c>
      <c r="E376" s="705"/>
      <c r="F376" s="466"/>
      <c r="G376" s="467"/>
      <c r="H376" s="468" t="s">
        <v>2937</v>
      </c>
      <c r="I376" s="468" t="s">
        <v>2937</v>
      </c>
      <c r="J376" s="468" t="s">
        <v>2937</v>
      </c>
      <c r="K376" s="468" t="s">
        <v>2937</v>
      </c>
      <c r="L376" s="468" t="s">
        <v>1542</v>
      </c>
      <c r="M376" s="468" t="s">
        <v>2938</v>
      </c>
      <c r="N376" s="468" t="s">
        <v>1542</v>
      </c>
      <c r="O376" s="469"/>
      <c r="P376" s="379">
        <v>0</v>
      </c>
      <c r="Q376" s="379">
        <v>0</v>
      </c>
      <c r="R376" s="379">
        <v>0</v>
      </c>
      <c r="S376" s="379">
        <v>0</v>
      </c>
      <c r="T376" s="379">
        <v>0</v>
      </c>
      <c r="U376" s="379">
        <v>0</v>
      </c>
      <c r="V376" s="379">
        <v>0</v>
      </c>
      <c r="W376" s="379">
        <v>0</v>
      </c>
      <c r="X376" s="379">
        <v>0</v>
      </c>
      <c r="Y376" s="379">
        <v>0</v>
      </c>
      <c r="Z376" s="379">
        <v>0</v>
      </c>
      <c r="AA376" s="379">
        <v>0</v>
      </c>
      <c r="AB376" s="379">
        <v>0</v>
      </c>
      <c r="AC376" s="379"/>
      <c r="AD376" s="379"/>
      <c r="AE376" s="379">
        <v>0</v>
      </c>
      <c r="AF376" s="481"/>
      <c r="AG376" s="482"/>
      <c r="AH376" s="471"/>
      <c r="AI376" s="471"/>
      <c r="AJ376" s="471"/>
      <c r="AK376" s="472"/>
      <c r="AL376" s="471">
        <v>0</v>
      </c>
      <c r="AM376" s="473">
        <v>0</v>
      </c>
      <c r="AN376" s="471"/>
      <c r="AO376" s="474">
        <v>0</v>
      </c>
      <c r="AP376" s="475"/>
      <c r="AQ376" s="476">
        <v>0</v>
      </c>
      <c r="AR376" s="471"/>
      <c r="AS376" s="471"/>
      <c r="AT376" s="471"/>
      <c r="AU376" s="471"/>
      <c r="AV376" s="477">
        <v>0</v>
      </c>
      <c r="AW376" s="471">
        <v>0</v>
      </c>
      <c r="AX376" s="471"/>
      <c r="AY376" s="473">
        <v>0</v>
      </c>
      <c r="AZ376" s="478"/>
      <c r="BA376" s="479">
        <v>0</v>
      </c>
      <c r="BC376" s="468" t="s">
        <v>2937</v>
      </c>
      <c r="BD376" s="468" t="s">
        <v>2937</v>
      </c>
      <c r="BE376" s="468" t="s">
        <v>2937</v>
      </c>
      <c r="BF376" s="468" t="s">
        <v>2937</v>
      </c>
      <c r="BG376" s="468" t="s">
        <v>1542</v>
      </c>
      <c r="BH376" s="468" t="s">
        <v>2938</v>
      </c>
      <c r="BI376" s="468" t="s">
        <v>1542</v>
      </c>
      <c r="BK376" s="468" t="b">
        <v>1</v>
      </c>
      <c r="BL376" s="468" t="b">
        <v>1</v>
      </c>
      <c r="BM376" s="468" t="b">
        <v>1</v>
      </c>
      <c r="BN376" s="468" t="b">
        <v>1</v>
      </c>
      <c r="BO376" s="468" t="b">
        <v>1</v>
      </c>
      <c r="BP376" s="468" t="b">
        <v>1</v>
      </c>
      <c r="BQ376" s="468" t="b">
        <v>1</v>
      </c>
      <c r="BS376" s="710"/>
    </row>
    <row r="377" spans="1:71" s="480" customFormat="1" ht="12" customHeight="1" x14ac:dyDescent="0.2">
      <c r="A377" s="496">
        <v>16504013</v>
      </c>
      <c r="B377" s="497" t="s">
        <v>3291</v>
      </c>
      <c r="C377" s="466" t="s">
        <v>1913</v>
      </c>
      <c r="D377" s="467" t="s">
        <v>1542</v>
      </c>
      <c r="E377" s="705"/>
      <c r="F377" s="466"/>
      <c r="G377" s="467"/>
      <c r="H377" s="468" t="s">
        <v>2937</v>
      </c>
      <c r="I377" s="468" t="s">
        <v>2937</v>
      </c>
      <c r="J377" s="468" t="s">
        <v>2937</v>
      </c>
      <c r="K377" s="468" t="s">
        <v>2937</v>
      </c>
      <c r="L377" s="468" t="s">
        <v>1542</v>
      </c>
      <c r="M377" s="468" t="s">
        <v>2938</v>
      </c>
      <c r="N377" s="468" t="s">
        <v>1542</v>
      </c>
      <c r="O377" s="469"/>
      <c r="P377" s="379">
        <v>0</v>
      </c>
      <c r="Q377" s="379">
        <v>0</v>
      </c>
      <c r="R377" s="379">
        <v>0</v>
      </c>
      <c r="S377" s="379">
        <v>0</v>
      </c>
      <c r="T377" s="379">
        <v>0</v>
      </c>
      <c r="U377" s="379">
        <v>0</v>
      </c>
      <c r="V377" s="379">
        <v>0</v>
      </c>
      <c r="W377" s="379">
        <v>0</v>
      </c>
      <c r="X377" s="379">
        <v>0</v>
      </c>
      <c r="Y377" s="379">
        <v>0</v>
      </c>
      <c r="Z377" s="379">
        <v>0</v>
      </c>
      <c r="AA377" s="379">
        <v>0</v>
      </c>
      <c r="AB377" s="379">
        <v>0</v>
      </c>
      <c r="AC377" s="379"/>
      <c r="AD377" s="379"/>
      <c r="AE377" s="379">
        <v>0</v>
      </c>
      <c r="AF377" s="481"/>
      <c r="AG377" s="482"/>
      <c r="AH377" s="471"/>
      <c r="AI377" s="471"/>
      <c r="AJ377" s="471"/>
      <c r="AK377" s="472"/>
      <c r="AL377" s="471">
        <v>0</v>
      </c>
      <c r="AM377" s="473">
        <v>0</v>
      </c>
      <c r="AN377" s="471"/>
      <c r="AO377" s="474">
        <v>0</v>
      </c>
      <c r="AP377" s="475"/>
      <c r="AQ377" s="476">
        <v>0</v>
      </c>
      <c r="AR377" s="471"/>
      <c r="AS377" s="471"/>
      <c r="AT377" s="471"/>
      <c r="AU377" s="471"/>
      <c r="AV377" s="477">
        <v>0</v>
      </c>
      <c r="AW377" s="471">
        <v>0</v>
      </c>
      <c r="AX377" s="471"/>
      <c r="AY377" s="473">
        <v>0</v>
      </c>
      <c r="AZ377" s="478"/>
      <c r="BA377" s="479">
        <v>0</v>
      </c>
      <c r="BC377" s="468" t="s">
        <v>2937</v>
      </c>
      <c r="BD377" s="468" t="s">
        <v>2937</v>
      </c>
      <c r="BE377" s="468" t="s">
        <v>2937</v>
      </c>
      <c r="BF377" s="468" t="s">
        <v>2937</v>
      </c>
      <c r="BG377" s="468" t="s">
        <v>1542</v>
      </c>
      <c r="BH377" s="468" t="s">
        <v>2938</v>
      </c>
      <c r="BI377" s="468" t="s">
        <v>1542</v>
      </c>
      <c r="BK377" s="468" t="b">
        <v>1</v>
      </c>
      <c r="BL377" s="468" t="b">
        <v>1</v>
      </c>
      <c r="BM377" s="468" t="b">
        <v>1</v>
      </c>
      <c r="BN377" s="468" t="b">
        <v>1</v>
      </c>
      <c r="BO377" s="468" t="b">
        <v>1</v>
      </c>
      <c r="BP377" s="468" t="b">
        <v>1</v>
      </c>
      <c r="BQ377" s="468" t="b">
        <v>1</v>
      </c>
      <c r="BS377" s="710"/>
    </row>
    <row r="378" spans="1:71" s="480" customFormat="1" ht="12" customHeight="1" x14ac:dyDescent="0.2">
      <c r="A378" s="496">
        <v>16504023</v>
      </c>
      <c r="B378" s="497" t="s">
        <v>3292</v>
      </c>
      <c r="C378" s="466" t="s">
        <v>1914</v>
      </c>
      <c r="D378" s="467" t="s">
        <v>1542</v>
      </c>
      <c r="E378" s="705"/>
      <c r="F378" s="466"/>
      <c r="G378" s="467"/>
      <c r="H378" s="468" t="s">
        <v>2937</v>
      </c>
      <c r="I378" s="468" t="s">
        <v>2937</v>
      </c>
      <c r="J378" s="468" t="s">
        <v>2937</v>
      </c>
      <c r="K378" s="468" t="s">
        <v>2937</v>
      </c>
      <c r="L378" s="468" t="s">
        <v>1542</v>
      </c>
      <c r="M378" s="468" t="s">
        <v>2938</v>
      </c>
      <c r="N378" s="468" t="s">
        <v>1542</v>
      </c>
      <c r="O378" s="469"/>
      <c r="P378" s="379">
        <v>173740</v>
      </c>
      <c r="Q378" s="379">
        <v>161330</v>
      </c>
      <c r="R378" s="379">
        <v>148920</v>
      </c>
      <c r="S378" s="379">
        <v>136510</v>
      </c>
      <c r="T378" s="379">
        <v>124100</v>
      </c>
      <c r="U378" s="379">
        <v>111690</v>
      </c>
      <c r="V378" s="379">
        <v>99280</v>
      </c>
      <c r="W378" s="379">
        <v>86870</v>
      </c>
      <c r="X378" s="379">
        <v>74460</v>
      </c>
      <c r="Y378" s="379">
        <v>62050</v>
      </c>
      <c r="Z378" s="379">
        <v>49640</v>
      </c>
      <c r="AA378" s="379">
        <v>37230</v>
      </c>
      <c r="AB378" s="379">
        <v>24820</v>
      </c>
      <c r="AC378" s="379"/>
      <c r="AD378" s="379"/>
      <c r="AE378" s="379">
        <v>99280</v>
      </c>
      <c r="AF378" s="481"/>
      <c r="AG378" s="482"/>
      <c r="AH378" s="471"/>
      <c r="AI378" s="471"/>
      <c r="AJ378" s="471"/>
      <c r="AK378" s="472"/>
      <c r="AL378" s="471">
        <v>0</v>
      </c>
      <c r="AM378" s="473">
        <v>99280</v>
      </c>
      <c r="AN378" s="471"/>
      <c r="AO378" s="474">
        <v>99280</v>
      </c>
      <c r="AP378" s="475"/>
      <c r="AQ378" s="476">
        <v>24820</v>
      </c>
      <c r="AR378" s="471"/>
      <c r="AS378" s="471"/>
      <c r="AT378" s="471"/>
      <c r="AU378" s="471"/>
      <c r="AV378" s="477">
        <v>0</v>
      </c>
      <c r="AW378" s="471">
        <v>24820</v>
      </c>
      <c r="AX378" s="471"/>
      <c r="AY378" s="473">
        <v>24820</v>
      </c>
      <c r="AZ378" s="478"/>
      <c r="BA378" s="479">
        <v>0</v>
      </c>
      <c r="BC378" s="468" t="s">
        <v>2937</v>
      </c>
      <c r="BD378" s="468" t="s">
        <v>2937</v>
      </c>
      <c r="BE378" s="468" t="s">
        <v>2937</v>
      </c>
      <c r="BF378" s="468" t="s">
        <v>2937</v>
      </c>
      <c r="BG378" s="468" t="s">
        <v>1542</v>
      </c>
      <c r="BH378" s="468" t="s">
        <v>2938</v>
      </c>
      <c r="BI378" s="468" t="s">
        <v>1542</v>
      </c>
      <c r="BK378" s="468" t="b">
        <v>1</v>
      </c>
      <c r="BL378" s="468" t="b">
        <v>1</v>
      </c>
      <c r="BM378" s="468" t="b">
        <v>1</v>
      </c>
      <c r="BN378" s="468" t="b">
        <v>1</v>
      </c>
      <c r="BO378" s="468" t="b">
        <v>1</v>
      </c>
      <c r="BP378" s="468" t="b">
        <v>1</v>
      </c>
      <c r="BQ378" s="468" t="b">
        <v>1</v>
      </c>
      <c r="BS378" s="710"/>
    </row>
    <row r="379" spans="1:71" s="480" customFormat="1" ht="12" customHeight="1" x14ac:dyDescent="0.2">
      <c r="A379" s="496">
        <v>16504033</v>
      </c>
      <c r="B379" s="497" t="s">
        <v>3293</v>
      </c>
      <c r="C379" s="466" t="s">
        <v>1915</v>
      </c>
      <c r="D379" s="467" t="s">
        <v>1542</v>
      </c>
      <c r="E379" s="705"/>
      <c r="F379" s="466"/>
      <c r="G379" s="467"/>
      <c r="H379" s="468" t="s">
        <v>2937</v>
      </c>
      <c r="I379" s="468" t="s">
        <v>2937</v>
      </c>
      <c r="J379" s="468" t="s">
        <v>2937</v>
      </c>
      <c r="K379" s="468" t="s">
        <v>2937</v>
      </c>
      <c r="L379" s="468" t="s">
        <v>1542</v>
      </c>
      <c r="M379" s="468" t="s">
        <v>2938</v>
      </c>
      <c r="N379" s="468" t="s">
        <v>1542</v>
      </c>
      <c r="O379" s="469"/>
      <c r="P379" s="379">
        <v>0</v>
      </c>
      <c r="Q379" s="379">
        <v>0</v>
      </c>
      <c r="R379" s="379">
        <v>0</v>
      </c>
      <c r="S379" s="379">
        <v>0</v>
      </c>
      <c r="T379" s="379">
        <v>0</v>
      </c>
      <c r="U379" s="379">
        <v>0</v>
      </c>
      <c r="V379" s="379">
        <v>0</v>
      </c>
      <c r="W379" s="379">
        <v>0</v>
      </c>
      <c r="X379" s="379">
        <v>0</v>
      </c>
      <c r="Y379" s="379">
        <v>0</v>
      </c>
      <c r="Z379" s="379">
        <v>0</v>
      </c>
      <c r="AA379" s="379">
        <v>0</v>
      </c>
      <c r="AB379" s="379">
        <v>0</v>
      </c>
      <c r="AC379" s="379"/>
      <c r="AD379" s="379"/>
      <c r="AE379" s="379">
        <v>0</v>
      </c>
      <c r="AF379" s="481"/>
      <c r="AG379" s="482"/>
      <c r="AH379" s="471"/>
      <c r="AI379" s="471"/>
      <c r="AJ379" s="471"/>
      <c r="AK379" s="472"/>
      <c r="AL379" s="471">
        <v>0</v>
      </c>
      <c r="AM379" s="473">
        <v>0</v>
      </c>
      <c r="AN379" s="471"/>
      <c r="AO379" s="474">
        <v>0</v>
      </c>
      <c r="AP379" s="475"/>
      <c r="AQ379" s="476">
        <v>0</v>
      </c>
      <c r="AR379" s="471"/>
      <c r="AS379" s="471"/>
      <c r="AT379" s="471"/>
      <c r="AU379" s="471"/>
      <c r="AV379" s="477">
        <v>0</v>
      </c>
      <c r="AW379" s="471">
        <v>0</v>
      </c>
      <c r="AX379" s="471"/>
      <c r="AY379" s="473">
        <v>0</v>
      </c>
      <c r="AZ379" s="478"/>
      <c r="BA379" s="479">
        <v>0</v>
      </c>
      <c r="BC379" s="468" t="s">
        <v>2937</v>
      </c>
      <c r="BD379" s="468" t="s">
        <v>2937</v>
      </c>
      <c r="BE379" s="468" t="s">
        <v>2937</v>
      </c>
      <c r="BF379" s="468" t="s">
        <v>2937</v>
      </c>
      <c r="BG379" s="468" t="s">
        <v>1542</v>
      </c>
      <c r="BH379" s="468" t="s">
        <v>2938</v>
      </c>
      <c r="BI379" s="468" t="s">
        <v>1542</v>
      </c>
      <c r="BK379" s="468" t="b">
        <v>1</v>
      </c>
      <c r="BL379" s="468" t="b">
        <v>1</v>
      </c>
      <c r="BM379" s="468" t="b">
        <v>1</v>
      </c>
      <c r="BN379" s="468" t="b">
        <v>1</v>
      </c>
      <c r="BO379" s="468" t="b">
        <v>1</v>
      </c>
      <c r="BP379" s="468" t="b">
        <v>1</v>
      </c>
      <c r="BQ379" s="468" t="b">
        <v>1</v>
      </c>
      <c r="BS379" s="749"/>
    </row>
    <row r="380" spans="1:71" s="480" customFormat="1" ht="12" customHeight="1" x14ac:dyDescent="0.2">
      <c r="A380" s="496">
        <v>16504043</v>
      </c>
      <c r="B380" s="497" t="s">
        <v>3294</v>
      </c>
      <c r="C380" s="466" t="s">
        <v>1916</v>
      </c>
      <c r="D380" s="467" t="s">
        <v>1542</v>
      </c>
      <c r="E380" s="705"/>
      <c r="F380" s="466"/>
      <c r="G380" s="467"/>
      <c r="H380" s="468" t="s">
        <v>2937</v>
      </c>
      <c r="I380" s="468" t="s">
        <v>2937</v>
      </c>
      <c r="J380" s="468" t="s">
        <v>2937</v>
      </c>
      <c r="K380" s="468" t="s">
        <v>2937</v>
      </c>
      <c r="L380" s="468" t="s">
        <v>1542</v>
      </c>
      <c r="M380" s="468" t="s">
        <v>2938</v>
      </c>
      <c r="N380" s="468" t="s">
        <v>1542</v>
      </c>
      <c r="O380" s="469"/>
      <c r="P380" s="379">
        <v>0</v>
      </c>
      <c r="Q380" s="379">
        <v>0</v>
      </c>
      <c r="R380" s="379">
        <v>0</v>
      </c>
      <c r="S380" s="379">
        <v>0</v>
      </c>
      <c r="T380" s="379">
        <v>0</v>
      </c>
      <c r="U380" s="379">
        <v>0</v>
      </c>
      <c r="V380" s="379">
        <v>0</v>
      </c>
      <c r="W380" s="379">
        <v>0</v>
      </c>
      <c r="X380" s="379">
        <v>0</v>
      </c>
      <c r="Y380" s="379">
        <v>0</v>
      </c>
      <c r="Z380" s="379">
        <v>0</v>
      </c>
      <c r="AA380" s="379">
        <v>0</v>
      </c>
      <c r="AB380" s="379">
        <v>0</v>
      </c>
      <c r="AC380" s="379"/>
      <c r="AD380" s="379"/>
      <c r="AE380" s="379">
        <v>0</v>
      </c>
      <c r="AF380" s="481"/>
      <c r="AG380" s="482"/>
      <c r="AH380" s="471"/>
      <c r="AI380" s="471"/>
      <c r="AJ380" s="471"/>
      <c r="AK380" s="472"/>
      <c r="AL380" s="471">
        <v>0</v>
      </c>
      <c r="AM380" s="473">
        <v>0</v>
      </c>
      <c r="AN380" s="471"/>
      <c r="AO380" s="474">
        <v>0</v>
      </c>
      <c r="AP380" s="475"/>
      <c r="AQ380" s="476">
        <v>0</v>
      </c>
      <c r="AR380" s="471"/>
      <c r="AS380" s="471"/>
      <c r="AT380" s="471"/>
      <c r="AU380" s="471"/>
      <c r="AV380" s="477">
        <v>0</v>
      </c>
      <c r="AW380" s="471">
        <v>0</v>
      </c>
      <c r="AX380" s="471"/>
      <c r="AY380" s="473">
        <v>0</v>
      </c>
      <c r="AZ380" s="478"/>
      <c r="BA380" s="479">
        <v>0</v>
      </c>
      <c r="BC380" s="468" t="s">
        <v>2937</v>
      </c>
      <c r="BD380" s="468" t="s">
        <v>2937</v>
      </c>
      <c r="BE380" s="468" t="s">
        <v>2937</v>
      </c>
      <c r="BF380" s="468" t="s">
        <v>2937</v>
      </c>
      <c r="BG380" s="468" t="s">
        <v>1542</v>
      </c>
      <c r="BH380" s="468" t="s">
        <v>2938</v>
      </c>
      <c r="BI380" s="468" t="s">
        <v>1542</v>
      </c>
      <c r="BK380" s="468" t="b">
        <v>1</v>
      </c>
      <c r="BL380" s="468" t="b">
        <v>1</v>
      </c>
      <c r="BM380" s="468" t="b">
        <v>1</v>
      </c>
      <c r="BN380" s="468" t="b">
        <v>1</v>
      </c>
      <c r="BO380" s="468" t="b">
        <v>1</v>
      </c>
      <c r="BP380" s="468" t="b">
        <v>1</v>
      </c>
      <c r="BQ380" s="468" t="b">
        <v>1</v>
      </c>
      <c r="BS380" s="710"/>
    </row>
    <row r="381" spans="1:71" s="480" customFormat="1" ht="12" customHeight="1" x14ac:dyDescent="0.2">
      <c r="A381" s="496">
        <v>16504053</v>
      </c>
      <c r="B381" s="497" t="s">
        <v>3295</v>
      </c>
      <c r="C381" s="497" t="s">
        <v>1917</v>
      </c>
      <c r="D381" s="467" t="s">
        <v>1542</v>
      </c>
      <c r="E381" s="705"/>
      <c r="F381" s="497"/>
      <c r="G381" s="467"/>
      <c r="H381" s="468" t="s">
        <v>2937</v>
      </c>
      <c r="I381" s="468" t="s">
        <v>2937</v>
      </c>
      <c r="J381" s="468" t="s">
        <v>2937</v>
      </c>
      <c r="K381" s="468" t="s">
        <v>2937</v>
      </c>
      <c r="L381" s="468" t="s">
        <v>1542</v>
      </c>
      <c r="M381" s="468" t="s">
        <v>2938</v>
      </c>
      <c r="N381" s="468" t="s">
        <v>1542</v>
      </c>
      <c r="O381" s="469"/>
      <c r="P381" s="379">
        <v>0</v>
      </c>
      <c r="Q381" s="379">
        <v>0</v>
      </c>
      <c r="R381" s="379">
        <v>0</v>
      </c>
      <c r="S381" s="379">
        <v>0</v>
      </c>
      <c r="T381" s="379">
        <v>0</v>
      </c>
      <c r="U381" s="379">
        <v>0</v>
      </c>
      <c r="V381" s="379">
        <v>0</v>
      </c>
      <c r="W381" s="379">
        <v>0</v>
      </c>
      <c r="X381" s="379">
        <v>0</v>
      </c>
      <c r="Y381" s="379">
        <v>0</v>
      </c>
      <c r="Z381" s="379">
        <v>0</v>
      </c>
      <c r="AA381" s="379">
        <v>0</v>
      </c>
      <c r="AB381" s="379">
        <v>0</v>
      </c>
      <c r="AC381" s="379"/>
      <c r="AD381" s="379"/>
      <c r="AE381" s="379">
        <v>0</v>
      </c>
      <c r="AF381" s="481"/>
      <c r="AG381" s="482"/>
      <c r="AH381" s="471"/>
      <c r="AI381" s="471"/>
      <c r="AJ381" s="471"/>
      <c r="AK381" s="472"/>
      <c r="AL381" s="471">
        <v>0</v>
      </c>
      <c r="AM381" s="473">
        <v>0</v>
      </c>
      <c r="AN381" s="471"/>
      <c r="AO381" s="474">
        <v>0</v>
      </c>
      <c r="AP381" s="475"/>
      <c r="AQ381" s="476">
        <v>0</v>
      </c>
      <c r="AR381" s="471"/>
      <c r="AS381" s="471"/>
      <c r="AT381" s="471"/>
      <c r="AU381" s="471"/>
      <c r="AV381" s="477">
        <v>0</v>
      </c>
      <c r="AW381" s="471">
        <v>0</v>
      </c>
      <c r="AX381" s="471"/>
      <c r="AY381" s="473">
        <v>0</v>
      </c>
      <c r="AZ381" s="478"/>
      <c r="BA381" s="479">
        <v>0</v>
      </c>
      <c r="BC381" s="468" t="s">
        <v>2937</v>
      </c>
      <c r="BD381" s="468" t="s">
        <v>2937</v>
      </c>
      <c r="BE381" s="468" t="s">
        <v>2937</v>
      </c>
      <c r="BF381" s="468" t="s">
        <v>2937</v>
      </c>
      <c r="BG381" s="468" t="s">
        <v>1542</v>
      </c>
      <c r="BH381" s="468" t="s">
        <v>2938</v>
      </c>
      <c r="BI381" s="468" t="s">
        <v>1542</v>
      </c>
      <c r="BK381" s="468" t="b">
        <v>1</v>
      </c>
      <c r="BL381" s="468" t="b">
        <v>1</v>
      </c>
      <c r="BM381" s="468" t="b">
        <v>1</v>
      </c>
      <c r="BN381" s="468" t="b">
        <v>1</v>
      </c>
      <c r="BO381" s="468" t="b">
        <v>1</v>
      </c>
      <c r="BP381" s="468" t="b">
        <v>1</v>
      </c>
      <c r="BQ381" s="468" t="b">
        <v>1</v>
      </c>
      <c r="BS381" s="710"/>
    </row>
    <row r="382" spans="1:71" s="480" customFormat="1" ht="12" customHeight="1" x14ac:dyDescent="0.2">
      <c r="A382" s="496">
        <v>16504063</v>
      </c>
      <c r="B382" s="497" t="s">
        <v>3296</v>
      </c>
      <c r="C382" s="466" t="s">
        <v>1918</v>
      </c>
      <c r="D382" s="467" t="s">
        <v>1542</v>
      </c>
      <c r="E382" s="705"/>
      <c r="F382" s="466"/>
      <c r="G382" s="467"/>
      <c r="H382" s="468" t="s">
        <v>2937</v>
      </c>
      <c r="I382" s="468" t="s">
        <v>2937</v>
      </c>
      <c r="J382" s="468" t="s">
        <v>2937</v>
      </c>
      <c r="K382" s="468" t="s">
        <v>2937</v>
      </c>
      <c r="L382" s="468" t="s">
        <v>1542</v>
      </c>
      <c r="M382" s="468" t="s">
        <v>2938</v>
      </c>
      <c r="N382" s="468" t="s">
        <v>1542</v>
      </c>
      <c r="O382" s="469"/>
      <c r="P382" s="379">
        <v>0</v>
      </c>
      <c r="Q382" s="379">
        <v>0</v>
      </c>
      <c r="R382" s="379">
        <v>0</v>
      </c>
      <c r="S382" s="379">
        <v>0</v>
      </c>
      <c r="T382" s="379">
        <v>0</v>
      </c>
      <c r="U382" s="379">
        <v>0</v>
      </c>
      <c r="V382" s="379">
        <v>0</v>
      </c>
      <c r="W382" s="379">
        <v>0</v>
      </c>
      <c r="X382" s="379">
        <v>0</v>
      </c>
      <c r="Y382" s="379">
        <v>0</v>
      </c>
      <c r="Z382" s="379">
        <v>0</v>
      </c>
      <c r="AA382" s="379">
        <v>0</v>
      </c>
      <c r="AB382" s="379">
        <v>0</v>
      </c>
      <c r="AC382" s="379"/>
      <c r="AD382" s="379"/>
      <c r="AE382" s="379">
        <v>0</v>
      </c>
      <c r="AF382" s="481"/>
      <c r="AG382" s="482"/>
      <c r="AH382" s="471"/>
      <c r="AI382" s="471"/>
      <c r="AJ382" s="471"/>
      <c r="AK382" s="472"/>
      <c r="AL382" s="471">
        <v>0</v>
      </c>
      <c r="AM382" s="473">
        <v>0</v>
      </c>
      <c r="AN382" s="471"/>
      <c r="AO382" s="474">
        <v>0</v>
      </c>
      <c r="AP382" s="475"/>
      <c r="AQ382" s="476">
        <v>0</v>
      </c>
      <c r="AR382" s="471"/>
      <c r="AS382" s="471"/>
      <c r="AT382" s="471"/>
      <c r="AU382" s="471"/>
      <c r="AV382" s="477">
        <v>0</v>
      </c>
      <c r="AW382" s="471">
        <v>0</v>
      </c>
      <c r="AX382" s="471"/>
      <c r="AY382" s="473">
        <v>0</v>
      </c>
      <c r="AZ382" s="478"/>
      <c r="BA382" s="479">
        <v>0</v>
      </c>
      <c r="BC382" s="468" t="s">
        <v>2937</v>
      </c>
      <c r="BD382" s="468" t="s">
        <v>2937</v>
      </c>
      <c r="BE382" s="468" t="s">
        <v>2937</v>
      </c>
      <c r="BF382" s="468" t="s">
        <v>2937</v>
      </c>
      <c r="BG382" s="468" t="s">
        <v>1542</v>
      </c>
      <c r="BH382" s="468" t="s">
        <v>2938</v>
      </c>
      <c r="BI382" s="468" t="s">
        <v>1542</v>
      </c>
      <c r="BK382" s="468" t="b">
        <v>1</v>
      </c>
      <c r="BL382" s="468" t="b">
        <v>1</v>
      </c>
      <c r="BM382" s="468" t="b">
        <v>1</v>
      </c>
      <c r="BN382" s="468" t="b">
        <v>1</v>
      </c>
      <c r="BO382" s="468" t="b">
        <v>1</v>
      </c>
      <c r="BP382" s="468" t="b">
        <v>1</v>
      </c>
      <c r="BQ382" s="468" t="b">
        <v>1</v>
      </c>
      <c r="BS382" s="710"/>
    </row>
    <row r="383" spans="1:71" s="480" customFormat="1" ht="12" customHeight="1" x14ac:dyDescent="0.2">
      <c r="A383" s="496">
        <v>16504073</v>
      </c>
      <c r="B383" s="497" t="s">
        <v>3297</v>
      </c>
      <c r="C383" s="466" t="s">
        <v>1892</v>
      </c>
      <c r="D383" s="467" t="s">
        <v>1542</v>
      </c>
      <c r="E383" s="705"/>
      <c r="F383" s="466"/>
      <c r="G383" s="467"/>
      <c r="H383" s="468" t="s">
        <v>2937</v>
      </c>
      <c r="I383" s="468" t="s">
        <v>2937</v>
      </c>
      <c r="J383" s="468" t="s">
        <v>2937</v>
      </c>
      <c r="K383" s="468" t="s">
        <v>2937</v>
      </c>
      <c r="L383" s="468" t="s">
        <v>1542</v>
      </c>
      <c r="M383" s="468" t="s">
        <v>2938</v>
      </c>
      <c r="N383" s="468" t="s">
        <v>1542</v>
      </c>
      <c r="O383" s="469"/>
      <c r="P383" s="379">
        <v>0</v>
      </c>
      <c r="Q383" s="379">
        <v>0</v>
      </c>
      <c r="R383" s="379">
        <v>0</v>
      </c>
      <c r="S383" s="379">
        <v>0</v>
      </c>
      <c r="T383" s="379">
        <v>0</v>
      </c>
      <c r="U383" s="379">
        <v>0</v>
      </c>
      <c r="V383" s="379">
        <v>0</v>
      </c>
      <c r="W383" s="379">
        <v>0</v>
      </c>
      <c r="X383" s="379">
        <v>0</v>
      </c>
      <c r="Y383" s="379">
        <v>0</v>
      </c>
      <c r="Z383" s="379">
        <v>0</v>
      </c>
      <c r="AA383" s="379">
        <v>0</v>
      </c>
      <c r="AB383" s="379">
        <v>0</v>
      </c>
      <c r="AC383" s="379"/>
      <c r="AD383" s="379"/>
      <c r="AE383" s="379">
        <v>0</v>
      </c>
      <c r="AF383" s="481"/>
      <c r="AG383" s="482"/>
      <c r="AH383" s="471"/>
      <c r="AI383" s="471"/>
      <c r="AJ383" s="471"/>
      <c r="AK383" s="472"/>
      <c r="AL383" s="471">
        <v>0</v>
      </c>
      <c r="AM383" s="473">
        <v>0</v>
      </c>
      <c r="AN383" s="471"/>
      <c r="AO383" s="474">
        <v>0</v>
      </c>
      <c r="AP383" s="475"/>
      <c r="AQ383" s="476">
        <v>0</v>
      </c>
      <c r="AR383" s="471"/>
      <c r="AS383" s="471"/>
      <c r="AT383" s="471"/>
      <c r="AU383" s="471"/>
      <c r="AV383" s="477">
        <v>0</v>
      </c>
      <c r="AW383" s="471">
        <v>0</v>
      </c>
      <c r="AX383" s="471"/>
      <c r="AY383" s="473">
        <v>0</v>
      </c>
      <c r="AZ383" s="478"/>
      <c r="BA383" s="479">
        <v>0</v>
      </c>
      <c r="BC383" s="468" t="s">
        <v>2937</v>
      </c>
      <c r="BD383" s="468" t="s">
        <v>2937</v>
      </c>
      <c r="BE383" s="468" t="s">
        <v>2937</v>
      </c>
      <c r="BF383" s="468" t="s">
        <v>2937</v>
      </c>
      <c r="BG383" s="468" t="s">
        <v>1542</v>
      </c>
      <c r="BH383" s="468" t="s">
        <v>2938</v>
      </c>
      <c r="BI383" s="468" t="s">
        <v>1542</v>
      </c>
      <c r="BK383" s="468" t="b">
        <v>1</v>
      </c>
      <c r="BL383" s="468" t="b">
        <v>1</v>
      </c>
      <c r="BM383" s="468" t="b">
        <v>1</v>
      </c>
      <c r="BN383" s="468" t="b">
        <v>1</v>
      </c>
      <c r="BO383" s="468" t="b">
        <v>1</v>
      </c>
      <c r="BP383" s="468" t="b">
        <v>1</v>
      </c>
      <c r="BQ383" s="468" t="b">
        <v>1</v>
      </c>
      <c r="BS383" s="710"/>
    </row>
    <row r="384" spans="1:71" s="480" customFormat="1" ht="12" customHeight="1" x14ac:dyDescent="0.2">
      <c r="A384" s="496">
        <v>16504083</v>
      </c>
      <c r="B384" s="497" t="s">
        <v>3298</v>
      </c>
      <c r="C384" s="466" t="s">
        <v>1891</v>
      </c>
      <c r="D384" s="467" t="s">
        <v>1542</v>
      </c>
      <c r="E384" s="705"/>
      <c r="F384" s="466"/>
      <c r="G384" s="467"/>
      <c r="H384" s="468" t="s">
        <v>2937</v>
      </c>
      <c r="I384" s="468" t="s">
        <v>2937</v>
      </c>
      <c r="J384" s="468" t="s">
        <v>2937</v>
      </c>
      <c r="K384" s="468" t="s">
        <v>2937</v>
      </c>
      <c r="L384" s="468" t="s">
        <v>1542</v>
      </c>
      <c r="M384" s="468" t="s">
        <v>2938</v>
      </c>
      <c r="N384" s="468" t="s">
        <v>1542</v>
      </c>
      <c r="O384" s="469"/>
      <c r="P384" s="379">
        <v>0</v>
      </c>
      <c r="Q384" s="379">
        <v>0</v>
      </c>
      <c r="R384" s="379">
        <v>0</v>
      </c>
      <c r="S384" s="379">
        <v>0</v>
      </c>
      <c r="T384" s="379">
        <v>0</v>
      </c>
      <c r="U384" s="379">
        <v>0</v>
      </c>
      <c r="V384" s="379">
        <v>0</v>
      </c>
      <c r="W384" s="379">
        <v>0</v>
      </c>
      <c r="X384" s="379">
        <v>0</v>
      </c>
      <c r="Y384" s="379">
        <v>0</v>
      </c>
      <c r="Z384" s="379">
        <v>0</v>
      </c>
      <c r="AA384" s="379">
        <v>0</v>
      </c>
      <c r="AB384" s="379">
        <v>0</v>
      </c>
      <c r="AC384" s="379"/>
      <c r="AD384" s="379"/>
      <c r="AE384" s="379">
        <v>0</v>
      </c>
      <c r="AF384" s="481"/>
      <c r="AG384" s="482"/>
      <c r="AH384" s="471"/>
      <c r="AI384" s="471"/>
      <c r="AJ384" s="471"/>
      <c r="AK384" s="472"/>
      <c r="AL384" s="471">
        <v>0</v>
      </c>
      <c r="AM384" s="473">
        <v>0</v>
      </c>
      <c r="AN384" s="471"/>
      <c r="AO384" s="474">
        <v>0</v>
      </c>
      <c r="AP384" s="475"/>
      <c r="AQ384" s="476">
        <v>0</v>
      </c>
      <c r="AR384" s="471"/>
      <c r="AS384" s="471"/>
      <c r="AT384" s="471"/>
      <c r="AU384" s="471"/>
      <c r="AV384" s="477">
        <v>0</v>
      </c>
      <c r="AW384" s="471">
        <v>0</v>
      </c>
      <c r="AX384" s="471"/>
      <c r="AY384" s="473">
        <v>0</v>
      </c>
      <c r="AZ384" s="478"/>
      <c r="BA384" s="479">
        <v>0</v>
      </c>
      <c r="BC384" s="468" t="s">
        <v>2937</v>
      </c>
      <c r="BD384" s="468" t="s">
        <v>2937</v>
      </c>
      <c r="BE384" s="468" t="s">
        <v>2937</v>
      </c>
      <c r="BF384" s="468" t="s">
        <v>2937</v>
      </c>
      <c r="BG384" s="468" t="s">
        <v>1542</v>
      </c>
      <c r="BH384" s="468" t="s">
        <v>2938</v>
      </c>
      <c r="BI384" s="468" t="s">
        <v>1542</v>
      </c>
      <c r="BK384" s="468" t="b">
        <v>1</v>
      </c>
      <c r="BL384" s="468" t="b">
        <v>1</v>
      </c>
      <c r="BM384" s="468" t="b">
        <v>1</v>
      </c>
      <c r="BN384" s="468" t="b">
        <v>1</v>
      </c>
      <c r="BO384" s="468" t="b">
        <v>1</v>
      </c>
      <c r="BP384" s="468" t="b">
        <v>1</v>
      </c>
      <c r="BQ384" s="468" t="b">
        <v>1</v>
      </c>
      <c r="BS384" s="710"/>
    </row>
    <row r="385" spans="1:71" s="480" customFormat="1" ht="12" customHeight="1" x14ac:dyDescent="0.2">
      <c r="A385" s="496">
        <v>16504093</v>
      </c>
      <c r="B385" s="497" t="s">
        <v>3299</v>
      </c>
      <c r="C385" s="466" t="s">
        <v>1919</v>
      </c>
      <c r="D385" s="467" t="s">
        <v>1542</v>
      </c>
      <c r="E385" s="705"/>
      <c r="F385" s="466"/>
      <c r="G385" s="467"/>
      <c r="H385" s="468" t="s">
        <v>2937</v>
      </c>
      <c r="I385" s="468" t="s">
        <v>2937</v>
      </c>
      <c r="J385" s="468" t="s">
        <v>2937</v>
      </c>
      <c r="K385" s="468" t="s">
        <v>2937</v>
      </c>
      <c r="L385" s="468" t="s">
        <v>1542</v>
      </c>
      <c r="M385" s="468" t="s">
        <v>2938</v>
      </c>
      <c r="N385" s="468" t="s">
        <v>1542</v>
      </c>
      <c r="O385" s="469"/>
      <c r="P385" s="379">
        <v>132870.85999999999</v>
      </c>
      <c r="Q385" s="379">
        <v>124566.43</v>
      </c>
      <c r="R385" s="379">
        <v>116262</v>
      </c>
      <c r="S385" s="379">
        <v>107957.57</v>
      </c>
      <c r="T385" s="379">
        <v>99653.14</v>
      </c>
      <c r="U385" s="379">
        <v>91348.71</v>
      </c>
      <c r="V385" s="379">
        <v>83044.28</v>
      </c>
      <c r="W385" s="379">
        <v>74739.850000000006</v>
      </c>
      <c r="X385" s="379">
        <v>66435.42</v>
      </c>
      <c r="Y385" s="379">
        <v>58130.99</v>
      </c>
      <c r="Z385" s="379">
        <v>49826.559999999998</v>
      </c>
      <c r="AA385" s="379">
        <v>41522.129999999997</v>
      </c>
      <c r="AB385" s="379">
        <v>33217.699999999997</v>
      </c>
      <c r="AC385" s="379"/>
      <c r="AD385" s="379"/>
      <c r="AE385" s="379">
        <v>83044.28</v>
      </c>
      <c r="AF385" s="481"/>
      <c r="AG385" s="482"/>
      <c r="AH385" s="471"/>
      <c r="AI385" s="471"/>
      <c r="AJ385" s="471"/>
      <c r="AK385" s="472"/>
      <c r="AL385" s="471">
        <v>0</v>
      </c>
      <c r="AM385" s="473">
        <v>83044.28</v>
      </c>
      <c r="AN385" s="471"/>
      <c r="AO385" s="474">
        <v>83044.28</v>
      </c>
      <c r="AP385" s="475"/>
      <c r="AQ385" s="476">
        <v>33217.699999999997</v>
      </c>
      <c r="AR385" s="471"/>
      <c r="AS385" s="471"/>
      <c r="AT385" s="471"/>
      <c r="AU385" s="471"/>
      <c r="AV385" s="477">
        <v>0</v>
      </c>
      <c r="AW385" s="471">
        <v>33217.699999999997</v>
      </c>
      <c r="AX385" s="471"/>
      <c r="AY385" s="473">
        <v>33217.699999999997</v>
      </c>
      <c r="AZ385" s="478"/>
      <c r="BA385" s="479">
        <v>0</v>
      </c>
      <c r="BC385" s="468" t="s">
        <v>2937</v>
      </c>
      <c r="BD385" s="468" t="s">
        <v>2937</v>
      </c>
      <c r="BE385" s="468" t="s">
        <v>2937</v>
      </c>
      <c r="BF385" s="468" t="s">
        <v>2937</v>
      </c>
      <c r="BG385" s="468" t="s">
        <v>1542</v>
      </c>
      <c r="BH385" s="468" t="s">
        <v>2938</v>
      </c>
      <c r="BI385" s="468" t="s">
        <v>1542</v>
      </c>
      <c r="BK385" s="468" t="b">
        <v>1</v>
      </c>
      <c r="BL385" s="468" t="b">
        <v>1</v>
      </c>
      <c r="BM385" s="468" t="b">
        <v>1</v>
      </c>
      <c r="BN385" s="468" t="b">
        <v>1</v>
      </c>
      <c r="BO385" s="468" t="b">
        <v>1</v>
      </c>
      <c r="BP385" s="468" t="b">
        <v>1</v>
      </c>
      <c r="BQ385" s="468" t="b">
        <v>1</v>
      </c>
      <c r="BS385" s="466"/>
    </row>
    <row r="386" spans="1:71" s="480" customFormat="1" ht="12" customHeight="1" x14ac:dyDescent="0.2">
      <c r="A386" s="496">
        <v>16504101</v>
      </c>
      <c r="B386" s="497" t="s">
        <v>3300</v>
      </c>
      <c r="C386" s="466" t="s">
        <v>1875</v>
      </c>
      <c r="D386" s="467" t="s">
        <v>1542</v>
      </c>
      <c r="E386" s="705"/>
      <c r="F386" s="466"/>
      <c r="G386" s="467"/>
      <c r="H386" s="468" t="s">
        <v>2937</v>
      </c>
      <c r="I386" s="468" t="s">
        <v>2937</v>
      </c>
      <c r="J386" s="468" t="s">
        <v>2937</v>
      </c>
      <c r="K386" s="468" t="s">
        <v>2937</v>
      </c>
      <c r="L386" s="468" t="s">
        <v>1542</v>
      </c>
      <c r="M386" s="468" t="s">
        <v>2938</v>
      </c>
      <c r="N386" s="468" t="s">
        <v>1542</v>
      </c>
      <c r="O386" s="500"/>
      <c r="P386" s="379">
        <v>90309.6</v>
      </c>
      <c r="Q386" s="379">
        <v>89496</v>
      </c>
      <c r="R386" s="379">
        <v>88682.4</v>
      </c>
      <c r="S386" s="379">
        <v>87868.800000000003</v>
      </c>
      <c r="T386" s="379">
        <v>87055.2</v>
      </c>
      <c r="U386" s="379">
        <v>86241.600000000006</v>
      </c>
      <c r="V386" s="379">
        <v>85428</v>
      </c>
      <c r="W386" s="379">
        <v>84614.399999999994</v>
      </c>
      <c r="X386" s="379">
        <v>83800.800000000003</v>
      </c>
      <c r="Y386" s="379">
        <v>82987.199999999997</v>
      </c>
      <c r="Z386" s="379">
        <v>82173.600000000006</v>
      </c>
      <c r="AA386" s="379">
        <v>81360</v>
      </c>
      <c r="AB386" s="379">
        <v>80546.399999999994</v>
      </c>
      <c r="AC386" s="379"/>
      <c r="AD386" s="379"/>
      <c r="AE386" s="379">
        <v>85428</v>
      </c>
      <c r="AF386" s="481"/>
      <c r="AG386" s="482"/>
      <c r="AH386" s="471"/>
      <c r="AI386" s="471"/>
      <c r="AJ386" s="471"/>
      <c r="AK386" s="472"/>
      <c r="AL386" s="471">
        <v>0</v>
      </c>
      <c r="AM386" s="473">
        <v>85428</v>
      </c>
      <c r="AN386" s="471"/>
      <c r="AO386" s="474">
        <v>85428</v>
      </c>
      <c r="AP386" s="471"/>
      <c r="AQ386" s="476">
        <v>80546.399999999994</v>
      </c>
      <c r="AR386" s="471"/>
      <c r="AS386" s="471"/>
      <c r="AT386" s="471"/>
      <c r="AU386" s="471"/>
      <c r="AV386" s="477">
        <v>0</v>
      </c>
      <c r="AW386" s="471">
        <v>80546.399999999994</v>
      </c>
      <c r="AX386" s="471"/>
      <c r="AY386" s="473">
        <v>80546.399999999994</v>
      </c>
      <c r="AZ386" s="478"/>
      <c r="BA386" s="479">
        <v>0</v>
      </c>
      <c r="BC386" s="468" t="s">
        <v>2937</v>
      </c>
      <c r="BD386" s="468" t="s">
        <v>2937</v>
      </c>
      <c r="BE386" s="468" t="s">
        <v>2937</v>
      </c>
      <c r="BF386" s="468" t="s">
        <v>2937</v>
      </c>
      <c r="BG386" s="468" t="s">
        <v>1542</v>
      </c>
      <c r="BH386" s="468" t="s">
        <v>2938</v>
      </c>
      <c r="BI386" s="468" t="s">
        <v>1542</v>
      </c>
      <c r="BK386" s="468" t="b">
        <v>1</v>
      </c>
      <c r="BL386" s="468" t="b">
        <v>1</v>
      </c>
      <c r="BM386" s="468" t="b">
        <v>1</v>
      </c>
      <c r="BN386" s="468" t="b">
        <v>1</v>
      </c>
      <c r="BO386" s="468" t="b">
        <v>1</v>
      </c>
      <c r="BP386" s="468" t="b">
        <v>1</v>
      </c>
      <c r="BQ386" s="468" t="b">
        <v>1</v>
      </c>
      <c r="BS386" s="466"/>
    </row>
    <row r="387" spans="1:71" s="480" customFormat="1" ht="12" customHeight="1" x14ac:dyDescent="0.2">
      <c r="A387" s="496">
        <v>16504112</v>
      </c>
      <c r="B387" s="497" t="s">
        <v>3301</v>
      </c>
      <c r="C387" s="466" t="s">
        <v>1920</v>
      </c>
      <c r="D387" s="467" t="s">
        <v>1541</v>
      </c>
      <c r="E387" s="705"/>
      <c r="F387" s="466"/>
      <c r="G387" s="467"/>
      <c r="H387" s="468" t="s">
        <v>2937</v>
      </c>
      <c r="I387" s="468" t="s">
        <v>2937</v>
      </c>
      <c r="J387" s="468" t="s">
        <v>2937</v>
      </c>
      <c r="K387" s="468" t="s">
        <v>1541</v>
      </c>
      <c r="L387" s="468" t="s">
        <v>2938</v>
      </c>
      <c r="M387" s="468" t="s">
        <v>2938</v>
      </c>
      <c r="N387" s="468" t="s">
        <v>2937</v>
      </c>
      <c r="O387" s="500"/>
      <c r="P387" s="379">
        <v>787475</v>
      </c>
      <c r="Q387" s="379">
        <v>787475</v>
      </c>
      <c r="R387" s="379">
        <v>787475</v>
      </c>
      <c r="S387" s="379">
        <v>778475</v>
      </c>
      <c r="T387" s="379">
        <v>778475</v>
      </c>
      <c r="U387" s="379">
        <v>778475</v>
      </c>
      <c r="V387" s="379">
        <v>556237.5</v>
      </c>
      <c r="W387" s="379">
        <v>556237.5</v>
      </c>
      <c r="X387" s="379">
        <v>556237.5</v>
      </c>
      <c r="Y387" s="379">
        <v>468887.5</v>
      </c>
      <c r="Z387" s="379">
        <v>468887.5</v>
      </c>
      <c r="AA387" s="379">
        <v>468887.5</v>
      </c>
      <c r="AB387" s="379">
        <v>504400</v>
      </c>
      <c r="AC387" s="379"/>
      <c r="AD387" s="379"/>
      <c r="AE387" s="379">
        <v>635973.95833333337</v>
      </c>
      <c r="AF387" s="507"/>
      <c r="AG387" s="508"/>
      <c r="AH387" s="471"/>
      <c r="AI387" s="471"/>
      <c r="AJ387" s="471"/>
      <c r="AK387" s="472">
        <v>635973.95833333337</v>
      </c>
      <c r="AL387" s="471">
        <v>635973.95833333337</v>
      </c>
      <c r="AM387" s="473"/>
      <c r="AN387" s="471"/>
      <c r="AO387" s="474">
        <v>0</v>
      </c>
      <c r="AP387" s="471"/>
      <c r="AQ387" s="476">
        <v>504400</v>
      </c>
      <c r="AR387" s="471"/>
      <c r="AS387" s="471"/>
      <c r="AT387" s="471"/>
      <c r="AU387" s="471">
        <v>504400</v>
      </c>
      <c r="AV387" s="477">
        <v>504400</v>
      </c>
      <c r="AW387" s="471"/>
      <c r="AX387" s="471"/>
      <c r="AY387" s="473">
        <v>0</v>
      </c>
      <c r="AZ387" s="478" t="s">
        <v>2918</v>
      </c>
      <c r="BA387" s="479">
        <v>0</v>
      </c>
      <c r="BC387" s="468" t="s">
        <v>2937</v>
      </c>
      <c r="BD387" s="468" t="s">
        <v>2937</v>
      </c>
      <c r="BE387" s="468" t="s">
        <v>2937</v>
      </c>
      <c r="BF387" s="468" t="s">
        <v>1541</v>
      </c>
      <c r="BG387" s="468" t="s">
        <v>2938</v>
      </c>
      <c r="BH387" s="468" t="s">
        <v>2938</v>
      </c>
      <c r="BI387" s="468" t="s">
        <v>2937</v>
      </c>
      <c r="BK387" s="468" t="b">
        <v>1</v>
      </c>
      <c r="BL387" s="468" t="b">
        <v>1</v>
      </c>
      <c r="BM387" s="468" t="b">
        <v>1</v>
      </c>
      <c r="BN387" s="468" t="b">
        <v>1</v>
      </c>
      <c r="BO387" s="468" t="b">
        <v>1</v>
      </c>
      <c r="BP387" s="468" t="b">
        <v>1</v>
      </c>
      <c r="BQ387" s="468" t="b">
        <v>1</v>
      </c>
      <c r="BS387" s="466"/>
    </row>
    <row r="388" spans="1:71" s="480" customFormat="1" ht="12" customHeight="1" x14ac:dyDescent="0.2">
      <c r="A388" s="516">
        <v>16504171</v>
      </c>
      <c r="B388" s="517" t="s">
        <v>3302</v>
      </c>
      <c r="C388" s="466" t="s">
        <v>1878</v>
      </c>
      <c r="D388" s="467" t="s">
        <v>1542</v>
      </c>
      <c r="E388" s="705"/>
      <c r="F388" s="466"/>
      <c r="G388" s="467"/>
      <c r="H388" s="468" t="s">
        <v>2937</v>
      </c>
      <c r="I388" s="468" t="s">
        <v>2937</v>
      </c>
      <c r="J388" s="468" t="s">
        <v>2937</v>
      </c>
      <c r="K388" s="468" t="s">
        <v>2937</v>
      </c>
      <c r="L388" s="468" t="s">
        <v>1542</v>
      </c>
      <c r="M388" s="468" t="s">
        <v>2938</v>
      </c>
      <c r="N388" s="468" t="s">
        <v>1542</v>
      </c>
      <c r="O388" s="500"/>
      <c r="P388" s="379">
        <v>1560945.95</v>
      </c>
      <c r="Q388" s="379">
        <v>1846465.31</v>
      </c>
      <c r="R388" s="379">
        <v>1846465.31</v>
      </c>
      <c r="S388" s="379">
        <v>1846465.31</v>
      </c>
      <c r="T388" s="379">
        <v>2035744.63</v>
      </c>
      <c r="U388" s="379">
        <v>2035744.63</v>
      </c>
      <c r="V388" s="379">
        <v>2035744.63</v>
      </c>
      <c r="W388" s="379">
        <v>2124496.9</v>
      </c>
      <c r="X388" s="379">
        <v>2124496.9</v>
      </c>
      <c r="Y388" s="379">
        <v>2124496.9</v>
      </c>
      <c r="Z388" s="379">
        <v>2581926.44</v>
      </c>
      <c r="AA388" s="379">
        <v>2581926.44</v>
      </c>
      <c r="AB388" s="379">
        <v>2581926.44</v>
      </c>
      <c r="AC388" s="379"/>
      <c r="AD388" s="379"/>
      <c r="AE388" s="379">
        <v>2104617.4662500001</v>
      </c>
      <c r="AF388" s="481"/>
      <c r="AG388" s="482"/>
      <c r="AH388" s="471"/>
      <c r="AI388" s="471"/>
      <c r="AJ388" s="471"/>
      <c r="AK388" s="472"/>
      <c r="AL388" s="471">
        <v>0</v>
      </c>
      <c r="AM388" s="473">
        <v>2104617.4662500001</v>
      </c>
      <c r="AN388" s="471"/>
      <c r="AO388" s="474">
        <v>2104617.4662500001</v>
      </c>
      <c r="AP388" s="471"/>
      <c r="AQ388" s="476">
        <v>2581926.44</v>
      </c>
      <c r="AR388" s="471"/>
      <c r="AS388" s="471"/>
      <c r="AT388" s="471"/>
      <c r="AU388" s="471"/>
      <c r="AV388" s="477">
        <v>0</v>
      </c>
      <c r="AW388" s="471">
        <v>2581926.44</v>
      </c>
      <c r="AX388" s="471"/>
      <c r="AY388" s="473">
        <v>2581926.44</v>
      </c>
      <c r="AZ388" s="478"/>
      <c r="BA388" s="479">
        <v>0</v>
      </c>
      <c r="BC388" s="468" t="s">
        <v>2937</v>
      </c>
      <c r="BD388" s="468" t="s">
        <v>2937</v>
      </c>
      <c r="BE388" s="468" t="s">
        <v>2937</v>
      </c>
      <c r="BF388" s="468" t="s">
        <v>2937</v>
      </c>
      <c r="BG388" s="468" t="s">
        <v>1542</v>
      </c>
      <c r="BH388" s="468" t="s">
        <v>2938</v>
      </c>
      <c r="BI388" s="468" t="s">
        <v>1542</v>
      </c>
      <c r="BK388" s="468" t="b">
        <v>1</v>
      </c>
      <c r="BL388" s="468" t="b">
        <v>1</v>
      </c>
      <c r="BM388" s="468" t="b">
        <v>1</v>
      </c>
      <c r="BN388" s="468" t="b">
        <v>1</v>
      </c>
      <c r="BO388" s="468" t="b">
        <v>1</v>
      </c>
      <c r="BP388" s="468" t="b">
        <v>1</v>
      </c>
      <c r="BQ388" s="468" t="b">
        <v>1</v>
      </c>
      <c r="BS388" s="466"/>
    </row>
    <row r="389" spans="1:71" s="480" customFormat="1" ht="12" customHeight="1" x14ac:dyDescent="0.2">
      <c r="A389" s="516">
        <v>16504181</v>
      </c>
      <c r="B389" s="517" t="s">
        <v>3303</v>
      </c>
      <c r="C389" s="466" t="s">
        <v>1879</v>
      </c>
      <c r="D389" s="467" t="s">
        <v>1542</v>
      </c>
      <c r="E389" s="705"/>
      <c r="F389" s="466"/>
      <c r="G389" s="467"/>
      <c r="H389" s="468" t="s">
        <v>2937</v>
      </c>
      <c r="I389" s="468" t="s">
        <v>2937</v>
      </c>
      <c r="J389" s="468" t="s">
        <v>2937</v>
      </c>
      <c r="K389" s="468" t="s">
        <v>2937</v>
      </c>
      <c r="L389" s="468" t="s">
        <v>1542</v>
      </c>
      <c r="M389" s="468" t="s">
        <v>2938</v>
      </c>
      <c r="N389" s="468" t="s">
        <v>1542</v>
      </c>
      <c r="O389" s="500"/>
      <c r="P389" s="379">
        <v>855511.83</v>
      </c>
      <c r="Q389" s="379">
        <v>1012234.03</v>
      </c>
      <c r="R389" s="379">
        <v>1012234.03</v>
      </c>
      <c r="S389" s="379">
        <v>1012234.03</v>
      </c>
      <c r="T389" s="379">
        <v>1116129.8700000001</v>
      </c>
      <c r="U389" s="379">
        <v>1116129.8700000001</v>
      </c>
      <c r="V389" s="379">
        <v>1117757.3400000001</v>
      </c>
      <c r="W389" s="379">
        <v>1166005.05</v>
      </c>
      <c r="X389" s="379">
        <v>1166005.05</v>
      </c>
      <c r="Y389" s="379">
        <v>1166005.05</v>
      </c>
      <c r="Z389" s="379">
        <v>1417089.12</v>
      </c>
      <c r="AA389" s="379">
        <v>1417089.12</v>
      </c>
      <c r="AB389" s="379">
        <v>1417089.12</v>
      </c>
      <c r="AC389" s="379"/>
      <c r="AD389" s="379"/>
      <c r="AE389" s="379">
        <v>1154601.0862500002</v>
      </c>
      <c r="AF389" s="481"/>
      <c r="AG389" s="482"/>
      <c r="AH389" s="471"/>
      <c r="AI389" s="471"/>
      <c r="AJ389" s="471"/>
      <c r="AK389" s="472"/>
      <c r="AL389" s="471">
        <v>0</v>
      </c>
      <c r="AM389" s="473">
        <v>1154601.0862500002</v>
      </c>
      <c r="AN389" s="471"/>
      <c r="AO389" s="474">
        <v>1154601.0862500002</v>
      </c>
      <c r="AP389" s="471"/>
      <c r="AQ389" s="476">
        <v>1417089.12</v>
      </c>
      <c r="AR389" s="471"/>
      <c r="AS389" s="471"/>
      <c r="AT389" s="471"/>
      <c r="AU389" s="471"/>
      <c r="AV389" s="477">
        <v>0</v>
      </c>
      <c r="AW389" s="471">
        <v>1417089.12</v>
      </c>
      <c r="AX389" s="471"/>
      <c r="AY389" s="473">
        <v>1417089.12</v>
      </c>
      <c r="AZ389" s="478"/>
      <c r="BA389" s="479">
        <v>0</v>
      </c>
      <c r="BC389" s="468" t="s">
        <v>2937</v>
      </c>
      <c r="BD389" s="468" t="s">
        <v>2937</v>
      </c>
      <c r="BE389" s="468" t="s">
        <v>2937</v>
      </c>
      <c r="BF389" s="468" t="s">
        <v>2937</v>
      </c>
      <c r="BG389" s="468" t="s">
        <v>1542</v>
      </c>
      <c r="BH389" s="468" t="s">
        <v>2938</v>
      </c>
      <c r="BI389" s="468" t="s">
        <v>1542</v>
      </c>
      <c r="BK389" s="468" t="b">
        <v>1</v>
      </c>
      <c r="BL389" s="468" t="b">
        <v>1</v>
      </c>
      <c r="BM389" s="468" t="b">
        <v>1</v>
      </c>
      <c r="BN389" s="468" t="b">
        <v>1</v>
      </c>
      <c r="BO389" s="468" t="b">
        <v>1</v>
      </c>
      <c r="BP389" s="468" t="b">
        <v>1</v>
      </c>
      <c r="BQ389" s="468" t="b">
        <v>1</v>
      </c>
      <c r="BS389" s="466"/>
    </row>
    <row r="390" spans="1:71" s="480" customFormat="1" ht="12" customHeight="1" x14ac:dyDescent="0.2">
      <c r="A390" s="516">
        <v>16504191</v>
      </c>
      <c r="B390" s="517" t="s">
        <v>3304</v>
      </c>
      <c r="C390" s="466" t="s">
        <v>1921</v>
      </c>
      <c r="D390" s="467" t="s">
        <v>1542</v>
      </c>
      <c r="E390" s="705"/>
      <c r="F390" s="466"/>
      <c r="G390" s="467"/>
      <c r="H390" s="468" t="s">
        <v>2937</v>
      </c>
      <c r="I390" s="468" t="s">
        <v>2937</v>
      </c>
      <c r="J390" s="468" t="s">
        <v>2937</v>
      </c>
      <c r="K390" s="468" t="s">
        <v>2937</v>
      </c>
      <c r="L390" s="468" t="s">
        <v>1542</v>
      </c>
      <c r="M390" s="468" t="s">
        <v>2938</v>
      </c>
      <c r="N390" s="468" t="s">
        <v>1542</v>
      </c>
      <c r="O390" s="500"/>
      <c r="P390" s="379">
        <v>24853.73</v>
      </c>
      <c r="Q390" s="379">
        <v>29412.92</v>
      </c>
      <c r="R390" s="379">
        <v>29412.92</v>
      </c>
      <c r="S390" s="379">
        <v>29412.92</v>
      </c>
      <c r="T390" s="379">
        <v>32435.35</v>
      </c>
      <c r="U390" s="379">
        <v>32435.35</v>
      </c>
      <c r="V390" s="379">
        <v>32435.35</v>
      </c>
      <c r="W390" s="379">
        <v>33852.550000000003</v>
      </c>
      <c r="X390" s="379">
        <v>33852.550000000003</v>
      </c>
      <c r="Y390" s="379">
        <v>33852.550000000003</v>
      </c>
      <c r="Z390" s="379">
        <v>41156.81</v>
      </c>
      <c r="AA390" s="379">
        <v>41156.81</v>
      </c>
      <c r="AB390" s="379">
        <v>41156.81</v>
      </c>
      <c r="AC390" s="379"/>
      <c r="AD390" s="379"/>
      <c r="AE390" s="379">
        <v>33535.112499999996</v>
      </c>
      <c r="AF390" s="481"/>
      <c r="AG390" s="482"/>
      <c r="AH390" s="471"/>
      <c r="AI390" s="471"/>
      <c r="AJ390" s="471"/>
      <c r="AK390" s="472"/>
      <c r="AL390" s="471">
        <v>0</v>
      </c>
      <c r="AM390" s="473">
        <v>33535.112499999996</v>
      </c>
      <c r="AN390" s="471"/>
      <c r="AO390" s="474">
        <v>33535.112499999996</v>
      </c>
      <c r="AP390" s="471"/>
      <c r="AQ390" s="476">
        <v>41156.81</v>
      </c>
      <c r="AR390" s="471"/>
      <c r="AS390" s="471"/>
      <c r="AT390" s="471"/>
      <c r="AU390" s="471"/>
      <c r="AV390" s="477">
        <v>0</v>
      </c>
      <c r="AW390" s="471">
        <v>41156.81</v>
      </c>
      <c r="AX390" s="471"/>
      <c r="AY390" s="473">
        <v>41156.81</v>
      </c>
      <c r="AZ390" s="478"/>
      <c r="BA390" s="479">
        <v>0</v>
      </c>
      <c r="BC390" s="468" t="s">
        <v>2937</v>
      </c>
      <c r="BD390" s="468" t="s">
        <v>2937</v>
      </c>
      <c r="BE390" s="468" t="s">
        <v>2937</v>
      </c>
      <c r="BF390" s="468" t="s">
        <v>2937</v>
      </c>
      <c r="BG390" s="468" t="s">
        <v>1542</v>
      </c>
      <c r="BH390" s="468" t="s">
        <v>2938</v>
      </c>
      <c r="BI390" s="468" t="s">
        <v>1542</v>
      </c>
      <c r="BK390" s="468" t="b">
        <v>1</v>
      </c>
      <c r="BL390" s="468" t="b">
        <v>1</v>
      </c>
      <c r="BM390" s="468" t="b">
        <v>1</v>
      </c>
      <c r="BN390" s="468" t="b">
        <v>1</v>
      </c>
      <c r="BO390" s="468" t="b">
        <v>1</v>
      </c>
      <c r="BP390" s="468" t="b">
        <v>1</v>
      </c>
      <c r="BQ390" s="468" t="b">
        <v>1</v>
      </c>
      <c r="BS390" s="466"/>
    </row>
    <row r="391" spans="1:71" s="480" customFormat="1" ht="12" customHeight="1" x14ac:dyDescent="0.2">
      <c r="A391" s="516">
        <v>16504201</v>
      </c>
      <c r="B391" s="517" t="s">
        <v>3305</v>
      </c>
      <c r="C391" s="467" t="s">
        <v>1846</v>
      </c>
      <c r="D391" s="467" t="s">
        <v>1542</v>
      </c>
      <c r="E391" s="705"/>
      <c r="F391" s="467"/>
      <c r="G391" s="467"/>
      <c r="H391" s="468" t="s">
        <v>2937</v>
      </c>
      <c r="I391" s="468" t="s">
        <v>2937</v>
      </c>
      <c r="J391" s="468" t="s">
        <v>2937</v>
      </c>
      <c r="K391" s="468" t="s">
        <v>2937</v>
      </c>
      <c r="L391" s="468" t="s">
        <v>1542</v>
      </c>
      <c r="M391" s="468" t="s">
        <v>2938</v>
      </c>
      <c r="N391" s="468" t="s">
        <v>1542</v>
      </c>
      <c r="O391" s="500"/>
      <c r="P391" s="379">
        <v>33006</v>
      </c>
      <c r="Q391" s="379">
        <v>33006</v>
      </c>
      <c r="R391" s="379">
        <v>33006</v>
      </c>
      <c r="S391" s="379">
        <v>33006</v>
      </c>
      <c r="T391" s="379">
        <v>33006</v>
      </c>
      <c r="U391" s="379">
        <v>33006</v>
      </c>
      <c r="V391" s="379">
        <v>33006</v>
      </c>
      <c r="W391" s="379">
        <v>33006</v>
      </c>
      <c r="X391" s="379">
        <v>33006</v>
      </c>
      <c r="Y391" s="379">
        <v>33006</v>
      </c>
      <c r="Z391" s="379">
        <v>33006</v>
      </c>
      <c r="AA391" s="379">
        <v>33006</v>
      </c>
      <c r="AB391" s="379">
        <v>33006</v>
      </c>
      <c r="AC391" s="379"/>
      <c r="AD391" s="379"/>
      <c r="AE391" s="379">
        <v>33006</v>
      </c>
      <c r="AF391" s="481"/>
      <c r="AG391" s="482"/>
      <c r="AH391" s="471"/>
      <c r="AI391" s="471"/>
      <c r="AJ391" s="471"/>
      <c r="AK391" s="472"/>
      <c r="AL391" s="471">
        <v>0</v>
      </c>
      <c r="AM391" s="473">
        <v>33006</v>
      </c>
      <c r="AN391" s="471"/>
      <c r="AO391" s="474">
        <v>33006</v>
      </c>
      <c r="AP391" s="471"/>
      <c r="AQ391" s="476">
        <v>33006</v>
      </c>
      <c r="AR391" s="471"/>
      <c r="AS391" s="471"/>
      <c r="AT391" s="471"/>
      <c r="AU391" s="471"/>
      <c r="AV391" s="477">
        <v>0</v>
      </c>
      <c r="AW391" s="471">
        <v>33006</v>
      </c>
      <c r="AX391" s="471"/>
      <c r="AY391" s="473">
        <v>33006</v>
      </c>
      <c r="AZ391" s="478"/>
      <c r="BA391" s="479">
        <v>0</v>
      </c>
      <c r="BC391" s="468" t="s">
        <v>2937</v>
      </c>
      <c r="BD391" s="468" t="s">
        <v>2937</v>
      </c>
      <c r="BE391" s="468" t="s">
        <v>2937</v>
      </c>
      <c r="BF391" s="468" t="s">
        <v>2937</v>
      </c>
      <c r="BG391" s="468" t="s">
        <v>1542</v>
      </c>
      <c r="BH391" s="468" t="s">
        <v>2938</v>
      </c>
      <c r="BI391" s="468" t="s">
        <v>1542</v>
      </c>
      <c r="BK391" s="468" t="b">
        <v>1</v>
      </c>
      <c r="BL391" s="468" t="b">
        <v>1</v>
      </c>
      <c r="BM391" s="468" t="b">
        <v>1</v>
      </c>
      <c r="BN391" s="468" t="b">
        <v>1</v>
      </c>
      <c r="BO391" s="468" t="b">
        <v>1</v>
      </c>
      <c r="BP391" s="468" t="b">
        <v>1</v>
      </c>
      <c r="BQ391" s="468" t="b">
        <v>1</v>
      </c>
      <c r="BS391" s="466"/>
    </row>
    <row r="392" spans="1:71" s="480" customFormat="1" ht="12" customHeight="1" x14ac:dyDescent="0.2">
      <c r="A392" s="496">
        <v>16504221</v>
      </c>
      <c r="B392" s="497" t="s">
        <v>3306</v>
      </c>
      <c r="C392" s="466" t="s">
        <v>1876</v>
      </c>
      <c r="D392" s="467" t="s">
        <v>1542</v>
      </c>
      <c r="E392" s="705"/>
      <c r="F392" s="466"/>
      <c r="G392" s="467"/>
      <c r="H392" s="468" t="s">
        <v>2937</v>
      </c>
      <c r="I392" s="468" t="s">
        <v>2937</v>
      </c>
      <c r="J392" s="468" t="s">
        <v>2937</v>
      </c>
      <c r="K392" s="468" t="s">
        <v>2937</v>
      </c>
      <c r="L392" s="468" t="s">
        <v>1542</v>
      </c>
      <c r="M392" s="468" t="s">
        <v>2938</v>
      </c>
      <c r="N392" s="468" t="s">
        <v>1542</v>
      </c>
      <c r="O392" s="469"/>
      <c r="P392" s="379">
        <v>186110</v>
      </c>
      <c r="Q392" s="379">
        <v>184852.5</v>
      </c>
      <c r="R392" s="379">
        <v>183595</v>
      </c>
      <c r="S392" s="379">
        <v>182337.5</v>
      </c>
      <c r="T392" s="379">
        <v>181080</v>
      </c>
      <c r="U392" s="379">
        <v>179822.5</v>
      </c>
      <c r="V392" s="379">
        <v>178565</v>
      </c>
      <c r="W392" s="379">
        <v>177307.5</v>
      </c>
      <c r="X392" s="379">
        <v>176050</v>
      </c>
      <c r="Y392" s="379">
        <v>174792.5</v>
      </c>
      <c r="Z392" s="379">
        <v>173535</v>
      </c>
      <c r="AA392" s="379">
        <v>172277.5</v>
      </c>
      <c r="AB392" s="379">
        <v>171020</v>
      </c>
      <c r="AC392" s="379"/>
      <c r="AD392" s="379"/>
      <c r="AE392" s="379">
        <v>178565</v>
      </c>
      <c r="AF392" s="481"/>
      <c r="AG392" s="482"/>
      <c r="AH392" s="471"/>
      <c r="AI392" s="471"/>
      <c r="AJ392" s="471"/>
      <c r="AK392" s="472"/>
      <c r="AL392" s="471">
        <v>0</v>
      </c>
      <c r="AM392" s="473">
        <v>178565</v>
      </c>
      <c r="AN392" s="471"/>
      <c r="AO392" s="474">
        <v>178565</v>
      </c>
      <c r="AP392" s="475"/>
      <c r="AQ392" s="476">
        <v>171020</v>
      </c>
      <c r="AR392" s="471"/>
      <c r="AS392" s="471"/>
      <c r="AT392" s="471"/>
      <c r="AU392" s="471"/>
      <c r="AV392" s="477">
        <v>0</v>
      </c>
      <c r="AW392" s="471">
        <v>171020</v>
      </c>
      <c r="AX392" s="471"/>
      <c r="AY392" s="473">
        <v>171020</v>
      </c>
      <c r="AZ392" s="478"/>
      <c r="BA392" s="479">
        <v>0</v>
      </c>
      <c r="BC392" s="468" t="s">
        <v>2937</v>
      </c>
      <c r="BD392" s="468" t="s">
        <v>2937</v>
      </c>
      <c r="BE392" s="468" t="s">
        <v>2937</v>
      </c>
      <c r="BF392" s="468" t="s">
        <v>2937</v>
      </c>
      <c r="BG392" s="468" t="s">
        <v>1542</v>
      </c>
      <c r="BH392" s="468" t="s">
        <v>2938</v>
      </c>
      <c r="BI392" s="468" t="s">
        <v>1542</v>
      </c>
      <c r="BK392" s="468" t="b">
        <v>1</v>
      </c>
      <c r="BL392" s="468" t="b">
        <v>1</v>
      </c>
      <c r="BM392" s="468" t="b">
        <v>1</v>
      </c>
      <c r="BN392" s="468" t="b">
        <v>1</v>
      </c>
      <c r="BO392" s="468" t="b">
        <v>1</v>
      </c>
      <c r="BP392" s="468" t="b">
        <v>1</v>
      </c>
      <c r="BQ392" s="468" t="b">
        <v>1</v>
      </c>
      <c r="BS392" s="466"/>
    </row>
    <row r="393" spans="1:71" s="480" customFormat="1" ht="12" customHeight="1" x14ac:dyDescent="0.2">
      <c r="A393" s="496">
        <v>16504223</v>
      </c>
      <c r="B393" s="497" t="s">
        <v>3307</v>
      </c>
      <c r="C393" s="467" t="s">
        <v>1922</v>
      </c>
      <c r="D393" s="467" t="s">
        <v>1542</v>
      </c>
      <c r="E393" s="705"/>
      <c r="F393" s="467"/>
      <c r="G393" s="467"/>
      <c r="H393" s="468" t="s">
        <v>2937</v>
      </c>
      <c r="I393" s="468" t="s">
        <v>2937</v>
      </c>
      <c r="J393" s="468" t="s">
        <v>2937</v>
      </c>
      <c r="K393" s="468" t="s">
        <v>2937</v>
      </c>
      <c r="L393" s="468" t="s">
        <v>1542</v>
      </c>
      <c r="M393" s="468" t="s">
        <v>2938</v>
      </c>
      <c r="N393" s="468" t="s">
        <v>1542</v>
      </c>
      <c r="O393" s="469"/>
      <c r="P393" s="379">
        <v>40907.040000000001</v>
      </c>
      <c r="Q393" s="379">
        <v>37498.120000000003</v>
      </c>
      <c r="R393" s="379">
        <v>34089.199999999997</v>
      </c>
      <c r="S393" s="379">
        <v>30680.28</v>
      </c>
      <c r="T393" s="379">
        <v>27271.360000000001</v>
      </c>
      <c r="U393" s="379">
        <v>23862.44</v>
      </c>
      <c r="V393" s="379">
        <v>20453.52</v>
      </c>
      <c r="W393" s="379">
        <v>17044.599999999999</v>
      </c>
      <c r="X393" s="379">
        <v>13635.68</v>
      </c>
      <c r="Y393" s="379">
        <v>10226.76</v>
      </c>
      <c r="Z393" s="379">
        <v>6817.84</v>
      </c>
      <c r="AA393" s="379">
        <v>3408.92</v>
      </c>
      <c r="AB393" s="379">
        <v>0</v>
      </c>
      <c r="AC393" s="379"/>
      <c r="AD393" s="379"/>
      <c r="AE393" s="379">
        <v>20453.52</v>
      </c>
      <c r="AF393" s="481"/>
      <c r="AG393" s="482"/>
      <c r="AH393" s="471"/>
      <c r="AI393" s="471"/>
      <c r="AJ393" s="471"/>
      <c r="AK393" s="472"/>
      <c r="AL393" s="471">
        <v>0</v>
      </c>
      <c r="AM393" s="473">
        <v>20453.52</v>
      </c>
      <c r="AN393" s="471"/>
      <c r="AO393" s="474">
        <v>20453.52</v>
      </c>
      <c r="AP393" s="475"/>
      <c r="AQ393" s="476">
        <v>0</v>
      </c>
      <c r="AR393" s="471"/>
      <c r="AS393" s="471"/>
      <c r="AT393" s="471"/>
      <c r="AU393" s="471"/>
      <c r="AV393" s="477">
        <v>0</v>
      </c>
      <c r="AW393" s="471">
        <v>0</v>
      </c>
      <c r="AX393" s="471"/>
      <c r="AY393" s="473">
        <v>0</v>
      </c>
      <c r="AZ393" s="478"/>
      <c r="BA393" s="479">
        <v>0</v>
      </c>
      <c r="BC393" s="468" t="s">
        <v>2937</v>
      </c>
      <c r="BD393" s="468" t="s">
        <v>2937</v>
      </c>
      <c r="BE393" s="468" t="s">
        <v>2937</v>
      </c>
      <c r="BF393" s="468" t="s">
        <v>2937</v>
      </c>
      <c r="BG393" s="468" t="s">
        <v>1542</v>
      </c>
      <c r="BH393" s="468" t="s">
        <v>2938</v>
      </c>
      <c r="BI393" s="468" t="s">
        <v>1542</v>
      </c>
      <c r="BK393" s="468" t="b">
        <v>1</v>
      </c>
      <c r="BL393" s="468" t="b">
        <v>1</v>
      </c>
      <c r="BM393" s="468" t="b">
        <v>1</v>
      </c>
      <c r="BN393" s="468" t="b">
        <v>1</v>
      </c>
      <c r="BO393" s="468" t="b">
        <v>1</v>
      </c>
      <c r="BP393" s="468" t="b">
        <v>1</v>
      </c>
      <c r="BQ393" s="468" t="b">
        <v>1</v>
      </c>
      <c r="BS393" s="466"/>
    </row>
    <row r="394" spans="1:71" s="480" customFormat="1" ht="12" customHeight="1" x14ac:dyDescent="0.2">
      <c r="A394" s="496">
        <v>16504231</v>
      </c>
      <c r="B394" s="497" t="s">
        <v>3308</v>
      </c>
      <c r="C394" s="466" t="s">
        <v>1886</v>
      </c>
      <c r="D394" s="467" t="s">
        <v>1542</v>
      </c>
      <c r="E394" s="705"/>
      <c r="F394" s="466"/>
      <c r="G394" s="467"/>
      <c r="H394" s="468" t="s">
        <v>2937</v>
      </c>
      <c r="I394" s="468" t="s">
        <v>2937</v>
      </c>
      <c r="J394" s="468" t="s">
        <v>2937</v>
      </c>
      <c r="K394" s="468" t="s">
        <v>2937</v>
      </c>
      <c r="L394" s="468" t="s">
        <v>1542</v>
      </c>
      <c r="M394" s="468" t="s">
        <v>2938</v>
      </c>
      <c r="N394" s="468" t="s">
        <v>1542</v>
      </c>
      <c r="O394" s="469"/>
      <c r="P394" s="379">
        <v>0</v>
      </c>
      <c r="Q394" s="379">
        <v>0</v>
      </c>
      <c r="R394" s="379">
        <v>0</v>
      </c>
      <c r="S394" s="379">
        <v>0</v>
      </c>
      <c r="T394" s="379">
        <v>0</v>
      </c>
      <c r="U394" s="379">
        <v>0</v>
      </c>
      <c r="V394" s="379">
        <v>0</v>
      </c>
      <c r="W394" s="379">
        <v>0</v>
      </c>
      <c r="X394" s="379">
        <v>0</v>
      </c>
      <c r="Y394" s="379">
        <v>0</v>
      </c>
      <c r="Z394" s="379">
        <v>0</v>
      </c>
      <c r="AA394" s="379">
        <v>0</v>
      </c>
      <c r="AB394" s="379">
        <v>0</v>
      </c>
      <c r="AC394" s="379"/>
      <c r="AD394" s="379"/>
      <c r="AE394" s="379">
        <v>0</v>
      </c>
      <c r="AF394" s="481"/>
      <c r="AG394" s="482"/>
      <c r="AH394" s="471"/>
      <c r="AI394" s="471"/>
      <c r="AJ394" s="471"/>
      <c r="AK394" s="472"/>
      <c r="AL394" s="471">
        <v>0</v>
      </c>
      <c r="AM394" s="473">
        <v>0</v>
      </c>
      <c r="AN394" s="471"/>
      <c r="AO394" s="474">
        <v>0</v>
      </c>
      <c r="AP394" s="475"/>
      <c r="AQ394" s="476">
        <v>0</v>
      </c>
      <c r="AR394" s="471"/>
      <c r="AS394" s="471"/>
      <c r="AT394" s="471"/>
      <c r="AU394" s="471"/>
      <c r="AV394" s="477">
        <v>0</v>
      </c>
      <c r="AW394" s="471">
        <v>0</v>
      </c>
      <c r="AX394" s="471"/>
      <c r="AY394" s="473">
        <v>0</v>
      </c>
      <c r="AZ394" s="478"/>
      <c r="BA394" s="479">
        <v>0</v>
      </c>
      <c r="BC394" s="468" t="s">
        <v>2937</v>
      </c>
      <c r="BD394" s="468" t="s">
        <v>2937</v>
      </c>
      <c r="BE394" s="468" t="s">
        <v>2937</v>
      </c>
      <c r="BF394" s="468" t="s">
        <v>2937</v>
      </c>
      <c r="BG394" s="468" t="s">
        <v>1542</v>
      </c>
      <c r="BH394" s="468" t="s">
        <v>2938</v>
      </c>
      <c r="BI394" s="468" t="s">
        <v>1542</v>
      </c>
      <c r="BK394" s="468" t="b">
        <v>1</v>
      </c>
      <c r="BL394" s="468" t="b">
        <v>1</v>
      </c>
      <c r="BM394" s="468" t="b">
        <v>1</v>
      </c>
      <c r="BN394" s="468" t="b">
        <v>1</v>
      </c>
      <c r="BO394" s="468" t="b">
        <v>1</v>
      </c>
      <c r="BP394" s="468" t="b">
        <v>1</v>
      </c>
      <c r="BQ394" s="468" t="b">
        <v>1</v>
      </c>
      <c r="BS394" s="466"/>
    </row>
    <row r="395" spans="1:71" s="480" customFormat="1" ht="12" customHeight="1" x14ac:dyDescent="0.2">
      <c r="A395" s="496">
        <v>16504233</v>
      </c>
      <c r="B395" s="497" t="s">
        <v>3309</v>
      </c>
      <c r="C395" s="467" t="s">
        <v>1896</v>
      </c>
      <c r="D395" s="467" t="s">
        <v>1542</v>
      </c>
      <c r="E395" s="705"/>
      <c r="F395" s="467"/>
      <c r="G395" s="467"/>
      <c r="H395" s="468" t="s">
        <v>2937</v>
      </c>
      <c r="I395" s="468" t="s">
        <v>2937</v>
      </c>
      <c r="J395" s="468" t="s">
        <v>2937</v>
      </c>
      <c r="K395" s="468" t="s">
        <v>2937</v>
      </c>
      <c r="L395" s="468" t="s">
        <v>1542</v>
      </c>
      <c r="M395" s="468" t="s">
        <v>2938</v>
      </c>
      <c r="N395" s="468" t="s">
        <v>1542</v>
      </c>
      <c r="O395" s="469"/>
      <c r="P395" s="379">
        <v>0</v>
      </c>
      <c r="Q395" s="379">
        <v>0</v>
      </c>
      <c r="R395" s="379">
        <v>0</v>
      </c>
      <c r="S395" s="379">
        <v>0</v>
      </c>
      <c r="T395" s="379">
        <v>0</v>
      </c>
      <c r="U395" s="379">
        <v>0</v>
      </c>
      <c r="V395" s="379">
        <v>0</v>
      </c>
      <c r="W395" s="379">
        <v>0</v>
      </c>
      <c r="X395" s="379">
        <v>0</v>
      </c>
      <c r="Y395" s="379">
        <v>0</v>
      </c>
      <c r="Z395" s="379">
        <v>0</v>
      </c>
      <c r="AA395" s="379">
        <v>0</v>
      </c>
      <c r="AB395" s="379">
        <v>0</v>
      </c>
      <c r="AC395" s="379"/>
      <c r="AD395" s="379"/>
      <c r="AE395" s="379">
        <v>0</v>
      </c>
      <c r="AF395" s="481"/>
      <c r="AG395" s="482"/>
      <c r="AH395" s="471"/>
      <c r="AI395" s="471"/>
      <c r="AJ395" s="471"/>
      <c r="AK395" s="472"/>
      <c r="AL395" s="471">
        <v>0</v>
      </c>
      <c r="AM395" s="473">
        <v>0</v>
      </c>
      <c r="AN395" s="471"/>
      <c r="AO395" s="474">
        <v>0</v>
      </c>
      <c r="AP395" s="475"/>
      <c r="AQ395" s="476">
        <v>0</v>
      </c>
      <c r="AR395" s="471"/>
      <c r="AS395" s="471"/>
      <c r="AT395" s="471"/>
      <c r="AU395" s="471"/>
      <c r="AV395" s="477">
        <v>0</v>
      </c>
      <c r="AW395" s="471">
        <v>0</v>
      </c>
      <c r="AX395" s="471"/>
      <c r="AY395" s="473">
        <v>0</v>
      </c>
      <c r="AZ395" s="478"/>
      <c r="BA395" s="479">
        <v>0</v>
      </c>
      <c r="BC395" s="468" t="s">
        <v>2937</v>
      </c>
      <c r="BD395" s="468" t="s">
        <v>2937</v>
      </c>
      <c r="BE395" s="468" t="s">
        <v>2937</v>
      </c>
      <c r="BF395" s="468" t="s">
        <v>2937</v>
      </c>
      <c r="BG395" s="468" t="s">
        <v>1542</v>
      </c>
      <c r="BH395" s="468" t="s">
        <v>2938</v>
      </c>
      <c r="BI395" s="468" t="s">
        <v>1542</v>
      </c>
      <c r="BK395" s="468" t="b">
        <v>1</v>
      </c>
      <c r="BL395" s="468" t="b">
        <v>1</v>
      </c>
      <c r="BM395" s="468" t="b">
        <v>1</v>
      </c>
      <c r="BN395" s="468" t="b">
        <v>1</v>
      </c>
      <c r="BO395" s="468" t="b">
        <v>1</v>
      </c>
      <c r="BP395" s="468" t="b">
        <v>1</v>
      </c>
      <c r="BQ395" s="468" t="b">
        <v>1</v>
      </c>
      <c r="BS395" s="466"/>
    </row>
    <row r="396" spans="1:71" s="480" customFormat="1" ht="12" customHeight="1" x14ac:dyDescent="0.2">
      <c r="A396" s="496">
        <v>16504241</v>
      </c>
      <c r="B396" s="497" t="s">
        <v>3310</v>
      </c>
      <c r="C396" s="466" t="s">
        <v>1888</v>
      </c>
      <c r="D396" s="467" t="s">
        <v>1542</v>
      </c>
      <c r="E396" s="705"/>
      <c r="F396" s="466"/>
      <c r="G396" s="467"/>
      <c r="H396" s="468" t="s">
        <v>2937</v>
      </c>
      <c r="I396" s="468" t="s">
        <v>2937</v>
      </c>
      <c r="J396" s="468" t="s">
        <v>2937</v>
      </c>
      <c r="K396" s="468" t="s">
        <v>2937</v>
      </c>
      <c r="L396" s="468" t="s">
        <v>1542</v>
      </c>
      <c r="M396" s="468" t="s">
        <v>2938</v>
      </c>
      <c r="N396" s="468" t="s">
        <v>1542</v>
      </c>
      <c r="O396" s="469"/>
      <c r="P396" s="379">
        <v>0</v>
      </c>
      <c r="Q396" s="379">
        <v>0</v>
      </c>
      <c r="R396" s="379">
        <v>0</v>
      </c>
      <c r="S396" s="379">
        <v>0</v>
      </c>
      <c r="T396" s="379">
        <v>0</v>
      </c>
      <c r="U396" s="379">
        <v>0</v>
      </c>
      <c r="V396" s="379">
        <v>0</v>
      </c>
      <c r="W396" s="379">
        <v>0</v>
      </c>
      <c r="X396" s="379">
        <v>0</v>
      </c>
      <c r="Y396" s="379">
        <v>0</v>
      </c>
      <c r="Z396" s="379">
        <v>0</v>
      </c>
      <c r="AA396" s="379">
        <v>0</v>
      </c>
      <c r="AB396" s="379">
        <v>0</v>
      </c>
      <c r="AC396" s="379"/>
      <c r="AD396" s="379"/>
      <c r="AE396" s="379">
        <v>0</v>
      </c>
      <c r="AF396" s="481"/>
      <c r="AG396" s="482"/>
      <c r="AH396" s="471"/>
      <c r="AI396" s="471"/>
      <c r="AJ396" s="471"/>
      <c r="AK396" s="472"/>
      <c r="AL396" s="471">
        <v>0</v>
      </c>
      <c r="AM396" s="473">
        <v>0</v>
      </c>
      <c r="AN396" s="471"/>
      <c r="AO396" s="474">
        <v>0</v>
      </c>
      <c r="AP396" s="475"/>
      <c r="AQ396" s="476">
        <v>0</v>
      </c>
      <c r="AR396" s="471"/>
      <c r="AS396" s="471"/>
      <c r="AT396" s="471"/>
      <c r="AU396" s="471"/>
      <c r="AV396" s="477">
        <v>0</v>
      </c>
      <c r="AW396" s="471">
        <v>0</v>
      </c>
      <c r="AX396" s="471"/>
      <c r="AY396" s="473">
        <v>0</v>
      </c>
      <c r="AZ396" s="478"/>
      <c r="BA396" s="479">
        <v>0</v>
      </c>
      <c r="BC396" s="468" t="s">
        <v>2937</v>
      </c>
      <c r="BD396" s="468" t="s">
        <v>2937</v>
      </c>
      <c r="BE396" s="468" t="s">
        <v>2937</v>
      </c>
      <c r="BF396" s="468" t="s">
        <v>2937</v>
      </c>
      <c r="BG396" s="468" t="s">
        <v>1542</v>
      </c>
      <c r="BH396" s="468" t="s">
        <v>2938</v>
      </c>
      <c r="BI396" s="468" t="s">
        <v>1542</v>
      </c>
      <c r="BK396" s="468" t="b">
        <v>1</v>
      </c>
      <c r="BL396" s="468" t="b">
        <v>1</v>
      </c>
      <c r="BM396" s="468" t="b">
        <v>1</v>
      </c>
      <c r="BN396" s="468" t="b">
        <v>1</v>
      </c>
      <c r="BO396" s="468" t="b">
        <v>1</v>
      </c>
      <c r="BP396" s="468" t="b">
        <v>1</v>
      </c>
      <c r="BQ396" s="468" t="b">
        <v>1</v>
      </c>
      <c r="BS396" s="466"/>
    </row>
    <row r="397" spans="1:71" s="480" customFormat="1" ht="12" customHeight="1" x14ac:dyDescent="0.2">
      <c r="A397" s="514">
        <v>16504243</v>
      </c>
      <c r="B397" s="515" t="s">
        <v>3311</v>
      </c>
      <c r="C397" s="483" t="s">
        <v>3312</v>
      </c>
      <c r="D397" s="484" t="s">
        <v>1542</v>
      </c>
      <c r="E397" s="730"/>
      <c r="F397" s="485">
        <v>43025</v>
      </c>
      <c r="G397" s="484"/>
      <c r="H397" s="486" t="s">
        <v>2937</v>
      </c>
      <c r="I397" s="486" t="s">
        <v>2937</v>
      </c>
      <c r="J397" s="486" t="s">
        <v>2937</v>
      </c>
      <c r="K397" s="486" t="s">
        <v>2937</v>
      </c>
      <c r="L397" s="486" t="s">
        <v>1542</v>
      </c>
      <c r="M397" s="486" t="s">
        <v>2938</v>
      </c>
      <c r="N397" s="486" t="s">
        <v>1542</v>
      </c>
      <c r="O397" s="487"/>
      <c r="P397" s="381">
        <v>123727.03</v>
      </c>
      <c r="Q397" s="381">
        <v>117540.68</v>
      </c>
      <c r="R397" s="381">
        <v>111354.33</v>
      </c>
      <c r="S397" s="381">
        <v>105167.98</v>
      </c>
      <c r="T397" s="381">
        <v>98981.63</v>
      </c>
      <c r="U397" s="381">
        <v>92795.28</v>
      </c>
      <c r="V397" s="381">
        <v>86608.93</v>
      </c>
      <c r="W397" s="381">
        <v>80422.58</v>
      </c>
      <c r="X397" s="381">
        <v>74236.23</v>
      </c>
      <c r="Y397" s="381">
        <v>68049.88</v>
      </c>
      <c r="Z397" s="381">
        <v>61863.53</v>
      </c>
      <c r="AA397" s="381">
        <v>55677.18</v>
      </c>
      <c r="AB397" s="381">
        <v>49490.83</v>
      </c>
      <c r="AC397" s="381"/>
      <c r="AD397" s="381"/>
      <c r="AE397" s="381">
        <v>86608.930000000008</v>
      </c>
      <c r="AF397" s="488"/>
      <c r="AG397" s="489"/>
      <c r="AH397" s="490"/>
      <c r="AI397" s="490"/>
      <c r="AJ397" s="490"/>
      <c r="AK397" s="491"/>
      <c r="AL397" s="490">
        <v>0</v>
      </c>
      <c r="AM397" s="492">
        <v>86608.930000000008</v>
      </c>
      <c r="AN397" s="490"/>
      <c r="AO397" s="493">
        <v>86608.930000000008</v>
      </c>
      <c r="AP397" s="490"/>
      <c r="AQ397" s="494">
        <v>49490.83</v>
      </c>
      <c r="AR397" s="490"/>
      <c r="AS397" s="490"/>
      <c r="AT397" s="490"/>
      <c r="AU397" s="490"/>
      <c r="AV397" s="495">
        <v>0</v>
      </c>
      <c r="AW397" s="490">
        <v>49490.83</v>
      </c>
      <c r="AX397" s="490"/>
      <c r="AY397" s="492">
        <v>49490.83</v>
      </c>
      <c r="AZ397" s="731"/>
      <c r="BA397" s="479">
        <v>0</v>
      </c>
      <c r="BC397" s="486" t="s">
        <v>2937</v>
      </c>
      <c r="BD397" s="486" t="s">
        <v>2937</v>
      </c>
      <c r="BE397" s="486" t="s">
        <v>2937</v>
      </c>
      <c r="BF397" s="468" t="s">
        <v>2937</v>
      </c>
      <c r="BG397" s="468" t="s">
        <v>1542</v>
      </c>
      <c r="BH397" s="468" t="s">
        <v>2938</v>
      </c>
      <c r="BI397" s="468" t="s">
        <v>1542</v>
      </c>
      <c r="BK397" s="468" t="b">
        <v>1</v>
      </c>
      <c r="BL397" s="468" t="b">
        <v>1</v>
      </c>
      <c r="BM397" s="468" t="b">
        <v>1</v>
      </c>
      <c r="BN397" s="468" t="b">
        <v>1</v>
      </c>
      <c r="BO397" s="468" t="b">
        <v>1</v>
      </c>
      <c r="BP397" s="468" t="b">
        <v>1</v>
      </c>
      <c r="BQ397" s="468" t="b">
        <v>1</v>
      </c>
      <c r="BS397" s="466"/>
    </row>
    <row r="398" spans="1:71" s="480" customFormat="1" ht="12" customHeight="1" x14ac:dyDescent="0.2">
      <c r="A398" s="496">
        <v>16504251</v>
      </c>
      <c r="B398" s="497" t="s">
        <v>3313</v>
      </c>
      <c r="C398" s="466" t="s">
        <v>1890</v>
      </c>
      <c r="D398" s="467" t="s">
        <v>1542</v>
      </c>
      <c r="E398" s="705"/>
      <c r="F398" s="522"/>
      <c r="G398" s="467"/>
      <c r="H398" s="468" t="s">
        <v>2937</v>
      </c>
      <c r="I398" s="468" t="s">
        <v>2937</v>
      </c>
      <c r="J398" s="468" t="s">
        <v>2937</v>
      </c>
      <c r="K398" s="468" t="s">
        <v>2937</v>
      </c>
      <c r="L398" s="468" t="s">
        <v>1542</v>
      </c>
      <c r="M398" s="468" t="s">
        <v>2938</v>
      </c>
      <c r="N398" s="468" t="s">
        <v>1542</v>
      </c>
      <c r="O398" s="469"/>
      <c r="P398" s="379">
        <v>0</v>
      </c>
      <c r="Q398" s="379">
        <v>0</v>
      </c>
      <c r="R398" s="379">
        <v>0</v>
      </c>
      <c r="S398" s="379">
        <v>0</v>
      </c>
      <c r="T398" s="379">
        <v>0</v>
      </c>
      <c r="U398" s="379">
        <v>0</v>
      </c>
      <c r="V398" s="379">
        <v>0</v>
      </c>
      <c r="W398" s="379">
        <v>0</v>
      </c>
      <c r="X398" s="379">
        <v>0</v>
      </c>
      <c r="Y398" s="379">
        <v>0</v>
      </c>
      <c r="Z398" s="379">
        <v>0</v>
      </c>
      <c r="AA398" s="379">
        <v>0</v>
      </c>
      <c r="AB398" s="379">
        <v>0</v>
      </c>
      <c r="AC398" s="379"/>
      <c r="AD398" s="379"/>
      <c r="AE398" s="379">
        <v>0</v>
      </c>
      <c r="AF398" s="481"/>
      <c r="AG398" s="482"/>
      <c r="AH398" s="471"/>
      <c r="AI398" s="471"/>
      <c r="AJ398" s="471"/>
      <c r="AK398" s="472"/>
      <c r="AL398" s="471">
        <v>0</v>
      </c>
      <c r="AM398" s="473">
        <v>0</v>
      </c>
      <c r="AN398" s="471"/>
      <c r="AO398" s="474">
        <v>0</v>
      </c>
      <c r="AP398" s="475"/>
      <c r="AQ398" s="476">
        <v>0</v>
      </c>
      <c r="AR398" s="471"/>
      <c r="AS398" s="471"/>
      <c r="AT398" s="471"/>
      <c r="AU398" s="471"/>
      <c r="AV398" s="477">
        <v>0</v>
      </c>
      <c r="AW398" s="471">
        <v>0</v>
      </c>
      <c r="AX398" s="471"/>
      <c r="AY398" s="473">
        <v>0</v>
      </c>
      <c r="AZ398" s="478"/>
      <c r="BA398" s="479">
        <v>0</v>
      </c>
      <c r="BC398" s="468" t="s">
        <v>2937</v>
      </c>
      <c r="BD398" s="468" t="s">
        <v>2937</v>
      </c>
      <c r="BE398" s="468" t="s">
        <v>2937</v>
      </c>
      <c r="BF398" s="468" t="s">
        <v>2937</v>
      </c>
      <c r="BG398" s="468" t="s">
        <v>1542</v>
      </c>
      <c r="BH398" s="468" t="s">
        <v>2938</v>
      </c>
      <c r="BI398" s="468" t="s">
        <v>1542</v>
      </c>
      <c r="BK398" s="468" t="b">
        <v>1</v>
      </c>
      <c r="BL398" s="468" t="b">
        <v>1</v>
      </c>
      <c r="BM398" s="468" t="b">
        <v>1</v>
      </c>
      <c r="BN398" s="468" t="b">
        <v>1</v>
      </c>
      <c r="BO398" s="468" t="b">
        <v>1</v>
      </c>
      <c r="BP398" s="468" t="b">
        <v>1</v>
      </c>
      <c r="BQ398" s="468" t="b">
        <v>1</v>
      </c>
      <c r="BS398" s="466"/>
    </row>
    <row r="399" spans="1:71" s="480" customFormat="1" ht="12" customHeight="1" x14ac:dyDescent="0.2">
      <c r="A399" s="496">
        <v>16504253</v>
      </c>
      <c r="B399" s="497" t="s">
        <v>3314</v>
      </c>
      <c r="C399" s="466" t="s">
        <v>1923</v>
      </c>
      <c r="D399" s="467" t="s">
        <v>1542</v>
      </c>
      <c r="E399" s="705"/>
      <c r="F399" s="522"/>
      <c r="G399" s="467"/>
      <c r="H399" s="468" t="s">
        <v>2937</v>
      </c>
      <c r="I399" s="468" t="s">
        <v>2937</v>
      </c>
      <c r="J399" s="468" t="s">
        <v>2937</v>
      </c>
      <c r="K399" s="468" t="s">
        <v>2937</v>
      </c>
      <c r="L399" s="468" t="s">
        <v>1542</v>
      </c>
      <c r="M399" s="468" t="s">
        <v>2938</v>
      </c>
      <c r="N399" s="468" t="s">
        <v>1542</v>
      </c>
      <c r="O399" s="469"/>
      <c r="P399" s="379">
        <v>40899.21</v>
      </c>
      <c r="Q399" s="379">
        <v>36354.85</v>
      </c>
      <c r="R399" s="379">
        <v>31810.49</v>
      </c>
      <c r="S399" s="379">
        <v>28773.31</v>
      </c>
      <c r="T399" s="379">
        <v>23977.759999999998</v>
      </c>
      <c r="U399" s="379">
        <v>19182.21</v>
      </c>
      <c r="V399" s="379">
        <v>14386.66</v>
      </c>
      <c r="W399" s="379">
        <v>9591.11</v>
      </c>
      <c r="X399" s="379">
        <v>4795.5600000000004</v>
      </c>
      <c r="Y399" s="379">
        <v>0</v>
      </c>
      <c r="Z399" s="379">
        <v>0</v>
      </c>
      <c r="AA399" s="379">
        <v>0</v>
      </c>
      <c r="AB399" s="379">
        <v>0</v>
      </c>
      <c r="AC399" s="379"/>
      <c r="AD399" s="379"/>
      <c r="AE399" s="379">
        <v>15776.796250000001</v>
      </c>
      <c r="AF399" s="481"/>
      <c r="AG399" s="482"/>
      <c r="AH399" s="471"/>
      <c r="AI399" s="471"/>
      <c r="AJ399" s="471"/>
      <c r="AK399" s="472"/>
      <c r="AL399" s="471">
        <v>0</v>
      </c>
      <c r="AM399" s="473">
        <v>15776.796250000001</v>
      </c>
      <c r="AN399" s="471"/>
      <c r="AO399" s="474">
        <v>15776.796250000001</v>
      </c>
      <c r="AP399" s="475"/>
      <c r="AQ399" s="476">
        <v>0</v>
      </c>
      <c r="AR399" s="471"/>
      <c r="AS399" s="471"/>
      <c r="AT399" s="471"/>
      <c r="AU399" s="471"/>
      <c r="AV399" s="477">
        <v>0</v>
      </c>
      <c r="AW399" s="471">
        <v>0</v>
      </c>
      <c r="AX399" s="471"/>
      <c r="AY399" s="473">
        <v>0</v>
      </c>
      <c r="AZ399" s="478"/>
      <c r="BA399" s="479">
        <v>0</v>
      </c>
      <c r="BC399" s="468" t="s">
        <v>2937</v>
      </c>
      <c r="BD399" s="468" t="s">
        <v>2937</v>
      </c>
      <c r="BE399" s="468" t="s">
        <v>2937</v>
      </c>
      <c r="BF399" s="468" t="s">
        <v>2937</v>
      </c>
      <c r="BG399" s="468" t="s">
        <v>1542</v>
      </c>
      <c r="BH399" s="468" t="s">
        <v>2938</v>
      </c>
      <c r="BI399" s="468" t="s">
        <v>1542</v>
      </c>
      <c r="BK399" s="468" t="b">
        <v>1</v>
      </c>
      <c r="BL399" s="468" t="b">
        <v>1</v>
      </c>
      <c r="BM399" s="468" t="b">
        <v>1</v>
      </c>
      <c r="BN399" s="468" t="b">
        <v>1</v>
      </c>
      <c r="BO399" s="468" t="b">
        <v>1</v>
      </c>
      <c r="BP399" s="468" t="b">
        <v>1</v>
      </c>
      <c r="BQ399" s="468" t="b">
        <v>1</v>
      </c>
      <c r="BS399" s="466"/>
    </row>
    <row r="400" spans="1:71" s="480" customFormat="1" ht="12" customHeight="1" x14ac:dyDescent="0.2">
      <c r="A400" s="496">
        <v>16504261</v>
      </c>
      <c r="B400" s="497" t="s">
        <v>3315</v>
      </c>
      <c r="C400" s="466" t="s">
        <v>1882</v>
      </c>
      <c r="D400" s="467" t="s">
        <v>1542</v>
      </c>
      <c r="E400" s="705"/>
      <c r="F400" s="522"/>
      <c r="G400" s="467"/>
      <c r="H400" s="468" t="s">
        <v>2937</v>
      </c>
      <c r="I400" s="468" t="s">
        <v>2937</v>
      </c>
      <c r="J400" s="468" t="s">
        <v>2937</v>
      </c>
      <c r="K400" s="468" t="s">
        <v>2937</v>
      </c>
      <c r="L400" s="468" t="s">
        <v>1542</v>
      </c>
      <c r="M400" s="468" t="s">
        <v>2938</v>
      </c>
      <c r="N400" s="468" t="s">
        <v>1542</v>
      </c>
      <c r="O400" s="469"/>
      <c r="P400" s="379">
        <v>414887.64</v>
      </c>
      <c r="Q400" s="379">
        <v>414887.64</v>
      </c>
      <c r="R400" s="379">
        <v>727436.04</v>
      </c>
      <c r="S400" s="379">
        <v>727436.04</v>
      </c>
      <c r="T400" s="379">
        <v>940143.24</v>
      </c>
      <c r="U400" s="379">
        <v>940143.24</v>
      </c>
      <c r="V400" s="379">
        <v>940143.24</v>
      </c>
      <c r="W400" s="379">
        <v>1154876.43</v>
      </c>
      <c r="X400" s="379">
        <v>1154876.43</v>
      </c>
      <c r="Y400" s="379">
        <v>1154876.43</v>
      </c>
      <c r="Z400" s="379">
        <v>1613761.45</v>
      </c>
      <c r="AA400" s="379">
        <v>1613761.45</v>
      </c>
      <c r="AB400" s="379">
        <v>1613761.45</v>
      </c>
      <c r="AC400" s="379"/>
      <c r="AD400" s="379"/>
      <c r="AE400" s="379">
        <v>1033055.5145833333</v>
      </c>
      <c r="AF400" s="481"/>
      <c r="AG400" s="482"/>
      <c r="AH400" s="471"/>
      <c r="AI400" s="471"/>
      <c r="AJ400" s="471"/>
      <c r="AK400" s="472"/>
      <c r="AL400" s="471">
        <v>0</v>
      </c>
      <c r="AM400" s="473">
        <v>1033055.5145833333</v>
      </c>
      <c r="AN400" s="471"/>
      <c r="AO400" s="474">
        <v>1033055.5145833333</v>
      </c>
      <c r="AP400" s="475"/>
      <c r="AQ400" s="476">
        <v>1613761.45</v>
      </c>
      <c r="AR400" s="471"/>
      <c r="AS400" s="471"/>
      <c r="AT400" s="471"/>
      <c r="AU400" s="471"/>
      <c r="AV400" s="477">
        <v>0</v>
      </c>
      <c r="AW400" s="471">
        <v>1613761.45</v>
      </c>
      <c r="AX400" s="471"/>
      <c r="AY400" s="473">
        <v>1613761.45</v>
      </c>
      <c r="AZ400" s="478"/>
      <c r="BA400" s="479">
        <v>0</v>
      </c>
      <c r="BC400" s="468" t="s">
        <v>2937</v>
      </c>
      <c r="BD400" s="468" t="s">
        <v>2937</v>
      </c>
      <c r="BE400" s="468" t="s">
        <v>2937</v>
      </c>
      <c r="BF400" s="468" t="s">
        <v>2937</v>
      </c>
      <c r="BG400" s="468" t="s">
        <v>1542</v>
      </c>
      <c r="BH400" s="468" t="s">
        <v>2938</v>
      </c>
      <c r="BI400" s="468" t="s">
        <v>1542</v>
      </c>
      <c r="BK400" s="468" t="b">
        <v>1</v>
      </c>
      <c r="BL400" s="468" t="b">
        <v>1</v>
      </c>
      <c r="BM400" s="468" t="b">
        <v>1</v>
      </c>
      <c r="BN400" s="468" t="b">
        <v>1</v>
      </c>
      <c r="BO400" s="468" t="b">
        <v>1</v>
      </c>
      <c r="BP400" s="468" t="b">
        <v>1</v>
      </c>
      <c r="BQ400" s="468" t="b">
        <v>1</v>
      </c>
      <c r="BS400" s="466"/>
    </row>
    <row r="401" spans="1:71" s="480" customFormat="1" ht="12" customHeight="1" x14ac:dyDescent="0.2">
      <c r="A401" s="496">
        <v>16504271</v>
      </c>
      <c r="B401" s="497" t="s">
        <v>3316</v>
      </c>
      <c r="C401" s="466" t="s">
        <v>1883</v>
      </c>
      <c r="D401" s="467" t="s">
        <v>1542</v>
      </c>
      <c r="E401" s="705"/>
      <c r="F401" s="522"/>
      <c r="G401" s="467"/>
      <c r="H401" s="468" t="s">
        <v>2937</v>
      </c>
      <c r="I401" s="468" t="s">
        <v>2937</v>
      </c>
      <c r="J401" s="468" t="s">
        <v>2937</v>
      </c>
      <c r="K401" s="468" t="s">
        <v>2937</v>
      </c>
      <c r="L401" s="468" t="s">
        <v>1542</v>
      </c>
      <c r="M401" s="468" t="s">
        <v>2938</v>
      </c>
      <c r="N401" s="468" t="s">
        <v>1542</v>
      </c>
      <c r="O401" s="469"/>
      <c r="P401" s="379">
        <v>227732.73</v>
      </c>
      <c r="Q401" s="379">
        <v>227732.73</v>
      </c>
      <c r="R401" s="379">
        <v>399291.25</v>
      </c>
      <c r="S401" s="379">
        <v>399291.25</v>
      </c>
      <c r="T401" s="379">
        <v>516046.7</v>
      </c>
      <c r="U401" s="379">
        <v>516046.7</v>
      </c>
      <c r="V401" s="379">
        <v>516046.7</v>
      </c>
      <c r="W401" s="379">
        <v>633914.21</v>
      </c>
      <c r="X401" s="379">
        <v>633914.21</v>
      </c>
      <c r="Y401" s="379">
        <v>633914.21</v>
      </c>
      <c r="Z401" s="379">
        <v>885797.21</v>
      </c>
      <c r="AA401" s="379">
        <v>885797.21</v>
      </c>
      <c r="AB401" s="379">
        <v>885797.21</v>
      </c>
      <c r="AC401" s="379"/>
      <c r="AD401" s="379"/>
      <c r="AE401" s="379">
        <v>567046.4458333333</v>
      </c>
      <c r="AF401" s="481"/>
      <c r="AG401" s="482"/>
      <c r="AH401" s="471"/>
      <c r="AI401" s="471"/>
      <c r="AJ401" s="471"/>
      <c r="AK401" s="472"/>
      <c r="AL401" s="471">
        <v>0</v>
      </c>
      <c r="AM401" s="473">
        <v>567046.4458333333</v>
      </c>
      <c r="AN401" s="471"/>
      <c r="AO401" s="474">
        <v>567046.4458333333</v>
      </c>
      <c r="AP401" s="475"/>
      <c r="AQ401" s="476">
        <v>885797.21</v>
      </c>
      <c r="AR401" s="471"/>
      <c r="AS401" s="471"/>
      <c r="AT401" s="471"/>
      <c r="AU401" s="471"/>
      <c r="AV401" s="477">
        <v>0</v>
      </c>
      <c r="AW401" s="471">
        <v>885797.21</v>
      </c>
      <c r="AX401" s="471"/>
      <c r="AY401" s="473">
        <v>885797.21</v>
      </c>
      <c r="AZ401" s="478"/>
      <c r="BA401" s="479">
        <v>0</v>
      </c>
      <c r="BC401" s="468" t="s">
        <v>2937</v>
      </c>
      <c r="BD401" s="468" t="s">
        <v>2937</v>
      </c>
      <c r="BE401" s="468" t="s">
        <v>2937</v>
      </c>
      <c r="BF401" s="468" t="s">
        <v>2937</v>
      </c>
      <c r="BG401" s="468" t="s">
        <v>1542</v>
      </c>
      <c r="BH401" s="468" t="s">
        <v>2938</v>
      </c>
      <c r="BI401" s="468" t="s">
        <v>1542</v>
      </c>
      <c r="BK401" s="468" t="b">
        <v>1</v>
      </c>
      <c r="BL401" s="468" t="b">
        <v>1</v>
      </c>
      <c r="BM401" s="468" t="b">
        <v>1</v>
      </c>
      <c r="BN401" s="468" t="b">
        <v>1</v>
      </c>
      <c r="BO401" s="468" t="b">
        <v>1</v>
      </c>
      <c r="BP401" s="468" t="b">
        <v>1</v>
      </c>
      <c r="BQ401" s="468" t="b">
        <v>1</v>
      </c>
      <c r="BS401" s="466"/>
    </row>
    <row r="402" spans="1:71" s="480" customFormat="1" ht="12" customHeight="1" x14ac:dyDescent="0.2">
      <c r="A402" s="496">
        <v>16504273</v>
      </c>
      <c r="B402" s="497" t="s">
        <v>3317</v>
      </c>
      <c r="C402" s="466" t="s">
        <v>1924</v>
      </c>
      <c r="D402" s="467" t="s">
        <v>1542</v>
      </c>
      <c r="E402" s="705"/>
      <c r="F402" s="522"/>
      <c r="G402" s="467"/>
      <c r="H402" s="468" t="s">
        <v>2937</v>
      </c>
      <c r="I402" s="468" t="s">
        <v>2937</v>
      </c>
      <c r="J402" s="468" t="s">
        <v>2937</v>
      </c>
      <c r="K402" s="468" t="s">
        <v>2937</v>
      </c>
      <c r="L402" s="468" t="s">
        <v>1542</v>
      </c>
      <c r="M402" s="468" t="s">
        <v>2938</v>
      </c>
      <c r="N402" s="468" t="s">
        <v>1542</v>
      </c>
      <c r="O402" s="469"/>
      <c r="P402" s="379">
        <v>28317.86</v>
      </c>
      <c r="Q402" s="379">
        <v>14158.91</v>
      </c>
      <c r="R402" s="379">
        <v>0</v>
      </c>
      <c r="S402" s="379">
        <v>0</v>
      </c>
      <c r="T402" s="379">
        <v>0</v>
      </c>
      <c r="U402" s="379">
        <v>0</v>
      </c>
      <c r="V402" s="379">
        <v>0</v>
      </c>
      <c r="W402" s="379">
        <v>0</v>
      </c>
      <c r="X402" s="379">
        <v>0</v>
      </c>
      <c r="Y402" s="379">
        <v>0</v>
      </c>
      <c r="Z402" s="379">
        <v>0</v>
      </c>
      <c r="AA402" s="379">
        <v>0</v>
      </c>
      <c r="AB402" s="379">
        <v>0</v>
      </c>
      <c r="AC402" s="379"/>
      <c r="AD402" s="379"/>
      <c r="AE402" s="379">
        <v>2359.8200000000002</v>
      </c>
      <c r="AF402" s="481"/>
      <c r="AG402" s="482"/>
      <c r="AH402" s="471"/>
      <c r="AI402" s="471"/>
      <c r="AJ402" s="471"/>
      <c r="AK402" s="472"/>
      <c r="AL402" s="471">
        <v>0</v>
      </c>
      <c r="AM402" s="473">
        <v>2359.8200000000002</v>
      </c>
      <c r="AN402" s="471"/>
      <c r="AO402" s="474">
        <v>2359.8200000000002</v>
      </c>
      <c r="AP402" s="475"/>
      <c r="AQ402" s="476">
        <v>0</v>
      </c>
      <c r="AR402" s="471"/>
      <c r="AS402" s="471"/>
      <c r="AT402" s="471"/>
      <c r="AU402" s="471"/>
      <c r="AV402" s="477">
        <v>0</v>
      </c>
      <c r="AW402" s="471">
        <v>0</v>
      </c>
      <c r="AX402" s="471"/>
      <c r="AY402" s="473">
        <v>0</v>
      </c>
      <c r="AZ402" s="478"/>
      <c r="BA402" s="479">
        <v>0</v>
      </c>
      <c r="BC402" s="468" t="s">
        <v>2937</v>
      </c>
      <c r="BD402" s="468" t="s">
        <v>2937</v>
      </c>
      <c r="BE402" s="468" t="s">
        <v>2937</v>
      </c>
      <c r="BF402" s="468" t="s">
        <v>2937</v>
      </c>
      <c r="BG402" s="468" t="s">
        <v>1542</v>
      </c>
      <c r="BH402" s="468" t="s">
        <v>2938</v>
      </c>
      <c r="BI402" s="468" t="s">
        <v>1542</v>
      </c>
      <c r="BK402" s="468" t="b">
        <v>1</v>
      </c>
      <c r="BL402" s="468" t="b">
        <v>1</v>
      </c>
      <c r="BM402" s="468" t="b">
        <v>1</v>
      </c>
      <c r="BN402" s="468" t="b">
        <v>1</v>
      </c>
      <c r="BO402" s="468" t="b">
        <v>1</v>
      </c>
      <c r="BP402" s="468" t="b">
        <v>1</v>
      </c>
      <c r="BQ402" s="468" t="b">
        <v>1</v>
      </c>
      <c r="BS402" s="466"/>
    </row>
    <row r="403" spans="1:71" s="480" customFormat="1" ht="12" customHeight="1" x14ac:dyDescent="0.2">
      <c r="A403" s="514">
        <v>16504281</v>
      </c>
      <c r="B403" s="515" t="s">
        <v>3318</v>
      </c>
      <c r="C403" s="760" t="s">
        <v>1925</v>
      </c>
      <c r="D403" s="484" t="s">
        <v>1542</v>
      </c>
      <c r="E403" s="730"/>
      <c r="F403" s="501">
        <v>42995</v>
      </c>
      <c r="G403" s="484"/>
      <c r="H403" s="486" t="s">
        <v>2937</v>
      </c>
      <c r="I403" s="486" t="s">
        <v>2937</v>
      </c>
      <c r="J403" s="486" t="s">
        <v>2937</v>
      </c>
      <c r="K403" s="486" t="s">
        <v>2937</v>
      </c>
      <c r="L403" s="486" t="s">
        <v>1542</v>
      </c>
      <c r="M403" s="486" t="s">
        <v>2938</v>
      </c>
      <c r="N403" s="486" t="s">
        <v>1542</v>
      </c>
      <c r="O403" s="487"/>
      <c r="P403" s="381">
        <v>6624.95</v>
      </c>
      <c r="Q403" s="381">
        <v>6624.95</v>
      </c>
      <c r="R403" s="381">
        <v>11615.74</v>
      </c>
      <c r="S403" s="381">
        <v>11615.74</v>
      </c>
      <c r="T403" s="381">
        <v>15012.26</v>
      </c>
      <c r="U403" s="381">
        <v>15012.26</v>
      </c>
      <c r="V403" s="381">
        <v>15012.26</v>
      </c>
      <c r="W403" s="381">
        <v>18441.14</v>
      </c>
      <c r="X403" s="381">
        <v>18441.14</v>
      </c>
      <c r="Y403" s="381">
        <v>18441.14</v>
      </c>
      <c r="Z403" s="381">
        <v>25768.639999999999</v>
      </c>
      <c r="AA403" s="381">
        <v>25768.639999999999</v>
      </c>
      <c r="AB403" s="381">
        <v>25768.639999999999</v>
      </c>
      <c r="AC403" s="381"/>
      <c r="AD403" s="381"/>
      <c r="AE403" s="381">
        <v>16495.892083333336</v>
      </c>
      <c r="AF403" s="488"/>
      <c r="AG403" s="489"/>
      <c r="AH403" s="490"/>
      <c r="AI403" s="490"/>
      <c r="AJ403" s="490"/>
      <c r="AK403" s="491"/>
      <c r="AL403" s="490">
        <v>0</v>
      </c>
      <c r="AM403" s="492">
        <v>16495.892083333336</v>
      </c>
      <c r="AN403" s="490"/>
      <c r="AO403" s="493">
        <v>16495.892083333336</v>
      </c>
      <c r="AP403" s="490"/>
      <c r="AQ403" s="494">
        <v>25768.639999999999</v>
      </c>
      <c r="AR403" s="490"/>
      <c r="AS403" s="490"/>
      <c r="AT403" s="490"/>
      <c r="AU403" s="490"/>
      <c r="AV403" s="495">
        <v>0</v>
      </c>
      <c r="AW403" s="490">
        <v>25768.639999999999</v>
      </c>
      <c r="AX403" s="490"/>
      <c r="AY403" s="492">
        <v>25768.639999999999</v>
      </c>
      <c r="AZ403" s="731"/>
      <c r="BA403" s="479">
        <v>0</v>
      </c>
      <c r="BC403" s="486" t="s">
        <v>2937</v>
      </c>
      <c r="BD403" s="486" t="s">
        <v>2937</v>
      </c>
      <c r="BE403" s="486" t="s">
        <v>2937</v>
      </c>
      <c r="BF403" s="468" t="s">
        <v>2937</v>
      </c>
      <c r="BG403" s="468" t="s">
        <v>1542</v>
      </c>
      <c r="BH403" s="468" t="s">
        <v>2938</v>
      </c>
      <c r="BI403" s="468" t="s">
        <v>1542</v>
      </c>
      <c r="BK403" s="468" t="b">
        <v>1</v>
      </c>
      <c r="BL403" s="468" t="b">
        <v>1</v>
      </c>
      <c r="BM403" s="468" t="b">
        <v>1</v>
      </c>
      <c r="BN403" s="468" t="b">
        <v>1</v>
      </c>
      <c r="BO403" s="468" t="b">
        <v>1</v>
      </c>
      <c r="BP403" s="468" t="b">
        <v>1</v>
      </c>
      <c r="BQ403" s="468" t="b">
        <v>1</v>
      </c>
      <c r="BS403" s="466"/>
    </row>
    <row r="404" spans="1:71" s="480" customFormat="1" ht="12" customHeight="1" x14ac:dyDescent="0.2">
      <c r="A404" s="516">
        <v>16504283</v>
      </c>
      <c r="B404" s="517" t="s">
        <v>3319</v>
      </c>
      <c r="C404" s="466" t="s">
        <v>1926</v>
      </c>
      <c r="D404" s="467" t="s">
        <v>1542</v>
      </c>
      <c r="E404" s="705"/>
      <c r="F404" s="522"/>
      <c r="G404" s="467"/>
      <c r="H404" s="468" t="s">
        <v>2937</v>
      </c>
      <c r="I404" s="468" t="s">
        <v>2937</v>
      </c>
      <c r="J404" s="468" t="s">
        <v>2937</v>
      </c>
      <c r="K404" s="468" t="s">
        <v>2937</v>
      </c>
      <c r="L404" s="468" t="s">
        <v>1542</v>
      </c>
      <c r="M404" s="468" t="s">
        <v>2938</v>
      </c>
      <c r="N404" s="468" t="s">
        <v>1542</v>
      </c>
      <c r="O404" s="500"/>
      <c r="P404" s="379">
        <v>43249.07</v>
      </c>
      <c r="Q404" s="379">
        <v>37070.620000000003</v>
      </c>
      <c r="R404" s="379">
        <v>30892.17</v>
      </c>
      <c r="S404" s="379">
        <v>24713.72</v>
      </c>
      <c r="T404" s="379">
        <v>18535.27</v>
      </c>
      <c r="U404" s="379">
        <v>12356.82</v>
      </c>
      <c r="V404" s="379">
        <v>6178.37</v>
      </c>
      <c r="W404" s="379">
        <v>0</v>
      </c>
      <c r="X404" s="379">
        <v>0</v>
      </c>
      <c r="Y404" s="379">
        <v>0</v>
      </c>
      <c r="Z404" s="379">
        <v>0</v>
      </c>
      <c r="AA404" s="379">
        <v>0</v>
      </c>
      <c r="AB404" s="379">
        <v>0</v>
      </c>
      <c r="AC404" s="379"/>
      <c r="AD404" s="379"/>
      <c r="AE404" s="379">
        <v>12614.292083333334</v>
      </c>
      <c r="AF404" s="481"/>
      <c r="AG404" s="482"/>
      <c r="AH404" s="471"/>
      <c r="AI404" s="471"/>
      <c r="AJ404" s="471"/>
      <c r="AK404" s="472"/>
      <c r="AL404" s="471">
        <v>0</v>
      </c>
      <c r="AM404" s="473">
        <v>12614.292083333334</v>
      </c>
      <c r="AN404" s="471"/>
      <c r="AO404" s="474">
        <v>12614.292083333334</v>
      </c>
      <c r="AP404" s="471"/>
      <c r="AQ404" s="476">
        <v>0</v>
      </c>
      <c r="AR404" s="471"/>
      <c r="AS404" s="471"/>
      <c r="AT404" s="471"/>
      <c r="AU404" s="471"/>
      <c r="AV404" s="477">
        <v>0</v>
      </c>
      <c r="AW404" s="471">
        <v>0</v>
      </c>
      <c r="AX404" s="471"/>
      <c r="AY404" s="473">
        <v>0</v>
      </c>
      <c r="AZ404" s="478"/>
      <c r="BA404" s="479">
        <v>0</v>
      </c>
      <c r="BC404" s="468" t="s">
        <v>2937</v>
      </c>
      <c r="BD404" s="468" t="s">
        <v>2937</v>
      </c>
      <c r="BE404" s="468" t="s">
        <v>2937</v>
      </c>
      <c r="BF404" s="468" t="s">
        <v>2937</v>
      </c>
      <c r="BG404" s="468" t="s">
        <v>1542</v>
      </c>
      <c r="BH404" s="468" t="s">
        <v>2938</v>
      </c>
      <c r="BI404" s="468" t="s">
        <v>1542</v>
      </c>
      <c r="BK404" s="468" t="b">
        <v>1</v>
      </c>
      <c r="BL404" s="468" t="b">
        <v>1</v>
      </c>
      <c r="BM404" s="468" t="b">
        <v>1</v>
      </c>
      <c r="BN404" s="468" t="b">
        <v>1</v>
      </c>
      <c r="BO404" s="468" t="b">
        <v>1</v>
      </c>
      <c r="BP404" s="468" t="b">
        <v>1</v>
      </c>
      <c r="BQ404" s="468" t="b">
        <v>1</v>
      </c>
      <c r="BS404" s="466"/>
    </row>
    <row r="405" spans="1:71" s="480" customFormat="1" ht="12" customHeight="1" x14ac:dyDescent="0.2">
      <c r="A405" s="514">
        <v>16504293</v>
      </c>
      <c r="B405" s="515" t="s">
        <v>3320</v>
      </c>
      <c r="C405" s="483" t="s">
        <v>1927</v>
      </c>
      <c r="D405" s="484" t="s">
        <v>1542</v>
      </c>
      <c r="E405" s="730"/>
      <c r="F405" s="501">
        <v>42842</v>
      </c>
      <c r="G405" s="484"/>
      <c r="H405" s="486" t="s">
        <v>2937</v>
      </c>
      <c r="I405" s="486" t="s">
        <v>2937</v>
      </c>
      <c r="J405" s="486" t="s">
        <v>2937</v>
      </c>
      <c r="K405" s="486" t="s">
        <v>2937</v>
      </c>
      <c r="L405" s="486" t="s">
        <v>1542</v>
      </c>
      <c r="M405" s="486" t="s">
        <v>2938</v>
      </c>
      <c r="N405" s="486" t="s">
        <v>1542</v>
      </c>
      <c r="O405" s="487"/>
      <c r="P405" s="381">
        <v>209718.96</v>
      </c>
      <c r="Q405" s="381">
        <v>188747.06</v>
      </c>
      <c r="R405" s="381">
        <v>167775.16</v>
      </c>
      <c r="S405" s="381">
        <v>146803.26</v>
      </c>
      <c r="T405" s="381">
        <v>125831.36</v>
      </c>
      <c r="U405" s="381">
        <v>104859.46</v>
      </c>
      <c r="V405" s="381">
        <v>83887.56</v>
      </c>
      <c r="W405" s="381">
        <v>62915.66</v>
      </c>
      <c r="X405" s="381">
        <v>41943.76</v>
      </c>
      <c r="Y405" s="381">
        <v>16505.75</v>
      </c>
      <c r="Z405" s="381">
        <v>0</v>
      </c>
      <c r="AA405" s="381">
        <v>0</v>
      </c>
      <c r="AB405" s="381">
        <v>0</v>
      </c>
      <c r="AC405" s="381"/>
      <c r="AD405" s="381"/>
      <c r="AE405" s="381">
        <v>87010.709166666653</v>
      </c>
      <c r="AF405" s="488"/>
      <c r="AG405" s="489"/>
      <c r="AH405" s="490"/>
      <c r="AI405" s="490"/>
      <c r="AJ405" s="490"/>
      <c r="AK405" s="491"/>
      <c r="AL405" s="490">
        <v>0</v>
      </c>
      <c r="AM405" s="492">
        <v>87010.709166666653</v>
      </c>
      <c r="AN405" s="490"/>
      <c r="AO405" s="493">
        <v>87010.709166666653</v>
      </c>
      <c r="AP405" s="490"/>
      <c r="AQ405" s="494">
        <v>0</v>
      </c>
      <c r="AR405" s="490"/>
      <c r="AS405" s="490"/>
      <c r="AT405" s="490"/>
      <c r="AU405" s="490"/>
      <c r="AV405" s="495">
        <v>0</v>
      </c>
      <c r="AW405" s="490">
        <v>0</v>
      </c>
      <c r="AX405" s="490"/>
      <c r="AY405" s="492">
        <v>0</v>
      </c>
      <c r="AZ405" s="731"/>
      <c r="BA405" s="479">
        <v>0</v>
      </c>
      <c r="BC405" s="486" t="s">
        <v>2937</v>
      </c>
      <c r="BD405" s="486" t="s">
        <v>2937</v>
      </c>
      <c r="BE405" s="486" t="s">
        <v>2937</v>
      </c>
      <c r="BF405" s="468" t="s">
        <v>2937</v>
      </c>
      <c r="BG405" s="468" t="s">
        <v>1542</v>
      </c>
      <c r="BH405" s="468" t="s">
        <v>2938</v>
      </c>
      <c r="BI405" s="468" t="s">
        <v>1542</v>
      </c>
      <c r="BK405" s="468" t="b">
        <v>1</v>
      </c>
      <c r="BL405" s="468" t="b">
        <v>1</v>
      </c>
      <c r="BM405" s="468" t="b">
        <v>1</v>
      </c>
      <c r="BN405" s="468" t="b">
        <v>1</v>
      </c>
      <c r="BO405" s="468" t="b">
        <v>1</v>
      </c>
      <c r="BP405" s="468" t="b">
        <v>1</v>
      </c>
      <c r="BQ405" s="468" t="b">
        <v>1</v>
      </c>
      <c r="BS405" s="466"/>
    </row>
    <row r="406" spans="1:71" s="480" customFormat="1" ht="12" customHeight="1" x14ac:dyDescent="0.2">
      <c r="A406" s="514">
        <v>16504303</v>
      </c>
      <c r="B406" s="515" t="s">
        <v>3321</v>
      </c>
      <c r="C406" s="756" t="s">
        <v>1928</v>
      </c>
      <c r="D406" s="484" t="s">
        <v>1542</v>
      </c>
      <c r="E406" s="730"/>
      <c r="F406" s="511">
        <v>42964</v>
      </c>
      <c r="G406" s="484"/>
      <c r="H406" s="486" t="s">
        <v>2937</v>
      </c>
      <c r="I406" s="486" t="s">
        <v>2937</v>
      </c>
      <c r="J406" s="486" t="s">
        <v>2937</v>
      </c>
      <c r="K406" s="486" t="s">
        <v>2937</v>
      </c>
      <c r="L406" s="486" t="s">
        <v>1542</v>
      </c>
      <c r="M406" s="486" t="s">
        <v>2938</v>
      </c>
      <c r="N406" s="486" t="s">
        <v>1542</v>
      </c>
      <c r="O406" s="487"/>
      <c r="P406" s="381">
        <v>222333.93</v>
      </c>
      <c r="Q406" s="381">
        <v>208438.06</v>
      </c>
      <c r="R406" s="381">
        <v>194542.19</v>
      </c>
      <c r="S406" s="381">
        <v>180646.32</v>
      </c>
      <c r="T406" s="381">
        <v>166750.45000000001</v>
      </c>
      <c r="U406" s="381">
        <v>152854.57999999999</v>
      </c>
      <c r="V406" s="381">
        <v>138958.71</v>
      </c>
      <c r="W406" s="381">
        <v>125062.84</v>
      </c>
      <c r="X406" s="381">
        <v>111166.97</v>
      </c>
      <c r="Y406" s="381">
        <v>97271.1</v>
      </c>
      <c r="Z406" s="381">
        <v>83375.23</v>
      </c>
      <c r="AA406" s="381">
        <v>69479.360000000001</v>
      </c>
      <c r="AB406" s="381">
        <v>55583.49</v>
      </c>
      <c r="AC406" s="381"/>
      <c r="AD406" s="381"/>
      <c r="AE406" s="381">
        <v>138958.71</v>
      </c>
      <c r="AF406" s="488"/>
      <c r="AG406" s="489"/>
      <c r="AH406" s="490"/>
      <c r="AI406" s="490"/>
      <c r="AJ406" s="490"/>
      <c r="AK406" s="491"/>
      <c r="AL406" s="490">
        <v>0</v>
      </c>
      <c r="AM406" s="492">
        <v>138958.71</v>
      </c>
      <c r="AN406" s="490"/>
      <c r="AO406" s="493">
        <v>138958.71</v>
      </c>
      <c r="AP406" s="490"/>
      <c r="AQ406" s="494">
        <v>55583.49</v>
      </c>
      <c r="AR406" s="490"/>
      <c r="AS406" s="490"/>
      <c r="AT406" s="490"/>
      <c r="AU406" s="490"/>
      <c r="AV406" s="495">
        <v>0</v>
      </c>
      <c r="AW406" s="490">
        <v>55583.49</v>
      </c>
      <c r="AX406" s="490"/>
      <c r="AY406" s="492">
        <v>55583.49</v>
      </c>
      <c r="AZ406" s="731"/>
      <c r="BA406" s="479">
        <v>0</v>
      </c>
      <c r="BC406" s="486" t="s">
        <v>2937</v>
      </c>
      <c r="BD406" s="486" t="s">
        <v>2937</v>
      </c>
      <c r="BE406" s="486" t="s">
        <v>2937</v>
      </c>
      <c r="BF406" s="468" t="s">
        <v>2937</v>
      </c>
      <c r="BG406" s="468" t="s">
        <v>1542</v>
      </c>
      <c r="BH406" s="468" t="s">
        <v>2938</v>
      </c>
      <c r="BI406" s="468" t="s">
        <v>1542</v>
      </c>
      <c r="BK406" s="468" t="b">
        <v>1</v>
      </c>
      <c r="BL406" s="468" t="b">
        <v>1</v>
      </c>
      <c r="BM406" s="468" t="b">
        <v>1</v>
      </c>
      <c r="BN406" s="468" t="b">
        <v>1</v>
      </c>
      <c r="BO406" s="468" t="b">
        <v>1</v>
      </c>
      <c r="BP406" s="468" t="b">
        <v>1</v>
      </c>
      <c r="BQ406" s="468" t="b">
        <v>1</v>
      </c>
      <c r="BS406" s="466"/>
    </row>
    <row r="407" spans="1:71" s="480" customFormat="1" ht="12" customHeight="1" x14ac:dyDescent="0.2">
      <c r="A407" s="514">
        <v>16504313</v>
      </c>
      <c r="B407" s="515" t="s">
        <v>3322</v>
      </c>
      <c r="C407" s="756" t="s">
        <v>1929</v>
      </c>
      <c r="D407" s="484" t="s">
        <v>1542</v>
      </c>
      <c r="E407" s="730"/>
      <c r="F407" s="501">
        <v>42964</v>
      </c>
      <c r="G407" s="484"/>
      <c r="H407" s="486" t="s">
        <v>2937</v>
      </c>
      <c r="I407" s="486" t="s">
        <v>2937</v>
      </c>
      <c r="J407" s="486" t="s">
        <v>2937</v>
      </c>
      <c r="K407" s="486" t="s">
        <v>2937</v>
      </c>
      <c r="L407" s="486" t="s">
        <v>1542</v>
      </c>
      <c r="M407" s="486" t="s">
        <v>2938</v>
      </c>
      <c r="N407" s="486" t="s">
        <v>1542</v>
      </c>
      <c r="O407" s="487"/>
      <c r="P407" s="381">
        <v>559324.82999999996</v>
      </c>
      <c r="Q407" s="381">
        <v>524367.03</v>
      </c>
      <c r="R407" s="381">
        <v>489409.23</v>
      </c>
      <c r="S407" s="381">
        <v>454451.43</v>
      </c>
      <c r="T407" s="381">
        <v>552234.07999999996</v>
      </c>
      <c r="U407" s="381">
        <v>513868.21</v>
      </c>
      <c r="V407" s="381">
        <v>474600.07</v>
      </c>
      <c r="W407" s="381">
        <v>372874.2</v>
      </c>
      <c r="X407" s="381">
        <v>334508.33</v>
      </c>
      <c r="Y407" s="381">
        <v>296142.46000000002</v>
      </c>
      <c r="Z407" s="381">
        <v>257776.59</v>
      </c>
      <c r="AA407" s="381">
        <v>219410.72</v>
      </c>
      <c r="AB407" s="381">
        <v>181044.85</v>
      </c>
      <c r="AC407" s="381"/>
      <c r="AD407" s="381"/>
      <c r="AE407" s="381">
        <v>404985.59916666662</v>
      </c>
      <c r="AF407" s="488"/>
      <c r="AG407" s="489"/>
      <c r="AH407" s="490"/>
      <c r="AI407" s="490"/>
      <c r="AJ407" s="490"/>
      <c r="AK407" s="491"/>
      <c r="AL407" s="490">
        <v>0</v>
      </c>
      <c r="AM407" s="492">
        <v>404985.59916666662</v>
      </c>
      <c r="AN407" s="490"/>
      <c r="AO407" s="493">
        <v>404985.59916666662</v>
      </c>
      <c r="AP407" s="490"/>
      <c r="AQ407" s="494">
        <v>181044.85</v>
      </c>
      <c r="AR407" s="490"/>
      <c r="AS407" s="490"/>
      <c r="AT407" s="490"/>
      <c r="AU407" s="490"/>
      <c r="AV407" s="495">
        <v>0</v>
      </c>
      <c r="AW407" s="490">
        <v>181044.85</v>
      </c>
      <c r="AX407" s="490"/>
      <c r="AY407" s="492">
        <v>181044.85</v>
      </c>
      <c r="AZ407" s="731"/>
      <c r="BA407" s="479">
        <v>0</v>
      </c>
      <c r="BC407" s="486" t="s">
        <v>2937</v>
      </c>
      <c r="BD407" s="486" t="s">
        <v>2937</v>
      </c>
      <c r="BE407" s="486" t="s">
        <v>2937</v>
      </c>
      <c r="BF407" s="468" t="s">
        <v>2937</v>
      </c>
      <c r="BG407" s="468" t="s">
        <v>1542</v>
      </c>
      <c r="BH407" s="468" t="s">
        <v>2938</v>
      </c>
      <c r="BI407" s="468" t="s">
        <v>1542</v>
      </c>
      <c r="BK407" s="468" t="b">
        <v>1</v>
      </c>
      <c r="BL407" s="468" t="b">
        <v>1</v>
      </c>
      <c r="BM407" s="468" t="b">
        <v>1</v>
      </c>
      <c r="BN407" s="468" t="b">
        <v>1</v>
      </c>
      <c r="BO407" s="468" t="b">
        <v>1</v>
      </c>
      <c r="BP407" s="468" t="b">
        <v>1</v>
      </c>
      <c r="BQ407" s="468" t="b">
        <v>1</v>
      </c>
      <c r="BS407" s="466"/>
    </row>
    <row r="408" spans="1:71" s="480" customFormat="1" ht="12" customHeight="1" x14ac:dyDescent="0.2">
      <c r="A408" s="514">
        <v>16504323</v>
      </c>
      <c r="B408" s="515" t="s">
        <v>3323</v>
      </c>
      <c r="C408" s="756" t="s">
        <v>1930</v>
      </c>
      <c r="D408" s="484" t="s">
        <v>1542</v>
      </c>
      <c r="E408" s="730"/>
      <c r="F408" s="511">
        <v>42964</v>
      </c>
      <c r="G408" s="484"/>
      <c r="H408" s="486" t="s">
        <v>2937</v>
      </c>
      <c r="I408" s="486" t="s">
        <v>2937</v>
      </c>
      <c r="J408" s="486" t="s">
        <v>2937</v>
      </c>
      <c r="K408" s="486" t="s">
        <v>2937</v>
      </c>
      <c r="L408" s="486" t="s">
        <v>1542</v>
      </c>
      <c r="M408" s="486" t="s">
        <v>2938</v>
      </c>
      <c r="N408" s="486" t="s">
        <v>1542</v>
      </c>
      <c r="O408" s="487"/>
      <c r="P408" s="381">
        <v>760052.74</v>
      </c>
      <c r="Q408" s="381">
        <v>712549.44</v>
      </c>
      <c r="R408" s="381">
        <v>665046.14</v>
      </c>
      <c r="S408" s="381">
        <v>617542.84</v>
      </c>
      <c r="T408" s="381">
        <v>570039.54</v>
      </c>
      <c r="U408" s="381">
        <v>522536.24</v>
      </c>
      <c r="V408" s="381">
        <v>475032.94</v>
      </c>
      <c r="W408" s="381">
        <v>427529.64</v>
      </c>
      <c r="X408" s="381">
        <v>380026.34</v>
      </c>
      <c r="Y408" s="381">
        <v>332523.03999999998</v>
      </c>
      <c r="Z408" s="381">
        <v>285019.74</v>
      </c>
      <c r="AA408" s="381">
        <v>237516.44</v>
      </c>
      <c r="AB408" s="381">
        <v>190013.14</v>
      </c>
      <c r="AC408" s="381"/>
      <c r="AD408" s="381"/>
      <c r="AE408" s="381">
        <v>475032.94000000012</v>
      </c>
      <c r="AF408" s="488"/>
      <c r="AG408" s="489"/>
      <c r="AH408" s="490"/>
      <c r="AI408" s="490"/>
      <c r="AJ408" s="490"/>
      <c r="AK408" s="491"/>
      <c r="AL408" s="490">
        <v>0</v>
      </c>
      <c r="AM408" s="492">
        <v>475032.94000000012</v>
      </c>
      <c r="AN408" s="490"/>
      <c r="AO408" s="493">
        <v>475032.94000000012</v>
      </c>
      <c r="AP408" s="490"/>
      <c r="AQ408" s="494">
        <v>190013.14</v>
      </c>
      <c r="AR408" s="490"/>
      <c r="AS408" s="490"/>
      <c r="AT408" s="490"/>
      <c r="AU408" s="490"/>
      <c r="AV408" s="495">
        <v>0</v>
      </c>
      <c r="AW408" s="490">
        <v>190013.14</v>
      </c>
      <c r="AX408" s="490"/>
      <c r="AY408" s="492">
        <v>190013.14</v>
      </c>
      <c r="AZ408" s="731"/>
      <c r="BA408" s="479">
        <v>0</v>
      </c>
      <c r="BC408" s="486" t="s">
        <v>2937</v>
      </c>
      <c r="BD408" s="486" t="s">
        <v>2937</v>
      </c>
      <c r="BE408" s="486" t="s">
        <v>2937</v>
      </c>
      <c r="BF408" s="468" t="s">
        <v>2937</v>
      </c>
      <c r="BG408" s="468" t="s">
        <v>1542</v>
      </c>
      <c r="BH408" s="468" t="s">
        <v>2938</v>
      </c>
      <c r="BI408" s="468" t="s">
        <v>1542</v>
      </c>
      <c r="BK408" s="468" t="b">
        <v>1</v>
      </c>
      <c r="BL408" s="468" t="b">
        <v>1</v>
      </c>
      <c r="BM408" s="468" t="b">
        <v>1</v>
      </c>
      <c r="BN408" s="468" t="b">
        <v>1</v>
      </c>
      <c r="BO408" s="468" t="b">
        <v>1</v>
      </c>
      <c r="BP408" s="468" t="b">
        <v>1</v>
      </c>
      <c r="BQ408" s="468" t="b">
        <v>1</v>
      </c>
      <c r="BS408" s="466"/>
    </row>
    <row r="409" spans="1:71" s="480" customFormat="1" ht="12" customHeight="1" x14ac:dyDescent="0.2">
      <c r="A409" s="514">
        <v>16504353</v>
      </c>
      <c r="B409" s="515" t="s">
        <v>3324</v>
      </c>
      <c r="C409" s="756" t="s">
        <v>1798</v>
      </c>
      <c r="D409" s="484" t="s">
        <v>1542</v>
      </c>
      <c r="E409" s="730"/>
      <c r="F409" s="501">
        <v>43070</v>
      </c>
      <c r="G409" s="484"/>
      <c r="H409" s="486" t="s">
        <v>2937</v>
      </c>
      <c r="I409" s="486" t="s">
        <v>2937</v>
      </c>
      <c r="J409" s="486" t="s">
        <v>2937</v>
      </c>
      <c r="K409" s="486" t="s">
        <v>2937</v>
      </c>
      <c r="L409" s="486" t="s">
        <v>1542</v>
      </c>
      <c r="M409" s="486" t="s">
        <v>2938</v>
      </c>
      <c r="N409" s="486" t="s">
        <v>1542</v>
      </c>
      <c r="O409" s="487"/>
      <c r="P409" s="381">
        <v>205364.21</v>
      </c>
      <c r="Q409" s="381">
        <v>196807.37</v>
      </c>
      <c r="R409" s="381">
        <v>308046.32</v>
      </c>
      <c r="S409" s="381">
        <v>308046.32</v>
      </c>
      <c r="T409" s="381">
        <v>308046.32</v>
      </c>
      <c r="U409" s="381">
        <v>308046.32</v>
      </c>
      <c r="V409" s="381">
        <v>308046.32</v>
      </c>
      <c r="W409" s="381">
        <v>308046.32</v>
      </c>
      <c r="X409" s="381">
        <v>308046.32</v>
      </c>
      <c r="Y409" s="381">
        <v>308046.32</v>
      </c>
      <c r="Z409" s="381">
        <v>308046.32</v>
      </c>
      <c r="AA409" s="381">
        <v>308046.32</v>
      </c>
      <c r="AB409" s="381">
        <v>308046.32</v>
      </c>
      <c r="AC409" s="381"/>
      <c r="AD409" s="381"/>
      <c r="AE409" s="381">
        <v>294497.98625000002</v>
      </c>
      <c r="AF409" s="488"/>
      <c r="AG409" s="489"/>
      <c r="AH409" s="490"/>
      <c r="AI409" s="490"/>
      <c r="AJ409" s="490"/>
      <c r="AK409" s="491"/>
      <c r="AL409" s="490">
        <v>0</v>
      </c>
      <c r="AM409" s="492">
        <v>294497.98625000002</v>
      </c>
      <c r="AN409" s="490"/>
      <c r="AO409" s="493">
        <v>294497.98625000002</v>
      </c>
      <c r="AP409" s="490"/>
      <c r="AQ409" s="494">
        <v>308046.32</v>
      </c>
      <c r="AR409" s="490"/>
      <c r="AS409" s="490"/>
      <c r="AT409" s="490"/>
      <c r="AU409" s="490"/>
      <c r="AV409" s="495">
        <v>0</v>
      </c>
      <c r="AW409" s="490">
        <v>308046.32</v>
      </c>
      <c r="AX409" s="490"/>
      <c r="AY409" s="492">
        <v>308046.32</v>
      </c>
      <c r="AZ409" s="731"/>
      <c r="BA409" s="479">
        <v>0</v>
      </c>
      <c r="BC409" s="486" t="s">
        <v>2937</v>
      </c>
      <c r="BD409" s="486" t="s">
        <v>2937</v>
      </c>
      <c r="BE409" s="486" t="s">
        <v>2937</v>
      </c>
      <c r="BF409" s="468" t="s">
        <v>2937</v>
      </c>
      <c r="BG409" s="468" t="s">
        <v>1542</v>
      </c>
      <c r="BH409" s="468" t="s">
        <v>2938</v>
      </c>
      <c r="BI409" s="468" t="s">
        <v>1542</v>
      </c>
      <c r="BK409" s="468" t="b">
        <v>1</v>
      </c>
      <c r="BL409" s="468" t="b">
        <v>1</v>
      </c>
      <c r="BM409" s="468" t="b">
        <v>1</v>
      </c>
      <c r="BN409" s="468" t="b">
        <v>1</v>
      </c>
      <c r="BO409" s="468" t="b">
        <v>1</v>
      </c>
      <c r="BP409" s="468" t="b">
        <v>1</v>
      </c>
      <c r="BQ409" s="468" t="b">
        <v>1</v>
      </c>
      <c r="BS409" s="466"/>
    </row>
    <row r="410" spans="1:71" s="480" customFormat="1" ht="12" customHeight="1" x14ac:dyDescent="0.2">
      <c r="A410" s="757">
        <v>16504373</v>
      </c>
      <c r="B410" s="757" t="s">
        <v>3325</v>
      </c>
      <c r="C410" s="758" t="s">
        <v>1931</v>
      </c>
      <c r="D410" s="484" t="s">
        <v>1542</v>
      </c>
      <c r="E410" s="730"/>
      <c r="F410" s="511">
        <v>43101</v>
      </c>
      <c r="G410" s="484"/>
      <c r="H410" s="486" t="s">
        <v>2937</v>
      </c>
      <c r="I410" s="486" t="s">
        <v>2937</v>
      </c>
      <c r="J410" s="486" t="s">
        <v>2937</v>
      </c>
      <c r="K410" s="486" t="s">
        <v>2937</v>
      </c>
      <c r="L410" s="486" t="s">
        <v>1542</v>
      </c>
      <c r="M410" s="486" t="s">
        <v>2938</v>
      </c>
      <c r="N410" s="486" t="s">
        <v>1542</v>
      </c>
      <c r="O410" s="487"/>
      <c r="P410" s="381">
        <v>0</v>
      </c>
      <c r="Q410" s="381">
        <v>50000</v>
      </c>
      <c r="R410" s="381">
        <v>43750</v>
      </c>
      <c r="S410" s="381">
        <v>37500</v>
      </c>
      <c r="T410" s="381">
        <v>31250</v>
      </c>
      <c r="U410" s="381">
        <v>25000</v>
      </c>
      <c r="V410" s="381">
        <v>18750</v>
      </c>
      <c r="W410" s="381">
        <v>12500</v>
      </c>
      <c r="X410" s="381">
        <v>6250</v>
      </c>
      <c r="Y410" s="381">
        <v>0</v>
      </c>
      <c r="Z410" s="381">
        <v>0</v>
      </c>
      <c r="AA410" s="381">
        <v>0</v>
      </c>
      <c r="AB410" s="381">
        <v>0</v>
      </c>
      <c r="AC410" s="381"/>
      <c r="AD410" s="381"/>
      <c r="AE410" s="381">
        <v>18750</v>
      </c>
      <c r="AF410" s="488"/>
      <c r="AG410" s="489"/>
      <c r="AH410" s="490"/>
      <c r="AI410" s="490"/>
      <c r="AJ410" s="490"/>
      <c r="AK410" s="491"/>
      <c r="AL410" s="490">
        <v>0</v>
      </c>
      <c r="AM410" s="492">
        <v>18750</v>
      </c>
      <c r="AN410" s="490"/>
      <c r="AO410" s="493">
        <v>18750</v>
      </c>
      <c r="AP410" s="490"/>
      <c r="AQ410" s="494">
        <v>0</v>
      </c>
      <c r="AR410" s="490"/>
      <c r="AS410" s="490"/>
      <c r="AT410" s="490"/>
      <c r="AU410" s="490"/>
      <c r="AV410" s="495">
        <v>0</v>
      </c>
      <c r="AW410" s="490">
        <v>0</v>
      </c>
      <c r="AX410" s="490"/>
      <c r="AY410" s="492">
        <v>0</v>
      </c>
      <c r="AZ410" s="731"/>
      <c r="BA410" s="479">
        <v>0</v>
      </c>
      <c r="BC410" s="486" t="s">
        <v>2937</v>
      </c>
      <c r="BD410" s="486" t="s">
        <v>2937</v>
      </c>
      <c r="BE410" s="486" t="s">
        <v>2937</v>
      </c>
      <c r="BF410" s="468" t="s">
        <v>2937</v>
      </c>
      <c r="BG410" s="468" t="s">
        <v>1542</v>
      </c>
      <c r="BH410" s="468" t="s">
        <v>2938</v>
      </c>
      <c r="BI410" s="468" t="s">
        <v>1542</v>
      </c>
      <c r="BK410" s="468" t="b">
        <v>1</v>
      </c>
      <c r="BL410" s="468" t="b">
        <v>1</v>
      </c>
      <c r="BM410" s="468" t="b">
        <v>1</v>
      </c>
      <c r="BN410" s="468" t="b">
        <v>1</v>
      </c>
      <c r="BO410" s="468" t="b">
        <v>1</v>
      </c>
      <c r="BP410" s="468" t="b">
        <v>1</v>
      </c>
      <c r="BQ410" s="468" t="b">
        <v>1</v>
      </c>
      <c r="BS410" s="466"/>
    </row>
    <row r="411" spans="1:71" s="480" customFormat="1" ht="12" customHeight="1" x14ac:dyDescent="0.25">
      <c r="A411" s="757">
        <v>16504383</v>
      </c>
      <c r="B411" s="757" t="s">
        <v>4266</v>
      </c>
      <c r="C411" s="746" t="s">
        <v>1932</v>
      </c>
      <c r="D411" s="484" t="s">
        <v>1542</v>
      </c>
      <c r="E411" s="730"/>
      <c r="F411" s="511">
        <v>43221</v>
      </c>
      <c r="G411" s="484"/>
      <c r="H411" s="486"/>
      <c r="I411" s="486"/>
      <c r="J411" s="486"/>
      <c r="K411" s="486"/>
      <c r="L411" s="486" t="s">
        <v>1542</v>
      </c>
      <c r="M411" s="486" t="s">
        <v>2938</v>
      </c>
      <c r="N411" s="486" t="s">
        <v>1542</v>
      </c>
      <c r="O411" s="487"/>
      <c r="P411" s="381"/>
      <c r="Q411" s="381"/>
      <c r="R411" s="381"/>
      <c r="S411" s="381"/>
      <c r="T411" s="381"/>
      <c r="U411" s="381">
        <v>378980.27</v>
      </c>
      <c r="V411" s="381">
        <v>361753.89</v>
      </c>
      <c r="W411" s="381">
        <v>344527.51</v>
      </c>
      <c r="X411" s="381">
        <v>327301.13</v>
      </c>
      <c r="Y411" s="381">
        <v>310074.75</v>
      </c>
      <c r="Z411" s="381">
        <v>292848.37</v>
      </c>
      <c r="AA411" s="381">
        <v>275621.99</v>
      </c>
      <c r="AB411" s="381">
        <v>258395.61</v>
      </c>
      <c r="AC411" s="381"/>
      <c r="AD411" s="381"/>
      <c r="AE411" s="381">
        <v>201692.14291666669</v>
      </c>
      <c r="AF411" s="488"/>
      <c r="AG411" s="489"/>
      <c r="AH411" s="490"/>
      <c r="AI411" s="490"/>
      <c r="AJ411" s="490"/>
      <c r="AK411" s="491"/>
      <c r="AL411" s="490">
        <v>0</v>
      </c>
      <c r="AM411" s="492">
        <v>201692.14291666669</v>
      </c>
      <c r="AN411" s="490"/>
      <c r="AO411" s="493">
        <v>201692.14291666669</v>
      </c>
      <c r="AP411" s="490"/>
      <c r="AQ411" s="494">
        <v>258395.61</v>
      </c>
      <c r="AR411" s="490"/>
      <c r="AS411" s="490"/>
      <c r="AT411" s="490"/>
      <c r="AU411" s="490"/>
      <c r="AV411" s="495">
        <v>0</v>
      </c>
      <c r="AW411" s="490">
        <v>258395.61</v>
      </c>
      <c r="AX411" s="490"/>
      <c r="AY411" s="492">
        <v>258395.61</v>
      </c>
      <c r="AZ411" s="731"/>
      <c r="BA411" s="479">
        <v>0</v>
      </c>
      <c r="BC411" s="486"/>
      <c r="BD411" s="486"/>
      <c r="BE411" s="486"/>
      <c r="BF411" s="468"/>
      <c r="BG411" s="468" t="s">
        <v>1542</v>
      </c>
      <c r="BH411" s="468" t="s">
        <v>2938</v>
      </c>
      <c r="BI411" s="468" t="s">
        <v>1542</v>
      </c>
      <c r="BK411" s="468" t="b">
        <v>1</v>
      </c>
      <c r="BL411" s="468" t="b">
        <v>1</v>
      </c>
      <c r="BM411" s="468" t="b">
        <v>1</v>
      </c>
      <c r="BN411" s="468" t="b">
        <v>1</v>
      </c>
      <c r="BO411" s="468" t="b">
        <v>1</v>
      </c>
      <c r="BP411" s="468" t="b">
        <v>1</v>
      </c>
      <c r="BQ411" s="468" t="b">
        <v>1</v>
      </c>
      <c r="BS411" s="466"/>
    </row>
    <row r="412" spans="1:71" s="480" customFormat="1" ht="12" customHeight="1" x14ac:dyDescent="0.25">
      <c r="A412" s="759">
        <v>16504393</v>
      </c>
      <c r="B412" s="759"/>
      <c r="C412" s="740" t="s">
        <v>1933</v>
      </c>
      <c r="D412" s="714" t="s">
        <v>1542</v>
      </c>
      <c r="E412" s="715"/>
      <c r="F412" s="737">
        <v>43282</v>
      </c>
      <c r="G412" s="714"/>
      <c r="H412" s="717"/>
      <c r="I412" s="717"/>
      <c r="J412" s="717"/>
      <c r="K412" s="717"/>
      <c r="L412" s="717" t="s">
        <v>1542</v>
      </c>
      <c r="M412" s="717" t="s">
        <v>2938</v>
      </c>
      <c r="N412" s="717" t="s">
        <v>1542</v>
      </c>
      <c r="O412" s="718"/>
      <c r="P412" s="719"/>
      <c r="Q412" s="719"/>
      <c r="R412" s="719"/>
      <c r="S412" s="719"/>
      <c r="T412" s="719"/>
      <c r="U412" s="719"/>
      <c r="V412" s="719"/>
      <c r="W412" s="719">
        <v>268032.7</v>
      </c>
      <c r="X412" s="719">
        <v>268032.7</v>
      </c>
      <c r="Y412" s="719">
        <v>247414.8</v>
      </c>
      <c r="Z412" s="719">
        <v>226796.9</v>
      </c>
      <c r="AA412" s="719">
        <v>206179</v>
      </c>
      <c r="AB412" s="719">
        <v>185561.1</v>
      </c>
      <c r="AC412" s="719"/>
      <c r="AD412" s="719"/>
      <c r="AE412" s="719">
        <v>109103.05416666668</v>
      </c>
      <c r="AF412" s="720"/>
      <c r="AG412" s="721"/>
      <c r="AH412" s="722"/>
      <c r="AI412" s="722"/>
      <c r="AJ412" s="722"/>
      <c r="AK412" s="723"/>
      <c r="AL412" s="722">
        <v>0</v>
      </c>
      <c r="AM412" s="724">
        <v>109103.05416666668</v>
      </c>
      <c r="AN412" s="722"/>
      <c r="AO412" s="725">
        <v>109103.05416666668</v>
      </c>
      <c r="AP412" s="722"/>
      <c r="AQ412" s="726">
        <v>185561.1</v>
      </c>
      <c r="AR412" s="722"/>
      <c r="AS412" s="722"/>
      <c r="AT412" s="722"/>
      <c r="AU412" s="722"/>
      <c r="AV412" s="727">
        <v>0</v>
      </c>
      <c r="AW412" s="722">
        <v>185561.1</v>
      </c>
      <c r="AX412" s="722"/>
      <c r="AY412" s="724">
        <v>185561.1</v>
      </c>
      <c r="AZ412" s="728"/>
      <c r="BA412" s="479">
        <v>0</v>
      </c>
      <c r="BC412" s="486"/>
      <c r="BD412" s="486"/>
      <c r="BE412" s="486"/>
      <c r="BF412" s="468"/>
      <c r="BG412" s="468"/>
      <c r="BH412" s="468"/>
      <c r="BI412" s="468"/>
      <c r="BK412" s="468"/>
      <c r="BL412" s="468"/>
      <c r="BM412" s="468"/>
      <c r="BN412" s="468"/>
      <c r="BO412" s="468"/>
      <c r="BP412" s="468"/>
      <c r="BQ412" s="468"/>
      <c r="BS412" s="466"/>
    </row>
    <row r="413" spans="1:71" s="480" customFormat="1" ht="12" customHeight="1" x14ac:dyDescent="0.25">
      <c r="A413" s="757">
        <v>16504403</v>
      </c>
      <c r="B413" s="757"/>
      <c r="C413" s="746" t="s">
        <v>1934</v>
      </c>
      <c r="D413" s="484" t="s">
        <v>1542</v>
      </c>
      <c r="E413" s="730"/>
      <c r="F413" s="511">
        <v>43252</v>
      </c>
      <c r="G413" s="484"/>
      <c r="H413" s="486"/>
      <c r="I413" s="486"/>
      <c r="J413" s="486"/>
      <c r="K413" s="486"/>
      <c r="L413" s="486" t="s">
        <v>1542</v>
      </c>
      <c r="M413" s="486" t="s">
        <v>2938</v>
      </c>
      <c r="N413" s="486" t="s">
        <v>1542</v>
      </c>
      <c r="O413" s="487"/>
      <c r="P413" s="381"/>
      <c r="Q413" s="381"/>
      <c r="R413" s="381"/>
      <c r="S413" s="381"/>
      <c r="T413" s="381"/>
      <c r="U413" s="381"/>
      <c r="V413" s="381">
        <v>58339.92</v>
      </c>
      <c r="W413" s="381">
        <v>43754.94</v>
      </c>
      <c r="X413" s="381">
        <v>29169.96</v>
      </c>
      <c r="Y413" s="381">
        <v>14584.98</v>
      </c>
      <c r="Z413" s="381">
        <v>0</v>
      </c>
      <c r="AA413" s="381">
        <v>0</v>
      </c>
      <c r="AB413" s="381">
        <v>0</v>
      </c>
      <c r="AC413" s="381"/>
      <c r="AD413" s="381"/>
      <c r="AE413" s="381">
        <v>12154.150000000001</v>
      </c>
      <c r="AF413" s="488"/>
      <c r="AG413" s="489"/>
      <c r="AH413" s="490"/>
      <c r="AI413" s="490"/>
      <c r="AJ413" s="490"/>
      <c r="AK413" s="491"/>
      <c r="AL413" s="490">
        <v>0</v>
      </c>
      <c r="AM413" s="492">
        <v>12154.150000000001</v>
      </c>
      <c r="AN413" s="490"/>
      <c r="AO413" s="493">
        <v>12154.150000000001</v>
      </c>
      <c r="AP413" s="490"/>
      <c r="AQ413" s="494">
        <v>0</v>
      </c>
      <c r="AR413" s="490"/>
      <c r="AS413" s="490"/>
      <c r="AT413" s="490"/>
      <c r="AU413" s="490"/>
      <c r="AV413" s="495">
        <v>0</v>
      </c>
      <c r="AW413" s="490">
        <v>0</v>
      </c>
      <c r="AX413" s="490"/>
      <c r="AY413" s="492">
        <v>0</v>
      </c>
      <c r="AZ413" s="731"/>
      <c r="BA413" s="479">
        <v>0</v>
      </c>
      <c r="BC413" s="486"/>
      <c r="BD413" s="486"/>
      <c r="BE413" s="486"/>
      <c r="BF413" s="468"/>
      <c r="BG413" s="468" t="s">
        <v>1542</v>
      </c>
      <c r="BH413" s="468" t="s">
        <v>2938</v>
      </c>
      <c r="BI413" s="468" t="s">
        <v>1542</v>
      </c>
      <c r="BK413" s="468" t="b">
        <v>1</v>
      </c>
      <c r="BL413" s="468" t="b">
        <v>1</v>
      </c>
      <c r="BM413" s="468" t="b">
        <v>1</v>
      </c>
      <c r="BN413" s="468" t="b">
        <v>1</v>
      </c>
      <c r="BO413" s="468" t="b">
        <v>1</v>
      </c>
      <c r="BP413" s="468" t="b">
        <v>1</v>
      </c>
      <c r="BQ413" s="468" t="b">
        <v>1</v>
      </c>
      <c r="BS413" s="466"/>
    </row>
    <row r="414" spans="1:71" s="480" customFormat="1" ht="12" customHeight="1" x14ac:dyDescent="0.25">
      <c r="A414" s="759">
        <v>16504413</v>
      </c>
      <c r="B414" s="759"/>
      <c r="C414" s="752" t="s">
        <v>1935</v>
      </c>
      <c r="D414" s="714" t="s">
        <v>1542</v>
      </c>
      <c r="E414" s="715"/>
      <c r="F414" s="737">
        <v>43313</v>
      </c>
      <c r="G414" s="714"/>
      <c r="H414" s="717"/>
      <c r="I414" s="717"/>
      <c r="J414" s="717"/>
      <c r="K414" s="717"/>
      <c r="L414" s="717" t="s">
        <v>1542</v>
      </c>
      <c r="M414" s="717" t="s">
        <v>2938</v>
      </c>
      <c r="N414" s="717" t="s">
        <v>1542</v>
      </c>
      <c r="O414" s="718"/>
      <c r="P414" s="719"/>
      <c r="Q414" s="719"/>
      <c r="R414" s="719"/>
      <c r="S414" s="719"/>
      <c r="T414" s="719"/>
      <c r="U414" s="719"/>
      <c r="V414" s="719"/>
      <c r="W414" s="719"/>
      <c r="X414" s="719">
        <v>63920.68</v>
      </c>
      <c r="Y414" s="719">
        <v>61015.19</v>
      </c>
      <c r="Z414" s="719">
        <v>58109.7</v>
      </c>
      <c r="AA414" s="719">
        <v>55204.21</v>
      </c>
      <c r="AB414" s="719">
        <v>52298.720000000001</v>
      </c>
      <c r="AC414" s="719"/>
      <c r="AD414" s="719"/>
      <c r="AE414" s="719">
        <v>22033.261666666669</v>
      </c>
      <c r="AF414" s="720"/>
      <c r="AG414" s="721"/>
      <c r="AH414" s="722"/>
      <c r="AI414" s="722"/>
      <c r="AJ414" s="722"/>
      <c r="AK414" s="723"/>
      <c r="AL414" s="722">
        <v>0</v>
      </c>
      <c r="AM414" s="724">
        <v>22033.261666666669</v>
      </c>
      <c r="AN414" s="722"/>
      <c r="AO414" s="725">
        <v>22033.261666666669</v>
      </c>
      <c r="AP414" s="722"/>
      <c r="AQ414" s="726">
        <v>52298.720000000001</v>
      </c>
      <c r="AR414" s="722"/>
      <c r="AS414" s="722"/>
      <c r="AT414" s="722"/>
      <c r="AU414" s="722"/>
      <c r="AV414" s="727">
        <v>0</v>
      </c>
      <c r="AW414" s="722">
        <v>52298.720000000001</v>
      </c>
      <c r="AX414" s="722"/>
      <c r="AY414" s="724">
        <v>52298.720000000001</v>
      </c>
      <c r="AZ414" s="728"/>
      <c r="BA414" s="479">
        <v>0</v>
      </c>
      <c r="BC414" s="486"/>
      <c r="BD414" s="486"/>
      <c r="BE414" s="486"/>
      <c r="BF414" s="468"/>
      <c r="BG414" s="468"/>
      <c r="BH414" s="468"/>
      <c r="BI414" s="468"/>
      <c r="BK414" s="468"/>
      <c r="BL414" s="468"/>
      <c r="BM414" s="468"/>
      <c r="BN414" s="468"/>
      <c r="BO414" s="468"/>
      <c r="BP414" s="468"/>
      <c r="BQ414" s="468"/>
      <c r="BS414" s="466"/>
    </row>
    <row r="415" spans="1:71" s="480" customFormat="1" ht="12" customHeight="1" x14ac:dyDescent="0.25">
      <c r="A415" s="757">
        <v>16504433</v>
      </c>
      <c r="B415" s="757" t="s">
        <v>1936</v>
      </c>
      <c r="C415" s="746" t="s">
        <v>1936</v>
      </c>
      <c r="D415" s="484" t="s">
        <v>1542</v>
      </c>
      <c r="E415" s="730"/>
      <c r="F415" s="511">
        <v>43252</v>
      </c>
      <c r="G415" s="484"/>
      <c r="H415" s="486"/>
      <c r="I415" s="486"/>
      <c r="J415" s="486"/>
      <c r="K415" s="486"/>
      <c r="L415" s="486" t="s">
        <v>1542</v>
      </c>
      <c r="M415" s="486" t="s">
        <v>2938</v>
      </c>
      <c r="N415" s="486" t="s">
        <v>1542</v>
      </c>
      <c r="O415" s="487"/>
      <c r="P415" s="381"/>
      <c r="Q415" s="381"/>
      <c r="R415" s="381"/>
      <c r="S415" s="381"/>
      <c r="T415" s="381"/>
      <c r="U415" s="381"/>
      <c r="V415" s="381">
        <v>49175.46</v>
      </c>
      <c r="W415" s="381">
        <v>0</v>
      </c>
      <c r="X415" s="381">
        <v>0</v>
      </c>
      <c r="Y415" s="381">
        <v>0</v>
      </c>
      <c r="Z415" s="381">
        <v>0</v>
      </c>
      <c r="AA415" s="381">
        <v>0</v>
      </c>
      <c r="AB415" s="381">
        <v>0</v>
      </c>
      <c r="AC415" s="381"/>
      <c r="AD415" s="381"/>
      <c r="AE415" s="381">
        <v>4097.9549999999999</v>
      </c>
      <c r="AF415" s="488"/>
      <c r="AG415" s="489"/>
      <c r="AH415" s="490"/>
      <c r="AI415" s="490"/>
      <c r="AJ415" s="490"/>
      <c r="AK415" s="491"/>
      <c r="AL415" s="490">
        <v>0</v>
      </c>
      <c r="AM415" s="492">
        <v>4097.9549999999999</v>
      </c>
      <c r="AN415" s="490"/>
      <c r="AO415" s="493">
        <v>4097.9549999999999</v>
      </c>
      <c r="AP415" s="490"/>
      <c r="AQ415" s="494">
        <v>0</v>
      </c>
      <c r="AR415" s="490"/>
      <c r="AS415" s="490"/>
      <c r="AT415" s="490"/>
      <c r="AU415" s="490"/>
      <c r="AV415" s="495">
        <v>0</v>
      </c>
      <c r="AW415" s="490">
        <v>0</v>
      </c>
      <c r="AX415" s="490"/>
      <c r="AY415" s="492">
        <v>0</v>
      </c>
      <c r="AZ415" s="731"/>
      <c r="BA415" s="479">
        <v>0</v>
      </c>
      <c r="BC415" s="486"/>
      <c r="BD415" s="486"/>
      <c r="BE415" s="486"/>
      <c r="BF415" s="468"/>
      <c r="BG415" s="468" t="s">
        <v>1542</v>
      </c>
      <c r="BH415" s="468" t="s">
        <v>2938</v>
      </c>
      <c r="BI415" s="468" t="s">
        <v>1542</v>
      </c>
      <c r="BK415" s="468" t="b">
        <v>1</v>
      </c>
      <c r="BL415" s="468" t="b">
        <v>1</v>
      </c>
      <c r="BM415" s="468" t="b">
        <v>1</v>
      </c>
      <c r="BN415" s="468" t="b">
        <v>1</v>
      </c>
      <c r="BO415" s="468" t="b">
        <v>1</v>
      </c>
      <c r="BP415" s="468" t="b">
        <v>1</v>
      </c>
      <c r="BQ415" s="468" t="b">
        <v>1</v>
      </c>
      <c r="BS415" s="466"/>
    </row>
    <row r="416" spans="1:71" s="480" customFormat="1" ht="12" customHeight="1" x14ac:dyDescent="0.25">
      <c r="A416" s="757">
        <v>16504443</v>
      </c>
      <c r="B416" s="757" t="s">
        <v>1937</v>
      </c>
      <c r="C416" s="746" t="s">
        <v>1937</v>
      </c>
      <c r="D416" s="484" t="s">
        <v>1542</v>
      </c>
      <c r="E416" s="730"/>
      <c r="F416" s="511">
        <v>43252</v>
      </c>
      <c r="G416" s="484"/>
      <c r="H416" s="486"/>
      <c r="I416" s="486"/>
      <c r="J416" s="486"/>
      <c r="K416" s="486"/>
      <c r="L416" s="486" t="s">
        <v>1542</v>
      </c>
      <c r="M416" s="486" t="s">
        <v>2938</v>
      </c>
      <c r="N416" s="486" t="s">
        <v>1542</v>
      </c>
      <c r="O416" s="487"/>
      <c r="P416" s="381"/>
      <c r="Q416" s="381"/>
      <c r="R416" s="381"/>
      <c r="S416" s="381"/>
      <c r="T416" s="381"/>
      <c r="U416" s="381"/>
      <c r="V416" s="381">
        <v>-7920</v>
      </c>
      <c r="W416" s="381">
        <v>52800</v>
      </c>
      <c r="X416" s="381">
        <v>50160</v>
      </c>
      <c r="Y416" s="381">
        <v>47520</v>
      </c>
      <c r="Z416" s="381">
        <v>44880</v>
      </c>
      <c r="AA416" s="381">
        <v>42240</v>
      </c>
      <c r="AB416" s="381">
        <v>39600</v>
      </c>
      <c r="AC416" s="381"/>
      <c r="AD416" s="381"/>
      <c r="AE416" s="381">
        <v>20790</v>
      </c>
      <c r="AF416" s="488"/>
      <c r="AG416" s="489"/>
      <c r="AH416" s="490"/>
      <c r="AI416" s="490"/>
      <c r="AJ416" s="490"/>
      <c r="AK416" s="491"/>
      <c r="AL416" s="490">
        <v>0</v>
      </c>
      <c r="AM416" s="492">
        <v>20790</v>
      </c>
      <c r="AN416" s="490"/>
      <c r="AO416" s="493">
        <v>20790</v>
      </c>
      <c r="AP416" s="490"/>
      <c r="AQ416" s="494">
        <v>39600</v>
      </c>
      <c r="AR416" s="490"/>
      <c r="AS416" s="490"/>
      <c r="AT416" s="490"/>
      <c r="AU416" s="490"/>
      <c r="AV416" s="495">
        <v>0</v>
      </c>
      <c r="AW416" s="490">
        <v>39600</v>
      </c>
      <c r="AX416" s="490"/>
      <c r="AY416" s="492">
        <v>39600</v>
      </c>
      <c r="AZ416" s="731"/>
      <c r="BA416" s="479">
        <v>0</v>
      </c>
      <c r="BC416" s="486"/>
      <c r="BD416" s="486"/>
      <c r="BE416" s="486"/>
      <c r="BF416" s="468"/>
      <c r="BG416" s="468" t="s">
        <v>1542</v>
      </c>
      <c r="BH416" s="468" t="s">
        <v>2938</v>
      </c>
      <c r="BI416" s="468" t="s">
        <v>1542</v>
      </c>
      <c r="BK416" s="468" t="b">
        <v>1</v>
      </c>
      <c r="BL416" s="468" t="b">
        <v>1</v>
      </c>
      <c r="BM416" s="468" t="b">
        <v>1</v>
      </c>
      <c r="BN416" s="468" t="b">
        <v>1</v>
      </c>
      <c r="BO416" s="468" t="b">
        <v>1</v>
      </c>
      <c r="BP416" s="468" t="b">
        <v>1</v>
      </c>
      <c r="BQ416" s="468" t="b">
        <v>1</v>
      </c>
      <c r="BS416" s="466"/>
    </row>
    <row r="417" spans="1:71" s="480" customFormat="1" ht="12" customHeight="1" x14ac:dyDescent="0.25">
      <c r="A417" s="759">
        <v>16504453</v>
      </c>
      <c r="B417" s="759"/>
      <c r="C417" s="752" t="s">
        <v>1938</v>
      </c>
      <c r="D417" s="714" t="s">
        <v>1542</v>
      </c>
      <c r="E417" s="715"/>
      <c r="F417" s="737">
        <v>43313</v>
      </c>
      <c r="G417" s="714"/>
      <c r="H417" s="717"/>
      <c r="I417" s="717"/>
      <c r="J417" s="717"/>
      <c r="K417" s="717"/>
      <c r="L417" s="717" t="s">
        <v>1542</v>
      </c>
      <c r="M417" s="717" t="s">
        <v>2938</v>
      </c>
      <c r="N417" s="717" t="s">
        <v>1542</v>
      </c>
      <c r="O417" s="718"/>
      <c r="P417" s="719"/>
      <c r="Q417" s="719"/>
      <c r="R417" s="719"/>
      <c r="S417" s="719"/>
      <c r="T417" s="719"/>
      <c r="U417" s="719"/>
      <c r="V417" s="719"/>
      <c r="W417" s="719"/>
      <c r="X417" s="719">
        <v>103629.17</v>
      </c>
      <c r="Y417" s="719">
        <v>64006.21</v>
      </c>
      <c r="Z417" s="719">
        <v>60958.29</v>
      </c>
      <c r="AA417" s="719">
        <v>57910.37</v>
      </c>
      <c r="AB417" s="719">
        <v>54862.45</v>
      </c>
      <c r="AC417" s="719"/>
      <c r="AD417" s="719"/>
      <c r="AE417" s="719">
        <v>26161.272083333333</v>
      </c>
      <c r="AF417" s="720"/>
      <c r="AG417" s="721"/>
      <c r="AH417" s="722"/>
      <c r="AI417" s="722"/>
      <c r="AJ417" s="722"/>
      <c r="AK417" s="723"/>
      <c r="AL417" s="722">
        <v>0</v>
      </c>
      <c r="AM417" s="724">
        <v>26161.272083333333</v>
      </c>
      <c r="AN417" s="722"/>
      <c r="AO417" s="725">
        <v>26161.272083333333</v>
      </c>
      <c r="AP417" s="722"/>
      <c r="AQ417" s="726">
        <v>54862.45</v>
      </c>
      <c r="AR417" s="722"/>
      <c r="AS417" s="722"/>
      <c r="AT417" s="722"/>
      <c r="AU417" s="722"/>
      <c r="AV417" s="727">
        <v>0</v>
      </c>
      <c r="AW417" s="722">
        <v>54862.45</v>
      </c>
      <c r="AX417" s="722"/>
      <c r="AY417" s="724">
        <v>54862.45</v>
      </c>
      <c r="AZ417" s="728"/>
      <c r="BA417" s="479">
        <v>0</v>
      </c>
      <c r="BC417" s="486"/>
      <c r="BD417" s="486"/>
      <c r="BE417" s="486"/>
      <c r="BF417" s="468"/>
      <c r="BG417" s="468"/>
      <c r="BH417" s="468"/>
      <c r="BI417" s="468"/>
      <c r="BK417" s="468"/>
      <c r="BL417" s="468"/>
      <c r="BM417" s="468"/>
      <c r="BN417" s="468"/>
      <c r="BO417" s="468"/>
      <c r="BP417" s="468"/>
      <c r="BQ417" s="468"/>
      <c r="BS417" s="466"/>
    </row>
    <row r="418" spans="1:71" s="480" customFormat="1" ht="12" customHeight="1" x14ac:dyDescent="0.25">
      <c r="A418" s="759">
        <v>16504463</v>
      </c>
      <c r="B418" s="759"/>
      <c r="C418" s="752" t="s">
        <v>1939</v>
      </c>
      <c r="D418" s="714" t="s">
        <v>1542</v>
      </c>
      <c r="E418" s="715"/>
      <c r="F418" s="737">
        <v>43344</v>
      </c>
      <c r="G418" s="714"/>
      <c r="H418" s="717"/>
      <c r="I418" s="717"/>
      <c r="J418" s="717"/>
      <c r="K418" s="717"/>
      <c r="L418" s="717" t="s">
        <v>1542</v>
      </c>
      <c r="M418" s="717" t="s">
        <v>2938</v>
      </c>
      <c r="N418" s="717" t="s">
        <v>1542</v>
      </c>
      <c r="O418" s="718"/>
      <c r="P418" s="719"/>
      <c r="Q418" s="719"/>
      <c r="R418" s="719"/>
      <c r="S418" s="719"/>
      <c r="T418" s="719"/>
      <c r="U418" s="719"/>
      <c r="V418" s="719"/>
      <c r="W418" s="719"/>
      <c r="X418" s="719"/>
      <c r="Y418" s="719">
        <v>1723408.23</v>
      </c>
      <c r="Z418" s="719">
        <v>1645071.49</v>
      </c>
      <c r="AA418" s="719">
        <v>1566734.75</v>
      </c>
      <c r="AB418" s="719">
        <v>1488398.01</v>
      </c>
      <c r="AC418" s="719"/>
      <c r="AD418" s="719"/>
      <c r="AE418" s="719">
        <v>473284.45624999999</v>
      </c>
      <c r="AF418" s="720"/>
      <c r="AG418" s="721"/>
      <c r="AH418" s="722"/>
      <c r="AI418" s="722"/>
      <c r="AJ418" s="722"/>
      <c r="AK418" s="723"/>
      <c r="AL418" s="722">
        <v>0</v>
      </c>
      <c r="AM418" s="724">
        <v>473284.45624999999</v>
      </c>
      <c r="AN418" s="722"/>
      <c r="AO418" s="725">
        <v>473284.45624999999</v>
      </c>
      <c r="AP418" s="722"/>
      <c r="AQ418" s="726">
        <v>1488398.01</v>
      </c>
      <c r="AR418" s="722"/>
      <c r="AS418" s="722"/>
      <c r="AT418" s="722"/>
      <c r="AU418" s="722"/>
      <c r="AV418" s="727">
        <v>0</v>
      </c>
      <c r="AW418" s="722">
        <v>1488398.01</v>
      </c>
      <c r="AX418" s="722"/>
      <c r="AY418" s="724">
        <v>1488398.01</v>
      </c>
      <c r="AZ418" s="728"/>
      <c r="BA418" s="479">
        <v>0</v>
      </c>
      <c r="BC418" s="486"/>
      <c r="BD418" s="486"/>
      <c r="BE418" s="486"/>
      <c r="BF418" s="468"/>
      <c r="BG418" s="468"/>
      <c r="BH418" s="468"/>
      <c r="BI418" s="468"/>
      <c r="BK418" s="468"/>
      <c r="BL418" s="468"/>
      <c r="BM418" s="468"/>
      <c r="BN418" s="468"/>
      <c r="BO418" s="468"/>
      <c r="BP418" s="468"/>
      <c r="BQ418" s="468"/>
      <c r="BS418" s="466"/>
    </row>
    <row r="419" spans="1:71" s="480" customFormat="1" ht="12" customHeight="1" x14ac:dyDescent="0.2">
      <c r="A419" s="496">
        <v>16580001</v>
      </c>
      <c r="B419" s="497" t="s">
        <v>3326</v>
      </c>
      <c r="C419" s="466" t="s">
        <v>1940</v>
      </c>
      <c r="D419" s="467" t="s">
        <v>1542</v>
      </c>
      <c r="E419" s="705"/>
      <c r="F419" s="466"/>
      <c r="G419" s="467"/>
      <c r="H419" s="468" t="s">
        <v>2937</v>
      </c>
      <c r="I419" s="468" t="s">
        <v>2937</v>
      </c>
      <c r="J419" s="468" t="s">
        <v>2937</v>
      </c>
      <c r="K419" s="468" t="s">
        <v>2937</v>
      </c>
      <c r="L419" s="468" t="s">
        <v>1542</v>
      </c>
      <c r="M419" s="468" t="s">
        <v>2938</v>
      </c>
      <c r="N419" s="468" t="s">
        <v>1542</v>
      </c>
      <c r="O419" s="469"/>
      <c r="P419" s="379">
        <v>-3399982.43</v>
      </c>
      <c r="Q419" s="379">
        <v>-3399982.43</v>
      </c>
      <c r="R419" s="379">
        <v>-3399982.43</v>
      </c>
      <c r="S419" s="379">
        <v>-4329667.59</v>
      </c>
      <c r="T419" s="379">
        <v>-4329667.59</v>
      </c>
      <c r="U419" s="379">
        <v>-4329667.59</v>
      </c>
      <c r="V419" s="379">
        <v>-4954138.5199999996</v>
      </c>
      <c r="W419" s="379">
        <v>-4954138.5199999996</v>
      </c>
      <c r="X419" s="379">
        <v>-4954138.5199999996</v>
      </c>
      <c r="Y419" s="379">
        <v>-5422371.9800000004</v>
      </c>
      <c r="Z419" s="379">
        <v>-5422371.9800000004</v>
      </c>
      <c r="AA419" s="379">
        <v>-5422371.9800000004</v>
      </c>
      <c r="AB419" s="379">
        <v>-6850072.0700000003</v>
      </c>
      <c r="AC419" s="379"/>
      <c r="AD419" s="379"/>
      <c r="AE419" s="379">
        <v>-4670293.8650000012</v>
      </c>
      <c r="AF419" s="481"/>
      <c r="AG419" s="482"/>
      <c r="AH419" s="471"/>
      <c r="AI419" s="471"/>
      <c r="AJ419" s="471"/>
      <c r="AK419" s="472"/>
      <c r="AL419" s="471">
        <v>0</v>
      </c>
      <c r="AM419" s="473">
        <v>-4670293.8650000012</v>
      </c>
      <c r="AN419" s="471"/>
      <c r="AO419" s="474">
        <v>-4670293.8650000012</v>
      </c>
      <c r="AP419" s="475"/>
      <c r="AQ419" s="476">
        <v>-6850072.0700000003</v>
      </c>
      <c r="AR419" s="471"/>
      <c r="AS419" s="471"/>
      <c r="AT419" s="471"/>
      <c r="AU419" s="471"/>
      <c r="AV419" s="477">
        <v>0</v>
      </c>
      <c r="AW419" s="471">
        <v>-6850072.0700000003</v>
      </c>
      <c r="AX419" s="471"/>
      <c r="AY419" s="473">
        <v>-6850072.0700000003</v>
      </c>
      <c r="AZ419" s="478"/>
      <c r="BA419" s="479">
        <v>0</v>
      </c>
      <c r="BC419" s="468" t="s">
        <v>2937</v>
      </c>
      <c r="BD419" s="468" t="s">
        <v>2937</v>
      </c>
      <c r="BE419" s="468" t="s">
        <v>2937</v>
      </c>
      <c r="BF419" s="468" t="s">
        <v>2937</v>
      </c>
      <c r="BG419" s="468" t="s">
        <v>1542</v>
      </c>
      <c r="BH419" s="468" t="s">
        <v>2938</v>
      </c>
      <c r="BI419" s="468" t="s">
        <v>1542</v>
      </c>
      <c r="BK419" s="468" t="b">
        <v>1</v>
      </c>
      <c r="BL419" s="468" t="b">
        <v>1</v>
      </c>
      <c r="BM419" s="468" t="b">
        <v>1</v>
      </c>
      <c r="BN419" s="468" t="b">
        <v>1</v>
      </c>
      <c r="BO419" s="468" t="b">
        <v>1</v>
      </c>
      <c r="BP419" s="468" t="b">
        <v>1</v>
      </c>
      <c r="BQ419" s="468" t="b">
        <v>1</v>
      </c>
      <c r="BS419" s="466"/>
    </row>
    <row r="420" spans="1:71" s="480" customFormat="1" ht="12" customHeight="1" x14ac:dyDescent="0.2">
      <c r="A420" s="496">
        <v>16580002</v>
      </c>
      <c r="B420" s="497" t="s">
        <v>3327</v>
      </c>
      <c r="C420" s="466" t="s">
        <v>1941</v>
      </c>
      <c r="D420" s="467" t="s">
        <v>1542</v>
      </c>
      <c r="E420" s="705"/>
      <c r="F420" s="466"/>
      <c r="G420" s="467"/>
      <c r="H420" s="468" t="s">
        <v>2937</v>
      </c>
      <c r="I420" s="468" t="s">
        <v>2937</v>
      </c>
      <c r="J420" s="468" t="s">
        <v>2937</v>
      </c>
      <c r="K420" s="468" t="s">
        <v>2937</v>
      </c>
      <c r="L420" s="468" t="s">
        <v>1542</v>
      </c>
      <c r="M420" s="468" t="s">
        <v>2938</v>
      </c>
      <c r="N420" s="468" t="s">
        <v>1542</v>
      </c>
      <c r="O420" s="469"/>
      <c r="P420" s="379">
        <v>-787475</v>
      </c>
      <c r="Q420" s="379">
        <v>-787475</v>
      </c>
      <c r="R420" s="379">
        <v>-787475</v>
      </c>
      <c r="S420" s="379">
        <v>-778475</v>
      </c>
      <c r="T420" s="379">
        <v>-778475</v>
      </c>
      <c r="U420" s="379">
        <v>-778475</v>
      </c>
      <c r="V420" s="379">
        <v>-556237.5</v>
      </c>
      <c r="W420" s="379">
        <v>-556237.5</v>
      </c>
      <c r="X420" s="379">
        <v>-556237.5</v>
      </c>
      <c r="Y420" s="379">
        <v>-468887.5</v>
      </c>
      <c r="Z420" s="379">
        <v>-468887.5</v>
      </c>
      <c r="AA420" s="379">
        <v>-468887.5</v>
      </c>
      <c r="AB420" s="379">
        <v>-504400</v>
      </c>
      <c r="AC420" s="379"/>
      <c r="AD420" s="379"/>
      <c r="AE420" s="379">
        <v>-635973.95833333337</v>
      </c>
      <c r="AF420" s="481"/>
      <c r="AG420" s="482"/>
      <c r="AH420" s="471"/>
      <c r="AI420" s="471"/>
      <c r="AJ420" s="471"/>
      <c r="AK420" s="472"/>
      <c r="AL420" s="471">
        <v>0</v>
      </c>
      <c r="AM420" s="473">
        <v>-635973.95833333337</v>
      </c>
      <c r="AN420" s="471"/>
      <c r="AO420" s="474">
        <v>-635973.95833333337</v>
      </c>
      <c r="AP420" s="475"/>
      <c r="AQ420" s="476">
        <v>-504400</v>
      </c>
      <c r="AR420" s="471"/>
      <c r="AS420" s="471"/>
      <c r="AT420" s="471"/>
      <c r="AU420" s="471"/>
      <c r="AV420" s="477">
        <v>0</v>
      </c>
      <c r="AW420" s="471">
        <v>-504400</v>
      </c>
      <c r="AX420" s="471"/>
      <c r="AY420" s="473">
        <v>-504400</v>
      </c>
      <c r="AZ420" s="478"/>
      <c r="BA420" s="479">
        <v>0</v>
      </c>
      <c r="BC420" s="468" t="s">
        <v>2937</v>
      </c>
      <c r="BD420" s="468" t="s">
        <v>2937</v>
      </c>
      <c r="BE420" s="468" t="s">
        <v>2937</v>
      </c>
      <c r="BF420" s="468" t="s">
        <v>2937</v>
      </c>
      <c r="BG420" s="468" t="s">
        <v>1542</v>
      </c>
      <c r="BH420" s="468" t="s">
        <v>2938</v>
      </c>
      <c r="BI420" s="468" t="s">
        <v>1542</v>
      </c>
      <c r="BK420" s="468" t="b">
        <v>1</v>
      </c>
      <c r="BL420" s="468" t="b">
        <v>1</v>
      </c>
      <c r="BM420" s="468" t="b">
        <v>1</v>
      </c>
      <c r="BN420" s="468" t="b">
        <v>1</v>
      </c>
      <c r="BO420" s="468" t="b">
        <v>1</v>
      </c>
      <c r="BP420" s="468" t="b">
        <v>1</v>
      </c>
      <c r="BQ420" s="468" t="b">
        <v>1</v>
      </c>
      <c r="BS420" s="466"/>
    </row>
    <row r="421" spans="1:71" s="480" customFormat="1" ht="12" customHeight="1" x14ac:dyDescent="0.2">
      <c r="A421" s="496">
        <v>16580003</v>
      </c>
      <c r="B421" s="497" t="s">
        <v>3328</v>
      </c>
      <c r="C421" s="466" t="s">
        <v>1942</v>
      </c>
      <c r="D421" s="467" t="s">
        <v>1542</v>
      </c>
      <c r="E421" s="705"/>
      <c r="F421" s="466"/>
      <c r="G421" s="467"/>
      <c r="H421" s="468" t="s">
        <v>2937</v>
      </c>
      <c r="I421" s="468" t="s">
        <v>2937</v>
      </c>
      <c r="J421" s="468" t="s">
        <v>2937</v>
      </c>
      <c r="K421" s="468" t="s">
        <v>2937</v>
      </c>
      <c r="L421" s="468" t="s">
        <v>1542</v>
      </c>
      <c r="M421" s="468" t="s">
        <v>2938</v>
      </c>
      <c r="N421" s="468" t="s">
        <v>1542</v>
      </c>
      <c r="O421" s="469"/>
      <c r="P421" s="379">
        <v>-2540505.7400000002</v>
      </c>
      <c r="Q421" s="379">
        <v>-2540505.7400000002</v>
      </c>
      <c r="R421" s="379">
        <v>-2540505.7400000002</v>
      </c>
      <c r="S421" s="379">
        <v>-2178793.0299999998</v>
      </c>
      <c r="T421" s="379">
        <v>-2178793.0299999998</v>
      </c>
      <c r="U421" s="379">
        <v>-2178793.0299999998</v>
      </c>
      <c r="V421" s="379">
        <v>-2270576.63</v>
      </c>
      <c r="W421" s="379">
        <v>-2270576.63</v>
      </c>
      <c r="X421" s="379">
        <v>-2270576.63</v>
      </c>
      <c r="Y421" s="379">
        <v>-3716970.46</v>
      </c>
      <c r="Z421" s="379">
        <v>-3716970.46</v>
      </c>
      <c r="AA421" s="379">
        <v>-3716970.46</v>
      </c>
      <c r="AB421" s="379">
        <v>-2921331.59</v>
      </c>
      <c r="AC421" s="379"/>
      <c r="AD421" s="379"/>
      <c r="AE421" s="379">
        <v>-2692579.2087499998</v>
      </c>
      <c r="AF421" s="481"/>
      <c r="AG421" s="482"/>
      <c r="AH421" s="471"/>
      <c r="AI421" s="471"/>
      <c r="AJ421" s="471"/>
      <c r="AK421" s="472"/>
      <c r="AL421" s="471">
        <v>0</v>
      </c>
      <c r="AM421" s="473">
        <v>-2692579.2087499998</v>
      </c>
      <c r="AN421" s="471"/>
      <c r="AO421" s="474">
        <v>-2692579.2087499998</v>
      </c>
      <c r="AP421" s="475"/>
      <c r="AQ421" s="476">
        <v>-2921331.59</v>
      </c>
      <c r="AR421" s="471"/>
      <c r="AS421" s="471"/>
      <c r="AT421" s="471"/>
      <c r="AU421" s="471"/>
      <c r="AV421" s="477">
        <v>0</v>
      </c>
      <c r="AW421" s="471">
        <v>-2921331.59</v>
      </c>
      <c r="AX421" s="471"/>
      <c r="AY421" s="473">
        <v>-2921331.59</v>
      </c>
      <c r="AZ421" s="478"/>
      <c r="BA421" s="479">
        <v>0</v>
      </c>
      <c r="BC421" s="468" t="s">
        <v>2937</v>
      </c>
      <c r="BD421" s="468" t="s">
        <v>2937</v>
      </c>
      <c r="BE421" s="468" t="s">
        <v>2937</v>
      </c>
      <c r="BF421" s="468" t="s">
        <v>2937</v>
      </c>
      <c r="BG421" s="468" t="s">
        <v>1542</v>
      </c>
      <c r="BH421" s="468" t="s">
        <v>2938</v>
      </c>
      <c r="BI421" s="468" t="s">
        <v>1542</v>
      </c>
      <c r="BK421" s="468" t="b">
        <v>1</v>
      </c>
      <c r="BL421" s="468" t="b">
        <v>1</v>
      </c>
      <c r="BM421" s="468" t="b">
        <v>1</v>
      </c>
      <c r="BN421" s="468" t="b">
        <v>1</v>
      </c>
      <c r="BO421" s="468" t="b">
        <v>1</v>
      </c>
      <c r="BP421" s="468" t="b">
        <v>1</v>
      </c>
      <c r="BQ421" s="468" t="b">
        <v>1</v>
      </c>
      <c r="BS421" s="466"/>
    </row>
    <row r="422" spans="1:71" s="480" customFormat="1" ht="12" customHeight="1" x14ac:dyDescent="0.2">
      <c r="A422" s="496">
        <v>16590001</v>
      </c>
      <c r="B422" s="497" t="s">
        <v>3329</v>
      </c>
      <c r="C422" s="466" t="s">
        <v>1940</v>
      </c>
      <c r="D422" s="467" t="s">
        <v>1542</v>
      </c>
      <c r="E422" s="705"/>
      <c r="F422" s="466"/>
      <c r="G422" s="467"/>
      <c r="H422" s="468" t="s">
        <v>2937</v>
      </c>
      <c r="I422" s="468" t="s">
        <v>2937</v>
      </c>
      <c r="J422" s="468" t="s">
        <v>2937</v>
      </c>
      <c r="K422" s="468" t="s">
        <v>2937</v>
      </c>
      <c r="L422" s="468" t="s">
        <v>1542</v>
      </c>
      <c r="M422" s="468" t="s">
        <v>2938</v>
      </c>
      <c r="N422" s="468" t="s">
        <v>1542</v>
      </c>
      <c r="O422" s="469"/>
      <c r="P422" s="379">
        <v>3399982.43</v>
      </c>
      <c r="Q422" s="379">
        <v>3399982.43</v>
      </c>
      <c r="R422" s="379">
        <v>3399982.43</v>
      </c>
      <c r="S422" s="379">
        <v>4329667.59</v>
      </c>
      <c r="T422" s="379">
        <v>4329667.59</v>
      </c>
      <c r="U422" s="379">
        <v>4329667.59</v>
      </c>
      <c r="V422" s="379">
        <v>4954138.5199999996</v>
      </c>
      <c r="W422" s="379">
        <v>4954138.5199999996</v>
      </c>
      <c r="X422" s="379">
        <v>4954138.5199999996</v>
      </c>
      <c r="Y422" s="379">
        <v>5422371.9800000004</v>
      </c>
      <c r="Z422" s="379">
        <v>5422371.9800000004</v>
      </c>
      <c r="AA422" s="379">
        <v>5422371.9800000004</v>
      </c>
      <c r="AB422" s="379">
        <v>6850072.0700000003</v>
      </c>
      <c r="AC422" s="379"/>
      <c r="AD422" s="379"/>
      <c r="AE422" s="379">
        <v>4670293.8650000012</v>
      </c>
      <c r="AF422" s="481"/>
      <c r="AG422" s="482"/>
      <c r="AH422" s="471"/>
      <c r="AI422" s="471"/>
      <c r="AJ422" s="471"/>
      <c r="AK422" s="472"/>
      <c r="AL422" s="471">
        <v>0</v>
      </c>
      <c r="AM422" s="473">
        <v>4670293.8650000012</v>
      </c>
      <c r="AN422" s="471"/>
      <c r="AO422" s="474">
        <v>4670293.8650000012</v>
      </c>
      <c r="AP422" s="475"/>
      <c r="AQ422" s="476">
        <v>6850072.0700000003</v>
      </c>
      <c r="AR422" s="471"/>
      <c r="AS422" s="471"/>
      <c r="AT422" s="471"/>
      <c r="AU422" s="471"/>
      <c r="AV422" s="477">
        <v>0</v>
      </c>
      <c r="AW422" s="471">
        <v>6850072.0700000003</v>
      </c>
      <c r="AX422" s="471"/>
      <c r="AY422" s="473">
        <v>6850072.0700000003</v>
      </c>
      <c r="AZ422" s="478"/>
      <c r="BA422" s="479">
        <v>0</v>
      </c>
      <c r="BC422" s="468" t="s">
        <v>2937</v>
      </c>
      <c r="BD422" s="468" t="s">
        <v>2937</v>
      </c>
      <c r="BE422" s="468" t="s">
        <v>2937</v>
      </c>
      <c r="BF422" s="468" t="s">
        <v>2937</v>
      </c>
      <c r="BG422" s="468" t="s">
        <v>1542</v>
      </c>
      <c r="BH422" s="468" t="s">
        <v>2938</v>
      </c>
      <c r="BI422" s="468" t="s">
        <v>1542</v>
      </c>
      <c r="BK422" s="468" t="b">
        <v>1</v>
      </c>
      <c r="BL422" s="468" t="b">
        <v>1</v>
      </c>
      <c r="BM422" s="468" t="b">
        <v>1</v>
      </c>
      <c r="BN422" s="468" t="b">
        <v>1</v>
      </c>
      <c r="BO422" s="468" t="b">
        <v>1</v>
      </c>
      <c r="BP422" s="468" t="b">
        <v>1</v>
      </c>
      <c r="BQ422" s="468" t="b">
        <v>1</v>
      </c>
      <c r="BS422" s="466"/>
    </row>
    <row r="423" spans="1:71" s="480" customFormat="1" ht="12" customHeight="1" x14ac:dyDescent="0.2">
      <c r="A423" s="496">
        <v>16590002</v>
      </c>
      <c r="B423" s="497" t="s">
        <v>3330</v>
      </c>
      <c r="C423" s="466" t="s">
        <v>1943</v>
      </c>
      <c r="D423" s="467" t="s">
        <v>1542</v>
      </c>
      <c r="E423" s="705"/>
      <c r="F423" s="466"/>
      <c r="G423" s="467"/>
      <c r="H423" s="468" t="s">
        <v>2937</v>
      </c>
      <c r="I423" s="468" t="s">
        <v>2937</v>
      </c>
      <c r="J423" s="468" t="s">
        <v>2937</v>
      </c>
      <c r="K423" s="468" t="s">
        <v>2937</v>
      </c>
      <c r="L423" s="468" t="s">
        <v>1542</v>
      </c>
      <c r="M423" s="468" t="s">
        <v>2938</v>
      </c>
      <c r="N423" s="468" t="s">
        <v>1542</v>
      </c>
      <c r="O423" s="469"/>
      <c r="P423" s="379">
        <v>787475</v>
      </c>
      <c r="Q423" s="379">
        <v>787475</v>
      </c>
      <c r="R423" s="379">
        <v>787475</v>
      </c>
      <c r="S423" s="379">
        <v>778475</v>
      </c>
      <c r="T423" s="379">
        <v>778475</v>
      </c>
      <c r="U423" s="379">
        <v>778475</v>
      </c>
      <c r="V423" s="379">
        <v>556237.5</v>
      </c>
      <c r="W423" s="379">
        <v>556237.5</v>
      </c>
      <c r="X423" s="379">
        <v>556237.5</v>
      </c>
      <c r="Y423" s="379">
        <v>468887.5</v>
      </c>
      <c r="Z423" s="379">
        <v>468887.5</v>
      </c>
      <c r="AA423" s="379">
        <v>468887.5</v>
      </c>
      <c r="AB423" s="379">
        <v>504400</v>
      </c>
      <c r="AC423" s="379"/>
      <c r="AD423" s="379"/>
      <c r="AE423" s="379">
        <v>635973.95833333337</v>
      </c>
      <c r="AF423" s="481"/>
      <c r="AG423" s="482"/>
      <c r="AH423" s="471"/>
      <c r="AI423" s="471"/>
      <c r="AJ423" s="471"/>
      <c r="AK423" s="472"/>
      <c r="AL423" s="471">
        <v>0</v>
      </c>
      <c r="AM423" s="473">
        <v>635973.95833333337</v>
      </c>
      <c r="AN423" s="471"/>
      <c r="AO423" s="474">
        <v>635973.95833333337</v>
      </c>
      <c r="AP423" s="475"/>
      <c r="AQ423" s="476">
        <v>504400</v>
      </c>
      <c r="AR423" s="471"/>
      <c r="AS423" s="471"/>
      <c r="AT423" s="471"/>
      <c r="AU423" s="471"/>
      <c r="AV423" s="477">
        <v>0</v>
      </c>
      <c r="AW423" s="471">
        <v>504400</v>
      </c>
      <c r="AX423" s="471"/>
      <c r="AY423" s="473">
        <v>504400</v>
      </c>
      <c r="AZ423" s="478"/>
      <c r="BA423" s="479">
        <v>0</v>
      </c>
      <c r="BC423" s="468" t="s">
        <v>2937</v>
      </c>
      <c r="BD423" s="468" t="s">
        <v>2937</v>
      </c>
      <c r="BE423" s="468" t="s">
        <v>2937</v>
      </c>
      <c r="BF423" s="468" t="s">
        <v>2937</v>
      </c>
      <c r="BG423" s="468" t="s">
        <v>1542</v>
      </c>
      <c r="BH423" s="468" t="s">
        <v>2938</v>
      </c>
      <c r="BI423" s="468" t="s">
        <v>1542</v>
      </c>
      <c r="BK423" s="468" t="b">
        <v>1</v>
      </c>
      <c r="BL423" s="468" t="b">
        <v>1</v>
      </c>
      <c r="BM423" s="468" t="b">
        <v>1</v>
      </c>
      <c r="BN423" s="468" t="b">
        <v>1</v>
      </c>
      <c r="BO423" s="468" t="b">
        <v>1</v>
      </c>
      <c r="BP423" s="468" t="b">
        <v>1</v>
      </c>
      <c r="BQ423" s="468" t="b">
        <v>1</v>
      </c>
      <c r="BS423" s="466"/>
    </row>
    <row r="424" spans="1:71" s="480" customFormat="1" ht="12" customHeight="1" x14ac:dyDescent="0.2">
      <c r="A424" s="496">
        <v>16590003</v>
      </c>
      <c r="B424" s="497" t="s">
        <v>3331</v>
      </c>
      <c r="C424" s="466" t="s">
        <v>1942</v>
      </c>
      <c r="D424" s="467" t="s">
        <v>1542</v>
      </c>
      <c r="E424" s="705"/>
      <c r="F424" s="466"/>
      <c r="G424" s="467"/>
      <c r="H424" s="468" t="s">
        <v>2937</v>
      </c>
      <c r="I424" s="468" t="s">
        <v>2937</v>
      </c>
      <c r="J424" s="468" t="s">
        <v>2937</v>
      </c>
      <c r="K424" s="468" t="s">
        <v>2937</v>
      </c>
      <c r="L424" s="468" t="s">
        <v>1542</v>
      </c>
      <c r="M424" s="468" t="s">
        <v>2938</v>
      </c>
      <c r="N424" s="468" t="s">
        <v>1542</v>
      </c>
      <c r="O424" s="469"/>
      <c r="P424" s="379">
        <v>2540505.7400000002</v>
      </c>
      <c r="Q424" s="379">
        <v>2540505.7400000002</v>
      </c>
      <c r="R424" s="379">
        <v>2540505.7400000002</v>
      </c>
      <c r="S424" s="379">
        <v>2178793.0299999998</v>
      </c>
      <c r="T424" s="379">
        <v>2178793.0299999998</v>
      </c>
      <c r="U424" s="379">
        <v>2178793.0299999998</v>
      </c>
      <c r="V424" s="379">
        <v>2270576.63</v>
      </c>
      <c r="W424" s="379">
        <v>2270576.63</v>
      </c>
      <c r="X424" s="379">
        <v>2270576.63</v>
      </c>
      <c r="Y424" s="379">
        <v>3716970.46</v>
      </c>
      <c r="Z424" s="379">
        <v>3716970.46</v>
      </c>
      <c r="AA424" s="379">
        <v>3716970.46</v>
      </c>
      <c r="AB424" s="379">
        <v>2921331.59</v>
      </c>
      <c r="AC424" s="379"/>
      <c r="AD424" s="379"/>
      <c r="AE424" s="379">
        <v>2692579.2087499998</v>
      </c>
      <c r="AF424" s="481"/>
      <c r="AG424" s="482"/>
      <c r="AH424" s="471"/>
      <c r="AI424" s="471"/>
      <c r="AJ424" s="471"/>
      <c r="AK424" s="472"/>
      <c r="AL424" s="471">
        <v>0</v>
      </c>
      <c r="AM424" s="473">
        <v>2692579.2087499998</v>
      </c>
      <c r="AN424" s="471"/>
      <c r="AO424" s="474">
        <v>2692579.2087499998</v>
      </c>
      <c r="AP424" s="475"/>
      <c r="AQ424" s="476">
        <v>2921331.59</v>
      </c>
      <c r="AR424" s="471"/>
      <c r="AS424" s="471"/>
      <c r="AT424" s="471"/>
      <c r="AU424" s="471"/>
      <c r="AV424" s="477">
        <v>0</v>
      </c>
      <c r="AW424" s="471">
        <v>2921331.59</v>
      </c>
      <c r="AX424" s="471"/>
      <c r="AY424" s="473">
        <v>2921331.59</v>
      </c>
      <c r="AZ424" s="478"/>
      <c r="BA424" s="479">
        <v>0</v>
      </c>
      <c r="BC424" s="468" t="s">
        <v>2937</v>
      </c>
      <c r="BD424" s="468" t="s">
        <v>2937</v>
      </c>
      <c r="BE424" s="468" t="s">
        <v>2937</v>
      </c>
      <c r="BF424" s="468" t="s">
        <v>2937</v>
      </c>
      <c r="BG424" s="468" t="s">
        <v>1542</v>
      </c>
      <c r="BH424" s="468" t="s">
        <v>2938</v>
      </c>
      <c r="BI424" s="468" t="s">
        <v>1542</v>
      </c>
      <c r="BK424" s="468" t="b">
        <v>1</v>
      </c>
      <c r="BL424" s="468" t="b">
        <v>1</v>
      </c>
      <c r="BM424" s="468" t="b">
        <v>1</v>
      </c>
      <c r="BN424" s="468" t="b">
        <v>1</v>
      </c>
      <c r="BO424" s="468" t="b">
        <v>1</v>
      </c>
      <c r="BP424" s="468" t="b">
        <v>1</v>
      </c>
      <c r="BQ424" s="468" t="b">
        <v>1</v>
      </c>
      <c r="BS424" s="466"/>
    </row>
    <row r="425" spans="1:71" s="480" customFormat="1" ht="12" customHeight="1" x14ac:dyDescent="0.2">
      <c r="A425" s="496">
        <v>17300001</v>
      </c>
      <c r="B425" s="497" t="s">
        <v>3332</v>
      </c>
      <c r="C425" s="466" t="s">
        <v>1944</v>
      </c>
      <c r="D425" s="467" t="s">
        <v>1542</v>
      </c>
      <c r="E425" s="705"/>
      <c r="F425" s="466"/>
      <c r="G425" s="467"/>
      <c r="H425" s="468" t="s">
        <v>2937</v>
      </c>
      <c r="I425" s="468" t="s">
        <v>2937</v>
      </c>
      <c r="J425" s="468" t="s">
        <v>2937</v>
      </c>
      <c r="K425" s="468" t="s">
        <v>2937</v>
      </c>
      <c r="L425" s="468" t="s">
        <v>1542</v>
      </c>
      <c r="M425" s="468" t="s">
        <v>2938</v>
      </c>
      <c r="N425" s="468" t="s">
        <v>1542</v>
      </c>
      <c r="O425" s="469"/>
      <c r="P425" s="379">
        <v>153518277.15000001</v>
      </c>
      <c r="Q425" s="379">
        <v>141297485.46000001</v>
      </c>
      <c r="R425" s="379">
        <v>134679047.91</v>
      </c>
      <c r="S425" s="379">
        <v>124033846.59999999</v>
      </c>
      <c r="T425" s="379">
        <v>108462600.73</v>
      </c>
      <c r="U425" s="379">
        <v>97276925.409999996</v>
      </c>
      <c r="V425" s="379">
        <v>98182335.890000001</v>
      </c>
      <c r="W425" s="379">
        <v>109536940.70999999</v>
      </c>
      <c r="X425" s="379">
        <v>102425486.84</v>
      </c>
      <c r="Y425" s="379">
        <v>93533648.159999996</v>
      </c>
      <c r="Z425" s="379">
        <v>113454752.26000001</v>
      </c>
      <c r="AA425" s="379">
        <v>129256429.01000001</v>
      </c>
      <c r="AB425" s="379">
        <v>141358420.38999999</v>
      </c>
      <c r="AC425" s="379"/>
      <c r="AD425" s="379"/>
      <c r="AE425" s="379">
        <v>116631487.3125</v>
      </c>
      <c r="AF425" s="481"/>
      <c r="AG425" s="482"/>
      <c r="AH425" s="471"/>
      <c r="AI425" s="471"/>
      <c r="AJ425" s="471"/>
      <c r="AK425" s="472"/>
      <c r="AL425" s="471">
        <v>0</v>
      </c>
      <c r="AM425" s="473">
        <v>116631487.3125</v>
      </c>
      <c r="AN425" s="471"/>
      <c r="AO425" s="474">
        <v>116631487.3125</v>
      </c>
      <c r="AP425" s="475"/>
      <c r="AQ425" s="476">
        <v>141358420.38999999</v>
      </c>
      <c r="AR425" s="471"/>
      <c r="AS425" s="471"/>
      <c r="AT425" s="471"/>
      <c r="AU425" s="471"/>
      <c r="AV425" s="477">
        <v>0</v>
      </c>
      <c r="AW425" s="471">
        <v>141358420.38999999</v>
      </c>
      <c r="AX425" s="471"/>
      <c r="AY425" s="473">
        <v>141358420.38999999</v>
      </c>
      <c r="AZ425" s="478"/>
      <c r="BA425" s="479">
        <v>0</v>
      </c>
      <c r="BC425" s="468" t="s">
        <v>2937</v>
      </c>
      <c r="BD425" s="468" t="s">
        <v>2937</v>
      </c>
      <c r="BE425" s="468" t="s">
        <v>2937</v>
      </c>
      <c r="BF425" s="468" t="s">
        <v>2937</v>
      </c>
      <c r="BG425" s="468" t="s">
        <v>1542</v>
      </c>
      <c r="BH425" s="468" t="s">
        <v>2938</v>
      </c>
      <c r="BI425" s="468" t="s">
        <v>1542</v>
      </c>
      <c r="BK425" s="468" t="b">
        <v>1</v>
      </c>
      <c r="BL425" s="468" t="b">
        <v>1</v>
      </c>
      <c r="BM425" s="468" t="b">
        <v>1</v>
      </c>
      <c r="BN425" s="468" t="b">
        <v>1</v>
      </c>
      <c r="BO425" s="468" t="b">
        <v>1</v>
      </c>
      <c r="BP425" s="468" t="b">
        <v>1</v>
      </c>
      <c r="BQ425" s="468" t="b">
        <v>1</v>
      </c>
      <c r="BS425" s="466"/>
    </row>
    <row r="426" spans="1:71" s="480" customFormat="1" ht="12" customHeight="1" x14ac:dyDescent="0.2">
      <c r="A426" s="496">
        <v>17300002</v>
      </c>
      <c r="B426" s="497" t="s">
        <v>3333</v>
      </c>
      <c r="C426" s="466" t="s">
        <v>1945</v>
      </c>
      <c r="D426" s="467" t="s">
        <v>1542</v>
      </c>
      <c r="E426" s="705"/>
      <c r="F426" s="466"/>
      <c r="G426" s="467"/>
      <c r="H426" s="468" t="s">
        <v>2937</v>
      </c>
      <c r="I426" s="468" t="s">
        <v>2937</v>
      </c>
      <c r="J426" s="468" t="s">
        <v>2937</v>
      </c>
      <c r="K426" s="468" t="s">
        <v>2937</v>
      </c>
      <c r="L426" s="468" t="s">
        <v>1542</v>
      </c>
      <c r="M426" s="468" t="s">
        <v>2938</v>
      </c>
      <c r="N426" s="468" t="s">
        <v>1542</v>
      </c>
      <c r="O426" s="469"/>
      <c r="P426" s="379">
        <v>68667874.859999999</v>
      </c>
      <c r="Q426" s="379">
        <v>59375474.670000002</v>
      </c>
      <c r="R426" s="379">
        <v>61707399.82</v>
      </c>
      <c r="S426" s="379">
        <v>49811454.770000003</v>
      </c>
      <c r="T426" s="379">
        <v>37825641.18</v>
      </c>
      <c r="U426" s="379">
        <v>25238971.57</v>
      </c>
      <c r="V426" s="379">
        <v>25031300.559999999</v>
      </c>
      <c r="W426" s="379">
        <v>21459280.09</v>
      </c>
      <c r="X426" s="379">
        <v>22592649.23</v>
      </c>
      <c r="Y426" s="379">
        <v>25507808.960000001</v>
      </c>
      <c r="Z426" s="379">
        <v>41543811.960000001</v>
      </c>
      <c r="AA426" s="379">
        <v>50267698.579999998</v>
      </c>
      <c r="AB426" s="379">
        <v>63926684.789999999</v>
      </c>
      <c r="AC426" s="379"/>
      <c r="AD426" s="379"/>
      <c r="AE426" s="379">
        <v>40554897.60125</v>
      </c>
      <c r="AF426" s="481"/>
      <c r="AG426" s="482"/>
      <c r="AH426" s="471"/>
      <c r="AI426" s="471"/>
      <c r="AJ426" s="471"/>
      <c r="AK426" s="472"/>
      <c r="AL426" s="471">
        <v>0</v>
      </c>
      <c r="AM426" s="473">
        <v>40554897.60125</v>
      </c>
      <c r="AN426" s="471"/>
      <c r="AO426" s="474">
        <v>40554897.60125</v>
      </c>
      <c r="AP426" s="475"/>
      <c r="AQ426" s="476">
        <v>63926684.789999999</v>
      </c>
      <c r="AR426" s="471"/>
      <c r="AS426" s="471"/>
      <c r="AT426" s="471"/>
      <c r="AU426" s="471"/>
      <c r="AV426" s="477">
        <v>0</v>
      </c>
      <c r="AW426" s="471">
        <v>63926684.789999999</v>
      </c>
      <c r="AX426" s="471"/>
      <c r="AY426" s="473">
        <v>63926684.789999999</v>
      </c>
      <c r="AZ426" s="478"/>
      <c r="BA426" s="479">
        <v>0</v>
      </c>
      <c r="BC426" s="468" t="s">
        <v>2937</v>
      </c>
      <c r="BD426" s="468" t="s">
        <v>2937</v>
      </c>
      <c r="BE426" s="468" t="s">
        <v>2937</v>
      </c>
      <c r="BF426" s="468" t="s">
        <v>2937</v>
      </c>
      <c r="BG426" s="468" t="s">
        <v>1542</v>
      </c>
      <c r="BH426" s="468" t="s">
        <v>2938</v>
      </c>
      <c r="BI426" s="468" t="s">
        <v>1542</v>
      </c>
      <c r="BK426" s="468" t="b">
        <v>1</v>
      </c>
      <c r="BL426" s="468" t="b">
        <v>1</v>
      </c>
      <c r="BM426" s="468" t="b">
        <v>1</v>
      </c>
      <c r="BN426" s="468" t="b">
        <v>1</v>
      </c>
      <c r="BO426" s="468" t="b">
        <v>1</v>
      </c>
      <c r="BP426" s="468" t="b">
        <v>1</v>
      </c>
      <c r="BQ426" s="468" t="b">
        <v>1</v>
      </c>
      <c r="BS426" s="466"/>
    </row>
    <row r="427" spans="1:71" s="480" customFormat="1" ht="12" customHeight="1" x14ac:dyDescent="0.2">
      <c r="A427" s="496">
        <v>17400001</v>
      </c>
      <c r="B427" s="497" t="s">
        <v>3334</v>
      </c>
      <c r="C427" s="466" t="s">
        <v>1946</v>
      </c>
      <c r="D427" s="467" t="s">
        <v>1542</v>
      </c>
      <c r="E427" s="705"/>
      <c r="F427" s="466"/>
      <c r="G427" s="467"/>
      <c r="H427" s="468" t="s">
        <v>2937</v>
      </c>
      <c r="I427" s="468" t="s">
        <v>2937</v>
      </c>
      <c r="J427" s="468" t="s">
        <v>2937</v>
      </c>
      <c r="K427" s="468" t="s">
        <v>2937</v>
      </c>
      <c r="L427" s="468" t="s">
        <v>1542</v>
      </c>
      <c r="M427" s="468" t="s">
        <v>2938</v>
      </c>
      <c r="N427" s="468" t="s">
        <v>1542</v>
      </c>
      <c r="O427" s="469"/>
      <c r="P427" s="379">
        <v>0</v>
      </c>
      <c r="Q427" s="379">
        <v>0</v>
      </c>
      <c r="R427" s="379">
        <v>0</v>
      </c>
      <c r="S427" s="379">
        <v>0</v>
      </c>
      <c r="T427" s="379">
        <v>0</v>
      </c>
      <c r="U427" s="379">
        <v>0</v>
      </c>
      <c r="V427" s="379">
        <v>0</v>
      </c>
      <c r="W427" s="379">
        <v>1068641.5900000001</v>
      </c>
      <c r="X427" s="379">
        <v>9760938.2100000009</v>
      </c>
      <c r="Y427" s="379">
        <v>16313612.380000001</v>
      </c>
      <c r="Z427" s="379">
        <v>16313612.380000001</v>
      </c>
      <c r="AA427" s="379">
        <v>9733100.7799999993</v>
      </c>
      <c r="AB427" s="379">
        <v>0</v>
      </c>
      <c r="AC427" s="379"/>
      <c r="AD427" s="379"/>
      <c r="AE427" s="379">
        <v>4432492.1116666673</v>
      </c>
      <c r="AF427" s="481"/>
      <c r="AG427" s="482"/>
      <c r="AH427" s="471"/>
      <c r="AI427" s="471"/>
      <c r="AJ427" s="471"/>
      <c r="AK427" s="472"/>
      <c r="AL427" s="471">
        <v>0</v>
      </c>
      <c r="AM427" s="473">
        <v>4432492.1116666673</v>
      </c>
      <c r="AN427" s="471"/>
      <c r="AO427" s="474">
        <v>4432492.1116666673</v>
      </c>
      <c r="AP427" s="475"/>
      <c r="AQ427" s="476">
        <v>0</v>
      </c>
      <c r="AR427" s="471"/>
      <c r="AS427" s="471"/>
      <c r="AT427" s="471"/>
      <c r="AU427" s="471"/>
      <c r="AV427" s="477">
        <v>0</v>
      </c>
      <c r="AW427" s="471">
        <v>0</v>
      </c>
      <c r="AX427" s="471"/>
      <c r="AY427" s="473">
        <v>0</v>
      </c>
      <c r="AZ427" s="478"/>
      <c r="BA427" s="479">
        <v>0</v>
      </c>
      <c r="BC427" s="468" t="s">
        <v>2937</v>
      </c>
      <c r="BD427" s="468" t="s">
        <v>2937</v>
      </c>
      <c r="BE427" s="468" t="s">
        <v>2937</v>
      </c>
      <c r="BF427" s="468" t="s">
        <v>2937</v>
      </c>
      <c r="BG427" s="468" t="s">
        <v>1542</v>
      </c>
      <c r="BH427" s="468" t="s">
        <v>2938</v>
      </c>
      <c r="BI427" s="468" t="s">
        <v>1542</v>
      </c>
      <c r="BK427" s="468" t="b">
        <v>1</v>
      </c>
      <c r="BL427" s="468" t="b">
        <v>1</v>
      </c>
      <c r="BM427" s="468" t="b">
        <v>1</v>
      </c>
      <c r="BN427" s="468" t="b">
        <v>1</v>
      </c>
      <c r="BO427" s="468" t="b">
        <v>1</v>
      </c>
      <c r="BP427" s="468" t="b">
        <v>1</v>
      </c>
      <c r="BQ427" s="468" t="b">
        <v>1</v>
      </c>
      <c r="BS427" s="466"/>
    </row>
    <row r="428" spans="1:71" s="480" customFormat="1" ht="12" customHeight="1" x14ac:dyDescent="0.2">
      <c r="A428" s="514">
        <v>17400011</v>
      </c>
      <c r="B428" s="515" t="s">
        <v>3335</v>
      </c>
      <c r="C428" s="483" t="s">
        <v>1947</v>
      </c>
      <c r="D428" s="484" t="s">
        <v>1542</v>
      </c>
      <c r="E428" s="730"/>
      <c r="F428" s="511">
        <v>42933</v>
      </c>
      <c r="G428" s="484"/>
      <c r="H428" s="486" t="s">
        <v>2937</v>
      </c>
      <c r="I428" s="486" t="s">
        <v>2937</v>
      </c>
      <c r="J428" s="486" t="s">
        <v>2937</v>
      </c>
      <c r="K428" s="486" t="s">
        <v>2937</v>
      </c>
      <c r="L428" s="486" t="s">
        <v>1542</v>
      </c>
      <c r="M428" s="486" t="s">
        <v>2938</v>
      </c>
      <c r="N428" s="486" t="s">
        <v>1542</v>
      </c>
      <c r="O428" s="487"/>
      <c r="P428" s="381">
        <v>14000</v>
      </c>
      <c r="Q428" s="381">
        <v>14000</v>
      </c>
      <c r="R428" s="381">
        <v>14000</v>
      </c>
      <c r="S428" s="381">
        <v>14000</v>
      </c>
      <c r="T428" s="381">
        <v>14000</v>
      </c>
      <c r="U428" s="381">
        <v>14000</v>
      </c>
      <c r="V428" s="381">
        <v>14000</v>
      </c>
      <c r="W428" s="381">
        <v>14000</v>
      </c>
      <c r="X428" s="381">
        <v>14000</v>
      </c>
      <c r="Y428" s="381">
        <v>14000</v>
      </c>
      <c r="Z428" s="381">
        <v>0</v>
      </c>
      <c r="AA428" s="381">
        <v>0</v>
      </c>
      <c r="AB428" s="381">
        <v>0</v>
      </c>
      <c r="AC428" s="381"/>
      <c r="AD428" s="381"/>
      <c r="AE428" s="381">
        <v>11083.333333333334</v>
      </c>
      <c r="AF428" s="488"/>
      <c r="AG428" s="489"/>
      <c r="AH428" s="490"/>
      <c r="AI428" s="490"/>
      <c r="AJ428" s="490"/>
      <c r="AK428" s="491"/>
      <c r="AL428" s="490">
        <v>0</v>
      </c>
      <c r="AM428" s="492">
        <v>11083.333333333334</v>
      </c>
      <c r="AN428" s="490"/>
      <c r="AO428" s="493">
        <v>11083.333333333334</v>
      </c>
      <c r="AP428" s="490"/>
      <c r="AQ428" s="494">
        <v>0</v>
      </c>
      <c r="AR428" s="490"/>
      <c r="AS428" s="490"/>
      <c r="AT428" s="490"/>
      <c r="AU428" s="490"/>
      <c r="AV428" s="495">
        <v>0</v>
      </c>
      <c r="AW428" s="490">
        <v>0</v>
      </c>
      <c r="AX428" s="490"/>
      <c r="AY428" s="492">
        <v>0</v>
      </c>
      <c r="AZ428" s="731"/>
      <c r="BA428" s="479">
        <v>0</v>
      </c>
      <c r="BC428" s="486" t="s">
        <v>2937</v>
      </c>
      <c r="BD428" s="486" t="s">
        <v>2937</v>
      </c>
      <c r="BE428" s="486" t="s">
        <v>2937</v>
      </c>
      <c r="BF428" s="468" t="s">
        <v>2937</v>
      </c>
      <c r="BG428" s="468" t="s">
        <v>1542</v>
      </c>
      <c r="BH428" s="468" t="s">
        <v>2938</v>
      </c>
      <c r="BI428" s="468" t="s">
        <v>1542</v>
      </c>
      <c r="BK428" s="468" t="b">
        <v>1</v>
      </c>
      <c r="BL428" s="468" t="b">
        <v>1</v>
      </c>
      <c r="BM428" s="468" t="b">
        <v>1</v>
      </c>
      <c r="BN428" s="468" t="b">
        <v>1</v>
      </c>
      <c r="BO428" s="468" t="b">
        <v>1</v>
      </c>
      <c r="BP428" s="468" t="b">
        <v>1</v>
      </c>
      <c r="BQ428" s="468" t="b">
        <v>1</v>
      </c>
      <c r="BS428" s="466"/>
    </row>
    <row r="429" spans="1:71" s="480" customFormat="1" ht="12" customHeight="1" x14ac:dyDescent="0.2">
      <c r="A429" s="496">
        <v>17500001</v>
      </c>
      <c r="B429" s="497" t="s">
        <v>3336</v>
      </c>
      <c r="C429" s="466" t="s">
        <v>1948</v>
      </c>
      <c r="D429" s="467" t="s">
        <v>1541</v>
      </c>
      <c r="E429" s="705"/>
      <c r="F429" s="466"/>
      <c r="G429" s="467"/>
      <c r="H429" s="468" t="s">
        <v>2937</v>
      </c>
      <c r="I429" s="468" t="s">
        <v>2937</v>
      </c>
      <c r="J429" s="468" t="s">
        <v>2937</v>
      </c>
      <c r="K429" s="468" t="s">
        <v>1541</v>
      </c>
      <c r="L429" s="468" t="s">
        <v>2938</v>
      </c>
      <c r="M429" s="468" t="s">
        <v>2938</v>
      </c>
      <c r="N429" s="468" t="s">
        <v>2937</v>
      </c>
      <c r="O429" s="469"/>
      <c r="P429" s="379">
        <v>12553432.84</v>
      </c>
      <c r="Q429" s="379">
        <v>15212790.039999999</v>
      </c>
      <c r="R429" s="379">
        <v>16085675.57</v>
      </c>
      <c r="S429" s="379">
        <v>12899302.1</v>
      </c>
      <c r="T429" s="379">
        <v>11574360.039999999</v>
      </c>
      <c r="U429" s="379">
        <v>11689016.68</v>
      </c>
      <c r="V429" s="379">
        <v>9879301.9800000004</v>
      </c>
      <c r="W429" s="379">
        <v>11776574.82</v>
      </c>
      <c r="X429" s="379">
        <v>7350028.3899999997</v>
      </c>
      <c r="Y429" s="379">
        <v>7817380.0199999996</v>
      </c>
      <c r="Z429" s="379">
        <v>108835366.48</v>
      </c>
      <c r="AA429" s="379">
        <v>142586570.08000001</v>
      </c>
      <c r="AB429" s="379">
        <v>32040885</v>
      </c>
      <c r="AC429" s="379"/>
      <c r="AD429" s="379"/>
      <c r="AE429" s="379">
        <v>31500293.760000005</v>
      </c>
      <c r="AF429" s="481"/>
      <c r="AG429" s="482"/>
      <c r="AH429" s="471"/>
      <c r="AI429" s="471"/>
      <c r="AJ429" s="471"/>
      <c r="AK429" s="472">
        <v>31500293.760000005</v>
      </c>
      <c r="AL429" s="471">
        <v>31500293.760000005</v>
      </c>
      <c r="AM429" s="473"/>
      <c r="AN429" s="471"/>
      <c r="AO429" s="474">
        <v>0</v>
      </c>
      <c r="AP429" s="475"/>
      <c r="AQ429" s="476">
        <v>32040885</v>
      </c>
      <c r="AR429" s="471"/>
      <c r="AS429" s="471"/>
      <c r="AT429" s="471"/>
      <c r="AU429" s="471">
        <v>32040885</v>
      </c>
      <c r="AV429" s="477">
        <v>32040885</v>
      </c>
      <c r="AW429" s="471"/>
      <c r="AX429" s="471"/>
      <c r="AY429" s="473">
        <v>0</v>
      </c>
      <c r="AZ429" s="478" t="s">
        <v>2919</v>
      </c>
      <c r="BA429" s="479">
        <v>0</v>
      </c>
      <c r="BC429" s="468" t="s">
        <v>2937</v>
      </c>
      <c r="BD429" s="468" t="s">
        <v>2937</v>
      </c>
      <c r="BE429" s="468" t="s">
        <v>2937</v>
      </c>
      <c r="BF429" s="468" t="s">
        <v>1541</v>
      </c>
      <c r="BG429" s="468" t="s">
        <v>2938</v>
      </c>
      <c r="BH429" s="468" t="s">
        <v>2938</v>
      </c>
      <c r="BI429" s="468" t="s">
        <v>2937</v>
      </c>
      <c r="BK429" s="468" t="b">
        <v>1</v>
      </c>
      <c r="BL429" s="468" t="b">
        <v>1</v>
      </c>
      <c r="BM429" s="468" t="b">
        <v>1</v>
      </c>
      <c r="BN429" s="468" t="b">
        <v>1</v>
      </c>
      <c r="BO429" s="468" t="b">
        <v>1</v>
      </c>
      <c r="BP429" s="468" t="b">
        <v>1</v>
      </c>
      <c r="BQ429" s="468" t="b">
        <v>1</v>
      </c>
      <c r="BS429" s="466"/>
    </row>
    <row r="430" spans="1:71" s="480" customFormat="1" ht="12" customHeight="1" x14ac:dyDescent="0.2">
      <c r="A430" s="496">
        <v>17500002</v>
      </c>
      <c r="B430" s="497" t="s">
        <v>3337</v>
      </c>
      <c r="C430" s="466" t="s">
        <v>1949</v>
      </c>
      <c r="D430" s="467" t="s">
        <v>1541</v>
      </c>
      <c r="E430" s="705"/>
      <c r="F430" s="466"/>
      <c r="G430" s="467"/>
      <c r="H430" s="468" t="s">
        <v>2937</v>
      </c>
      <c r="I430" s="468" t="s">
        <v>2937</v>
      </c>
      <c r="J430" s="468" t="s">
        <v>2937</v>
      </c>
      <c r="K430" s="468" t="s">
        <v>1541</v>
      </c>
      <c r="L430" s="468" t="s">
        <v>2938</v>
      </c>
      <c r="M430" s="468" t="s">
        <v>2938</v>
      </c>
      <c r="N430" s="468" t="s">
        <v>2937</v>
      </c>
      <c r="O430" s="469"/>
      <c r="P430" s="379">
        <v>9693583.0500000007</v>
      </c>
      <c r="Q430" s="379">
        <v>10471681.67</v>
      </c>
      <c r="R430" s="379">
        <v>13218859.529999999</v>
      </c>
      <c r="S430" s="379">
        <v>10818238.17</v>
      </c>
      <c r="T430" s="379">
        <v>10533972.859999999</v>
      </c>
      <c r="U430" s="379">
        <v>10821215.699999999</v>
      </c>
      <c r="V430" s="379">
        <v>9992856.0600000005</v>
      </c>
      <c r="W430" s="379">
        <v>8349249.1399999997</v>
      </c>
      <c r="X430" s="379">
        <v>8338686.6799999997</v>
      </c>
      <c r="Y430" s="379">
        <v>8706667.0800000001</v>
      </c>
      <c r="Z430" s="379">
        <v>42778674.600000001</v>
      </c>
      <c r="AA430" s="379">
        <v>61549100.82</v>
      </c>
      <c r="AB430" s="379">
        <v>14465981.050000001</v>
      </c>
      <c r="AC430" s="379"/>
      <c r="AD430" s="379"/>
      <c r="AE430" s="379">
        <v>17304915.363333333</v>
      </c>
      <c r="AF430" s="481"/>
      <c r="AG430" s="482"/>
      <c r="AH430" s="471"/>
      <c r="AI430" s="471"/>
      <c r="AJ430" s="471"/>
      <c r="AK430" s="472">
        <v>17304915.363333333</v>
      </c>
      <c r="AL430" s="471">
        <v>17304915.363333333</v>
      </c>
      <c r="AM430" s="473"/>
      <c r="AN430" s="471"/>
      <c r="AO430" s="474">
        <v>0</v>
      </c>
      <c r="AP430" s="475"/>
      <c r="AQ430" s="476">
        <v>14465981.050000001</v>
      </c>
      <c r="AR430" s="471"/>
      <c r="AS430" s="471"/>
      <c r="AT430" s="471"/>
      <c r="AU430" s="471">
        <v>14465981.050000001</v>
      </c>
      <c r="AV430" s="477">
        <v>14465981.050000001</v>
      </c>
      <c r="AW430" s="471"/>
      <c r="AX430" s="471"/>
      <c r="AY430" s="473">
        <v>0</v>
      </c>
      <c r="AZ430" s="478" t="s">
        <v>2918</v>
      </c>
      <c r="BA430" s="479">
        <v>0</v>
      </c>
      <c r="BC430" s="468" t="s">
        <v>2937</v>
      </c>
      <c r="BD430" s="468" t="s">
        <v>2937</v>
      </c>
      <c r="BE430" s="468" t="s">
        <v>2937</v>
      </c>
      <c r="BF430" s="468" t="s">
        <v>1541</v>
      </c>
      <c r="BG430" s="468" t="s">
        <v>2938</v>
      </c>
      <c r="BH430" s="468" t="s">
        <v>2938</v>
      </c>
      <c r="BI430" s="468" t="s">
        <v>2937</v>
      </c>
      <c r="BK430" s="468" t="b">
        <v>1</v>
      </c>
      <c r="BL430" s="468" t="b">
        <v>1</v>
      </c>
      <c r="BM430" s="468" t="b">
        <v>1</v>
      </c>
      <c r="BN430" s="468" t="b">
        <v>1</v>
      </c>
      <c r="BO430" s="468" t="b">
        <v>1</v>
      </c>
      <c r="BP430" s="468" t="b">
        <v>1</v>
      </c>
      <c r="BQ430" s="468" t="b">
        <v>1</v>
      </c>
      <c r="BS430" s="466"/>
    </row>
    <row r="431" spans="1:71" s="480" customFormat="1" ht="12" customHeight="1" x14ac:dyDescent="0.2">
      <c r="A431" s="496">
        <v>17500011</v>
      </c>
      <c r="B431" s="497" t="s">
        <v>3338</v>
      </c>
      <c r="C431" s="466" t="s">
        <v>1950</v>
      </c>
      <c r="D431" s="467" t="s">
        <v>1541</v>
      </c>
      <c r="E431" s="705"/>
      <c r="F431" s="466"/>
      <c r="G431" s="467"/>
      <c r="H431" s="468" t="s">
        <v>2937</v>
      </c>
      <c r="I431" s="468" t="s">
        <v>2937</v>
      </c>
      <c r="J431" s="468" t="s">
        <v>2937</v>
      </c>
      <c r="K431" s="468" t="s">
        <v>1541</v>
      </c>
      <c r="L431" s="468" t="s">
        <v>2938</v>
      </c>
      <c r="M431" s="468" t="s">
        <v>2938</v>
      </c>
      <c r="N431" s="468" t="s">
        <v>2937</v>
      </c>
      <c r="O431" s="469"/>
      <c r="P431" s="379">
        <v>837751.22</v>
      </c>
      <c r="Q431" s="379">
        <v>687879.1</v>
      </c>
      <c r="R431" s="379">
        <v>488562.34</v>
      </c>
      <c r="S431" s="379">
        <v>251088.8</v>
      </c>
      <c r="T431" s="379">
        <v>190729.95</v>
      </c>
      <c r="U431" s="379">
        <v>725090.15</v>
      </c>
      <c r="V431" s="379">
        <v>1010617.09</v>
      </c>
      <c r="W431" s="379">
        <v>1300390.1399999999</v>
      </c>
      <c r="X431" s="379">
        <v>598204.9</v>
      </c>
      <c r="Y431" s="379">
        <v>411722.97</v>
      </c>
      <c r="Z431" s="379">
        <v>2531084.6800000002</v>
      </c>
      <c r="AA431" s="379">
        <v>4987984.03</v>
      </c>
      <c r="AB431" s="379">
        <v>1245988.95</v>
      </c>
      <c r="AC431" s="379"/>
      <c r="AD431" s="379"/>
      <c r="AE431" s="379">
        <v>1185435.3529166665</v>
      </c>
      <c r="AF431" s="481"/>
      <c r="AG431" s="482"/>
      <c r="AH431" s="471"/>
      <c r="AI431" s="471"/>
      <c r="AJ431" s="471"/>
      <c r="AK431" s="472">
        <v>1185435.3529166665</v>
      </c>
      <c r="AL431" s="471">
        <v>1185435.3529166665</v>
      </c>
      <c r="AM431" s="473"/>
      <c r="AN431" s="471"/>
      <c r="AO431" s="474">
        <v>0</v>
      </c>
      <c r="AP431" s="475"/>
      <c r="AQ431" s="476">
        <v>1245988.95</v>
      </c>
      <c r="AR431" s="471"/>
      <c r="AS431" s="471"/>
      <c r="AT431" s="471"/>
      <c r="AU431" s="471">
        <v>1245988.95</v>
      </c>
      <c r="AV431" s="477">
        <v>1245988.95</v>
      </c>
      <c r="AW431" s="471"/>
      <c r="AX431" s="471"/>
      <c r="AY431" s="473">
        <v>0</v>
      </c>
      <c r="AZ431" s="478" t="s">
        <v>2919</v>
      </c>
      <c r="BA431" s="479">
        <v>0</v>
      </c>
      <c r="BC431" s="468" t="s">
        <v>2937</v>
      </c>
      <c r="BD431" s="468" t="s">
        <v>2937</v>
      </c>
      <c r="BE431" s="468" t="s">
        <v>2937</v>
      </c>
      <c r="BF431" s="468" t="s">
        <v>1541</v>
      </c>
      <c r="BG431" s="468" t="s">
        <v>2938</v>
      </c>
      <c r="BH431" s="468" t="s">
        <v>2938</v>
      </c>
      <c r="BI431" s="468" t="s">
        <v>2937</v>
      </c>
      <c r="BK431" s="468" t="b">
        <v>1</v>
      </c>
      <c r="BL431" s="468" t="b">
        <v>1</v>
      </c>
      <c r="BM431" s="468" t="b">
        <v>1</v>
      </c>
      <c r="BN431" s="468" t="b">
        <v>1</v>
      </c>
      <c r="BO431" s="468" t="b">
        <v>1</v>
      </c>
      <c r="BP431" s="468" t="b">
        <v>1</v>
      </c>
      <c r="BQ431" s="468" t="b">
        <v>1</v>
      </c>
      <c r="BS431" s="466"/>
    </row>
    <row r="432" spans="1:71" s="480" customFormat="1" ht="12" customHeight="1" x14ac:dyDescent="0.2">
      <c r="A432" s="496">
        <v>17500012</v>
      </c>
      <c r="B432" s="497" t="s">
        <v>3339</v>
      </c>
      <c r="C432" s="466" t="s">
        <v>1951</v>
      </c>
      <c r="D432" s="467" t="s">
        <v>1541</v>
      </c>
      <c r="E432" s="705"/>
      <c r="F432" s="466"/>
      <c r="G432" s="467"/>
      <c r="H432" s="468" t="s">
        <v>2937</v>
      </c>
      <c r="I432" s="468" t="s">
        <v>2937</v>
      </c>
      <c r="J432" s="468" t="s">
        <v>2937</v>
      </c>
      <c r="K432" s="468" t="s">
        <v>1541</v>
      </c>
      <c r="L432" s="468" t="s">
        <v>2938</v>
      </c>
      <c r="M432" s="468" t="s">
        <v>2938</v>
      </c>
      <c r="N432" s="468" t="s">
        <v>2937</v>
      </c>
      <c r="O432" s="469"/>
      <c r="P432" s="379">
        <v>1320240.06</v>
      </c>
      <c r="Q432" s="379">
        <v>2351929.56</v>
      </c>
      <c r="R432" s="379">
        <v>2518008.2000000002</v>
      </c>
      <c r="S432" s="379">
        <v>3191812.52</v>
      </c>
      <c r="T432" s="379">
        <v>2991759.55</v>
      </c>
      <c r="U432" s="379">
        <v>2650154.7799999998</v>
      </c>
      <c r="V432" s="379">
        <v>2578642.04</v>
      </c>
      <c r="W432" s="379">
        <v>2169328.16</v>
      </c>
      <c r="X432" s="379">
        <v>1867874.8</v>
      </c>
      <c r="Y432" s="379">
        <v>1484529.49</v>
      </c>
      <c r="Z432" s="379">
        <v>2243001.2999999998</v>
      </c>
      <c r="AA432" s="379">
        <v>2461174.19</v>
      </c>
      <c r="AB432" s="379">
        <v>1266370.44</v>
      </c>
      <c r="AC432" s="379"/>
      <c r="AD432" s="379"/>
      <c r="AE432" s="379">
        <v>2316793.3199999998</v>
      </c>
      <c r="AF432" s="481"/>
      <c r="AG432" s="482"/>
      <c r="AH432" s="471"/>
      <c r="AI432" s="471"/>
      <c r="AJ432" s="471"/>
      <c r="AK432" s="472">
        <v>2316793.3199999998</v>
      </c>
      <c r="AL432" s="471">
        <v>2316793.3199999998</v>
      </c>
      <c r="AM432" s="473"/>
      <c r="AN432" s="471"/>
      <c r="AO432" s="474">
        <v>0</v>
      </c>
      <c r="AP432" s="475"/>
      <c r="AQ432" s="476">
        <v>1266370.44</v>
      </c>
      <c r="AR432" s="471"/>
      <c r="AS432" s="471"/>
      <c r="AT432" s="471"/>
      <c r="AU432" s="471">
        <v>1266370.44</v>
      </c>
      <c r="AV432" s="477">
        <v>1266370.44</v>
      </c>
      <c r="AW432" s="471"/>
      <c r="AX432" s="471"/>
      <c r="AY432" s="473">
        <v>0</v>
      </c>
      <c r="AZ432" s="478" t="s">
        <v>2918</v>
      </c>
      <c r="BA432" s="479">
        <v>0</v>
      </c>
      <c r="BC432" s="468" t="s">
        <v>2937</v>
      </c>
      <c r="BD432" s="468" t="s">
        <v>2937</v>
      </c>
      <c r="BE432" s="468" t="s">
        <v>2937</v>
      </c>
      <c r="BF432" s="468" t="s">
        <v>1541</v>
      </c>
      <c r="BG432" s="468" t="s">
        <v>2938</v>
      </c>
      <c r="BH432" s="468" t="s">
        <v>2938</v>
      </c>
      <c r="BI432" s="468" t="s">
        <v>2937</v>
      </c>
      <c r="BK432" s="468" t="b">
        <v>1</v>
      </c>
      <c r="BL432" s="468" t="b">
        <v>1</v>
      </c>
      <c r="BM432" s="468" t="b">
        <v>1</v>
      </c>
      <c r="BN432" s="468" t="b">
        <v>1</v>
      </c>
      <c r="BO432" s="468" t="b">
        <v>1</v>
      </c>
      <c r="BP432" s="468" t="b">
        <v>1</v>
      </c>
      <c r="BQ432" s="468" t="b">
        <v>1</v>
      </c>
      <c r="BS432" s="466"/>
    </row>
    <row r="433" spans="1:71" s="480" customFormat="1" ht="12" customHeight="1" x14ac:dyDescent="0.2">
      <c r="A433" s="496">
        <v>18100003</v>
      </c>
      <c r="B433" s="497" t="s">
        <v>3340</v>
      </c>
      <c r="C433" s="466" t="s">
        <v>1952</v>
      </c>
      <c r="D433" s="467" t="s">
        <v>1538</v>
      </c>
      <c r="E433" s="705"/>
      <c r="F433" s="466"/>
      <c r="G433" s="467"/>
      <c r="H433" s="468" t="s">
        <v>1538</v>
      </c>
      <c r="I433" s="468" t="s">
        <v>2937</v>
      </c>
      <c r="J433" s="468" t="s">
        <v>2937</v>
      </c>
      <c r="K433" s="468" t="s">
        <v>2937</v>
      </c>
      <c r="L433" s="468" t="s">
        <v>2938</v>
      </c>
      <c r="M433" s="468" t="s">
        <v>2938</v>
      </c>
      <c r="N433" s="468" t="s">
        <v>2937</v>
      </c>
      <c r="O433" s="469"/>
      <c r="P433" s="379">
        <v>46258.720000000001</v>
      </c>
      <c r="Q433" s="379">
        <v>37847.96</v>
      </c>
      <c r="R433" s="379">
        <v>29437.200000000001</v>
      </c>
      <c r="S433" s="379">
        <v>21026.44</v>
      </c>
      <c r="T433" s="379">
        <v>12615.68</v>
      </c>
      <c r="U433" s="379">
        <v>4204.92</v>
      </c>
      <c r="V433" s="379">
        <v>0</v>
      </c>
      <c r="W433" s="379">
        <v>0</v>
      </c>
      <c r="X433" s="379">
        <v>0</v>
      </c>
      <c r="Y433" s="379">
        <v>0</v>
      </c>
      <c r="Z433" s="379">
        <v>0</v>
      </c>
      <c r="AA433" s="379">
        <v>0</v>
      </c>
      <c r="AB433" s="379">
        <v>0</v>
      </c>
      <c r="AC433" s="379"/>
      <c r="AD433" s="379"/>
      <c r="AE433" s="379">
        <v>10688.463333333333</v>
      </c>
      <c r="AF433" s="481"/>
      <c r="AG433" s="482"/>
      <c r="AH433" s="471">
        <v>10688.463333333333</v>
      </c>
      <c r="AI433" s="471"/>
      <c r="AJ433" s="471"/>
      <c r="AK433" s="472"/>
      <c r="AL433" s="471">
        <v>0</v>
      </c>
      <c r="AM433" s="473"/>
      <c r="AN433" s="471"/>
      <c r="AO433" s="474">
        <v>0</v>
      </c>
      <c r="AP433" s="475"/>
      <c r="AQ433" s="476">
        <v>0</v>
      </c>
      <c r="AR433" s="471">
        <v>0</v>
      </c>
      <c r="AS433" s="471"/>
      <c r="AT433" s="471"/>
      <c r="AU433" s="471"/>
      <c r="AV433" s="477">
        <v>0</v>
      </c>
      <c r="AW433" s="471"/>
      <c r="AX433" s="471"/>
      <c r="AY433" s="473">
        <v>0</v>
      </c>
      <c r="AZ433" s="478"/>
      <c r="BA433" s="479">
        <v>0</v>
      </c>
      <c r="BC433" s="468" t="s">
        <v>1538</v>
      </c>
      <c r="BD433" s="468" t="s">
        <v>2937</v>
      </c>
      <c r="BE433" s="468" t="s">
        <v>2937</v>
      </c>
      <c r="BF433" s="468" t="s">
        <v>2937</v>
      </c>
      <c r="BG433" s="468" t="s">
        <v>2938</v>
      </c>
      <c r="BH433" s="468" t="s">
        <v>2938</v>
      </c>
      <c r="BI433" s="468" t="s">
        <v>2937</v>
      </c>
      <c r="BK433" s="468" t="b">
        <v>1</v>
      </c>
      <c r="BL433" s="468" t="b">
        <v>1</v>
      </c>
      <c r="BM433" s="468" t="b">
        <v>1</v>
      </c>
      <c r="BN433" s="468" t="b">
        <v>1</v>
      </c>
      <c r="BO433" s="468" t="b">
        <v>1</v>
      </c>
      <c r="BP433" s="468" t="b">
        <v>1</v>
      </c>
      <c r="BQ433" s="468" t="b">
        <v>1</v>
      </c>
      <c r="BS433" s="466"/>
    </row>
    <row r="434" spans="1:71" s="480" customFormat="1" ht="12" customHeight="1" x14ac:dyDescent="0.2">
      <c r="A434" s="496">
        <v>18100093</v>
      </c>
      <c r="B434" s="497" t="s">
        <v>3341</v>
      </c>
      <c r="C434" s="466" t="s">
        <v>1953</v>
      </c>
      <c r="D434" s="467" t="s">
        <v>1538</v>
      </c>
      <c r="E434" s="705"/>
      <c r="F434" s="466"/>
      <c r="G434" s="467"/>
      <c r="H434" s="468" t="s">
        <v>1538</v>
      </c>
      <c r="I434" s="468" t="s">
        <v>2937</v>
      </c>
      <c r="J434" s="468" t="s">
        <v>2937</v>
      </c>
      <c r="K434" s="468" t="s">
        <v>2937</v>
      </c>
      <c r="L434" s="468" t="s">
        <v>2938</v>
      </c>
      <c r="M434" s="468" t="s">
        <v>2938</v>
      </c>
      <c r="N434" s="468" t="s">
        <v>2937</v>
      </c>
      <c r="O434" s="469"/>
      <c r="P434" s="379">
        <v>35356.76</v>
      </c>
      <c r="Q434" s="379">
        <v>34984.589999999997</v>
      </c>
      <c r="R434" s="379">
        <v>34612.42</v>
      </c>
      <c r="S434" s="379">
        <v>34240.25</v>
      </c>
      <c r="T434" s="379">
        <v>33868.080000000002</v>
      </c>
      <c r="U434" s="379">
        <v>33495.910000000003</v>
      </c>
      <c r="V434" s="379">
        <v>33123.74</v>
      </c>
      <c r="W434" s="379">
        <v>32751.57</v>
      </c>
      <c r="X434" s="379">
        <v>32379.4</v>
      </c>
      <c r="Y434" s="379">
        <v>32007.23</v>
      </c>
      <c r="Z434" s="379">
        <v>31635.06</v>
      </c>
      <c r="AA434" s="379">
        <v>31262.89</v>
      </c>
      <c r="AB434" s="379">
        <v>30890.720000000001</v>
      </c>
      <c r="AC434" s="379"/>
      <c r="AD434" s="379"/>
      <c r="AE434" s="379">
        <v>33123.74</v>
      </c>
      <c r="AF434" s="481"/>
      <c r="AG434" s="482"/>
      <c r="AH434" s="471">
        <v>33123.74</v>
      </c>
      <c r="AI434" s="471"/>
      <c r="AJ434" s="471"/>
      <c r="AK434" s="472"/>
      <c r="AL434" s="471">
        <v>0</v>
      </c>
      <c r="AM434" s="473"/>
      <c r="AN434" s="471"/>
      <c r="AO434" s="474">
        <v>0</v>
      </c>
      <c r="AP434" s="475"/>
      <c r="AQ434" s="476">
        <v>30890.720000000001</v>
      </c>
      <c r="AR434" s="471">
        <v>30890.720000000001</v>
      </c>
      <c r="AS434" s="471"/>
      <c r="AT434" s="471"/>
      <c r="AU434" s="471"/>
      <c r="AV434" s="477">
        <v>0</v>
      </c>
      <c r="AW434" s="471"/>
      <c r="AX434" s="471"/>
      <c r="AY434" s="473">
        <v>0</v>
      </c>
      <c r="AZ434" s="478"/>
      <c r="BA434" s="479">
        <v>30890.720000000001</v>
      </c>
      <c r="BC434" s="468" t="s">
        <v>1538</v>
      </c>
      <c r="BD434" s="468" t="s">
        <v>2937</v>
      </c>
      <c r="BE434" s="468" t="s">
        <v>2937</v>
      </c>
      <c r="BF434" s="468" t="s">
        <v>2937</v>
      </c>
      <c r="BG434" s="468" t="s">
        <v>2938</v>
      </c>
      <c r="BH434" s="468" t="s">
        <v>2938</v>
      </c>
      <c r="BI434" s="468" t="s">
        <v>2937</v>
      </c>
      <c r="BK434" s="468" t="b">
        <v>1</v>
      </c>
      <c r="BL434" s="468" t="b">
        <v>1</v>
      </c>
      <c r="BM434" s="468" t="b">
        <v>1</v>
      </c>
      <c r="BN434" s="468" t="b">
        <v>1</v>
      </c>
      <c r="BO434" s="468" t="b">
        <v>1</v>
      </c>
      <c r="BP434" s="468" t="b">
        <v>1</v>
      </c>
      <c r="BQ434" s="468" t="b">
        <v>1</v>
      </c>
      <c r="BS434" s="466"/>
    </row>
    <row r="435" spans="1:71" s="480" customFormat="1" ht="12" customHeight="1" x14ac:dyDescent="0.2">
      <c r="A435" s="496">
        <v>18100203</v>
      </c>
      <c r="B435" s="497" t="s">
        <v>3342</v>
      </c>
      <c r="C435" s="466" t="s">
        <v>1954</v>
      </c>
      <c r="D435" s="467" t="s">
        <v>1538</v>
      </c>
      <c r="E435" s="705"/>
      <c r="F435" s="466"/>
      <c r="G435" s="467"/>
      <c r="H435" s="468" t="s">
        <v>1538</v>
      </c>
      <c r="I435" s="468" t="s">
        <v>2937</v>
      </c>
      <c r="J435" s="468" t="s">
        <v>2937</v>
      </c>
      <c r="K435" s="468" t="s">
        <v>2937</v>
      </c>
      <c r="L435" s="468" t="s">
        <v>2938</v>
      </c>
      <c r="M435" s="468" t="s">
        <v>2938</v>
      </c>
      <c r="N435" s="468" t="s">
        <v>2937</v>
      </c>
      <c r="O435" s="469"/>
      <c r="P435" s="379">
        <v>1428461.3</v>
      </c>
      <c r="Q435" s="379">
        <v>1421626.55</v>
      </c>
      <c r="R435" s="379">
        <v>1414791.8</v>
      </c>
      <c r="S435" s="379">
        <v>1407957.05</v>
      </c>
      <c r="T435" s="379">
        <v>1401122.3</v>
      </c>
      <c r="U435" s="379">
        <v>1394287.55</v>
      </c>
      <c r="V435" s="379">
        <v>1387452.8</v>
      </c>
      <c r="W435" s="379">
        <v>1380618.05</v>
      </c>
      <c r="X435" s="379">
        <v>1373783.3</v>
      </c>
      <c r="Y435" s="379">
        <v>1366948.55</v>
      </c>
      <c r="Z435" s="379">
        <v>1360113.8</v>
      </c>
      <c r="AA435" s="379">
        <v>1353279.05</v>
      </c>
      <c r="AB435" s="379">
        <v>1346444.3</v>
      </c>
      <c r="AC435" s="379"/>
      <c r="AD435" s="379"/>
      <c r="AE435" s="379">
        <v>1387452.8000000005</v>
      </c>
      <c r="AF435" s="481"/>
      <c r="AG435" s="482"/>
      <c r="AH435" s="471">
        <v>1387452.8000000005</v>
      </c>
      <c r="AI435" s="471"/>
      <c r="AJ435" s="471"/>
      <c r="AK435" s="472"/>
      <c r="AL435" s="471">
        <v>0</v>
      </c>
      <c r="AM435" s="473"/>
      <c r="AN435" s="471"/>
      <c r="AO435" s="474">
        <v>0</v>
      </c>
      <c r="AP435" s="475"/>
      <c r="AQ435" s="476">
        <v>1346444.3</v>
      </c>
      <c r="AR435" s="471">
        <v>1346444.3</v>
      </c>
      <c r="AS435" s="471"/>
      <c r="AT435" s="471"/>
      <c r="AU435" s="471"/>
      <c r="AV435" s="477">
        <v>0</v>
      </c>
      <c r="AW435" s="471"/>
      <c r="AX435" s="471"/>
      <c r="AY435" s="473">
        <v>0</v>
      </c>
      <c r="AZ435" s="478"/>
      <c r="BA435" s="479">
        <v>1346444.3</v>
      </c>
      <c r="BC435" s="468" t="s">
        <v>1538</v>
      </c>
      <c r="BD435" s="468" t="s">
        <v>2937</v>
      </c>
      <c r="BE435" s="468" t="s">
        <v>2937</v>
      </c>
      <c r="BF435" s="468" t="s">
        <v>2937</v>
      </c>
      <c r="BG435" s="468" t="s">
        <v>2938</v>
      </c>
      <c r="BH435" s="468" t="s">
        <v>2938</v>
      </c>
      <c r="BI435" s="468" t="s">
        <v>2937</v>
      </c>
      <c r="BK435" s="468" t="b">
        <v>1</v>
      </c>
      <c r="BL435" s="468" t="b">
        <v>1</v>
      </c>
      <c r="BM435" s="468" t="b">
        <v>1</v>
      </c>
      <c r="BN435" s="468" t="b">
        <v>1</v>
      </c>
      <c r="BO435" s="468" t="b">
        <v>1</v>
      </c>
      <c r="BP435" s="468" t="b">
        <v>1</v>
      </c>
      <c r="BQ435" s="468" t="b">
        <v>1</v>
      </c>
      <c r="BS435" s="466"/>
    </row>
    <row r="436" spans="1:71" s="480" customFormat="1" ht="12" customHeight="1" x14ac:dyDescent="0.2">
      <c r="A436" s="496">
        <v>18100213</v>
      </c>
      <c r="B436" s="497" t="s">
        <v>3343</v>
      </c>
      <c r="C436" s="466" t="s">
        <v>1955</v>
      </c>
      <c r="D436" s="467" t="s">
        <v>1538</v>
      </c>
      <c r="E436" s="705"/>
      <c r="F436" s="466"/>
      <c r="G436" s="467"/>
      <c r="H436" s="468" t="s">
        <v>1538</v>
      </c>
      <c r="I436" s="468" t="s">
        <v>2937</v>
      </c>
      <c r="J436" s="468" t="s">
        <v>2937</v>
      </c>
      <c r="K436" s="468" t="s">
        <v>2937</v>
      </c>
      <c r="L436" s="468" t="s">
        <v>2938</v>
      </c>
      <c r="M436" s="468" t="s">
        <v>2938</v>
      </c>
      <c r="N436" s="468" t="s">
        <v>2937</v>
      </c>
      <c r="O436" s="469"/>
      <c r="P436" s="379">
        <v>4219704.8600000003</v>
      </c>
      <c r="Q436" s="379">
        <v>4206839.91</v>
      </c>
      <c r="R436" s="379">
        <v>4193974.96</v>
      </c>
      <c r="S436" s="379">
        <v>4181110.01</v>
      </c>
      <c r="T436" s="379">
        <v>4168245.06</v>
      </c>
      <c r="U436" s="379">
        <v>4155380.11</v>
      </c>
      <c r="V436" s="379">
        <v>4142515.16</v>
      </c>
      <c r="W436" s="379">
        <v>4129650.21</v>
      </c>
      <c r="X436" s="379">
        <v>4116785.26</v>
      </c>
      <c r="Y436" s="379">
        <v>4103920.31</v>
      </c>
      <c r="Z436" s="379">
        <v>4091055.36</v>
      </c>
      <c r="AA436" s="379">
        <v>4078190.41</v>
      </c>
      <c r="AB436" s="379">
        <v>4065325.46</v>
      </c>
      <c r="AC436" s="379"/>
      <c r="AD436" s="379"/>
      <c r="AE436" s="379">
        <v>4142515.16</v>
      </c>
      <c r="AF436" s="481"/>
      <c r="AG436" s="482"/>
      <c r="AH436" s="471">
        <v>4142515.16</v>
      </c>
      <c r="AI436" s="471"/>
      <c r="AJ436" s="471"/>
      <c r="AK436" s="472"/>
      <c r="AL436" s="471">
        <v>0</v>
      </c>
      <c r="AM436" s="473"/>
      <c r="AN436" s="471"/>
      <c r="AO436" s="474">
        <v>0</v>
      </c>
      <c r="AP436" s="475"/>
      <c r="AQ436" s="476">
        <v>4065325.46</v>
      </c>
      <c r="AR436" s="471">
        <v>4065325.46</v>
      </c>
      <c r="AS436" s="471"/>
      <c r="AT436" s="471"/>
      <c r="AU436" s="471"/>
      <c r="AV436" s="477">
        <v>0</v>
      </c>
      <c r="AW436" s="471"/>
      <c r="AX436" s="471"/>
      <c r="AY436" s="473">
        <v>0</v>
      </c>
      <c r="AZ436" s="478"/>
      <c r="BA436" s="479">
        <v>4065325.46</v>
      </c>
      <c r="BC436" s="468" t="s">
        <v>1538</v>
      </c>
      <c r="BD436" s="468" t="s">
        <v>2937</v>
      </c>
      <c r="BE436" s="468" t="s">
        <v>2937</v>
      </c>
      <c r="BF436" s="468" t="s">
        <v>2937</v>
      </c>
      <c r="BG436" s="468" t="s">
        <v>2938</v>
      </c>
      <c r="BH436" s="468" t="s">
        <v>2938</v>
      </c>
      <c r="BI436" s="468" t="s">
        <v>2937</v>
      </c>
      <c r="BK436" s="468" t="b">
        <v>1</v>
      </c>
      <c r="BL436" s="468" t="b">
        <v>1</v>
      </c>
      <c r="BM436" s="468" t="b">
        <v>1</v>
      </c>
      <c r="BN436" s="468" t="b">
        <v>1</v>
      </c>
      <c r="BO436" s="468" t="b">
        <v>1</v>
      </c>
      <c r="BP436" s="468" t="b">
        <v>1</v>
      </c>
      <c r="BQ436" s="468" t="b">
        <v>1</v>
      </c>
      <c r="BS436" s="466"/>
    </row>
    <row r="437" spans="1:71" s="480" customFormat="1" ht="12" customHeight="1" x14ac:dyDescent="0.2">
      <c r="A437" s="496">
        <v>18100223</v>
      </c>
      <c r="B437" s="497" t="s">
        <v>3344</v>
      </c>
      <c r="C437" s="466" t="s">
        <v>1956</v>
      </c>
      <c r="D437" s="467" t="s">
        <v>1538</v>
      </c>
      <c r="E437" s="705"/>
      <c r="F437" s="466"/>
      <c r="G437" s="467"/>
      <c r="H437" s="468" t="s">
        <v>1538</v>
      </c>
      <c r="I437" s="468" t="s">
        <v>2937</v>
      </c>
      <c r="J437" s="468" t="s">
        <v>2937</v>
      </c>
      <c r="K437" s="468" t="s">
        <v>2937</v>
      </c>
      <c r="L437" s="468" t="s">
        <v>2938</v>
      </c>
      <c r="M437" s="468" t="s">
        <v>2938</v>
      </c>
      <c r="N437" s="468" t="s">
        <v>2937</v>
      </c>
      <c r="O437" s="469"/>
      <c r="P437" s="379">
        <v>1089194.8</v>
      </c>
      <c r="Q437" s="379">
        <v>1082301.1599999999</v>
      </c>
      <c r="R437" s="379">
        <v>1075407.52</v>
      </c>
      <c r="S437" s="379">
        <v>1068513.8799999999</v>
      </c>
      <c r="T437" s="379">
        <v>1061620.24</v>
      </c>
      <c r="U437" s="379">
        <v>1054726.6000000001</v>
      </c>
      <c r="V437" s="379">
        <v>1047832.96</v>
      </c>
      <c r="W437" s="379">
        <v>1040939.32</v>
      </c>
      <c r="X437" s="379">
        <v>1034045.68</v>
      </c>
      <c r="Y437" s="379">
        <v>1027152.04</v>
      </c>
      <c r="Z437" s="379">
        <v>1020258.4</v>
      </c>
      <c r="AA437" s="379">
        <v>1013364.76</v>
      </c>
      <c r="AB437" s="379">
        <v>1006471.12</v>
      </c>
      <c r="AC437" s="379"/>
      <c r="AD437" s="379"/>
      <c r="AE437" s="379">
        <v>1047832.9600000003</v>
      </c>
      <c r="AF437" s="481"/>
      <c r="AG437" s="482"/>
      <c r="AH437" s="471">
        <v>1047832.9600000003</v>
      </c>
      <c r="AI437" s="471"/>
      <c r="AJ437" s="471"/>
      <c r="AK437" s="472"/>
      <c r="AL437" s="471">
        <v>0</v>
      </c>
      <c r="AM437" s="473"/>
      <c r="AN437" s="471"/>
      <c r="AO437" s="474">
        <v>0</v>
      </c>
      <c r="AP437" s="475"/>
      <c r="AQ437" s="476">
        <v>1006471.12</v>
      </c>
      <c r="AR437" s="471">
        <v>1006471.12</v>
      </c>
      <c r="AS437" s="471"/>
      <c r="AT437" s="471"/>
      <c r="AU437" s="471"/>
      <c r="AV437" s="477">
        <v>0</v>
      </c>
      <c r="AW437" s="471"/>
      <c r="AX437" s="471"/>
      <c r="AY437" s="473">
        <v>0</v>
      </c>
      <c r="AZ437" s="478"/>
      <c r="BA437" s="479">
        <v>1006471.12</v>
      </c>
      <c r="BC437" s="468" t="s">
        <v>1538</v>
      </c>
      <c r="BD437" s="468" t="s">
        <v>2937</v>
      </c>
      <c r="BE437" s="468" t="s">
        <v>2937</v>
      </c>
      <c r="BF437" s="468" t="s">
        <v>2937</v>
      </c>
      <c r="BG437" s="468" t="s">
        <v>2938</v>
      </c>
      <c r="BH437" s="468" t="s">
        <v>2938</v>
      </c>
      <c r="BI437" s="468" t="s">
        <v>2937</v>
      </c>
      <c r="BK437" s="468" t="b">
        <v>1</v>
      </c>
      <c r="BL437" s="468" t="b">
        <v>1</v>
      </c>
      <c r="BM437" s="468" t="b">
        <v>1</v>
      </c>
      <c r="BN437" s="468" t="b">
        <v>1</v>
      </c>
      <c r="BO437" s="468" t="b">
        <v>1</v>
      </c>
      <c r="BP437" s="468" t="b">
        <v>1</v>
      </c>
      <c r="BQ437" s="468" t="b">
        <v>1</v>
      </c>
      <c r="BS437" s="466"/>
    </row>
    <row r="438" spans="1:71" s="480" customFormat="1" ht="12" customHeight="1" x14ac:dyDescent="0.2">
      <c r="A438" s="496">
        <v>18100233</v>
      </c>
      <c r="B438" s="497" t="s">
        <v>3345</v>
      </c>
      <c r="C438" s="466" t="s">
        <v>1957</v>
      </c>
      <c r="D438" s="467" t="s">
        <v>1538</v>
      </c>
      <c r="E438" s="705"/>
      <c r="F438" s="466"/>
      <c r="G438" s="467"/>
      <c r="H438" s="468" t="s">
        <v>1538</v>
      </c>
      <c r="I438" s="468" t="s">
        <v>2937</v>
      </c>
      <c r="J438" s="468" t="s">
        <v>2937</v>
      </c>
      <c r="K438" s="468" t="s">
        <v>2937</v>
      </c>
      <c r="L438" s="468" t="s">
        <v>2938</v>
      </c>
      <c r="M438" s="468" t="s">
        <v>2938</v>
      </c>
      <c r="N438" s="468" t="s">
        <v>2937</v>
      </c>
      <c r="O438" s="469"/>
      <c r="P438" s="379">
        <v>184067.51</v>
      </c>
      <c r="Q438" s="379">
        <v>182902.52</v>
      </c>
      <c r="R438" s="379">
        <v>181737.53</v>
      </c>
      <c r="S438" s="379">
        <v>180572.54</v>
      </c>
      <c r="T438" s="379">
        <v>179407.55</v>
      </c>
      <c r="U438" s="379">
        <v>178242.56</v>
      </c>
      <c r="V438" s="379">
        <v>177077.57</v>
      </c>
      <c r="W438" s="379">
        <v>175912.58</v>
      </c>
      <c r="X438" s="379">
        <v>174747.59</v>
      </c>
      <c r="Y438" s="379">
        <v>173582.6</v>
      </c>
      <c r="Z438" s="379">
        <v>172417.61</v>
      </c>
      <c r="AA438" s="379">
        <v>171252.62</v>
      </c>
      <c r="AB438" s="379">
        <v>170087.63</v>
      </c>
      <c r="AC438" s="379"/>
      <c r="AD438" s="379"/>
      <c r="AE438" s="379">
        <v>177077.57000000004</v>
      </c>
      <c r="AF438" s="481"/>
      <c r="AG438" s="482"/>
      <c r="AH438" s="471">
        <v>177077.57000000004</v>
      </c>
      <c r="AI438" s="471"/>
      <c r="AJ438" s="471"/>
      <c r="AK438" s="472"/>
      <c r="AL438" s="471">
        <v>0</v>
      </c>
      <c r="AM438" s="473"/>
      <c r="AN438" s="471"/>
      <c r="AO438" s="474">
        <v>0</v>
      </c>
      <c r="AP438" s="475"/>
      <c r="AQ438" s="476">
        <v>170087.63</v>
      </c>
      <c r="AR438" s="471">
        <v>170087.63</v>
      </c>
      <c r="AS438" s="471"/>
      <c r="AT438" s="471"/>
      <c r="AU438" s="471"/>
      <c r="AV438" s="477">
        <v>0</v>
      </c>
      <c r="AW438" s="471"/>
      <c r="AX438" s="471"/>
      <c r="AY438" s="473">
        <v>0</v>
      </c>
      <c r="AZ438" s="478"/>
      <c r="BA438" s="479">
        <v>170087.63</v>
      </c>
      <c r="BC438" s="468" t="s">
        <v>1538</v>
      </c>
      <c r="BD438" s="468" t="s">
        <v>2937</v>
      </c>
      <c r="BE438" s="468" t="s">
        <v>2937</v>
      </c>
      <c r="BF438" s="468" t="s">
        <v>2937</v>
      </c>
      <c r="BG438" s="468" t="s">
        <v>2938</v>
      </c>
      <c r="BH438" s="468" t="s">
        <v>2938</v>
      </c>
      <c r="BI438" s="468" t="s">
        <v>2937</v>
      </c>
      <c r="BK438" s="468" t="b">
        <v>1</v>
      </c>
      <c r="BL438" s="468" t="b">
        <v>1</v>
      </c>
      <c r="BM438" s="468" t="b">
        <v>1</v>
      </c>
      <c r="BN438" s="468" t="b">
        <v>1</v>
      </c>
      <c r="BO438" s="468" t="b">
        <v>1</v>
      </c>
      <c r="BP438" s="468" t="b">
        <v>1</v>
      </c>
      <c r="BQ438" s="468" t="b">
        <v>1</v>
      </c>
      <c r="BS438" s="466"/>
    </row>
    <row r="439" spans="1:71" s="480" customFormat="1" ht="12" customHeight="1" x14ac:dyDescent="0.2">
      <c r="A439" s="496">
        <v>18100473</v>
      </c>
      <c r="B439" s="497" t="s">
        <v>3346</v>
      </c>
      <c r="C439" s="466" t="s">
        <v>1958</v>
      </c>
      <c r="D439" s="467" t="s">
        <v>1538</v>
      </c>
      <c r="E439" s="705"/>
      <c r="F439" s="466"/>
      <c r="G439" s="467"/>
      <c r="H439" s="468" t="s">
        <v>1538</v>
      </c>
      <c r="I439" s="468" t="s">
        <v>2937</v>
      </c>
      <c r="J439" s="468" t="s">
        <v>2937</v>
      </c>
      <c r="K439" s="468" t="s">
        <v>2937</v>
      </c>
      <c r="L439" s="468" t="s">
        <v>2938</v>
      </c>
      <c r="M439" s="468" t="s">
        <v>2938</v>
      </c>
      <c r="N439" s="468" t="s">
        <v>2937</v>
      </c>
      <c r="O439" s="469"/>
      <c r="P439" s="379">
        <v>1003326.12</v>
      </c>
      <c r="Q439" s="379">
        <v>994894.8</v>
      </c>
      <c r="R439" s="379">
        <v>986463.48</v>
      </c>
      <c r="S439" s="379">
        <v>978032.16</v>
      </c>
      <c r="T439" s="379">
        <v>969600.84</v>
      </c>
      <c r="U439" s="379">
        <v>961169.52</v>
      </c>
      <c r="V439" s="379">
        <v>952738.2</v>
      </c>
      <c r="W439" s="379">
        <v>944306.88</v>
      </c>
      <c r="X439" s="379">
        <v>935875.56</v>
      </c>
      <c r="Y439" s="379">
        <v>927444.24</v>
      </c>
      <c r="Z439" s="379">
        <v>919012.92</v>
      </c>
      <c r="AA439" s="379">
        <v>910581.6</v>
      </c>
      <c r="AB439" s="379">
        <v>902150.28</v>
      </c>
      <c r="AC439" s="379"/>
      <c r="AD439" s="379"/>
      <c r="AE439" s="379">
        <v>952738.19999999984</v>
      </c>
      <c r="AF439" s="481"/>
      <c r="AG439" s="482"/>
      <c r="AH439" s="471">
        <v>952738.19999999984</v>
      </c>
      <c r="AI439" s="471"/>
      <c r="AJ439" s="471"/>
      <c r="AK439" s="472"/>
      <c r="AL439" s="471">
        <v>0</v>
      </c>
      <c r="AM439" s="473"/>
      <c r="AN439" s="471"/>
      <c r="AO439" s="474">
        <v>0</v>
      </c>
      <c r="AP439" s="475"/>
      <c r="AQ439" s="476">
        <v>902150.28</v>
      </c>
      <c r="AR439" s="471">
        <v>902150.28</v>
      </c>
      <c r="AS439" s="471"/>
      <c r="AT439" s="471"/>
      <c r="AU439" s="471"/>
      <c r="AV439" s="477">
        <v>0</v>
      </c>
      <c r="AW439" s="471"/>
      <c r="AX439" s="471"/>
      <c r="AY439" s="473">
        <v>0</v>
      </c>
      <c r="AZ439" s="478"/>
      <c r="BA439" s="479">
        <v>902150.28</v>
      </c>
      <c r="BC439" s="468" t="s">
        <v>1538</v>
      </c>
      <c r="BD439" s="468" t="s">
        <v>2937</v>
      </c>
      <c r="BE439" s="468" t="s">
        <v>2937</v>
      </c>
      <c r="BF439" s="468" t="s">
        <v>2937</v>
      </c>
      <c r="BG439" s="468" t="s">
        <v>2938</v>
      </c>
      <c r="BH439" s="468" t="s">
        <v>2938</v>
      </c>
      <c r="BI439" s="468" t="s">
        <v>2937</v>
      </c>
      <c r="BK439" s="468" t="b">
        <v>1</v>
      </c>
      <c r="BL439" s="468" t="b">
        <v>1</v>
      </c>
      <c r="BM439" s="468" t="b">
        <v>1</v>
      </c>
      <c r="BN439" s="468" t="b">
        <v>1</v>
      </c>
      <c r="BO439" s="468" t="b">
        <v>1</v>
      </c>
      <c r="BP439" s="468" t="b">
        <v>1</v>
      </c>
      <c r="BQ439" s="468" t="b">
        <v>1</v>
      </c>
      <c r="BS439" s="466"/>
    </row>
    <row r="440" spans="1:71" s="480" customFormat="1" ht="12" customHeight="1" x14ac:dyDescent="0.2">
      <c r="A440" s="496">
        <v>18100493</v>
      </c>
      <c r="B440" s="497" t="s">
        <v>3347</v>
      </c>
      <c r="C440" s="466" t="s">
        <v>1959</v>
      </c>
      <c r="D440" s="467" t="s">
        <v>1538</v>
      </c>
      <c r="E440" s="705"/>
      <c r="F440" s="466"/>
      <c r="G440" s="467"/>
      <c r="H440" s="468" t="s">
        <v>1538</v>
      </c>
      <c r="I440" s="468" t="s">
        <v>2937</v>
      </c>
      <c r="J440" s="468" t="s">
        <v>2937</v>
      </c>
      <c r="K440" s="468" t="s">
        <v>2937</v>
      </c>
      <c r="L440" s="468" t="s">
        <v>2938</v>
      </c>
      <c r="M440" s="468" t="s">
        <v>2938</v>
      </c>
      <c r="N440" s="468" t="s">
        <v>2937</v>
      </c>
      <c r="O440" s="469"/>
      <c r="P440" s="379">
        <v>356280.89</v>
      </c>
      <c r="Q440" s="379">
        <v>353628.02</v>
      </c>
      <c r="R440" s="379">
        <v>350975.15</v>
      </c>
      <c r="S440" s="379">
        <v>348322.28</v>
      </c>
      <c r="T440" s="379">
        <v>345669.41</v>
      </c>
      <c r="U440" s="379">
        <v>343016.54</v>
      </c>
      <c r="V440" s="379">
        <v>340363.67</v>
      </c>
      <c r="W440" s="379">
        <v>337710.8</v>
      </c>
      <c r="X440" s="379">
        <v>335057.93</v>
      </c>
      <c r="Y440" s="379">
        <v>332405.06</v>
      </c>
      <c r="Z440" s="379">
        <v>329752.19</v>
      </c>
      <c r="AA440" s="379">
        <v>327099.32</v>
      </c>
      <c r="AB440" s="379">
        <v>324446.45</v>
      </c>
      <c r="AC440" s="379"/>
      <c r="AD440" s="379"/>
      <c r="AE440" s="379">
        <v>340363.67</v>
      </c>
      <c r="AF440" s="481"/>
      <c r="AG440" s="482"/>
      <c r="AH440" s="471">
        <v>340363.67</v>
      </c>
      <c r="AI440" s="471"/>
      <c r="AJ440" s="471"/>
      <c r="AK440" s="472"/>
      <c r="AL440" s="471">
        <v>0</v>
      </c>
      <c r="AM440" s="473"/>
      <c r="AN440" s="471"/>
      <c r="AO440" s="474">
        <v>0</v>
      </c>
      <c r="AP440" s="475"/>
      <c r="AQ440" s="476">
        <v>324446.45</v>
      </c>
      <c r="AR440" s="471">
        <v>324446.45</v>
      </c>
      <c r="AS440" s="471"/>
      <c r="AT440" s="471"/>
      <c r="AU440" s="471"/>
      <c r="AV440" s="477">
        <v>0</v>
      </c>
      <c r="AW440" s="471"/>
      <c r="AX440" s="471"/>
      <c r="AY440" s="473">
        <v>0</v>
      </c>
      <c r="AZ440" s="478"/>
      <c r="BA440" s="479">
        <v>324446.45</v>
      </c>
      <c r="BC440" s="468" t="s">
        <v>1538</v>
      </c>
      <c r="BD440" s="468" t="s">
        <v>2937</v>
      </c>
      <c r="BE440" s="468" t="s">
        <v>2937</v>
      </c>
      <c r="BF440" s="468" t="s">
        <v>2937</v>
      </c>
      <c r="BG440" s="468" t="s">
        <v>2938</v>
      </c>
      <c r="BH440" s="468" t="s">
        <v>2938</v>
      </c>
      <c r="BI440" s="468" t="s">
        <v>2937</v>
      </c>
      <c r="BK440" s="468" t="b">
        <v>1</v>
      </c>
      <c r="BL440" s="468" t="b">
        <v>1</v>
      </c>
      <c r="BM440" s="468" t="b">
        <v>1</v>
      </c>
      <c r="BN440" s="468" t="b">
        <v>1</v>
      </c>
      <c r="BO440" s="468" t="b">
        <v>1</v>
      </c>
      <c r="BP440" s="468" t="b">
        <v>1</v>
      </c>
      <c r="BQ440" s="468" t="b">
        <v>1</v>
      </c>
      <c r="BS440" s="466"/>
    </row>
    <row r="441" spans="1:71" s="480" customFormat="1" ht="12" customHeight="1" x14ac:dyDescent="0.2">
      <c r="A441" s="498">
        <v>18100633</v>
      </c>
      <c r="B441" s="499"/>
      <c r="C441" s="483" t="s">
        <v>1960</v>
      </c>
      <c r="D441" s="484" t="s">
        <v>1538</v>
      </c>
      <c r="E441" s="730"/>
      <c r="F441" s="511">
        <v>43268</v>
      </c>
      <c r="G441" s="484"/>
      <c r="H441" s="486" t="s">
        <v>1538</v>
      </c>
      <c r="I441" s="486"/>
      <c r="J441" s="486"/>
      <c r="K441" s="486"/>
      <c r="L441" s="486" t="s">
        <v>2938</v>
      </c>
      <c r="M441" s="486" t="s">
        <v>2938</v>
      </c>
      <c r="N441" s="486" t="s">
        <v>2937</v>
      </c>
      <c r="O441" s="487"/>
      <c r="P441" s="381"/>
      <c r="Q441" s="381"/>
      <c r="R441" s="381"/>
      <c r="S441" s="381"/>
      <c r="T441" s="381"/>
      <c r="U441" s="381"/>
      <c r="V441" s="381">
        <v>407042.51</v>
      </c>
      <c r="W441" s="381">
        <v>1262083.6000000001</v>
      </c>
      <c r="X441" s="381">
        <v>1374415.7</v>
      </c>
      <c r="Y441" s="381">
        <v>1374502.24</v>
      </c>
      <c r="Z441" s="381">
        <v>1413142.56</v>
      </c>
      <c r="AA441" s="381">
        <v>1409161.88</v>
      </c>
      <c r="AB441" s="381">
        <v>1405715.18</v>
      </c>
      <c r="AC441" s="381"/>
      <c r="AD441" s="381"/>
      <c r="AE441" s="381">
        <v>661933.84</v>
      </c>
      <c r="AF441" s="488"/>
      <c r="AG441" s="489"/>
      <c r="AH441" s="490">
        <v>661933.84</v>
      </c>
      <c r="AI441" s="490"/>
      <c r="AJ441" s="490"/>
      <c r="AK441" s="491"/>
      <c r="AL441" s="490">
        <v>0</v>
      </c>
      <c r="AM441" s="492"/>
      <c r="AN441" s="490"/>
      <c r="AO441" s="493">
        <v>0</v>
      </c>
      <c r="AP441" s="490"/>
      <c r="AQ441" s="494">
        <v>1405715.18</v>
      </c>
      <c r="AR441" s="490">
        <v>1405715.18</v>
      </c>
      <c r="AS441" s="490"/>
      <c r="AT441" s="490"/>
      <c r="AU441" s="490"/>
      <c r="AV441" s="495">
        <v>0</v>
      </c>
      <c r="AW441" s="490"/>
      <c r="AX441" s="490"/>
      <c r="AY441" s="492">
        <v>0</v>
      </c>
      <c r="AZ441" s="731"/>
      <c r="BA441" s="479">
        <v>1405715.18</v>
      </c>
      <c r="BC441" s="486" t="s">
        <v>1538</v>
      </c>
      <c r="BD441" s="486"/>
      <c r="BE441" s="486"/>
      <c r="BF441" s="468"/>
      <c r="BG441" s="468" t="s">
        <v>2938</v>
      </c>
      <c r="BH441" s="468" t="s">
        <v>2938</v>
      </c>
      <c r="BI441" s="468" t="s">
        <v>2937</v>
      </c>
      <c r="BK441" s="468" t="b">
        <v>1</v>
      </c>
      <c r="BL441" s="468" t="b">
        <v>1</v>
      </c>
      <c r="BM441" s="468" t="b">
        <v>1</v>
      </c>
      <c r="BN441" s="468" t="b">
        <v>1</v>
      </c>
      <c r="BO441" s="468" t="b">
        <v>1</v>
      </c>
      <c r="BP441" s="468" t="b">
        <v>1</v>
      </c>
      <c r="BQ441" s="468" t="b">
        <v>1</v>
      </c>
      <c r="BS441" s="466"/>
    </row>
    <row r="442" spans="1:71" s="480" customFormat="1" ht="12" customHeight="1" x14ac:dyDescent="0.2">
      <c r="A442" s="496">
        <v>18100663</v>
      </c>
      <c r="B442" s="497" t="s">
        <v>3348</v>
      </c>
      <c r="C442" s="466" t="s">
        <v>1961</v>
      </c>
      <c r="D442" s="467" t="s">
        <v>1538</v>
      </c>
      <c r="E442" s="705"/>
      <c r="F442" s="466"/>
      <c r="G442" s="467"/>
      <c r="H442" s="468" t="s">
        <v>1538</v>
      </c>
      <c r="I442" s="468" t="s">
        <v>2937</v>
      </c>
      <c r="J442" s="468" t="s">
        <v>2937</v>
      </c>
      <c r="K442" s="468" t="s">
        <v>2937</v>
      </c>
      <c r="L442" s="468" t="s">
        <v>2938</v>
      </c>
      <c r="M442" s="468" t="s">
        <v>2938</v>
      </c>
      <c r="N442" s="468" t="s">
        <v>2937</v>
      </c>
      <c r="O442" s="469"/>
      <c r="P442" s="379">
        <v>300643.74</v>
      </c>
      <c r="Q442" s="379">
        <v>295460.23</v>
      </c>
      <c r="R442" s="379">
        <v>290276.71999999997</v>
      </c>
      <c r="S442" s="379">
        <v>285093.21000000002</v>
      </c>
      <c r="T442" s="379">
        <v>279909.7</v>
      </c>
      <c r="U442" s="379">
        <v>274726.19</v>
      </c>
      <c r="V442" s="379">
        <v>269542.68</v>
      </c>
      <c r="W442" s="379">
        <v>264359.17</v>
      </c>
      <c r="X442" s="379">
        <v>259175.66</v>
      </c>
      <c r="Y442" s="379">
        <v>253992.15</v>
      </c>
      <c r="Z442" s="379">
        <v>248808.64</v>
      </c>
      <c r="AA442" s="379">
        <v>243625.13</v>
      </c>
      <c r="AB442" s="379">
        <v>238441.62</v>
      </c>
      <c r="AC442" s="379"/>
      <c r="AD442" s="379"/>
      <c r="AE442" s="379">
        <v>269542.68</v>
      </c>
      <c r="AF442" s="481"/>
      <c r="AG442" s="482"/>
      <c r="AH442" s="471">
        <v>269542.68</v>
      </c>
      <c r="AI442" s="471"/>
      <c r="AJ442" s="471"/>
      <c r="AK442" s="472"/>
      <c r="AL442" s="471">
        <v>0</v>
      </c>
      <c r="AM442" s="473"/>
      <c r="AN442" s="471"/>
      <c r="AO442" s="474">
        <v>0</v>
      </c>
      <c r="AP442" s="475"/>
      <c r="AQ442" s="476">
        <v>238441.62</v>
      </c>
      <c r="AR442" s="471">
        <v>238441.62</v>
      </c>
      <c r="AS442" s="471"/>
      <c r="AT442" s="471"/>
      <c r="AU442" s="471"/>
      <c r="AV442" s="477">
        <v>0</v>
      </c>
      <c r="AW442" s="471"/>
      <c r="AX442" s="471"/>
      <c r="AY442" s="473">
        <v>0</v>
      </c>
      <c r="AZ442" s="478"/>
      <c r="BA442" s="479">
        <v>238441.62</v>
      </c>
      <c r="BC442" s="468" t="s">
        <v>1538</v>
      </c>
      <c r="BD442" s="468" t="s">
        <v>2937</v>
      </c>
      <c r="BE442" s="468" t="s">
        <v>2937</v>
      </c>
      <c r="BF442" s="468" t="s">
        <v>2937</v>
      </c>
      <c r="BG442" s="468" t="s">
        <v>2938</v>
      </c>
      <c r="BH442" s="468" t="s">
        <v>2938</v>
      </c>
      <c r="BI442" s="468" t="s">
        <v>2937</v>
      </c>
      <c r="BK442" s="468" t="b">
        <v>1</v>
      </c>
      <c r="BL442" s="468" t="b">
        <v>1</v>
      </c>
      <c r="BM442" s="468" t="b">
        <v>1</v>
      </c>
      <c r="BN442" s="468" t="b">
        <v>1</v>
      </c>
      <c r="BO442" s="468" t="b">
        <v>1</v>
      </c>
      <c r="BP442" s="468" t="b">
        <v>1</v>
      </c>
      <c r="BQ442" s="468" t="b">
        <v>1</v>
      </c>
      <c r="BS442" s="466"/>
    </row>
    <row r="443" spans="1:71" s="480" customFormat="1" ht="12" customHeight="1" x14ac:dyDescent="0.2">
      <c r="A443" s="496">
        <v>18100673</v>
      </c>
      <c r="B443" s="497" t="s">
        <v>3349</v>
      </c>
      <c r="C443" s="466" t="s">
        <v>1962</v>
      </c>
      <c r="D443" s="467" t="s">
        <v>1538</v>
      </c>
      <c r="E443" s="705"/>
      <c r="F443" s="466"/>
      <c r="G443" s="467"/>
      <c r="H443" s="468" t="s">
        <v>1538</v>
      </c>
      <c r="I443" s="468" t="s">
        <v>2937</v>
      </c>
      <c r="J443" s="468" t="s">
        <v>2937</v>
      </c>
      <c r="K443" s="468" t="s">
        <v>2937</v>
      </c>
      <c r="L443" s="468" t="s">
        <v>2938</v>
      </c>
      <c r="M443" s="468" t="s">
        <v>2938</v>
      </c>
      <c r="N443" s="468" t="s">
        <v>2937</v>
      </c>
      <c r="O443" s="469"/>
      <c r="P443" s="379">
        <v>594685.77</v>
      </c>
      <c r="Q443" s="379">
        <v>584474.32999999996</v>
      </c>
      <c r="R443" s="379">
        <v>574262.89</v>
      </c>
      <c r="S443" s="379">
        <v>564051.44999999995</v>
      </c>
      <c r="T443" s="379">
        <v>553840.01</v>
      </c>
      <c r="U443" s="379">
        <v>543628.56999999995</v>
      </c>
      <c r="V443" s="379">
        <v>533417.13</v>
      </c>
      <c r="W443" s="379">
        <v>523205.69</v>
      </c>
      <c r="X443" s="379">
        <v>512994.25</v>
      </c>
      <c r="Y443" s="379">
        <v>502782.81</v>
      </c>
      <c r="Z443" s="379">
        <v>492571.37</v>
      </c>
      <c r="AA443" s="379">
        <v>482359.93</v>
      </c>
      <c r="AB443" s="379">
        <v>472148.49</v>
      </c>
      <c r="AC443" s="379"/>
      <c r="AD443" s="379"/>
      <c r="AE443" s="379">
        <v>533417.12999999989</v>
      </c>
      <c r="AF443" s="481"/>
      <c r="AG443" s="482"/>
      <c r="AH443" s="471">
        <v>533417.12999999989</v>
      </c>
      <c r="AI443" s="471"/>
      <c r="AJ443" s="471"/>
      <c r="AK443" s="472"/>
      <c r="AL443" s="471">
        <v>0</v>
      </c>
      <c r="AM443" s="473"/>
      <c r="AN443" s="471"/>
      <c r="AO443" s="474">
        <v>0</v>
      </c>
      <c r="AP443" s="475"/>
      <c r="AQ443" s="476">
        <v>472148.49</v>
      </c>
      <c r="AR443" s="471">
        <v>472148.49</v>
      </c>
      <c r="AS443" s="471"/>
      <c r="AT443" s="471"/>
      <c r="AU443" s="471"/>
      <c r="AV443" s="477">
        <v>0</v>
      </c>
      <c r="AW443" s="471"/>
      <c r="AX443" s="471"/>
      <c r="AY443" s="473">
        <v>0</v>
      </c>
      <c r="AZ443" s="478"/>
      <c r="BA443" s="479">
        <v>472148.49</v>
      </c>
      <c r="BC443" s="468" t="s">
        <v>1538</v>
      </c>
      <c r="BD443" s="468" t="s">
        <v>2937</v>
      </c>
      <c r="BE443" s="468" t="s">
        <v>2937</v>
      </c>
      <c r="BF443" s="468" t="s">
        <v>2937</v>
      </c>
      <c r="BG443" s="468" t="s">
        <v>2938</v>
      </c>
      <c r="BH443" s="468" t="s">
        <v>2938</v>
      </c>
      <c r="BI443" s="468" t="s">
        <v>2937</v>
      </c>
      <c r="BK443" s="468" t="b">
        <v>1</v>
      </c>
      <c r="BL443" s="468" t="b">
        <v>1</v>
      </c>
      <c r="BM443" s="468" t="b">
        <v>1</v>
      </c>
      <c r="BN443" s="468" t="b">
        <v>1</v>
      </c>
      <c r="BO443" s="468" t="b">
        <v>1</v>
      </c>
      <c r="BP443" s="468" t="b">
        <v>1</v>
      </c>
      <c r="BQ443" s="468" t="b">
        <v>1</v>
      </c>
      <c r="BS443" s="466"/>
    </row>
    <row r="444" spans="1:71" s="480" customFormat="1" ht="12" customHeight="1" x14ac:dyDescent="0.2">
      <c r="A444" s="498">
        <v>18100683</v>
      </c>
      <c r="B444" s="499" t="s">
        <v>3350</v>
      </c>
      <c r="C444" s="483" t="s">
        <v>1963</v>
      </c>
      <c r="D444" s="484" t="s">
        <v>1538</v>
      </c>
      <c r="E444" s="730"/>
      <c r="F444" s="501">
        <v>43040</v>
      </c>
      <c r="G444" s="484"/>
      <c r="H444" s="486" t="s">
        <v>1538</v>
      </c>
      <c r="I444" s="486" t="s">
        <v>2937</v>
      </c>
      <c r="J444" s="486" t="s">
        <v>2937</v>
      </c>
      <c r="K444" s="486" t="s">
        <v>2937</v>
      </c>
      <c r="L444" s="486" t="s">
        <v>2938</v>
      </c>
      <c r="M444" s="486" t="s">
        <v>2938</v>
      </c>
      <c r="N444" s="486" t="s">
        <v>2937</v>
      </c>
      <c r="O444" s="487"/>
      <c r="P444" s="381">
        <v>2672991.2599999998</v>
      </c>
      <c r="Q444" s="381">
        <v>2626786.63</v>
      </c>
      <c r="R444" s="381">
        <v>2587459</v>
      </c>
      <c r="S444" s="381">
        <v>2541254.37</v>
      </c>
      <c r="T444" s="381">
        <v>2495049.75</v>
      </c>
      <c r="U444" s="381">
        <v>2448845.12</v>
      </c>
      <c r="V444" s="381">
        <v>2435262.16</v>
      </c>
      <c r="W444" s="381">
        <v>2388430.2000000002</v>
      </c>
      <c r="X444" s="381">
        <v>2347774.09</v>
      </c>
      <c r="Y444" s="381">
        <v>2300818.61</v>
      </c>
      <c r="Z444" s="381">
        <v>2253863.13</v>
      </c>
      <c r="AA444" s="381">
        <v>2206907.65</v>
      </c>
      <c r="AB444" s="381">
        <v>2160272.7000000002</v>
      </c>
      <c r="AC444" s="381"/>
      <c r="AD444" s="381"/>
      <c r="AE444" s="381">
        <v>2420756.8908333331</v>
      </c>
      <c r="AF444" s="488"/>
      <c r="AG444" s="489"/>
      <c r="AH444" s="490">
        <v>2420756.8908333331</v>
      </c>
      <c r="AI444" s="490"/>
      <c r="AJ444" s="490"/>
      <c r="AK444" s="491"/>
      <c r="AL444" s="490">
        <v>0</v>
      </c>
      <c r="AM444" s="492"/>
      <c r="AN444" s="490"/>
      <c r="AO444" s="493">
        <v>0</v>
      </c>
      <c r="AP444" s="490"/>
      <c r="AQ444" s="494">
        <v>2160272.7000000002</v>
      </c>
      <c r="AR444" s="490">
        <v>2160272.7000000002</v>
      </c>
      <c r="AS444" s="490"/>
      <c r="AT444" s="490"/>
      <c r="AU444" s="490"/>
      <c r="AV444" s="495">
        <v>0</v>
      </c>
      <c r="AW444" s="490"/>
      <c r="AX444" s="490"/>
      <c r="AY444" s="492">
        <v>0</v>
      </c>
      <c r="AZ444" s="731"/>
      <c r="BA444" s="479">
        <v>2160272.7000000002</v>
      </c>
      <c r="BC444" s="486" t="s">
        <v>1538</v>
      </c>
      <c r="BD444" s="486" t="s">
        <v>2937</v>
      </c>
      <c r="BE444" s="486" t="s">
        <v>2937</v>
      </c>
      <c r="BF444" s="468" t="s">
        <v>2937</v>
      </c>
      <c r="BG444" s="468" t="s">
        <v>2938</v>
      </c>
      <c r="BH444" s="468" t="s">
        <v>2938</v>
      </c>
      <c r="BI444" s="468" t="s">
        <v>2937</v>
      </c>
      <c r="BK444" s="468" t="b">
        <v>1</v>
      </c>
      <c r="BL444" s="468" t="b">
        <v>1</v>
      </c>
      <c r="BM444" s="468" t="b">
        <v>1</v>
      </c>
      <c r="BN444" s="468" t="b">
        <v>1</v>
      </c>
      <c r="BO444" s="468" t="b">
        <v>1</v>
      </c>
      <c r="BP444" s="468" t="b">
        <v>1</v>
      </c>
      <c r="BQ444" s="468" t="b">
        <v>1</v>
      </c>
      <c r="BS444" s="466"/>
    </row>
    <row r="445" spans="1:71" s="480" customFormat="1" ht="12" customHeight="1" x14ac:dyDescent="0.2">
      <c r="A445" s="496">
        <v>18100923</v>
      </c>
      <c r="B445" s="497" t="s">
        <v>3351</v>
      </c>
      <c r="C445" s="466" t="s">
        <v>1964</v>
      </c>
      <c r="D445" s="467" t="s">
        <v>1538</v>
      </c>
      <c r="E445" s="705"/>
      <c r="F445" s="466"/>
      <c r="G445" s="467"/>
      <c r="H445" s="468" t="s">
        <v>1538</v>
      </c>
      <c r="I445" s="468" t="s">
        <v>2937</v>
      </c>
      <c r="J445" s="468" t="s">
        <v>2937</v>
      </c>
      <c r="K445" s="468" t="s">
        <v>2937</v>
      </c>
      <c r="L445" s="468" t="s">
        <v>2938</v>
      </c>
      <c r="M445" s="468" t="s">
        <v>2938</v>
      </c>
      <c r="N445" s="468" t="s">
        <v>2937</v>
      </c>
      <c r="O445" s="469"/>
      <c r="P445" s="379">
        <v>2067177.2</v>
      </c>
      <c r="Q445" s="379">
        <v>2059949.31</v>
      </c>
      <c r="R445" s="379">
        <v>2052721.42</v>
      </c>
      <c r="S445" s="379">
        <v>2045493.53</v>
      </c>
      <c r="T445" s="379">
        <v>2038265.64</v>
      </c>
      <c r="U445" s="379">
        <v>2031037.75</v>
      </c>
      <c r="V445" s="379">
        <v>2023809.86</v>
      </c>
      <c r="W445" s="379">
        <v>2016581.97</v>
      </c>
      <c r="X445" s="379">
        <v>2009354.08</v>
      </c>
      <c r="Y445" s="379">
        <v>2002126.19</v>
      </c>
      <c r="Z445" s="379">
        <v>1994898.3</v>
      </c>
      <c r="AA445" s="379">
        <v>1987670.41</v>
      </c>
      <c r="AB445" s="379">
        <v>1980442.52</v>
      </c>
      <c r="AC445" s="379"/>
      <c r="AD445" s="379"/>
      <c r="AE445" s="379">
        <v>2023809.86</v>
      </c>
      <c r="AF445" s="481"/>
      <c r="AG445" s="482"/>
      <c r="AH445" s="471">
        <v>2023809.86</v>
      </c>
      <c r="AI445" s="471"/>
      <c r="AJ445" s="471"/>
      <c r="AK445" s="472"/>
      <c r="AL445" s="471">
        <v>0</v>
      </c>
      <c r="AM445" s="473"/>
      <c r="AN445" s="471"/>
      <c r="AO445" s="474">
        <v>0</v>
      </c>
      <c r="AP445" s="475"/>
      <c r="AQ445" s="476">
        <v>1980442.52</v>
      </c>
      <c r="AR445" s="471">
        <v>1980442.52</v>
      </c>
      <c r="AS445" s="471"/>
      <c r="AT445" s="471"/>
      <c r="AU445" s="471"/>
      <c r="AV445" s="477">
        <v>0</v>
      </c>
      <c r="AW445" s="471"/>
      <c r="AX445" s="471"/>
      <c r="AY445" s="473">
        <v>0</v>
      </c>
      <c r="AZ445" s="478"/>
      <c r="BA445" s="479">
        <v>1980442.52</v>
      </c>
      <c r="BC445" s="468" t="s">
        <v>1538</v>
      </c>
      <c r="BD445" s="468" t="s">
        <v>2937</v>
      </c>
      <c r="BE445" s="468" t="s">
        <v>2937</v>
      </c>
      <c r="BF445" s="468" t="s">
        <v>2937</v>
      </c>
      <c r="BG445" s="468" t="s">
        <v>2938</v>
      </c>
      <c r="BH445" s="468" t="s">
        <v>2938</v>
      </c>
      <c r="BI445" s="468" t="s">
        <v>2937</v>
      </c>
      <c r="BK445" s="468" t="b">
        <v>1</v>
      </c>
      <c r="BL445" s="468" t="b">
        <v>1</v>
      </c>
      <c r="BM445" s="468" t="b">
        <v>1</v>
      </c>
      <c r="BN445" s="468" t="b">
        <v>1</v>
      </c>
      <c r="BO445" s="468" t="b">
        <v>1</v>
      </c>
      <c r="BP445" s="468" t="b">
        <v>1</v>
      </c>
      <c r="BQ445" s="468" t="b">
        <v>1</v>
      </c>
      <c r="BS445" s="466"/>
    </row>
    <row r="446" spans="1:71" s="480" customFormat="1" ht="12" customHeight="1" x14ac:dyDescent="0.2">
      <c r="A446" s="496">
        <v>18100933</v>
      </c>
      <c r="B446" s="497" t="s">
        <v>3352</v>
      </c>
      <c r="C446" s="466" t="s">
        <v>1965</v>
      </c>
      <c r="D446" s="467" t="s">
        <v>1538</v>
      </c>
      <c r="E446" s="705"/>
      <c r="F446" s="466"/>
      <c r="G446" s="467"/>
      <c r="H446" s="468" t="s">
        <v>1538</v>
      </c>
      <c r="I446" s="468" t="s">
        <v>2937</v>
      </c>
      <c r="J446" s="468" t="s">
        <v>2937</v>
      </c>
      <c r="K446" s="468" t="s">
        <v>2937</v>
      </c>
      <c r="L446" s="468" t="s">
        <v>2938</v>
      </c>
      <c r="M446" s="468" t="s">
        <v>2938</v>
      </c>
      <c r="N446" s="468" t="s">
        <v>2937</v>
      </c>
      <c r="O446" s="469"/>
      <c r="P446" s="379">
        <v>433184.42</v>
      </c>
      <c r="Q446" s="379">
        <v>432117.46</v>
      </c>
      <c r="R446" s="379">
        <v>431050.5</v>
      </c>
      <c r="S446" s="379">
        <v>429983.54</v>
      </c>
      <c r="T446" s="379">
        <v>428916.58</v>
      </c>
      <c r="U446" s="379">
        <v>427849.62</v>
      </c>
      <c r="V446" s="379">
        <v>426782.66</v>
      </c>
      <c r="W446" s="379">
        <v>425715.7</v>
      </c>
      <c r="X446" s="379">
        <v>424648.74</v>
      </c>
      <c r="Y446" s="379">
        <v>423581.78</v>
      </c>
      <c r="Z446" s="379">
        <v>422514.82</v>
      </c>
      <c r="AA446" s="379">
        <v>421447.86</v>
      </c>
      <c r="AB446" s="379">
        <v>420380.9</v>
      </c>
      <c r="AC446" s="379"/>
      <c r="AD446" s="379"/>
      <c r="AE446" s="379">
        <v>426782.66000000015</v>
      </c>
      <c r="AF446" s="481"/>
      <c r="AG446" s="482"/>
      <c r="AH446" s="471">
        <v>426782.66000000015</v>
      </c>
      <c r="AI446" s="471"/>
      <c r="AJ446" s="471"/>
      <c r="AK446" s="472"/>
      <c r="AL446" s="471">
        <v>0</v>
      </c>
      <c r="AM446" s="473"/>
      <c r="AN446" s="471"/>
      <c r="AO446" s="474">
        <v>0</v>
      </c>
      <c r="AP446" s="475"/>
      <c r="AQ446" s="476">
        <v>420380.9</v>
      </c>
      <c r="AR446" s="471">
        <v>420380.9</v>
      </c>
      <c r="AS446" s="471"/>
      <c r="AT446" s="471"/>
      <c r="AU446" s="471"/>
      <c r="AV446" s="477">
        <v>0</v>
      </c>
      <c r="AW446" s="471"/>
      <c r="AX446" s="471"/>
      <c r="AY446" s="473">
        <v>0</v>
      </c>
      <c r="AZ446" s="478"/>
      <c r="BA446" s="479">
        <v>420380.9</v>
      </c>
      <c r="BC446" s="468" t="s">
        <v>1538</v>
      </c>
      <c r="BD446" s="468" t="s">
        <v>2937</v>
      </c>
      <c r="BE446" s="468" t="s">
        <v>2937</v>
      </c>
      <c r="BF446" s="468" t="s">
        <v>2937</v>
      </c>
      <c r="BG446" s="468" t="s">
        <v>2938</v>
      </c>
      <c r="BH446" s="468" t="s">
        <v>2938</v>
      </c>
      <c r="BI446" s="468" t="s">
        <v>2937</v>
      </c>
      <c r="BK446" s="468" t="b">
        <v>1</v>
      </c>
      <c r="BL446" s="468" t="b">
        <v>1</v>
      </c>
      <c r="BM446" s="468" t="b">
        <v>1</v>
      </c>
      <c r="BN446" s="468" t="b">
        <v>1</v>
      </c>
      <c r="BO446" s="468" t="b">
        <v>1</v>
      </c>
      <c r="BP446" s="468" t="b">
        <v>1</v>
      </c>
      <c r="BQ446" s="468" t="b">
        <v>1</v>
      </c>
      <c r="BS446" s="466"/>
    </row>
    <row r="447" spans="1:71" s="480" customFormat="1" ht="12" customHeight="1" x14ac:dyDescent="0.2">
      <c r="A447" s="516">
        <v>18100993</v>
      </c>
      <c r="B447" s="517" t="s">
        <v>3353</v>
      </c>
      <c r="C447" s="466" t="s">
        <v>1966</v>
      </c>
      <c r="D447" s="467" t="s">
        <v>1538</v>
      </c>
      <c r="E447" s="705" t="s">
        <v>930</v>
      </c>
      <c r="F447" s="466"/>
      <c r="G447" s="467"/>
      <c r="H447" s="468" t="s">
        <v>1538</v>
      </c>
      <c r="I447" s="468" t="s">
        <v>2937</v>
      </c>
      <c r="J447" s="468" t="s">
        <v>2937</v>
      </c>
      <c r="K447" s="468" t="s">
        <v>2937</v>
      </c>
      <c r="L447" s="468" t="s">
        <v>2938</v>
      </c>
      <c r="M447" s="468" t="s">
        <v>2938</v>
      </c>
      <c r="N447" s="468" t="s">
        <v>2937</v>
      </c>
      <c r="O447" s="500"/>
      <c r="P447" s="379">
        <v>0</v>
      </c>
      <c r="Q447" s="379">
        <v>0</v>
      </c>
      <c r="R447" s="379">
        <v>0</v>
      </c>
      <c r="S447" s="379">
        <v>0</v>
      </c>
      <c r="T447" s="379">
        <v>0</v>
      </c>
      <c r="U447" s="379">
        <v>0</v>
      </c>
      <c r="V447" s="379">
        <v>0</v>
      </c>
      <c r="W447" s="379">
        <v>0</v>
      </c>
      <c r="X447" s="379">
        <v>0</v>
      </c>
      <c r="Y447" s="379">
        <v>0</v>
      </c>
      <c r="Z447" s="379">
        <v>0</v>
      </c>
      <c r="AA447" s="379">
        <v>0</v>
      </c>
      <c r="AB447" s="379">
        <v>0</v>
      </c>
      <c r="AC447" s="379"/>
      <c r="AD447" s="379"/>
      <c r="AE447" s="379">
        <v>0</v>
      </c>
      <c r="AF447" s="481"/>
      <c r="AG447" s="482"/>
      <c r="AH447" s="471">
        <v>0</v>
      </c>
      <c r="AI447" s="471"/>
      <c r="AJ447" s="471"/>
      <c r="AK447" s="472"/>
      <c r="AL447" s="471">
        <v>0</v>
      </c>
      <c r="AM447" s="473"/>
      <c r="AN447" s="471"/>
      <c r="AO447" s="474">
        <v>0</v>
      </c>
      <c r="AP447" s="471"/>
      <c r="AQ447" s="476">
        <v>0</v>
      </c>
      <c r="AR447" s="471">
        <v>0</v>
      </c>
      <c r="AS447" s="471"/>
      <c r="AT447" s="471"/>
      <c r="AU447" s="471"/>
      <c r="AV447" s="477">
        <v>0</v>
      </c>
      <c r="AW447" s="471"/>
      <c r="AX447" s="471"/>
      <c r="AY447" s="473">
        <v>0</v>
      </c>
      <c r="AZ447" s="478"/>
      <c r="BA447" s="479">
        <v>0</v>
      </c>
      <c r="BC447" s="468" t="s">
        <v>1538</v>
      </c>
      <c r="BD447" s="468" t="s">
        <v>2937</v>
      </c>
      <c r="BE447" s="468" t="s">
        <v>2937</v>
      </c>
      <c r="BF447" s="468" t="s">
        <v>2937</v>
      </c>
      <c r="BG447" s="468" t="s">
        <v>2938</v>
      </c>
      <c r="BH447" s="468" t="s">
        <v>2938</v>
      </c>
      <c r="BI447" s="468" t="s">
        <v>2937</v>
      </c>
      <c r="BK447" s="468" t="b">
        <v>1</v>
      </c>
      <c r="BL447" s="468" t="b">
        <v>1</v>
      </c>
      <c r="BM447" s="468" t="b">
        <v>1</v>
      </c>
      <c r="BN447" s="468" t="b">
        <v>1</v>
      </c>
      <c r="BO447" s="468" t="b">
        <v>1</v>
      </c>
      <c r="BP447" s="468" t="b">
        <v>1</v>
      </c>
      <c r="BQ447" s="468" t="b">
        <v>1</v>
      </c>
      <c r="BS447" s="466"/>
    </row>
    <row r="448" spans="1:71" s="480" customFormat="1" ht="12" customHeight="1" x14ac:dyDescent="0.2">
      <c r="A448" s="496">
        <v>18101023</v>
      </c>
      <c r="B448" s="497" t="s">
        <v>3354</v>
      </c>
      <c r="C448" s="466" t="s">
        <v>1967</v>
      </c>
      <c r="D448" s="467" t="s">
        <v>1538</v>
      </c>
      <c r="E448" s="705"/>
      <c r="F448" s="466"/>
      <c r="G448" s="467"/>
      <c r="H448" s="468" t="s">
        <v>1538</v>
      </c>
      <c r="I448" s="468" t="s">
        <v>2937</v>
      </c>
      <c r="J448" s="468" t="s">
        <v>2937</v>
      </c>
      <c r="K448" s="468" t="s">
        <v>2937</v>
      </c>
      <c r="L448" s="468" t="s">
        <v>2938</v>
      </c>
      <c r="M448" s="468" t="s">
        <v>2938</v>
      </c>
      <c r="N448" s="468" t="s">
        <v>2937</v>
      </c>
      <c r="O448" s="469"/>
      <c r="P448" s="379">
        <v>1563079.48</v>
      </c>
      <c r="Q448" s="379">
        <v>1556028.6</v>
      </c>
      <c r="R448" s="379">
        <v>1548977.72</v>
      </c>
      <c r="S448" s="379">
        <v>1541926.84</v>
      </c>
      <c r="T448" s="379">
        <v>1534875.96</v>
      </c>
      <c r="U448" s="379">
        <v>1527825.08</v>
      </c>
      <c r="V448" s="379">
        <v>1520774.2</v>
      </c>
      <c r="W448" s="379">
        <v>1513723.32</v>
      </c>
      <c r="X448" s="379">
        <v>1506672.44</v>
      </c>
      <c r="Y448" s="379">
        <v>1499621.56</v>
      </c>
      <c r="Z448" s="379">
        <v>1492570.68</v>
      </c>
      <c r="AA448" s="379">
        <v>1485519.8</v>
      </c>
      <c r="AB448" s="379">
        <v>1478468.92</v>
      </c>
      <c r="AC448" s="379"/>
      <c r="AD448" s="379"/>
      <c r="AE448" s="379">
        <v>1520774.2000000002</v>
      </c>
      <c r="AF448" s="481"/>
      <c r="AG448" s="482"/>
      <c r="AH448" s="471">
        <v>1520774.2000000002</v>
      </c>
      <c r="AI448" s="471"/>
      <c r="AJ448" s="471"/>
      <c r="AK448" s="472"/>
      <c r="AL448" s="471">
        <v>0</v>
      </c>
      <c r="AM448" s="473"/>
      <c r="AN448" s="471"/>
      <c r="AO448" s="474">
        <v>0</v>
      </c>
      <c r="AP448" s="475"/>
      <c r="AQ448" s="476">
        <v>1478468.92</v>
      </c>
      <c r="AR448" s="471">
        <v>1478468.92</v>
      </c>
      <c r="AS448" s="471"/>
      <c r="AT448" s="471"/>
      <c r="AU448" s="471"/>
      <c r="AV448" s="477">
        <v>0</v>
      </c>
      <c r="AW448" s="471"/>
      <c r="AX448" s="471"/>
      <c r="AY448" s="473">
        <v>0</v>
      </c>
      <c r="AZ448" s="478"/>
      <c r="BA448" s="479">
        <v>1478468.92</v>
      </c>
      <c r="BC448" s="468" t="s">
        <v>1538</v>
      </c>
      <c r="BD448" s="468" t="s">
        <v>2937</v>
      </c>
      <c r="BE448" s="468" t="s">
        <v>2937</v>
      </c>
      <c r="BF448" s="468" t="s">
        <v>2937</v>
      </c>
      <c r="BG448" s="468" t="s">
        <v>2938</v>
      </c>
      <c r="BH448" s="468" t="s">
        <v>2938</v>
      </c>
      <c r="BI448" s="468" t="s">
        <v>2937</v>
      </c>
      <c r="BK448" s="468" t="b">
        <v>1</v>
      </c>
      <c r="BL448" s="468" t="b">
        <v>1</v>
      </c>
      <c r="BM448" s="468" t="b">
        <v>1</v>
      </c>
      <c r="BN448" s="468" t="b">
        <v>1</v>
      </c>
      <c r="BO448" s="468" t="b">
        <v>1</v>
      </c>
      <c r="BP448" s="468" t="b">
        <v>1</v>
      </c>
      <c r="BQ448" s="468" t="b">
        <v>1</v>
      </c>
      <c r="BS448" s="466"/>
    </row>
    <row r="449" spans="1:71" s="480" customFormat="1" ht="12" customHeight="1" x14ac:dyDescent="0.2">
      <c r="A449" s="496">
        <v>18101033</v>
      </c>
      <c r="B449" s="497" t="s">
        <v>3355</v>
      </c>
      <c r="C449" s="466" t="s">
        <v>1968</v>
      </c>
      <c r="D449" s="467" t="s">
        <v>1538</v>
      </c>
      <c r="E449" s="705"/>
      <c r="F449" s="466"/>
      <c r="G449" s="467"/>
      <c r="H449" s="468" t="s">
        <v>1538</v>
      </c>
      <c r="I449" s="468" t="s">
        <v>2937</v>
      </c>
      <c r="J449" s="468" t="s">
        <v>2937</v>
      </c>
      <c r="K449" s="468" t="s">
        <v>2937</v>
      </c>
      <c r="L449" s="468" t="s">
        <v>2938</v>
      </c>
      <c r="M449" s="468" t="s">
        <v>2938</v>
      </c>
      <c r="N449" s="468" t="s">
        <v>2937</v>
      </c>
      <c r="O449" s="469"/>
      <c r="P449" s="379">
        <v>1838868.79</v>
      </c>
      <c r="Q449" s="379">
        <v>1830873.71</v>
      </c>
      <c r="R449" s="379">
        <v>1822878.63</v>
      </c>
      <c r="S449" s="379">
        <v>1814883.55</v>
      </c>
      <c r="T449" s="379">
        <v>1806888.47</v>
      </c>
      <c r="U449" s="379">
        <v>1798893.39</v>
      </c>
      <c r="V449" s="379">
        <v>1790898.31</v>
      </c>
      <c r="W449" s="379">
        <v>1782903.23</v>
      </c>
      <c r="X449" s="379">
        <v>1774908.15</v>
      </c>
      <c r="Y449" s="379">
        <v>1766913.07</v>
      </c>
      <c r="Z449" s="379">
        <v>1758917.99</v>
      </c>
      <c r="AA449" s="379">
        <v>1750922.91</v>
      </c>
      <c r="AB449" s="379">
        <v>1742927.83</v>
      </c>
      <c r="AC449" s="379"/>
      <c r="AD449" s="379"/>
      <c r="AE449" s="379">
        <v>1790898.3099999998</v>
      </c>
      <c r="AF449" s="481"/>
      <c r="AG449" s="482"/>
      <c r="AH449" s="471">
        <v>1790898.3099999998</v>
      </c>
      <c r="AI449" s="471"/>
      <c r="AJ449" s="471"/>
      <c r="AK449" s="472"/>
      <c r="AL449" s="471">
        <v>0</v>
      </c>
      <c r="AM449" s="473"/>
      <c r="AN449" s="471"/>
      <c r="AO449" s="474">
        <v>0</v>
      </c>
      <c r="AP449" s="475"/>
      <c r="AQ449" s="476">
        <v>1742927.83</v>
      </c>
      <c r="AR449" s="471">
        <v>1742927.83</v>
      </c>
      <c r="AS449" s="471"/>
      <c r="AT449" s="471"/>
      <c r="AU449" s="471"/>
      <c r="AV449" s="477">
        <v>0</v>
      </c>
      <c r="AW449" s="471"/>
      <c r="AX449" s="471"/>
      <c r="AY449" s="473">
        <v>0</v>
      </c>
      <c r="AZ449" s="478"/>
      <c r="BA449" s="479">
        <v>1742927.83</v>
      </c>
      <c r="BC449" s="468" t="s">
        <v>1538</v>
      </c>
      <c r="BD449" s="468" t="s">
        <v>2937</v>
      </c>
      <c r="BE449" s="468" t="s">
        <v>2937</v>
      </c>
      <c r="BF449" s="468" t="s">
        <v>2937</v>
      </c>
      <c r="BG449" s="468" t="s">
        <v>2938</v>
      </c>
      <c r="BH449" s="468" t="s">
        <v>2938</v>
      </c>
      <c r="BI449" s="468" t="s">
        <v>2937</v>
      </c>
      <c r="BK449" s="468" t="b">
        <v>1</v>
      </c>
      <c r="BL449" s="468" t="b">
        <v>1</v>
      </c>
      <c r="BM449" s="468" t="b">
        <v>1</v>
      </c>
      <c r="BN449" s="468" t="b">
        <v>1</v>
      </c>
      <c r="BO449" s="468" t="b">
        <v>1</v>
      </c>
      <c r="BP449" s="468" t="b">
        <v>1</v>
      </c>
      <c r="BQ449" s="468" t="b">
        <v>1</v>
      </c>
      <c r="BS449" s="466"/>
    </row>
    <row r="450" spans="1:71" s="480" customFormat="1" ht="12" customHeight="1" x14ac:dyDescent="0.2">
      <c r="A450" s="396">
        <v>18101053</v>
      </c>
      <c r="B450" s="397" t="s">
        <v>3356</v>
      </c>
      <c r="C450" s="398" t="s">
        <v>1969</v>
      </c>
      <c r="D450" s="467" t="s">
        <v>1538</v>
      </c>
      <c r="E450" s="705"/>
      <c r="F450" s="392"/>
      <c r="G450" s="467"/>
      <c r="H450" s="468" t="s">
        <v>1538</v>
      </c>
      <c r="I450" s="468" t="s">
        <v>2937</v>
      </c>
      <c r="J450" s="468" t="s">
        <v>2937</v>
      </c>
      <c r="K450" s="468" t="s">
        <v>2937</v>
      </c>
      <c r="L450" s="468" t="s">
        <v>2938</v>
      </c>
      <c r="M450" s="468" t="s">
        <v>2938</v>
      </c>
      <c r="N450" s="468" t="s">
        <v>2937</v>
      </c>
      <c r="O450" s="469"/>
      <c r="P450" s="379">
        <v>0</v>
      </c>
      <c r="Q450" s="379">
        <v>0</v>
      </c>
      <c r="R450" s="379">
        <v>0</v>
      </c>
      <c r="S450" s="379">
        <v>0</v>
      </c>
      <c r="T450" s="379">
        <v>0</v>
      </c>
      <c r="U450" s="379">
        <v>0</v>
      </c>
      <c r="V450" s="379">
        <v>0</v>
      </c>
      <c r="W450" s="379">
        <v>0</v>
      </c>
      <c r="X450" s="379">
        <v>0</v>
      </c>
      <c r="Y450" s="379">
        <v>0</v>
      </c>
      <c r="Z450" s="379">
        <v>0</v>
      </c>
      <c r="AA450" s="379">
        <v>0</v>
      </c>
      <c r="AB450" s="379">
        <v>0</v>
      </c>
      <c r="AC450" s="379"/>
      <c r="AD450" s="379"/>
      <c r="AE450" s="379">
        <v>0</v>
      </c>
      <c r="AF450" s="481"/>
      <c r="AG450" s="482"/>
      <c r="AH450" s="471">
        <v>0</v>
      </c>
      <c r="AI450" s="471"/>
      <c r="AJ450" s="471"/>
      <c r="AK450" s="472"/>
      <c r="AL450" s="471">
        <v>0</v>
      </c>
      <c r="AM450" s="473"/>
      <c r="AN450" s="471"/>
      <c r="AO450" s="474">
        <v>0</v>
      </c>
      <c r="AP450" s="475"/>
      <c r="AQ450" s="476">
        <v>0</v>
      </c>
      <c r="AR450" s="471">
        <v>0</v>
      </c>
      <c r="AS450" s="471"/>
      <c r="AT450" s="471"/>
      <c r="AU450" s="471"/>
      <c r="AV450" s="477">
        <v>0</v>
      </c>
      <c r="AW450" s="471"/>
      <c r="AX450" s="471"/>
      <c r="AY450" s="473">
        <v>0</v>
      </c>
      <c r="AZ450" s="478"/>
      <c r="BA450" s="479">
        <v>0</v>
      </c>
      <c r="BC450" s="468" t="s">
        <v>1538</v>
      </c>
      <c r="BD450" s="468" t="s">
        <v>2937</v>
      </c>
      <c r="BE450" s="468" t="s">
        <v>2937</v>
      </c>
      <c r="BF450" s="468" t="s">
        <v>2937</v>
      </c>
      <c r="BG450" s="468" t="s">
        <v>2938</v>
      </c>
      <c r="BH450" s="468" t="s">
        <v>2938</v>
      </c>
      <c r="BI450" s="468" t="s">
        <v>2937</v>
      </c>
      <c r="BK450" s="468" t="b">
        <v>1</v>
      </c>
      <c r="BL450" s="468" t="b">
        <v>1</v>
      </c>
      <c r="BM450" s="468" t="b">
        <v>1</v>
      </c>
      <c r="BN450" s="468" t="b">
        <v>1</v>
      </c>
      <c r="BO450" s="468" t="b">
        <v>1</v>
      </c>
      <c r="BP450" s="468" t="b">
        <v>1</v>
      </c>
      <c r="BQ450" s="468" t="b">
        <v>1</v>
      </c>
      <c r="BS450" s="466"/>
    </row>
    <row r="451" spans="1:71" s="480" customFormat="1" ht="12" customHeight="1" x14ac:dyDescent="0.2">
      <c r="A451" s="502">
        <v>18101083</v>
      </c>
      <c r="B451" s="503" t="s">
        <v>3357</v>
      </c>
      <c r="C451" s="504" t="s">
        <v>1970</v>
      </c>
      <c r="D451" s="467" t="s">
        <v>1538</v>
      </c>
      <c r="E451" s="705"/>
      <c r="F451" s="504"/>
      <c r="G451" s="467"/>
      <c r="H451" s="468" t="s">
        <v>1538</v>
      </c>
      <c r="I451" s="468" t="s">
        <v>2937</v>
      </c>
      <c r="J451" s="468" t="s">
        <v>2937</v>
      </c>
      <c r="K451" s="468" t="s">
        <v>2937</v>
      </c>
      <c r="L451" s="468" t="s">
        <v>2938</v>
      </c>
      <c r="M451" s="468" t="s">
        <v>2938</v>
      </c>
      <c r="N451" s="468" t="s">
        <v>2937</v>
      </c>
      <c r="O451" s="469"/>
      <c r="P451" s="379">
        <v>22343.27</v>
      </c>
      <c r="Q451" s="379">
        <v>0</v>
      </c>
      <c r="R451" s="379">
        <v>0</v>
      </c>
      <c r="S451" s="379">
        <v>0</v>
      </c>
      <c r="T451" s="379">
        <v>0</v>
      </c>
      <c r="U451" s="379">
        <v>0</v>
      </c>
      <c r="V451" s="379">
        <v>0</v>
      </c>
      <c r="W451" s="379">
        <v>0</v>
      </c>
      <c r="X451" s="379">
        <v>0</v>
      </c>
      <c r="Y451" s="379">
        <v>0</v>
      </c>
      <c r="Z451" s="379">
        <v>0</v>
      </c>
      <c r="AA451" s="379">
        <v>0</v>
      </c>
      <c r="AB451" s="379">
        <v>0</v>
      </c>
      <c r="AC451" s="379"/>
      <c r="AD451" s="379"/>
      <c r="AE451" s="379">
        <v>930.96958333333339</v>
      </c>
      <c r="AF451" s="481"/>
      <c r="AG451" s="482"/>
      <c r="AH451" s="471">
        <v>930.96958333333339</v>
      </c>
      <c r="AI451" s="471"/>
      <c r="AJ451" s="471"/>
      <c r="AK451" s="472"/>
      <c r="AL451" s="471">
        <v>0</v>
      </c>
      <c r="AM451" s="473"/>
      <c r="AN451" s="471"/>
      <c r="AO451" s="474">
        <v>0</v>
      </c>
      <c r="AP451" s="475"/>
      <c r="AQ451" s="476">
        <v>0</v>
      </c>
      <c r="AR451" s="471">
        <v>0</v>
      </c>
      <c r="AS451" s="471"/>
      <c r="AT451" s="471"/>
      <c r="AU451" s="471"/>
      <c r="AV451" s="477">
        <v>0</v>
      </c>
      <c r="AW451" s="471"/>
      <c r="AX451" s="471"/>
      <c r="AY451" s="473">
        <v>0</v>
      </c>
      <c r="AZ451" s="478"/>
      <c r="BA451" s="479">
        <v>0</v>
      </c>
      <c r="BC451" s="468" t="s">
        <v>1538</v>
      </c>
      <c r="BD451" s="468" t="s">
        <v>2937</v>
      </c>
      <c r="BE451" s="468" t="s">
        <v>2937</v>
      </c>
      <c r="BF451" s="468" t="s">
        <v>2937</v>
      </c>
      <c r="BG451" s="468" t="s">
        <v>2938</v>
      </c>
      <c r="BH451" s="468" t="s">
        <v>2938</v>
      </c>
      <c r="BI451" s="468" t="s">
        <v>2937</v>
      </c>
      <c r="BK451" s="468" t="b">
        <v>1</v>
      </c>
      <c r="BL451" s="468" t="b">
        <v>1</v>
      </c>
      <c r="BM451" s="468" t="b">
        <v>1</v>
      </c>
      <c r="BN451" s="468" t="b">
        <v>1</v>
      </c>
      <c r="BO451" s="468" t="b">
        <v>1</v>
      </c>
      <c r="BP451" s="468" t="b">
        <v>1</v>
      </c>
      <c r="BQ451" s="468" t="b">
        <v>1</v>
      </c>
      <c r="BS451" s="466"/>
    </row>
    <row r="452" spans="1:71" s="480" customFormat="1" ht="12" customHeight="1" x14ac:dyDescent="0.2">
      <c r="A452" s="502">
        <v>18101093</v>
      </c>
      <c r="B452" s="503" t="s">
        <v>3358</v>
      </c>
      <c r="C452" s="504" t="s">
        <v>1971</v>
      </c>
      <c r="D452" s="467" t="s">
        <v>1538</v>
      </c>
      <c r="E452" s="705"/>
      <c r="F452" s="504"/>
      <c r="G452" s="467"/>
      <c r="H452" s="468" t="s">
        <v>1538</v>
      </c>
      <c r="I452" s="468" t="s">
        <v>2937</v>
      </c>
      <c r="J452" s="468" t="s">
        <v>2937</v>
      </c>
      <c r="K452" s="468" t="s">
        <v>2937</v>
      </c>
      <c r="L452" s="468" t="s">
        <v>2938</v>
      </c>
      <c r="M452" s="468" t="s">
        <v>2938</v>
      </c>
      <c r="N452" s="468" t="s">
        <v>2937</v>
      </c>
      <c r="O452" s="469"/>
      <c r="P452" s="379">
        <v>17214.28</v>
      </c>
      <c r="Q452" s="379">
        <v>0</v>
      </c>
      <c r="R452" s="379">
        <v>0</v>
      </c>
      <c r="S452" s="379">
        <v>0</v>
      </c>
      <c r="T452" s="379">
        <v>0</v>
      </c>
      <c r="U452" s="379">
        <v>0</v>
      </c>
      <c r="V452" s="379">
        <v>0</v>
      </c>
      <c r="W452" s="379">
        <v>0</v>
      </c>
      <c r="X452" s="379">
        <v>0</v>
      </c>
      <c r="Y452" s="379">
        <v>0</v>
      </c>
      <c r="Z452" s="379">
        <v>0</v>
      </c>
      <c r="AA452" s="379">
        <v>0</v>
      </c>
      <c r="AB452" s="379">
        <v>0</v>
      </c>
      <c r="AC452" s="379"/>
      <c r="AD452" s="379"/>
      <c r="AE452" s="379">
        <v>717.26166666666666</v>
      </c>
      <c r="AF452" s="481"/>
      <c r="AG452" s="482"/>
      <c r="AH452" s="471">
        <v>717.26166666666666</v>
      </c>
      <c r="AI452" s="471"/>
      <c r="AJ452" s="471"/>
      <c r="AK452" s="472"/>
      <c r="AL452" s="471">
        <v>0</v>
      </c>
      <c r="AM452" s="473"/>
      <c r="AN452" s="471"/>
      <c r="AO452" s="474">
        <v>0</v>
      </c>
      <c r="AP452" s="475"/>
      <c r="AQ452" s="476">
        <v>0</v>
      </c>
      <c r="AR452" s="471">
        <v>0</v>
      </c>
      <c r="AS452" s="471"/>
      <c r="AT452" s="471"/>
      <c r="AU452" s="471"/>
      <c r="AV452" s="477">
        <v>0</v>
      </c>
      <c r="AW452" s="471"/>
      <c r="AX452" s="471"/>
      <c r="AY452" s="473">
        <v>0</v>
      </c>
      <c r="AZ452" s="478"/>
      <c r="BA452" s="479">
        <v>0</v>
      </c>
      <c r="BC452" s="468" t="s">
        <v>1538</v>
      </c>
      <c r="BD452" s="468" t="s">
        <v>2937</v>
      </c>
      <c r="BE452" s="468" t="s">
        <v>2937</v>
      </c>
      <c r="BF452" s="468" t="s">
        <v>2937</v>
      </c>
      <c r="BG452" s="468" t="s">
        <v>2938</v>
      </c>
      <c r="BH452" s="468" t="s">
        <v>2938</v>
      </c>
      <c r="BI452" s="468" t="s">
        <v>2937</v>
      </c>
      <c r="BK452" s="468" t="b">
        <v>1</v>
      </c>
      <c r="BL452" s="468" t="b">
        <v>1</v>
      </c>
      <c r="BM452" s="468" t="b">
        <v>1</v>
      </c>
      <c r="BN452" s="468" t="b">
        <v>1</v>
      </c>
      <c r="BO452" s="468" t="b">
        <v>1</v>
      </c>
      <c r="BP452" s="468" t="b">
        <v>1</v>
      </c>
      <c r="BQ452" s="468" t="b">
        <v>1</v>
      </c>
      <c r="BS452" s="466"/>
    </row>
    <row r="453" spans="1:71" s="480" customFormat="1" ht="12" customHeight="1" x14ac:dyDescent="0.2">
      <c r="A453" s="496">
        <v>18101113</v>
      </c>
      <c r="B453" s="497" t="s">
        <v>3359</v>
      </c>
      <c r="C453" s="466" t="s">
        <v>1972</v>
      </c>
      <c r="D453" s="467" t="s">
        <v>1538</v>
      </c>
      <c r="E453" s="705"/>
      <c r="F453" s="466"/>
      <c r="G453" s="467"/>
      <c r="H453" s="468" t="s">
        <v>1538</v>
      </c>
      <c r="I453" s="468" t="s">
        <v>2937</v>
      </c>
      <c r="J453" s="468" t="s">
        <v>2937</v>
      </c>
      <c r="K453" s="468" t="s">
        <v>2937</v>
      </c>
      <c r="L453" s="468" t="s">
        <v>2938</v>
      </c>
      <c r="M453" s="468" t="s">
        <v>2938</v>
      </c>
      <c r="N453" s="468" t="s">
        <v>2937</v>
      </c>
      <c r="O453" s="469"/>
      <c r="P453" s="379">
        <v>2572311.5099999998</v>
      </c>
      <c r="Q453" s="379">
        <v>2562418.0099999998</v>
      </c>
      <c r="R453" s="379">
        <v>2552524.5099999998</v>
      </c>
      <c r="S453" s="379">
        <v>2542631.0099999998</v>
      </c>
      <c r="T453" s="379">
        <v>2532737.5099999998</v>
      </c>
      <c r="U453" s="379">
        <v>2522844.0099999998</v>
      </c>
      <c r="V453" s="379">
        <v>2512950.5099999998</v>
      </c>
      <c r="W453" s="379">
        <v>2503057.0099999998</v>
      </c>
      <c r="X453" s="379">
        <v>2493163.5099999998</v>
      </c>
      <c r="Y453" s="379">
        <v>2483270.0099999998</v>
      </c>
      <c r="Z453" s="379">
        <v>2473376.5099999998</v>
      </c>
      <c r="AA453" s="379">
        <v>2463483.0099999998</v>
      </c>
      <c r="AB453" s="379">
        <v>2453589.5099999998</v>
      </c>
      <c r="AC453" s="379"/>
      <c r="AD453" s="379"/>
      <c r="AE453" s="379">
        <v>2512950.5099999993</v>
      </c>
      <c r="AF453" s="481"/>
      <c r="AG453" s="482"/>
      <c r="AH453" s="471">
        <v>2512950.5099999993</v>
      </c>
      <c r="AI453" s="471"/>
      <c r="AJ453" s="471"/>
      <c r="AK453" s="472"/>
      <c r="AL453" s="471">
        <v>0</v>
      </c>
      <c r="AM453" s="473"/>
      <c r="AN453" s="471"/>
      <c r="AO453" s="474">
        <v>0</v>
      </c>
      <c r="AP453" s="475"/>
      <c r="AQ453" s="476">
        <v>2453589.5099999998</v>
      </c>
      <c r="AR453" s="471">
        <v>2453589.5099999998</v>
      </c>
      <c r="AS453" s="471"/>
      <c r="AT453" s="471"/>
      <c r="AU453" s="471"/>
      <c r="AV453" s="477">
        <v>0</v>
      </c>
      <c r="AW453" s="471"/>
      <c r="AX453" s="471"/>
      <c r="AY453" s="473">
        <v>0</v>
      </c>
      <c r="AZ453" s="478"/>
      <c r="BA453" s="479">
        <v>2453589.5099999998</v>
      </c>
      <c r="BC453" s="468" t="s">
        <v>1538</v>
      </c>
      <c r="BD453" s="468" t="s">
        <v>2937</v>
      </c>
      <c r="BE453" s="468" t="s">
        <v>2937</v>
      </c>
      <c r="BF453" s="468" t="s">
        <v>2937</v>
      </c>
      <c r="BG453" s="468" t="s">
        <v>2938</v>
      </c>
      <c r="BH453" s="468" t="s">
        <v>2938</v>
      </c>
      <c r="BI453" s="468" t="s">
        <v>2937</v>
      </c>
      <c r="BK453" s="468" t="b">
        <v>1</v>
      </c>
      <c r="BL453" s="468" t="b">
        <v>1</v>
      </c>
      <c r="BM453" s="468" t="b">
        <v>1</v>
      </c>
      <c r="BN453" s="468" t="b">
        <v>1</v>
      </c>
      <c r="BO453" s="468" t="b">
        <v>1</v>
      </c>
      <c r="BP453" s="468" t="b">
        <v>1</v>
      </c>
      <c r="BQ453" s="468" t="b">
        <v>1</v>
      </c>
      <c r="BS453" s="466"/>
    </row>
    <row r="454" spans="1:71" s="480" customFormat="1" ht="12" customHeight="1" x14ac:dyDescent="0.2">
      <c r="A454" s="496">
        <v>18101123</v>
      </c>
      <c r="B454" s="497" t="s">
        <v>3360</v>
      </c>
      <c r="C454" s="467" t="s">
        <v>1973</v>
      </c>
      <c r="D454" s="467" t="s">
        <v>1538</v>
      </c>
      <c r="E454" s="705"/>
      <c r="F454" s="467"/>
      <c r="G454" s="467"/>
      <c r="H454" s="468" t="s">
        <v>1538</v>
      </c>
      <c r="I454" s="468" t="s">
        <v>2937</v>
      </c>
      <c r="J454" s="468" t="s">
        <v>2937</v>
      </c>
      <c r="K454" s="468" t="s">
        <v>2937</v>
      </c>
      <c r="L454" s="468" t="s">
        <v>2938</v>
      </c>
      <c r="M454" s="468" t="s">
        <v>2938</v>
      </c>
      <c r="N454" s="468" t="s">
        <v>2937</v>
      </c>
      <c r="O454" s="469"/>
      <c r="P454" s="379">
        <v>2501278.61</v>
      </c>
      <c r="Q454" s="379">
        <v>2491875.31</v>
      </c>
      <c r="R454" s="379">
        <v>2482472.0099999998</v>
      </c>
      <c r="S454" s="379">
        <v>2473068.71</v>
      </c>
      <c r="T454" s="379">
        <v>2463665.41</v>
      </c>
      <c r="U454" s="379">
        <v>2454262.11</v>
      </c>
      <c r="V454" s="379">
        <v>2444858.81</v>
      </c>
      <c r="W454" s="379">
        <v>2435455.5099999998</v>
      </c>
      <c r="X454" s="379">
        <v>2426052.21</v>
      </c>
      <c r="Y454" s="379">
        <v>2416648.91</v>
      </c>
      <c r="Z454" s="379">
        <v>2407245.61</v>
      </c>
      <c r="AA454" s="379">
        <v>2397842.31</v>
      </c>
      <c r="AB454" s="379">
        <v>2388439.0099999998</v>
      </c>
      <c r="AC454" s="379"/>
      <c r="AD454" s="379"/>
      <c r="AE454" s="379">
        <v>2444858.81</v>
      </c>
      <c r="AF454" s="481"/>
      <c r="AG454" s="482"/>
      <c r="AH454" s="471">
        <v>2444858.81</v>
      </c>
      <c r="AI454" s="471"/>
      <c r="AJ454" s="471"/>
      <c r="AK454" s="472"/>
      <c r="AL454" s="471">
        <v>0</v>
      </c>
      <c r="AM454" s="473"/>
      <c r="AN454" s="471"/>
      <c r="AO454" s="474">
        <v>0</v>
      </c>
      <c r="AP454" s="475"/>
      <c r="AQ454" s="476">
        <v>2388439.0099999998</v>
      </c>
      <c r="AR454" s="471">
        <v>2388439.0099999998</v>
      </c>
      <c r="AS454" s="471"/>
      <c r="AT454" s="471"/>
      <c r="AU454" s="471"/>
      <c r="AV454" s="477">
        <v>0</v>
      </c>
      <c r="AW454" s="471"/>
      <c r="AX454" s="471"/>
      <c r="AY454" s="473">
        <v>0</v>
      </c>
      <c r="AZ454" s="478"/>
      <c r="BA454" s="479">
        <v>2388439.0099999998</v>
      </c>
      <c r="BC454" s="468" t="s">
        <v>1538</v>
      </c>
      <c r="BD454" s="468" t="s">
        <v>2937</v>
      </c>
      <c r="BE454" s="468" t="s">
        <v>2937</v>
      </c>
      <c r="BF454" s="468" t="s">
        <v>2937</v>
      </c>
      <c r="BG454" s="468" t="s">
        <v>2938</v>
      </c>
      <c r="BH454" s="468" t="s">
        <v>2938</v>
      </c>
      <c r="BI454" s="468" t="s">
        <v>2937</v>
      </c>
      <c r="BK454" s="468" t="b">
        <v>1</v>
      </c>
      <c r="BL454" s="468" t="b">
        <v>1</v>
      </c>
      <c r="BM454" s="468" t="b">
        <v>1</v>
      </c>
      <c r="BN454" s="468" t="b">
        <v>1</v>
      </c>
      <c r="BO454" s="468" t="b">
        <v>1</v>
      </c>
      <c r="BP454" s="468" t="b">
        <v>1</v>
      </c>
      <c r="BQ454" s="468" t="b">
        <v>1</v>
      </c>
      <c r="BS454" s="466"/>
    </row>
    <row r="455" spans="1:71" s="480" customFormat="1" ht="12" customHeight="1" x14ac:dyDescent="0.2">
      <c r="A455" s="496">
        <v>18101133</v>
      </c>
      <c r="B455" s="497" t="s">
        <v>3361</v>
      </c>
      <c r="C455" s="467" t="s">
        <v>1974</v>
      </c>
      <c r="D455" s="467" t="s">
        <v>1538</v>
      </c>
      <c r="E455" s="705"/>
      <c r="F455" s="467"/>
      <c r="G455" s="467"/>
      <c r="H455" s="468" t="s">
        <v>1538</v>
      </c>
      <c r="I455" s="468" t="s">
        <v>2937</v>
      </c>
      <c r="J455" s="468" t="s">
        <v>2937</v>
      </c>
      <c r="K455" s="468" t="s">
        <v>2937</v>
      </c>
      <c r="L455" s="468" t="s">
        <v>2938</v>
      </c>
      <c r="M455" s="468" t="s">
        <v>2938</v>
      </c>
      <c r="N455" s="468" t="s">
        <v>2937</v>
      </c>
      <c r="O455" s="469"/>
      <c r="P455" s="379">
        <v>1941313.96</v>
      </c>
      <c r="Q455" s="379">
        <v>1934150.44</v>
      </c>
      <c r="R455" s="379">
        <v>1926986.92</v>
      </c>
      <c r="S455" s="379">
        <v>1919823.4</v>
      </c>
      <c r="T455" s="379">
        <v>1912659.88</v>
      </c>
      <c r="U455" s="379">
        <v>1905496.36</v>
      </c>
      <c r="V455" s="379">
        <v>1898332.84</v>
      </c>
      <c r="W455" s="379">
        <v>1891169.32</v>
      </c>
      <c r="X455" s="379">
        <v>1884005.8</v>
      </c>
      <c r="Y455" s="379">
        <v>1876842.28</v>
      </c>
      <c r="Z455" s="379">
        <v>1869678.76</v>
      </c>
      <c r="AA455" s="379">
        <v>1862515.24</v>
      </c>
      <c r="AB455" s="379">
        <v>1855351.72</v>
      </c>
      <c r="AC455" s="379"/>
      <c r="AD455" s="379"/>
      <c r="AE455" s="379">
        <v>1898332.84</v>
      </c>
      <c r="AF455" s="481"/>
      <c r="AG455" s="482"/>
      <c r="AH455" s="471">
        <v>1898332.84</v>
      </c>
      <c r="AI455" s="471"/>
      <c r="AJ455" s="471"/>
      <c r="AK455" s="472"/>
      <c r="AL455" s="471">
        <v>0</v>
      </c>
      <c r="AM455" s="473"/>
      <c r="AN455" s="471"/>
      <c r="AO455" s="474">
        <v>0</v>
      </c>
      <c r="AP455" s="475"/>
      <c r="AQ455" s="476">
        <v>1855351.72</v>
      </c>
      <c r="AR455" s="471">
        <v>1855351.72</v>
      </c>
      <c r="AS455" s="471"/>
      <c r="AT455" s="471"/>
      <c r="AU455" s="471"/>
      <c r="AV455" s="477">
        <v>0</v>
      </c>
      <c r="AW455" s="471"/>
      <c r="AX455" s="471"/>
      <c r="AY455" s="473">
        <v>0</v>
      </c>
      <c r="AZ455" s="478"/>
      <c r="BA455" s="479">
        <v>1855351.72</v>
      </c>
      <c r="BC455" s="468" t="s">
        <v>1538</v>
      </c>
      <c r="BD455" s="468" t="s">
        <v>2937</v>
      </c>
      <c r="BE455" s="468" t="s">
        <v>2937</v>
      </c>
      <c r="BF455" s="468" t="s">
        <v>2937</v>
      </c>
      <c r="BG455" s="468" t="s">
        <v>2938</v>
      </c>
      <c r="BH455" s="468" t="s">
        <v>2938</v>
      </c>
      <c r="BI455" s="468" t="s">
        <v>2937</v>
      </c>
      <c r="BK455" s="468" t="b">
        <v>1</v>
      </c>
      <c r="BL455" s="468" t="b">
        <v>1</v>
      </c>
      <c r="BM455" s="468" t="b">
        <v>1</v>
      </c>
      <c r="BN455" s="468" t="b">
        <v>1</v>
      </c>
      <c r="BO455" s="468" t="b">
        <v>1</v>
      </c>
      <c r="BP455" s="468" t="b">
        <v>1</v>
      </c>
      <c r="BQ455" s="468" t="b">
        <v>1</v>
      </c>
      <c r="BS455" s="466"/>
    </row>
    <row r="456" spans="1:71" s="480" customFormat="1" ht="12" customHeight="1" x14ac:dyDescent="0.2">
      <c r="A456" s="496">
        <v>18101143</v>
      </c>
      <c r="B456" s="497" t="s">
        <v>3362</v>
      </c>
      <c r="C456" s="467" t="s">
        <v>1975</v>
      </c>
      <c r="D456" s="467" t="s">
        <v>1538</v>
      </c>
      <c r="E456" s="705"/>
      <c r="F456" s="467"/>
      <c r="G456" s="467"/>
      <c r="H456" s="468" t="s">
        <v>1538</v>
      </c>
      <c r="I456" s="468" t="s">
        <v>2937</v>
      </c>
      <c r="J456" s="468" t="s">
        <v>2937</v>
      </c>
      <c r="K456" s="468" t="s">
        <v>2937</v>
      </c>
      <c r="L456" s="468" t="s">
        <v>2938</v>
      </c>
      <c r="M456" s="468" t="s">
        <v>2938</v>
      </c>
      <c r="N456" s="468" t="s">
        <v>2937</v>
      </c>
      <c r="O456" s="469"/>
      <c r="P456" s="379">
        <v>2387467.89</v>
      </c>
      <c r="Q456" s="379">
        <v>2378962.7599999998</v>
      </c>
      <c r="R456" s="379">
        <v>2370457.63</v>
      </c>
      <c r="S456" s="379">
        <v>2361952.5</v>
      </c>
      <c r="T456" s="379">
        <v>2353447.37</v>
      </c>
      <c r="U456" s="379">
        <v>2344942.2400000002</v>
      </c>
      <c r="V456" s="379">
        <v>2336437.11</v>
      </c>
      <c r="W456" s="379">
        <v>2327931.98</v>
      </c>
      <c r="X456" s="379">
        <v>2319426.85</v>
      </c>
      <c r="Y456" s="379">
        <v>2310921.7200000002</v>
      </c>
      <c r="Z456" s="379">
        <v>2302416.59</v>
      </c>
      <c r="AA456" s="379">
        <v>2293911.46</v>
      </c>
      <c r="AB456" s="379">
        <v>2285406.33</v>
      </c>
      <c r="AC456" s="379"/>
      <c r="AD456" s="379"/>
      <c r="AE456" s="379">
        <v>2336437.11</v>
      </c>
      <c r="AF456" s="481"/>
      <c r="AG456" s="482"/>
      <c r="AH456" s="471">
        <v>2336437.11</v>
      </c>
      <c r="AI456" s="471"/>
      <c r="AJ456" s="471"/>
      <c r="AK456" s="472"/>
      <c r="AL456" s="471">
        <v>0</v>
      </c>
      <c r="AM456" s="473"/>
      <c r="AN456" s="471"/>
      <c r="AO456" s="474">
        <v>0</v>
      </c>
      <c r="AP456" s="475"/>
      <c r="AQ456" s="476">
        <v>2285406.33</v>
      </c>
      <c r="AR456" s="471">
        <v>2285406.33</v>
      </c>
      <c r="AS456" s="471"/>
      <c r="AT456" s="471"/>
      <c r="AU456" s="471"/>
      <c r="AV456" s="477">
        <v>0</v>
      </c>
      <c r="AW456" s="471"/>
      <c r="AX456" s="471"/>
      <c r="AY456" s="473">
        <v>0</v>
      </c>
      <c r="AZ456" s="478"/>
      <c r="BA456" s="479">
        <v>2285406.33</v>
      </c>
      <c r="BC456" s="468" t="s">
        <v>1538</v>
      </c>
      <c r="BD456" s="468" t="s">
        <v>2937</v>
      </c>
      <c r="BE456" s="468" t="s">
        <v>2937</v>
      </c>
      <c r="BF456" s="468" t="s">
        <v>2937</v>
      </c>
      <c r="BG456" s="468" t="s">
        <v>2938</v>
      </c>
      <c r="BH456" s="468" t="s">
        <v>2938</v>
      </c>
      <c r="BI456" s="468" t="s">
        <v>2937</v>
      </c>
      <c r="BK456" s="468" t="b">
        <v>1</v>
      </c>
      <c r="BL456" s="468" t="b">
        <v>1</v>
      </c>
      <c r="BM456" s="468" t="b">
        <v>1</v>
      </c>
      <c r="BN456" s="468" t="b">
        <v>1</v>
      </c>
      <c r="BO456" s="468" t="b">
        <v>1</v>
      </c>
      <c r="BP456" s="468" t="b">
        <v>1</v>
      </c>
      <c r="BQ456" s="468" t="b">
        <v>1</v>
      </c>
      <c r="BS456" s="466"/>
    </row>
    <row r="457" spans="1:71" s="406" customFormat="1" ht="12" customHeight="1" x14ac:dyDescent="0.2">
      <c r="A457" s="399">
        <v>18210231</v>
      </c>
      <c r="B457" s="400" t="s">
        <v>3363</v>
      </c>
      <c r="C457" s="401" t="s">
        <v>1976</v>
      </c>
      <c r="D457" s="467" t="s">
        <v>1542</v>
      </c>
      <c r="E457" s="705"/>
      <c r="F457" s="401"/>
      <c r="G457" s="467"/>
      <c r="H457" s="468" t="s">
        <v>2937</v>
      </c>
      <c r="I457" s="468" t="s">
        <v>2937</v>
      </c>
      <c r="J457" s="468" t="s">
        <v>2937</v>
      </c>
      <c r="K457" s="468" t="s">
        <v>2937</v>
      </c>
      <c r="L457" s="468" t="s">
        <v>1542</v>
      </c>
      <c r="M457" s="468" t="s">
        <v>2938</v>
      </c>
      <c r="N457" s="468" t="s">
        <v>1542</v>
      </c>
      <c r="O457" s="469"/>
      <c r="P457" s="379">
        <v>0</v>
      </c>
      <c r="Q457" s="379">
        <v>0</v>
      </c>
      <c r="R457" s="379">
        <v>0</v>
      </c>
      <c r="S457" s="379">
        <v>0</v>
      </c>
      <c r="T457" s="379">
        <v>0</v>
      </c>
      <c r="U457" s="379">
        <v>0</v>
      </c>
      <c r="V457" s="379">
        <v>0</v>
      </c>
      <c r="W457" s="379">
        <v>0</v>
      </c>
      <c r="X457" s="379">
        <v>0</v>
      </c>
      <c r="Y457" s="379">
        <v>0</v>
      </c>
      <c r="Z457" s="379">
        <v>0</v>
      </c>
      <c r="AA457" s="379">
        <v>0</v>
      </c>
      <c r="AB457" s="379">
        <v>0</v>
      </c>
      <c r="AC457" s="379"/>
      <c r="AD457" s="379"/>
      <c r="AE457" s="379">
        <v>0</v>
      </c>
      <c r="AF457" s="481"/>
      <c r="AG457" s="482"/>
      <c r="AH457" s="402"/>
      <c r="AI457" s="402"/>
      <c r="AJ457" s="402"/>
      <c r="AK457" s="403"/>
      <c r="AL457" s="471">
        <v>0</v>
      </c>
      <c r="AM457" s="404">
        <v>0</v>
      </c>
      <c r="AN457" s="402"/>
      <c r="AO457" s="474">
        <v>0</v>
      </c>
      <c r="AP457" s="475"/>
      <c r="AQ457" s="476">
        <v>0</v>
      </c>
      <c r="AR457" s="402"/>
      <c r="AS457" s="402"/>
      <c r="AT457" s="402"/>
      <c r="AU457" s="402"/>
      <c r="AV457" s="477">
        <v>0</v>
      </c>
      <c r="AW457" s="405">
        <v>0</v>
      </c>
      <c r="AX457" s="402"/>
      <c r="AY457" s="473">
        <v>0</v>
      </c>
      <c r="AZ457" s="478"/>
      <c r="BA457" s="479">
        <v>0</v>
      </c>
      <c r="BC457" s="468" t="s">
        <v>2937</v>
      </c>
      <c r="BD457" s="468" t="s">
        <v>2937</v>
      </c>
      <c r="BE457" s="468" t="s">
        <v>2937</v>
      </c>
      <c r="BF457" s="468" t="s">
        <v>2937</v>
      </c>
      <c r="BG457" s="468" t="s">
        <v>1542</v>
      </c>
      <c r="BH457" s="468" t="s">
        <v>2938</v>
      </c>
      <c r="BI457" s="468" t="s">
        <v>1542</v>
      </c>
      <c r="BK457" s="468" t="b">
        <v>1</v>
      </c>
      <c r="BL457" s="468" t="b">
        <v>1</v>
      </c>
      <c r="BM457" s="468" t="b">
        <v>1</v>
      </c>
      <c r="BN457" s="468" t="b">
        <v>1</v>
      </c>
      <c r="BO457" s="468" t="b">
        <v>1</v>
      </c>
      <c r="BP457" s="468" t="b">
        <v>1</v>
      </c>
      <c r="BQ457" s="468" t="b">
        <v>1</v>
      </c>
      <c r="BS457" s="526"/>
    </row>
    <row r="458" spans="1:71" s="406" customFormat="1" ht="12" customHeight="1" x14ac:dyDescent="0.2">
      <c r="A458" s="399">
        <v>18210261</v>
      </c>
      <c r="B458" s="400" t="s">
        <v>3364</v>
      </c>
      <c r="C458" s="401" t="s">
        <v>1977</v>
      </c>
      <c r="D458" s="467" t="s">
        <v>1542</v>
      </c>
      <c r="E458" s="705"/>
      <c r="F458" s="401"/>
      <c r="G458" s="467"/>
      <c r="H458" s="468" t="s">
        <v>2937</v>
      </c>
      <c r="I458" s="468" t="s">
        <v>2937</v>
      </c>
      <c r="J458" s="468" t="s">
        <v>2937</v>
      </c>
      <c r="K458" s="468" t="s">
        <v>2937</v>
      </c>
      <c r="L458" s="468" t="s">
        <v>1542</v>
      </c>
      <c r="M458" s="468" t="s">
        <v>2938</v>
      </c>
      <c r="N458" s="468" t="s">
        <v>1542</v>
      </c>
      <c r="O458" s="469"/>
      <c r="P458" s="379">
        <v>0</v>
      </c>
      <c r="Q458" s="379">
        <v>0</v>
      </c>
      <c r="R458" s="379">
        <v>0</v>
      </c>
      <c r="S458" s="379">
        <v>0</v>
      </c>
      <c r="T458" s="379">
        <v>0</v>
      </c>
      <c r="U458" s="379">
        <v>0</v>
      </c>
      <c r="V458" s="379">
        <v>0</v>
      </c>
      <c r="W458" s="379">
        <v>0</v>
      </c>
      <c r="X458" s="379">
        <v>0</v>
      </c>
      <c r="Y458" s="379">
        <v>0</v>
      </c>
      <c r="Z458" s="379">
        <v>0</v>
      </c>
      <c r="AA458" s="379">
        <v>0</v>
      </c>
      <c r="AB458" s="379">
        <v>0</v>
      </c>
      <c r="AC458" s="379"/>
      <c r="AD458" s="379"/>
      <c r="AE458" s="379">
        <v>0</v>
      </c>
      <c r="AF458" s="481"/>
      <c r="AG458" s="482"/>
      <c r="AH458" s="402"/>
      <c r="AI458" s="402"/>
      <c r="AJ458" s="402"/>
      <c r="AK458" s="403"/>
      <c r="AL458" s="471">
        <v>0</v>
      </c>
      <c r="AM458" s="404">
        <v>0</v>
      </c>
      <c r="AN458" s="402"/>
      <c r="AO458" s="474">
        <v>0</v>
      </c>
      <c r="AP458" s="475"/>
      <c r="AQ458" s="476">
        <v>0</v>
      </c>
      <c r="AR458" s="402"/>
      <c r="AS458" s="402"/>
      <c r="AT458" s="402"/>
      <c r="AU458" s="402"/>
      <c r="AV458" s="477">
        <v>0</v>
      </c>
      <c r="AW458" s="405">
        <v>0</v>
      </c>
      <c r="AX458" s="402"/>
      <c r="AY458" s="473">
        <v>0</v>
      </c>
      <c r="AZ458" s="478"/>
      <c r="BA458" s="479">
        <v>0</v>
      </c>
      <c r="BC458" s="468" t="s">
        <v>2937</v>
      </c>
      <c r="BD458" s="468" t="s">
        <v>2937</v>
      </c>
      <c r="BE458" s="468" t="s">
        <v>2937</v>
      </c>
      <c r="BF458" s="468" t="s">
        <v>2937</v>
      </c>
      <c r="BG458" s="468" t="s">
        <v>1542</v>
      </c>
      <c r="BH458" s="468" t="s">
        <v>2938</v>
      </c>
      <c r="BI458" s="468" t="s">
        <v>1542</v>
      </c>
      <c r="BK458" s="468" t="b">
        <v>1</v>
      </c>
      <c r="BL458" s="468" t="b">
        <v>1</v>
      </c>
      <c r="BM458" s="468" t="b">
        <v>1</v>
      </c>
      <c r="BN458" s="468" t="b">
        <v>1</v>
      </c>
      <c r="BO458" s="468" t="b">
        <v>1</v>
      </c>
      <c r="BP458" s="468" t="b">
        <v>1</v>
      </c>
      <c r="BQ458" s="468" t="b">
        <v>1</v>
      </c>
      <c r="BS458" s="526"/>
    </row>
    <row r="459" spans="1:71" s="406" customFormat="1" ht="12" customHeight="1" x14ac:dyDescent="0.2">
      <c r="A459" s="399">
        <v>18210281</v>
      </c>
      <c r="B459" s="400" t="s">
        <v>3365</v>
      </c>
      <c r="C459" s="401" t="s">
        <v>1978</v>
      </c>
      <c r="D459" s="467" t="s">
        <v>1542</v>
      </c>
      <c r="E459" s="705"/>
      <c r="F459" s="401"/>
      <c r="G459" s="467"/>
      <c r="H459" s="468" t="s">
        <v>2937</v>
      </c>
      <c r="I459" s="468" t="s">
        <v>2937</v>
      </c>
      <c r="J459" s="468" t="s">
        <v>2937</v>
      </c>
      <c r="K459" s="468" t="s">
        <v>2937</v>
      </c>
      <c r="L459" s="468" t="s">
        <v>1542</v>
      </c>
      <c r="M459" s="468" t="s">
        <v>2938</v>
      </c>
      <c r="N459" s="468" t="s">
        <v>1542</v>
      </c>
      <c r="O459" s="469"/>
      <c r="P459" s="379">
        <v>54592488.810000002</v>
      </c>
      <c r="Q459" s="379">
        <v>53837373.810000002</v>
      </c>
      <c r="R459" s="379">
        <v>53082258.810000002</v>
      </c>
      <c r="S459" s="379">
        <v>52327143.810000002</v>
      </c>
      <c r="T459" s="379">
        <v>51572028.810000002</v>
      </c>
      <c r="U459" s="379">
        <v>50816913.810000002</v>
      </c>
      <c r="V459" s="379">
        <v>50061798.810000002</v>
      </c>
      <c r="W459" s="379">
        <v>49306683.810000002</v>
      </c>
      <c r="X459" s="379">
        <v>48551568.810000002</v>
      </c>
      <c r="Y459" s="379">
        <v>47796453.810000002</v>
      </c>
      <c r="Z459" s="379">
        <v>47041338.810000002</v>
      </c>
      <c r="AA459" s="379">
        <v>46286223.810000002</v>
      </c>
      <c r="AB459" s="379">
        <v>45531108.810000002</v>
      </c>
      <c r="AC459" s="379"/>
      <c r="AD459" s="379"/>
      <c r="AE459" s="379">
        <v>50061798.810000002</v>
      </c>
      <c r="AF459" s="481"/>
      <c r="AG459" s="482"/>
      <c r="AH459" s="402"/>
      <c r="AI459" s="402"/>
      <c r="AJ459" s="402"/>
      <c r="AK459" s="403"/>
      <c r="AL459" s="471">
        <v>0</v>
      </c>
      <c r="AM459" s="404">
        <v>50061798.810000002</v>
      </c>
      <c r="AN459" s="402"/>
      <c r="AO459" s="474">
        <v>50061798.810000002</v>
      </c>
      <c r="AP459" s="475"/>
      <c r="AQ459" s="476">
        <v>45531108.810000002</v>
      </c>
      <c r="AR459" s="402"/>
      <c r="AS459" s="402"/>
      <c r="AT459" s="402"/>
      <c r="AU459" s="402"/>
      <c r="AV459" s="477">
        <v>0</v>
      </c>
      <c r="AW459" s="405">
        <v>45531108.810000002</v>
      </c>
      <c r="AX459" s="402"/>
      <c r="AY459" s="473">
        <v>45531108.810000002</v>
      </c>
      <c r="AZ459" s="478"/>
      <c r="BA459" s="479">
        <v>0</v>
      </c>
      <c r="BC459" s="468" t="s">
        <v>2937</v>
      </c>
      <c r="BD459" s="468" t="s">
        <v>2937</v>
      </c>
      <c r="BE459" s="468" t="s">
        <v>2937</v>
      </c>
      <c r="BF459" s="468" t="s">
        <v>2937</v>
      </c>
      <c r="BG459" s="468" t="s">
        <v>1542</v>
      </c>
      <c r="BH459" s="468" t="s">
        <v>2938</v>
      </c>
      <c r="BI459" s="468" t="s">
        <v>1542</v>
      </c>
      <c r="BK459" s="468" t="b">
        <v>1</v>
      </c>
      <c r="BL459" s="468" t="b">
        <v>1</v>
      </c>
      <c r="BM459" s="468" t="b">
        <v>1</v>
      </c>
      <c r="BN459" s="468" t="b">
        <v>1</v>
      </c>
      <c r="BO459" s="468" t="b">
        <v>1</v>
      </c>
      <c r="BP459" s="468" t="b">
        <v>1</v>
      </c>
      <c r="BQ459" s="468" t="b">
        <v>1</v>
      </c>
      <c r="BS459" s="526"/>
    </row>
    <row r="460" spans="1:71" s="406" customFormat="1" ht="12" customHeight="1" x14ac:dyDescent="0.2">
      <c r="A460" s="399">
        <v>18210291</v>
      </c>
      <c r="B460" s="400" t="s">
        <v>3366</v>
      </c>
      <c r="C460" s="401" t="s">
        <v>1979</v>
      </c>
      <c r="D460" s="467" t="s">
        <v>1542</v>
      </c>
      <c r="E460" s="705"/>
      <c r="F460" s="401"/>
      <c r="G460" s="467"/>
      <c r="H460" s="468" t="s">
        <v>2937</v>
      </c>
      <c r="I460" s="468" t="s">
        <v>2937</v>
      </c>
      <c r="J460" s="468" t="s">
        <v>2937</v>
      </c>
      <c r="K460" s="468" t="s">
        <v>2937</v>
      </c>
      <c r="L460" s="468" t="s">
        <v>1542</v>
      </c>
      <c r="M460" s="468" t="s">
        <v>2938</v>
      </c>
      <c r="N460" s="468" t="s">
        <v>1542</v>
      </c>
      <c r="O460" s="469"/>
      <c r="P460" s="379">
        <v>0</v>
      </c>
      <c r="Q460" s="379">
        <v>0</v>
      </c>
      <c r="R460" s="379">
        <v>0</v>
      </c>
      <c r="S460" s="379">
        <v>0</v>
      </c>
      <c r="T460" s="379">
        <v>0</v>
      </c>
      <c r="U460" s="379">
        <v>0</v>
      </c>
      <c r="V460" s="379">
        <v>0</v>
      </c>
      <c r="W460" s="379">
        <v>0</v>
      </c>
      <c r="X460" s="379">
        <v>0</v>
      </c>
      <c r="Y460" s="379">
        <v>0</v>
      </c>
      <c r="Z460" s="379">
        <v>0</v>
      </c>
      <c r="AA460" s="379">
        <v>0</v>
      </c>
      <c r="AB460" s="379">
        <v>0</v>
      </c>
      <c r="AC460" s="379"/>
      <c r="AD460" s="379"/>
      <c r="AE460" s="379">
        <v>0</v>
      </c>
      <c r="AF460" s="481"/>
      <c r="AG460" s="482"/>
      <c r="AH460" s="402"/>
      <c r="AI460" s="402"/>
      <c r="AJ460" s="402"/>
      <c r="AK460" s="403"/>
      <c r="AL460" s="471">
        <v>0</v>
      </c>
      <c r="AM460" s="404">
        <v>0</v>
      </c>
      <c r="AN460" s="402"/>
      <c r="AO460" s="474">
        <v>0</v>
      </c>
      <c r="AP460" s="475"/>
      <c r="AQ460" s="476">
        <v>0</v>
      </c>
      <c r="AR460" s="402"/>
      <c r="AS460" s="402"/>
      <c r="AT460" s="402"/>
      <c r="AU460" s="402"/>
      <c r="AV460" s="477">
        <v>0</v>
      </c>
      <c r="AW460" s="405">
        <v>0</v>
      </c>
      <c r="AX460" s="402"/>
      <c r="AY460" s="473">
        <v>0</v>
      </c>
      <c r="AZ460" s="478"/>
      <c r="BA460" s="479">
        <v>0</v>
      </c>
      <c r="BC460" s="468" t="s">
        <v>2937</v>
      </c>
      <c r="BD460" s="468" t="s">
        <v>2937</v>
      </c>
      <c r="BE460" s="468" t="s">
        <v>2937</v>
      </c>
      <c r="BF460" s="468" t="s">
        <v>2937</v>
      </c>
      <c r="BG460" s="468" t="s">
        <v>1542</v>
      </c>
      <c r="BH460" s="468" t="s">
        <v>2938</v>
      </c>
      <c r="BI460" s="468" t="s">
        <v>1542</v>
      </c>
      <c r="BK460" s="468" t="b">
        <v>1</v>
      </c>
      <c r="BL460" s="468" t="b">
        <v>1</v>
      </c>
      <c r="BM460" s="468" t="b">
        <v>1</v>
      </c>
      <c r="BN460" s="468" t="b">
        <v>1</v>
      </c>
      <c r="BO460" s="468" t="b">
        <v>1</v>
      </c>
      <c r="BP460" s="468" t="b">
        <v>1</v>
      </c>
      <c r="BQ460" s="468" t="b">
        <v>1</v>
      </c>
      <c r="BS460" s="526"/>
    </row>
    <row r="461" spans="1:71" s="406" customFormat="1" ht="12" customHeight="1" x14ac:dyDescent="0.2">
      <c r="A461" s="399">
        <v>18210301</v>
      </c>
      <c r="B461" s="400" t="s">
        <v>3367</v>
      </c>
      <c r="C461" s="401" t="s">
        <v>1980</v>
      </c>
      <c r="D461" s="467" t="s">
        <v>1542</v>
      </c>
      <c r="E461" s="705"/>
      <c r="F461" s="401"/>
      <c r="G461" s="467"/>
      <c r="H461" s="468" t="s">
        <v>2937</v>
      </c>
      <c r="I461" s="468" t="s">
        <v>2937</v>
      </c>
      <c r="J461" s="468" t="s">
        <v>2937</v>
      </c>
      <c r="K461" s="468" t="s">
        <v>2937</v>
      </c>
      <c r="L461" s="468" t="s">
        <v>1542</v>
      </c>
      <c r="M461" s="468" t="s">
        <v>2938</v>
      </c>
      <c r="N461" s="468" t="s">
        <v>1542</v>
      </c>
      <c r="O461" s="469"/>
      <c r="P461" s="379">
        <v>17667579.66</v>
      </c>
      <c r="Q461" s="379">
        <v>16312451.66</v>
      </c>
      <c r="R461" s="379">
        <v>14957323.66</v>
      </c>
      <c r="S461" s="379">
        <v>13602195.66</v>
      </c>
      <c r="T461" s="379">
        <v>12247067.66</v>
      </c>
      <c r="U461" s="379">
        <v>10891939.66</v>
      </c>
      <c r="V461" s="379">
        <v>9536811.6600000001</v>
      </c>
      <c r="W461" s="379">
        <v>8181683.6600000001</v>
      </c>
      <c r="X461" s="379">
        <v>6826555.6600000001</v>
      </c>
      <c r="Y461" s="379">
        <v>5471427.6600000001</v>
      </c>
      <c r="Z461" s="379">
        <v>4116299.66</v>
      </c>
      <c r="AA461" s="379">
        <v>2761171.66</v>
      </c>
      <c r="AB461" s="379">
        <v>1406043.66</v>
      </c>
      <c r="AC461" s="379"/>
      <c r="AD461" s="379"/>
      <c r="AE461" s="379">
        <v>9536811.6599999983</v>
      </c>
      <c r="AF461" s="481"/>
      <c r="AG461" s="482"/>
      <c r="AH461" s="402"/>
      <c r="AI461" s="402"/>
      <c r="AJ461" s="402"/>
      <c r="AK461" s="403"/>
      <c r="AL461" s="471">
        <v>0</v>
      </c>
      <c r="AM461" s="404">
        <v>9536811.6599999983</v>
      </c>
      <c r="AN461" s="402"/>
      <c r="AO461" s="474">
        <v>9536811.6599999983</v>
      </c>
      <c r="AP461" s="475"/>
      <c r="AQ461" s="476">
        <v>1406043.66</v>
      </c>
      <c r="AR461" s="402"/>
      <c r="AS461" s="402"/>
      <c r="AT461" s="402"/>
      <c r="AU461" s="402"/>
      <c r="AV461" s="477">
        <v>0</v>
      </c>
      <c r="AW461" s="405">
        <v>1406043.66</v>
      </c>
      <c r="AX461" s="402"/>
      <c r="AY461" s="473">
        <v>1406043.66</v>
      </c>
      <c r="AZ461" s="478"/>
      <c r="BA461" s="479">
        <v>0</v>
      </c>
      <c r="BC461" s="468" t="s">
        <v>2937</v>
      </c>
      <c r="BD461" s="468" t="s">
        <v>2937</v>
      </c>
      <c r="BE461" s="468" t="s">
        <v>2937</v>
      </c>
      <c r="BF461" s="468" t="s">
        <v>2937</v>
      </c>
      <c r="BG461" s="468" t="s">
        <v>1542</v>
      </c>
      <c r="BH461" s="468" t="s">
        <v>2938</v>
      </c>
      <c r="BI461" s="468" t="s">
        <v>1542</v>
      </c>
      <c r="BK461" s="468" t="b">
        <v>1</v>
      </c>
      <c r="BL461" s="468" t="b">
        <v>1</v>
      </c>
      <c r="BM461" s="468" t="b">
        <v>1</v>
      </c>
      <c r="BN461" s="468" t="b">
        <v>1</v>
      </c>
      <c r="BO461" s="468" t="b">
        <v>1</v>
      </c>
      <c r="BP461" s="468" t="b">
        <v>1</v>
      </c>
      <c r="BQ461" s="468" t="b">
        <v>1</v>
      </c>
      <c r="BS461" s="526"/>
    </row>
    <row r="462" spans="1:71" s="406" customFormat="1" ht="12" customHeight="1" x14ac:dyDescent="0.2">
      <c r="A462" s="496">
        <v>18210311</v>
      </c>
      <c r="B462" s="497" t="s">
        <v>3368</v>
      </c>
      <c r="C462" s="497" t="s">
        <v>1981</v>
      </c>
      <c r="D462" s="467" t="s">
        <v>1542</v>
      </c>
      <c r="E462" s="705"/>
      <c r="F462" s="497"/>
      <c r="G462" s="467"/>
      <c r="H462" s="468" t="s">
        <v>2937</v>
      </c>
      <c r="I462" s="468" t="s">
        <v>2937</v>
      </c>
      <c r="J462" s="468" t="s">
        <v>2937</v>
      </c>
      <c r="K462" s="468" t="s">
        <v>2937</v>
      </c>
      <c r="L462" s="468" t="s">
        <v>1542</v>
      </c>
      <c r="M462" s="468" t="s">
        <v>2938</v>
      </c>
      <c r="N462" s="468" t="s">
        <v>1542</v>
      </c>
      <c r="O462" s="469"/>
      <c r="P462" s="379">
        <v>24158235.699999999</v>
      </c>
      <c r="Q462" s="379">
        <v>24158235.699999999</v>
      </c>
      <c r="R462" s="379">
        <v>24158235.699999999</v>
      </c>
      <c r="S462" s="379">
        <v>24158235.699999999</v>
      </c>
      <c r="T462" s="379">
        <v>24158235.699999999</v>
      </c>
      <c r="U462" s="379">
        <v>24158235.699999999</v>
      </c>
      <c r="V462" s="379">
        <v>24158235.699999999</v>
      </c>
      <c r="W462" s="379">
        <v>24158235.699999999</v>
      </c>
      <c r="X462" s="379">
        <v>24158235.699999999</v>
      </c>
      <c r="Y462" s="379">
        <v>24158235.699999999</v>
      </c>
      <c r="Z462" s="379">
        <v>24158235.699999999</v>
      </c>
      <c r="AA462" s="379">
        <v>24158235.699999999</v>
      </c>
      <c r="AB462" s="379">
        <v>24158235.699999999</v>
      </c>
      <c r="AC462" s="379"/>
      <c r="AD462" s="379"/>
      <c r="AE462" s="379">
        <v>24158235.699999992</v>
      </c>
      <c r="AF462" s="481"/>
      <c r="AG462" s="482"/>
      <c r="AH462" s="402"/>
      <c r="AI462" s="402"/>
      <c r="AJ462" s="402"/>
      <c r="AK462" s="403"/>
      <c r="AL462" s="471">
        <v>0</v>
      </c>
      <c r="AM462" s="404">
        <v>24158235.699999992</v>
      </c>
      <c r="AN462" s="402"/>
      <c r="AO462" s="474">
        <v>24158235.699999992</v>
      </c>
      <c r="AP462" s="475"/>
      <c r="AQ462" s="476">
        <v>24158235.699999999</v>
      </c>
      <c r="AR462" s="402"/>
      <c r="AS462" s="402"/>
      <c r="AT462" s="402"/>
      <c r="AU462" s="402"/>
      <c r="AV462" s="477">
        <v>0</v>
      </c>
      <c r="AW462" s="405">
        <v>24158235.699999999</v>
      </c>
      <c r="AX462" s="402"/>
      <c r="AY462" s="473">
        <v>24158235.699999999</v>
      </c>
      <c r="AZ462" s="478"/>
      <c r="BA462" s="479">
        <v>0</v>
      </c>
      <c r="BC462" s="468" t="s">
        <v>2937</v>
      </c>
      <c r="BD462" s="468" t="s">
        <v>2937</v>
      </c>
      <c r="BE462" s="468" t="s">
        <v>2937</v>
      </c>
      <c r="BF462" s="468" t="s">
        <v>2937</v>
      </c>
      <c r="BG462" s="468" t="s">
        <v>1542</v>
      </c>
      <c r="BH462" s="468" t="s">
        <v>2938</v>
      </c>
      <c r="BI462" s="468" t="s">
        <v>1542</v>
      </c>
      <c r="BK462" s="468" t="b">
        <v>1</v>
      </c>
      <c r="BL462" s="468" t="b">
        <v>1</v>
      </c>
      <c r="BM462" s="468" t="b">
        <v>1</v>
      </c>
      <c r="BN462" s="468" t="b">
        <v>1</v>
      </c>
      <c r="BO462" s="468" t="b">
        <v>1</v>
      </c>
      <c r="BP462" s="468" t="b">
        <v>1</v>
      </c>
      <c r="BQ462" s="468" t="b">
        <v>1</v>
      </c>
      <c r="BS462" s="526"/>
    </row>
    <row r="463" spans="1:71" s="406" customFormat="1" ht="12" customHeight="1" x14ac:dyDescent="0.2">
      <c r="A463" s="496">
        <v>18210321</v>
      </c>
      <c r="B463" s="497" t="s">
        <v>3369</v>
      </c>
      <c r="C463" s="466" t="s">
        <v>1982</v>
      </c>
      <c r="D463" s="467" t="s">
        <v>1542</v>
      </c>
      <c r="E463" s="705"/>
      <c r="F463" s="466"/>
      <c r="G463" s="467"/>
      <c r="H463" s="468" t="s">
        <v>2937</v>
      </c>
      <c r="I463" s="468" t="s">
        <v>2937</v>
      </c>
      <c r="J463" s="468" t="s">
        <v>2937</v>
      </c>
      <c r="K463" s="468" t="s">
        <v>2937</v>
      </c>
      <c r="L463" s="468" t="s">
        <v>1542</v>
      </c>
      <c r="M463" s="468" t="s">
        <v>2938</v>
      </c>
      <c r="N463" s="468" t="s">
        <v>1542</v>
      </c>
      <c r="O463" s="469"/>
      <c r="P463" s="379">
        <v>10437020.220000001</v>
      </c>
      <c r="Q463" s="379">
        <v>10437020.220000001</v>
      </c>
      <c r="R463" s="379">
        <v>10437020.220000001</v>
      </c>
      <c r="S463" s="379">
        <v>10437020.220000001</v>
      </c>
      <c r="T463" s="379">
        <v>10437020.220000001</v>
      </c>
      <c r="U463" s="379">
        <v>10437020.220000001</v>
      </c>
      <c r="V463" s="379">
        <v>10437020.220000001</v>
      </c>
      <c r="W463" s="379">
        <v>10437020.220000001</v>
      </c>
      <c r="X463" s="379">
        <v>10437020.220000001</v>
      </c>
      <c r="Y463" s="379">
        <v>10437020.220000001</v>
      </c>
      <c r="Z463" s="379">
        <v>10437020.220000001</v>
      </c>
      <c r="AA463" s="379">
        <v>10437020.220000001</v>
      </c>
      <c r="AB463" s="379">
        <v>10437020.220000001</v>
      </c>
      <c r="AC463" s="379"/>
      <c r="AD463" s="379"/>
      <c r="AE463" s="379">
        <v>10437020.220000001</v>
      </c>
      <c r="AF463" s="481"/>
      <c r="AG463" s="482"/>
      <c r="AH463" s="402"/>
      <c r="AI463" s="402"/>
      <c r="AJ463" s="402"/>
      <c r="AK463" s="403"/>
      <c r="AL463" s="471">
        <v>0</v>
      </c>
      <c r="AM463" s="404">
        <v>10437020.220000001</v>
      </c>
      <c r="AN463" s="402"/>
      <c r="AO463" s="474">
        <v>10437020.220000001</v>
      </c>
      <c r="AP463" s="475"/>
      <c r="AQ463" s="476">
        <v>10437020.220000001</v>
      </c>
      <c r="AR463" s="402"/>
      <c r="AS463" s="402"/>
      <c r="AT463" s="402"/>
      <c r="AU463" s="402"/>
      <c r="AV463" s="477">
        <v>0</v>
      </c>
      <c r="AW463" s="405">
        <v>10437020.220000001</v>
      </c>
      <c r="AX463" s="402"/>
      <c r="AY463" s="473">
        <v>10437020.220000001</v>
      </c>
      <c r="AZ463" s="478"/>
      <c r="BA463" s="479">
        <v>0</v>
      </c>
      <c r="BC463" s="468" t="s">
        <v>2937</v>
      </c>
      <c r="BD463" s="468" t="s">
        <v>2937</v>
      </c>
      <c r="BE463" s="468" t="s">
        <v>2937</v>
      </c>
      <c r="BF463" s="468" t="s">
        <v>2937</v>
      </c>
      <c r="BG463" s="468" t="s">
        <v>1542</v>
      </c>
      <c r="BH463" s="468" t="s">
        <v>2938</v>
      </c>
      <c r="BI463" s="468" t="s">
        <v>1542</v>
      </c>
      <c r="BK463" s="468" t="b">
        <v>1</v>
      </c>
      <c r="BL463" s="468" t="b">
        <v>1</v>
      </c>
      <c r="BM463" s="468" t="b">
        <v>1</v>
      </c>
      <c r="BN463" s="468" t="b">
        <v>1</v>
      </c>
      <c r="BO463" s="468" t="b">
        <v>1</v>
      </c>
      <c r="BP463" s="468" t="b">
        <v>1</v>
      </c>
      <c r="BQ463" s="468" t="b">
        <v>1</v>
      </c>
      <c r="BS463" s="526"/>
    </row>
    <row r="464" spans="1:71" s="406" customFormat="1" ht="12" customHeight="1" x14ac:dyDescent="0.2">
      <c r="A464" s="514">
        <v>18210331</v>
      </c>
      <c r="B464" s="515" t="s">
        <v>3370</v>
      </c>
      <c r="C464" s="483" t="s">
        <v>1983</v>
      </c>
      <c r="D464" s="484" t="s">
        <v>1542</v>
      </c>
      <c r="E464" s="730"/>
      <c r="F464" s="501">
        <v>42783</v>
      </c>
      <c r="G464" s="484"/>
      <c r="H464" s="486" t="s">
        <v>2937</v>
      </c>
      <c r="I464" s="486" t="s">
        <v>2937</v>
      </c>
      <c r="J464" s="486" t="s">
        <v>2937</v>
      </c>
      <c r="K464" s="486" t="s">
        <v>2937</v>
      </c>
      <c r="L464" s="486" t="s">
        <v>1542</v>
      </c>
      <c r="M464" s="486" t="s">
        <v>2938</v>
      </c>
      <c r="N464" s="486" t="s">
        <v>1542</v>
      </c>
      <c r="O464" s="487"/>
      <c r="P464" s="381">
        <v>9437656.25</v>
      </c>
      <c r="Q464" s="381">
        <v>12336039.66</v>
      </c>
      <c r="R464" s="381">
        <v>12494253.279999999</v>
      </c>
      <c r="S464" s="381">
        <v>12565379.529999999</v>
      </c>
      <c r="T464" s="381">
        <v>12668753.01</v>
      </c>
      <c r="U464" s="381">
        <v>12681893.720000001</v>
      </c>
      <c r="V464" s="381">
        <v>12717824.810000001</v>
      </c>
      <c r="W464" s="381">
        <v>12720858.83</v>
      </c>
      <c r="X464" s="381">
        <v>12711399.300000001</v>
      </c>
      <c r="Y464" s="381">
        <v>12707858.34</v>
      </c>
      <c r="Z464" s="381">
        <v>12707858.34</v>
      </c>
      <c r="AA464" s="381">
        <v>12707858.34</v>
      </c>
      <c r="AB464" s="381">
        <v>12707858.34</v>
      </c>
      <c r="AC464" s="381"/>
      <c r="AD464" s="381"/>
      <c r="AE464" s="381">
        <v>12507727.871249998</v>
      </c>
      <c r="AF464" s="488"/>
      <c r="AG464" s="489"/>
      <c r="AH464" s="407"/>
      <c r="AI464" s="407"/>
      <c r="AJ464" s="407"/>
      <c r="AK464" s="408"/>
      <c r="AL464" s="490">
        <v>0</v>
      </c>
      <c r="AM464" s="409">
        <v>12507727.871249998</v>
      </c>
      <c r="AN464" s="407"/>
      <c r="AO464" s="493">
        <v>12507727.871249998</v>
      </c>
      <c r="AP464" s="490"/>
      <c r="AQ464" s="494">
        <v>12707858.34</v>
      </c>
      <c r="AR464" s="407"/>
      <c r="AS464" s="407"/>
      <c r="AT464" s="407"/>
      <c r="AU464" s="407"/>
      <c r="AV464" s="495">
        <v>0</v>
      </c>
      <c r="AW464" s="410">
        <v>12707858.34</v>
      </c>
      <c r="AX464" s="407"/>
      <c r="AY464" s="492">
        <v>12707858.34</v>
      </c>
      <c r="AZ464" s="731"/>
      <c r="BA464" s="479">
        <v>0</v>
      </c>
      <c r="BC464" s="486" t="s">
        <v>2937</v>
      </c>
      <c r="BD464" s="486" t="s">
        <v>2937</v>
      </c>
      <c r="BE464" s="486" t="s">
        <v>2937</v>
      </c>
      <c r="BF464" s="468" t="s">
        <v>2937</v>
      </c>
      <c r="BG464" s="468" t="s">
        <v>1542</v>
      </c>
      <c r="BH464" s="468" t="s">
        <v>2938</v>
      </c>
      <c r="BI464" s="468" t="s">
        <v>1542</v>
      </c>
      <c r="BK464" s="468" t="b">
        <v>1</v>
      </c>
      <c r="BL464" s="468" t="b">
        <v>1</v>
      </c>
      <c r="BM464" s="468" t="b">
        <v>1</v>
      </c>
      <c r="BN464" s="468" t="b">
        <v>1</v>
      </c>
      <c r="BO464" s="468" t="b">
        <v>1</v>
      </c>
      <c r="BP464" s="468" t="b">
        <v>1</v>
      </c>
      <c r="BQ464" s="468" t="b">
        <v>1</v>
      </c>
      <c r="BS464" s="526"/>
    </row>
    <row r="465" spans="1:71" s="406" customFormat="1" ht="12" customHeight="1" x14ac:dyDescent="0.2">
      <c r="A465" s="514">
        <v>18210341</v>
      </c>
      <c r="B465" s="515" t="s">
        <v>3371</v>
      </c>
      <c r="C465" s="483" t="s">
        <v>1984</v>
      </c>
      <c r="D465" s="484" t="s">
        <v>1542</v>
      </c>
      <c r="E465" s="730"/>
      <c r="F465" s="501">
        <v>43070</v>
      </c>
      <c r="G465" s="484"/>
      <c r="H465" s="486" t="s">
        <v>2937</v>
      </c>
      <c r="I465" s="486" t="s">
        <v>2937</v>
      </c>
      <c r="J465" s="486" t="s">
        <v>2937</v>
      </c>
      <c r="K465" s="486" t="s">
        <v>2937</v>
      </c>
      <c r="L465" s="486" t="s">
        <v>1542</v>
      </c>
      <c r="M465" s="486" t="s">
        <v>2938</v>
      </c>
      <c r="N465" s="486" t="s">
        <v>1542</v>
      </c>
      <c r="O465" s="487"/>
      <c r="P465" s="381">
        <v>12215518.98</v>
      </c>
      <c r="Q465" s="381">
        <v>12215518.98</v>
      </c>
      <c r="R465" s="381">
        <v>12215518.98</v>
      </c>
      <c r="S465" s="381">
        <v>12215518.98</v>
      </c>
      <c r="T465" s="381">
        <v>12215518.98</v>
      </c>
      <c r="U465" s="381">
        <v>12215518.98</v>
      </c>
      <c r="V465" s="381">
        <v>12215518.98</v>
      </c>
      <c r="W465" s="381">
        <v>12215518.98</v>
      </c>
      <c r="X465" s="381">
        <v>12215518.98</v>
      </c>
      <c r="Y465" s="381">
        <v>12215518.98</v>
      </c>
      <c r="Z465" s="381">
        <v>12215518.98</v>
      </c>
      <c r="AA465" s="381">
        <v>12215518.98</v>
      </c>
      <c r="AB465" s="381">
        <v>12215518.98</v>
      </c>
      <c r="AC465" s="381"/>
      <c r="AD465" s="381"/>
      <c r="AE465" s="381">
        <v>12215518.980000002</v>
      </c>
      <c r="AF465" s="488"/>
      <c r="AG465" s="489"/>
      <c r="AH465" s="407"/>
      <c r="AI465" s="407"/>
      <c r="AJ465" s="407"/>
      <c r="AK465" s="408"/>
      <c r="AL465" s="490">
        <v>0</v>
      </c>
      <c r="AM465" s="409">
        <v>12215518.980000002</v>
      </c>
      <c r="AN465" s="407"/>
      <c r="AO465" s="493">
        <v>12215518.980000002</v>
      </c>
      <c r="AP465" s="490"/>
      <c r="AQ465" s="494">
        <v>12215518.98</v>
      </c>
      <c r="AR465" s="407"/>
      <c r="AS465" s="407"/>
      <c r="AT465" s="407"/>
      <c r="AU465" s="407"/>
      <c r="AV465" s="495">
        <v>0</v>
      </c>
      <c r="AW465" s="410">
        <v>12215518.98</v>
      </c>
      <c r="AX465" s="407"/>
      <c r="AY465" s="492">
        <v>12215518.98</v>
      </c>
      <c r="AZ465" s="731"/>
      <c r="BA465" s="479">
        <v>0</v>
      </c>
      <c r="BC465" s="486" t="s">
        <v>2937</v>
      </c>
      <c r="BD465" s="486" t="s">
        <v>2937</v>
      </c>
      <c r="BE465" s="486" t="s">
        <v>2937</v>
      </c>
      <c r="BF465" s="468" t="s">
        <v>2937</v>
      </c>
      <c r="BG465" s="468" t="s">
        <v>1542</v>
      </c>
      <c r="BH465" s="468" t="s">
        <v>2938</v>
      </c>
      <c r="BI465" s="468" t="s">
        <v>1542</v>
      </c>
      <c r="BK465" s="468" t="b">
        <v>1</v>
      </c>
      <c r="BL465" s="468" t="b">
        <v>1</v>
      </c>
      <c r="BM465" s="468" t="b">
        <v>1</v>
      </c>
      <c r="BN465" s="468" t="b">
        <v>1</v>
      </c>
      <c r="BO465" s="468" t="b">
        <v>1</v>
      </c>
      <c r="BP465" s="468" t="b">
        <v>1</v>
      </c>
      <c r="BQ465" s="468" t="b">
        <v>1</v>
      </c>
      <c r="BS465" s="526"/>
    </row>
    <row r="466" spans="1:71" s="406" customFormat="1" ht="12" customHeight="1" x14ac:dyDescent="0.2">
      <c r="A466" s="751">
        <v>18210351</v>
      </c>
      <c r="B466" s="753" t="s">
        <v>3372</v>
      </c>
      <c r="C466" s="713" t="s">
        <v>1985</v>
      </c>
      <c r="D466" s="714" t="s">
        <v>1542</v>
      </c>
      <c r="E466" s="715"/>
      <c r="F466" s="734">
        <v>43435</v>
      </c>
      <c r="G466" s="714"/>
      <c r="H466" s="717" t="s">
        <v>2937</v>
      </c>
      <c r="I466" s="717" t="s">
        <v>2937</v>
      </c>
      <c r="J466" s="717" t="s">
        <v>2937</v>
      </c>
      <c r="K466" s="717" t="s">
        <v>2937</v>
      </c>
      <c r="L466" s="717" t="s">
        <v>1542</v>
      </c>
      <c r="M466" s="717" t="s">
        <v>2938</v>
      </c>
      <c r="N466" s="717" t="s">
        <v>1542</v>
      </c>
      <c r="O466" s="718"/>
      <c r="P466" s="719"/>
      <c r="Q466" s="719"/>
      <c r="R466" s="719"/>
      <c r="S466" s="719"/>
      <c r="T466" s="719"/>
      <c r="U466" s="719"/>
      <c r="V466" s="719"/>
      <c r="W466" s="719"/>
      <c r="X466" s="719"/>
      <c r="Y466" s="719"/>
      <c r="Z466" s="719"/>
      <c r="AA466" s="719"/>
      <c r="AB466" s="719">
        <v>11874753.6</v>
      </c>
      <c r="AC466" s="719"/>
      <c r="AD466" s="719"/>
      <c r="AE466" s="719">
        <v>494781.39999999997</v>
      </c>
      <c r="AF466" s="720"/>
      <c r="AG466" s="721"/>
      <c r="AH466" s="761"/>
      <c r="AI466" s="761"/>
      <c r="AJ466" s="761"/>
      <c r="AK466" s="762"/>
      <c r="AL466" s="722">
        <v>0</v>
      </c>
      <c r="AM466" s="763">
        <v>494781.39999999997</v>
      </c>
      <c r="AN466" s="761"/>
      <c r="AO466" s="725">
        <v>494781.39999999997</v>
      </c>
      <c r="AP466" s="722"/>
      <c r="AQ466" s="726">
        <v>11874753.6</v>
      </c>
      <c r="AR466" s="761"/>
      <c r="AS466" s="761"/>
      <c r="AT466" s="761"/>
      <c r="AU466" s="761"/>
      <c r="AV466" s="727">
        <v>0</v>
      </c>
      <c r="AW466" s="764">
        <v>11874753.6</v>
      </c>
      <c r="AX466" s="761"/>
      <c r="AY466" s="724">
        <v>11874753.6</v>
      </c>
      <c r="AZ466" s="728"/>
      <c r="BA466" s="479">
        <v>0</v>
      </c>
      <c r="BC466" s="486"/>
      <c r="BD466" s="486"/>
      <c r="BE466" s="486"/>
      <c r="BF466" s="468"/>
      <c r="BG466" s="468"/>
      <c r="BH466" s="468"/>
      <c r="BI466" s="468"/>
      <c r="BK466" s="468"/>
      <c r="BL466" s="468"/>
      <c r="BM466" s="468"/>
      <c r="BN466" s="468"/>
      <c r="BO466" s="468"/>
      <c r="BP466" s="468"/>
      <c r="BQ466" s="468"/>
      <c r="BS466" s="526"/>
    </row>
    <row r="467" spans="1:71" s="480" customFormat="1" ht="12" customHeight="1" x14ac:dyDescent="0.2">
      <c r="A467" s="496">
        <v>18220011</v>
      </c>
      <c r="B467" s="497" t="s">
        <v>3373</v>
      </c>
      <c r="C467" s="466" t="s">
        <v>1986</v>
      </c>
      <c r="D467" s="467" t="s">
        <v>1539</v>
      </c>
      <c r="E467" s="705"/>
      <c r="F467" s="466"/>
      <c r="G467" s="467"/>
      <c r="H467" s="468" t="s">
        <v>2937</v>
      </c>
      <c r="I467" s="468" t="s">
        <v>1539</v>
      </c>
      <c r="J467" s="468" t="s">
        <v>2937</v>
      </c>
      <c r="K467" s="468" t="s">
        <v>2937</v>
      </c>
      <c r="L467" s="468" t="s">
        <v>2938</v>
      </c>
      <c r="M467" s="468" t="s">
        <v>2938</v>
      </c>
      <c r="N467" s="468" t="s">
        <v>2937</v>
      </c>
      <c r="O467" s="469"/>
      <c r="P467" s="379">
        <v>0</v>
      </c>
      <c r="Q467" s="379">
        <v>0</v>
      </c>
      <c r="R467" s="379">
        <v>0</v>
      </c>
      <c r="S467" s="379">
        <v>0</v>
      </c>
      <c r="T467" s="379">
        <v>0</v>
      </c>
      <c r="U467" s="379">
        <v>0</v>
      </c>
      <c r="V467" s="379">
        <v>0</v>
      </c>
      <c r="W467" s="379">
        <v>0</v>
      </c>
      <c r="X467" s="379">
        <v>0</v>
      </c>
      <c r="Y467" s="379">
        <v>0</v>
      </c>
      <c r="Z467" s="379">
        <v>0</v>
      </c>
      <c r="AA467" s="379">
        <v>0</v>
      </c>
      <c r="AB467" s="379">
        <v>0</v>
      </c>
      <c r="AC467" s="379"/>
      <c r="AD467" s="379"/>
      <c r="AE467" s="379">
        <v>0</v>
      </c>
      <c r="AF467" s="481" t="s">
        <v>1987</v>
      </c>
      <c r="AG467" s="482"/>
      <c r="AH467" s="471"/>
      <c r="AI467" s="471">
        <v>0</v>
      </c>
      <c r="AJ467" s="471"/>
      <c r="AK467" s="472"/>
      <c r="AL467" s="471">
        <v>0</v>
      </c>
      <c r="AM467" s="473"/>
      <c r="AN467" s="471"/>
      <c r="AO467" s="474">
        <v>0</v>
      </c>
      <c r="AP467" s="475"/>
      <c r="AQ467" s="476">
        <v>0</v>
      </c>
      <c r="AR467" s="471"/>
      <c r="AS467" s="471">
        <v>0</v>
      </c>
      <c r="AT467" s="471"/>
      <c r="AU467" s="471"/>
      <c r="AV467" s="477">
        <v>0</v>
      </c>
      <c r="AW467" s="471"/>
      <c r="AX467" s="471"/>
      <c r="AY467" s="473">
        <v>0</v>
      </c>
      <c r="AZ467" s="478"/>
      <c r="BA467" s="479">
        <v>0</v>
      </c>
      <c r="BC467" s="468" t="s">
        <v>2937</v>
      </c>
      <c r="BD467" s="468" t="s">
        <v>1539</v>
      </c>
      <c r="BE467" s="468" t="s">
        <v>2937</v>
      </c>
      <c r="BF467" s="468" t="s">
        <v>2937</v>
      </c>
      <c r="BG467" s="468" t="s">
        <v>2938</v>
      </c>
      <c r="BH467" s="468" t="s">
        <v>2938</v>
      </c>
      <c r="BI467" s="468" t="s">
        <v>2937</v>
      </c>
      <c r="BK467" s="468" t="b">
        <v>1</v>
      </c>
      <c r="BL467" s="468" t="b">
        <v>1</v>
      </c>
      <c r="BM467" s="468" t="b">
        <v>1</v>
      </c>
      <c r="BN467" s="468" t="b">
        <v>1</v>
      </c>
      <c r="BO467" s="468" t="b">
        <v>1</v>
      </c>
      <c r="BP467" s="468" t="b">
        <v>1</v>
      </c>
      <c r="BQ467" s="468" t="b">
        <v>1</v>
      </c>
      <c r="BS467" s="466"/>
    </row>
    <row r="468" spans="1:71" s="480" customFormat="1" ht="12" customHeight="1" x14ac:dyDescent="0.2">
      <c r="A468" s="496">
        <v>18220021</v>
      </c>
      <c r="B468" s="497" t="s">
        <v>3374</v>
      </c>
      <c r="C468" s="466" t="s">
        <v>1988</v>
      </c>
      <c r="D468" s="467" t="s">
        <v>1539</v>
      </c>
      <c r="E468" s="705"/>
      <c r="F468" s="466"/>
      <c r="G468" s="467"/>
      <c r="H468" s="468" t="s">
        <v>2937</v>
      </c>
      <c r="I468" s="468" t="s">
        <v>1539</v>
      </c>
      <c r="J468" s="468" t="s">
        <v>2937</v>
      </c>
      <c r="K468" s="468" t="s">
        <v>2937</v>
      </c>
      <c r="L468" s="468" t="s">
        <v>2938</v>
      </c>
      <c r="M468" s="468" t="s">
        <v>2938</v>
      </c>
      <c r="N468" s="468" t="s">
        <v>2937</v>
      </c>
      <c r="O468" s="469"/>
      <c r="P468" s="379">
        <v>0</v>
      </c>
      <c r="Q468" s="379">
        <v>0</v>
      </c>
      <c r="R468" s="379">
        <v>0</v>
      </c>
      <c r="S468" s="379">
        <v>0</v>
      </c>
      <c r="T468" s="379">
        <v>0</v>
      </c>
      <c r="U468" s="379">
        <v>0</v>
      </c>
      <c r="V468" s="379">
        <v>0</v>
      </c>
      <c r="W468" s="379">
        <v>0</v>
      </c>
      <c r="X468" s="379">
        <v>0</v>
      </c>
      <c r="Y468" s="379">
        <v>0</v>
      </c>
      <c r="Z468" s="379">
        <v>0</v>
      </c>
      <c r="AA468" s="379">
        <v>0</v>
      </c>
      <c r="AB468" s="379">
        <v>0</v>
      </c>
      <c r="AC468" s="379"/>
      <c r="AD468" s="379"/>
      <c r="AE468" s="379">
        <v>0</v>
      </c>
      <c r="AF468" s="481" t="s">
        <v>1987</v>
      </c>
      <c r="AG468" s="482"/>
      <c r="AH468" s="471"/>
      <c r="AI468" s="471">
        <v>0</v>
      </c>
      <c r="AJ468" s="471"/>
      <c r="AK468" s="472"/>
      <c r="AL468" s="471">
        <v>0</v>
      </c>
      <c r="AM468" s="473"/>
      <c r="AN468" s="471"/>
      <c r="AO468" s="474">
        <v>0</v>
      </c>
      <c r="AP468" s="475"/>
      <c r="AQ468" s="476">
        <v>0</v>
      </c>
      <c r="AR468" s="471"/>
      <c r="AS468" s="471">
        <v>0</v>
      </c>
      <c r="AT468" s="471"/>
      <c r="AU468" s="471"/>
      <c r="AV468" s="477">
        <v>0</v>
      </c>
      <c r="AW468" s="471"/>
      <c r="AX468" s="471"/>
      <c r="AY468" s="473">
        <v>0</v>
      </c>
      <c r="AZ468" s="478"/>
      <c r="BA468" s="479">
        <v>0</v>
      </c>
      <c r="BC468" s="468" t="s">
        <v>2937</v>
      </c>
      <c r="BD468" s="468" t="s">
        <v>1539</v>
      </c>
      <c r="BE468" s="468" t="s">
        <v>2937</v>
      </c>
      <c r="BF468" s="468" t="s">
        <v>2937</v>
      </c>
      <c r="BG468" s="468" t="s">
        <v>2938</v>
      </c>
      <c r="BH468" s="468" t="s">
        <v>2938</v>
      </c>
      <c r="BI468" s="468" t="s">
        <v>2937</v>
      </c>
      <c r="BK468" s="468" t="b">
        <v>1</v>
      </c>
      <c r="BL468" s="468" t="b">
        <v>1</v>
      </c>
      <c r="BM468" s="468" t="b">
        <v>1</v>
      </c>
      <c r="BN468" s="468" t="b">
        <v>1</v>
      </c>
      <c r="BO468" s="468" t="b">
        <v>1</v>
      </c>
      <c r="BP468" s="468" t="b">
        <v>1</v>
      </c>
      <c r="BQ468" s="468" t="b">
        <v>1</v>
      </c>
      <c r="BS468" s="466"/>
    </row>
    <row r="469" spans="1:71" s="480" customFormat="1" ht="12" customHeight="1" x14ac:dyDescent="0.2">
      <c r="A469" s="496">
        <v>18220031</v>
      </c>
      <c r="B469" s="497" t="s">
        <v>3375</v>
      </c>
      <c r="C469" s="466" t="s">
        <v>1989</v>
      </c>
      <c r="D469" s="467" t="s">
        <v>1539</v>
      </c>
      <c r="E469" s="705"/>
      <c r="F469" s="466"/>
      <c r="G469" s="467"/>
      <c r="H469" s="468" t="s">
        <v>2937</v>
      </c>
      <c r="I469" s="468" t="s">
        <v>1539</v>
      </c>
      <c r="J469" s="468" t="s">
        <v>2937</v>
      </c>
      <c r="K469" s="468" t="s">
        <v>2937</v>
      </c>
      <c r="L469" s="468" t="s">
        <v>2938</v>
      </c>
      <c r="M469" s="468" t="s">
        <v>2938</v>
      </c>
      <c r="N469" s="468" t="s">
        <v>2937</v>
      </c>
      <c r="O469" s="469"/>
      <c r="P469" s="379">
        <v>0</v>
      </c>
      <c r="Q469" s="379">
        <v>0</v>
      </c>
      <c r="R469" s="379">
        <v>0</v>
      </c>
      <c r="S469" s="379">
        <v>0</v>
      </c>
      <c r="T469" s="379">
        <v>0</v>
      </c>
      <c r="U469" s="379">
        <v>0</v>
      </c>
      <c r="V469" s="379">
        <v>0</v>
      </c>
      <c r="W469" s="379">
        <v>0</v>
      </c>
      <c r="X469" s="379">
        <v>0</v>
      </c>
      <c r="Y469" s="379">
        <v>0</v>
      </c>
      <c r="Z469" s="379">
        <v>0</v>
      </c>
      <c r="AA469" s="379">
        <v>0</v>
      </c>
      <c r="AB469" s="379">
        <v>0</v>
      </c>
      <c r="AC469" s="379"/>
      <c r="AD469" s="379"/>
      <c r="AE469" s="379">
        <v>0</v>
      </c>
      <c r="AF469" s="481" t="s">
        <v>1987</v>
      </c>
      <c r="AG469" s="482"/>
      <c r="AH469" s="471"/>
      <c r="AI469" s="471">
        <v>0</v>
      </c>
      <c r="AJ469" s="471"/>
      <c r="AK469" s="472"/>
      <c r="AL469" s="471">
        <v>0</v>
      </c>
      <c r="AM469" s="473"/>
      <c r="AN469" s="471"/>
      <c r="AO469" s="474">
        <v>0</v>
      </c>
      <c r="AP469" s="475"/>
      <c r="AQ469" s="476">
        <v>0</v>
      </c>
      <c r="AR469" s="471"/>
      <c r="AS469" s="471">
        <v>0</v>
      </c>
      <c r="AT469" s="471"/>
      <c r="AU469" s="471"/>
      <c r="AV469" s="477">
        <v>0</v>
      </c>
      <c r="AW469" s="471"/>
      <c r="AX469" s="471"/>
      <c r="AY469" s="473">
        <v>0</v>
      </c>
      <c r="AZ469" s="478"/>
      <c r="BA469" s="479">
        <v>0</v>
      </c>
      <c r="BC469" s="468" t="s">
        <v>2937</v>
      </c>
      <c r="BD469" s="468" t="s">
        <v>1539</v>
      </c>
      <c r="BE469" s="468" t="s">
        <v>2937</v>
      </c>
      <c r="BF469" s="468" t="s">
        <v>2937</v>
      </c>
      <c r="BG469" s="468" t="s">
        <v>2938</v>
      </c>
      <c r="BH469" s="468" t="s">
        <v>2938</v>
      </c>
      <c r="BI469" s="468" t="s">
        <v>2937</v>
      </c>
      <c r="BK469" s="468" t="b">
        <v>1</v>
      </c>
      <c r="BL469" s="468" t="b">
        <v>1</v>
      </c>
      <c r="BM469" s="468" t="b">
        <v>1</v>
      </c>
      <c r="BN469" s="468" t="b">
        <v>1</v>
      </c>
      <c r="BO469" s="468" t="b">
        <v>1</v>
      </c>
      <c r="BP469" s="468" t="b">
        <v>1</v>
      </c>
      <c r="BQ469" s="468" t="b">
        <v>1</v>
      </c>
      <c r="BS469" s="466"/>
    </row>
    <row r="470" spans="1:71" s="480" customFormat="1" ht="12" customHeight="1" x14ac:dyDescent="0.2">
      <c r="A470" s="496">
        <v>18220041</v>
      </c>
      <c r="B470" s="497" t="s">
        <v>3376</v>
      </c>
      <c r="C470" s="466" t="s">
        <v>1990</v>
      </c>
      <c r="D470" s="467" t="s">
        <v>1539</v>
      </c>
      <c r="E470" s="705"/>
      <c r="F470" s="466"/>
      <c r="G470" s="467"/>
      <c r="H470" s="468" t="s">
        <v>2937</v>
      </c>
      <c r="I470" s="468" t="s">
        <v>1539</v>
      </c>
      <c r="J470" s="468" t="s">
        <v>2937</v>
      </c>
      <c r="K470" s="468" t="s">
        <v>2937</v>
      </c>
      <c r="L470" s="468" t="s">
        <v>2938</v>
      </c>
      <c r="M470" s="468" t="s">
        <v>2938</v>
      </c>
      <c r="N470" s="468" t="s">
        <v>2937</v>
      </c>
      <c r="O470" s="469"/>
      <c r="P470" s="379">
        <v>0</v>
      </c>
      <c r="Q470" s="379">
        <v>0</v>
      </c>
      <c r="R470" s="379">
        <v>0</v>
      </c>
      <c r="S470" s="379">
        <v>0</v>
      </c>
      <c r="T470" s="379">
        <v>0</v>
      </c>
      <c r="U470" s="379">
        <v>0</v>
      </c>
      <c r="V470" s="379">
        <v>0</v>
      </c>
      <c r="W470" s="379">
        <v>0</v>
      </c>
      <c r="X470" s="379">
        <v>0</v>
      </c>
      <c r="Y470" s="379">
        <v>0</v>
      </c>
      <c r="Z470" s="379">
        <v>0</v>
      </c>
      <c r="AA470" s="379">
        <v>0</v>
      </c>
      <c r="AB470" s="379">
        <v>0</v>
      </c>
      <c r="AC470" s="379"/>
      <c r="AD470" s="379"/>
      <c r="AE470" s="379">
        <v>0</v>
      </c>
      <c r="AF470" s="481" t="s">
        <v>1987</v>
      </c>
      <c r="AG470" s="482"/>
      <c r="AH470" s="471"/>
      <c r="AI470" s="471">
        <v>0</v>
      </c>
      <c r="AJ470" s="471"/>
      <c r="AK470" s="472"/>
      <c r="AL470" s="471">
        <v>0</v>
      </c>
      <c r="AM470" s="473"/>
      <c r="AN470" s="471"/>
      <c r="AO470" s="474">
        <v>0</v>
      </c>
      <c r="AP470" s="475"/>
      <c r="AQ470" s="476">
        <v>0</v>
      </c>
      <c r="AR470" s="471"/>
      <c r="AS470" s="471">
        <v>0</v>
      </c>
      <c r="AT470" s="471"/>
      <c r="AU470" s="471"/>
      <c r="AV470" s="477">
        <v>0</v>
      </c>
      <c r="AW470" s="471"/>
      <c r="AX470" s="471"/>
      <c r="AY470" s="473">
        <v>0</v>
      </c>
      <c r="AZ470" s="478"/>
      <c r="BA470" s="479">
        <v>0</v>
      </c>
      <c r="BC470" s="468" t="s">
        <v>2937</v>
      </c>
      <c r="BD470" s="468" t="s">
        <v>1539</v>
      </c>
      <c r="BE470" s="468" t="s">
        <v>2937</v>
      </c>
      <c r="BF470" s="468" t="s">
        <v>2937</v>
      </c>
      <c r="BG470" s="468" t="s">
        <v>2938</v>
      </c>
      <c r="BH470" s="468" t="s">
        <v>2938</v>
      </c>
      <c r="BI470" s="468" t="s">
        <v>2937</v>
      </c>
      <c r="BK470" s="468" t="b">
        <v>1</v>
      </c>
      <c r="BL470" s="468" t="b">
        <v>1</v>
      </c>
      <c r="BM470" s="468" t="b">
        <v>1</v>
      </c>
      <c r="BN470" s="468" t="b">
        <v>1</v>
      </c>
      <c r="BO470" s="468" t="b">
        <v>1</v>
      </c>
      <c r="BP470" s="468" t="b">
        <v>1</v>
      </c>
      <c r="BQ470" s="468" t="b">
        <v>1</v>
      </c>
      <c r="BS470" s="466"/>
    </row>
    <row r="471" spans="1:71" s="480" customFormat="1" ht="12" customHeight="1" x14ac:dyDescent="0.2">
      <c r="A471" s="496">
        <v>18220061</v>
      </c>
      <c r="B471" s="497" t="s">
        <v>3377</v>
      </c>
      <c r="C471" s="466" t="s">
        <v>1991</v>
      </c>
      <c r="D471" s="467" t="s">
        <v>1539</v>
      </c>
      <c r="E471" s="705"/>
      <c r="F471" s="466"/>
      <c r="G471" s="467"/>
      <c r="H471" s="468" t="s">
        <v>2937</v>
      </c>
      <c r="I471" s="468" t="s">
        <v>1539</v>
      </c>
      <c r="J471" s="468" t="s">
        <v>2937</v>
      </c>
      <c r="K471" s="468" t="s">
        <v>2937</v>
      </c>
      <c r="L471" s="468" t="s">
        <v>2938</v>
      </c>
      <c r="M471" s="468" t="s">
        <v>2938</v>
      </c>
      <c r="N471" s="468" t="s">
        <v>2937</v>
      </c>
      <c r="O471" s="469"/>
      <c r="P471" s="379">
        <v>0</v>
      </c>
      <c r="Q471" s="379">
        <v>0</v>
      </c>
      <c r="R471" s="379">
        <v>0</v>
      </c>
      <c r="S471" s="379">
        <v>0</v>
      </c>
      <c r="T471" s="379">
        <v>0</v>
      </c>
      <c r="U471" s="379">
        <v>0</v>
      </c>
      <c r="V471" s="379">
        <v>0</v>
      </c>
      <c r="W471" s="379">
        <v>0</v>
      </c>
      <c r="X471" s="379">
        <v>0</v>
      </c>
      <c r="Y471" s="379">
        <v>0</v>
      </c>
      <c r="Z471" s="379">
        <v>0</v>
      </c>
      <c r="AA471" s="379">
        <v>0</v>
      </c>
      <c r="AB471" s="379">
        <v>0</v>
      </c>
      <c r="AC471" s="379"/>
      <c r="AD471" s="379"/>
      <c r="AE471" s="379">
        <v>0</v>
      </c>
      <c r="AF471" s="481" t="s">
        <v>1992</v>
      </c>
      <c r="AG471" s="482"/>
      <c r="AH471" s="471"/>
      <c r="AI471" s="471">
        <v>0</v>
      </c>
      <c r="AJ471" s="471"/>
      <c r="AK471" s="472"/>
      <c r="AL471" s="471">
        <v>0</v>
      </c>
      <c r="AM471" s="473"/>
      <c r="AN471" s="471"/>
      <c r="AO471" s="474">
        <v>0</v>
      </c>
      <c r="AP471" s="475"/>
      <c r="AQ471" s="476">
        <v>0</v>
      </c>
      <c r="AR471" s="471"/>
      <c r="AS471" s="471">
        <v>0</v>
      </c>
      <c r="AT471" s="471"/>
      <c r="AU471" s="471"/>
      <c r="AV471" s="477">
        <v>0</v>
      </c>
      <c r="AW471" s="471"/>
      <c r="AX471" s="471"/>
      <c r="AY471" s="473">
        <v>0</v>
      </c>
      <c r="AZ471" s="478"/>
      <c r="BA471" s="479">
        <v>0</v>
      </c>
      <c r="BC471" s="468" t="s">
        <v>2937</v>
      </c>
      <c r="BD471" s="468" t="s">
        <v>1539</v>
      </c>
      <c r="BE471" s="468" t="s">
        <v>2937</v>
      </c>
      <c r="BF471" s="468" t="s">
        <v>2937</v>
      </c>
      <c r="BG471" s="468" t="s">
        <v>2938</v>
      </c>
      <c r="BH471" s="468" t="s">
        <v>2938</v>
      </c>
      <c r="BI471" s="468" t="s">
        <v>2937</v>
      </c>
      <c r="BK471" s="468" t="b">
        <v>1</v>
      </c>
      <c r="BL471" s="468" t="b">
        <v>1</v>
      </c>
      <c r="BM471" s="468" t="b">
        <v>1</v>
      </c>
      <c r="BN471" s="468" t="b">
        <v>1</v>
      </c>
      <c r="BO471" s="468" t="b">
        <v>1</v>
      </c>
      <c r="BP471" s="468" t="b">
        <v>1</v>
      </c>
      <c r="BQ471" s="468" t="b">
        <v>1</v>
      </c>
      <c r="BS471" s="466"/>
    </row>
    <row r="472" spans="1:71" s="480" customFormat="1" ht="12" customHeight="1" x14ac:dyDescent="0.2">
      <c r="A472" s="496">
        <v>18220091</v>
      </c>
      <c r="B472" s="497" t="s">
        <v>3378</v>
      </c>
      <c r="C472" s="466" t="s">
        <v>1993</v>
      </c>
      <c r="D472" s="467" t="s">
        <v>1539</v>
      </c>
      <c r="E472" s="705"/>
      <c r="F472" s="466"/>
      <c r="G472" s="467"/>
      <c r="H472" s="468" t="s">
        <v>2937</v>
      </c>
      <c r="I472" s="468" t="s">
        <v>1539</v>
      </c>
      <c r="J472" s="468" t="s">
        <v>2937</v>
      </c>
      <c r="K472" s="468" t="s">
        <v>2937</v>
      </c>
      <c r="L472" s="468" t="s">
        <v>2938</v>
      </c>
      <c r="M472" s="468" t="s">
        <v>2938</v>
      </c>
      <c r="N472" s="468" t="s">
        <v>2937</v>
      </c>
      <c r="O472" s="469"/>
      <c r="P472" s="379">
        <v>0</v>
      </c>
      <c r="Q472" s="379">
        <v>0</v>
      </c>
      <c r="R472" s="379">
        <v>0</v>
      </c>
      <c r="S472" s="379">
        <v>0</v>
      </c>
      <c r="T472" s="379">
        <v>0</v>
      </c>
      <c r="U472" s="379">
        <v>0</v>
      </c>
      <c r="V472" s="379">
        <v>0</v>
      </c>
      <c r="W472" s="379">
        <v>0</v>
      </c>
      <c r="X472" s="379">
        <v>0</v>
      </c>
      <c r="Y472" s="379">
        <v>0</v>
      </c>
      <c r="Z472" s="379">
        <v>0</v>
      </c>
      <c r="AA472" s="379">
        <v>0</v>
      </c>
      <c r="AB472" s="379">
        <v>0</v>
      </c>
      <c r="AC472" s="379"/>
      <c r="AD472" s="379"/>
      <c r="AE472" s="379">
        <v>0</v>
      </c>
      <c r="AF472" s="481" t="s">
        <v>1994</v>
      </c>
      <c r="AG472" s="482"/>
      <c r="AH472" s="471"/>
      <c r="AI472" s="471">
        <v>0</v>
      </c>
      <c r="AJ472" s="471"/>
      <c r="AK472" s="472"/>
      <c r="AL472" s="471">
        <v>0</v>
      </c>
      <c r="AM472" s="473"/>
      <c r="AN472" s="471"/>
      <c r="AO472" s="474">
        <v>0</v>
      </c>
      <c r="AP472" s="475"/>
      <c r="AQ472" s="476">
        <v>0</v>
      </c>
      <c r="AR472" s="471"/>
      <c r="AS472" s="471">
        <v>0</v>
      </c>
      <c r="AT472" s="471"/>
      <c r="AU472" s="471"/>
      <c r="AV472" s="477">
        <v>0</v>
      </c>
      <c r="AW472" s="471"/>
      <c r="AX472" s="471"/>
      <c r="AY472" s="473">
        <v>0</v>
      </c>
      <c r="AZ472" s="478"/>
      <c r="BA472" s="479">
        <v>0</v>
      </c>
      <c r="BC472" s="468" t="s">
        <v>2937</v>
      </c>
      <c r="BD472" s="468" t="s">
        <v>1539</v>
      </c>
      <c r="BE472" s="468" t="s">
        <v>2937</v>
      </c>
      <c r="BF472" s="468" t="s">
        <v>2937</v>
      </c>
      <c r="BG472" s="468" t="s">
        <v>2938</v>
      </c>
      <c r="BH472" s="468" t="s">
        <v>2938</v>
      </c>
      <c r="BI472" s="468" t="s">
        <v>2937</v>
      </c>
      <c r="BK472" s="468" t="b">
        <v>1</v>
      </c>
      <c r="BL472" s="468" t="b">
        <v>1</v>
      </c>
      <c r="BM472" s="468" t="b">
        <v>1</v>
      </c>
      <c r="BN472" s="468" t="b">
        <v>1</v>
      </c>
      <c r="BO472" s="468" t="b">
        <v>1</v>
      </c>
      <c r="BP472" s="468" t="b">
        <v>1</v>
      </c>
      <c r="BQ472" s="468" t="b">
        <v>1</v>
      </c>
      <c r="BS472" s="466"/>
    </row>
    <row r="473" spans="1:71" s="480" customFormat="1" ht="12" customHeight="1" x14ac:dyDescent="0.2">
      <c r="A473" s="496">
        <v>18220101</v>
      </c>
      <c r="B473" s="497" t="s">
        <v>3379</v>
      </c>
      <c r="C473" s="466" t="s">
        <v>1995</v>
      </c>
      <c r="D473" s="467" t="s">
        <v>1539</v>
      </c>
      <c r="E473" s="705"/>
      <c r="F473" s="466"/>
      <c r="G473" s="467"/>
      <c r="H473" s="468" t="s">
        <v>2937</v>
      </c>
      <c r="I473" s="468" t="s">
        <v>1539</v>
      </c>
      <c r="J473" s="468" t="s">
        <v>2937</v>
      </c>
      <c r="K473" s="468" t="s">
        <v>2937</v>
      </c>
      <c r="L473" s="468" t="s">
        <v>2938</v>
      </c>
      <c r="M473" s="468" t="s">
        <v>2938</v>
      </c>
      <c r="N473" s="468" t="s">
        <v>2937</v>
      </c>
      <c r="O473" s="469"/>
      <c r="P473" s="379">
        <v>3786307.84</v>
      </c>
      <c r="Q473" s="379">
        <v>3503682.84</v>
      </c>
      <c r="R473" s="379">
        <v>3221057.84</v>
      </c>
      <c r="S473" s="379">
        <v>2938432.84</v>
      </c>
      <c r="T473" s="379">
        <v>2655807.84</v>
      </c>
      <c r="U473" s="379">
        <v>2373182.84</v>
      </c>
      <c r="V473" s="379">
        <v>2090557.84</v>
      </c>
      <c r="W473" s="379">
        <v>1807932.84</v>
      </c>
      <c r="X473" s="379">
        <v>1032629.84</v>
      </c>
      <c r="Y473" s="379">
        <v>662593.84</v>
      </c>
      <c r="Z473" s="379">
        <v>318383.84000000003</v>
      </c>
      <c r="AA473" s="379">
        <v>0</v>
      </c>
      <c r="AB473" s="379">
        <v>0</v>
      </c>
      <c r="AC473" s="379"/>
      <c r="AD473" s="379"/>
      <c r="AE473" s="379">
        <v>1874784.6933333334</v>
      </c>
      <c r="AF473" s="481" t="s">
        <v>1996</v>
      </c>
      <c r="AG473" s="482"/>
      <c r="AH473" s="471"/>
      <c r="AI473" s="471">
        <v>1874784.6933333334</v>
      </c>
      <c r="AJ473" s="471"/>
      <c r="AK473" s="472"/>
      <c r="AL473" s="471">
        <v>1874784.6933333334</v>
      </c>
      <c r="AM473" s="473"/>
      <c r="AN473" s="471"/>
      <c r="AO473" s="474">
        <v>0</v>
      </c>
      <c r="AP473" s="475"/>
      <c r="AQ473" s="476">
        <v>0</v>
      </c>
      <c r="AR473" s="471"/>
      <c r="AS473" s="471">
        <v>0</v>
      </c>
      <c r="AT473" s="471"/>
      <c r="AU473" s="471"/>
      <c r="AV473" s="477">
        <v>0</v>
      </c>
      <c r="AW473" s="471"/>
      <c r="AX473" s="471"/>
      <c r="AY473" s="473">
        <v>0</v>
      </c>
      <c r="AZ473" s="478"/>
      <c r="BA473" s="479">
        <v>0</v>
      </c>
      <c r="BC473" s="468" t="s">
        <v>2937</v>
      </c>
      <c r="BD473" s="468" t="s">
        <v>1539</v>
      </c>
      <c r="BE473" s="468" t="s">
        <v>2937</v>
      </c>
      <c r="BF473" s="468" t="s">
        <v>2937</v>
      </c>
      <c r="BG473" s="468" t="s">
        <v>2938</v>
      </c>
      <c r="BH473" s="468" t="s">
        <v>2938</v>
      </c>
      <c r="BI473" s="468" t="s">
        <v>2937</v>
      </c>
      <c r="BK473" s="468" t="b">
        <v>1</v>
      </c>
      <c r="BL473" s="468" t="b">
        <v>1</v>
      </c>
      <c r="BM473" s="468" t="b">
        <v>1</v>
      </c>
      <c r="BN473" s="468" t="b">
        <v>1</v>
      </c>
      <c r="BO473" s="468" t="b">
        <v>1</v>
      </c>
      <c r="BP473" s="468" t="b">
        <v>1</v>
      </c>
      <c r="BQ473" s="468" t="b">
        <v>1</v>
      </c>
      <c r="BS473" s="466"/>
    </row>
    <row r="474" spans="1:71" s="480" customFormat="1" ht="12" customHeight="1" x14ac:dyDescent="0.2">
      <c r="A474" s="496">
        <v>18230002</v>
      </c>
      <c r="B474" s="497" t="s">
        <v>3380</v>
      </c>
      <c r="C474" s="466" t="s">
        <v>1997</v>
      </c>
      <c r="D474" s="467" t="s">
        <v>1541</v>
      </c>
      <c r="E474" s="705"/>
      <c r="F474" s="466"/>
      <c r="G474" s="467"/>
      <c r="H474" s="468" t="s">
        <v>2937</v>
      </c>
      <c r="I474" s="468" t="s">
        <v>2937</v>
      </c>
      <c r="J474" s="468" t="s">
        <v>2937</v>
      </c>
      <c r="K474" s="468" t="s">
        <v>1541</v>
      </c>
      <c r="L474" s="468" t="s">
        <v>2938</v>
      </c>
      <c r="M474" s="468" t="s">
        <v>2938</v>
      </c>
      <c r="N474" s="468" t="s">
        <v>2937</v>
      </c>
      <c r="O474" s="469"/>
      <c r="P474" s="379">
        <v>0.35</v>
      </c>
      <c r="Q474" s="379">
        <v>755917.62</v>
      </c>
      <c r="R474" s="379">
        <v>1482621.9</v>
      </c>
      <c r="S474" s="379">
        <v>0.35</v>
      </c>
      <c r="T474" s="379">
        <v>0.35</v>
      </c>
      <c r="U474" s="379">
        <v>0.35</v>
      </c>
      <c r="V474" s="379">
        <v>0.35</v>
      </c>
      <c r="W474" s="379">
        <v>0.35</v>
      </c>
      <c r="X474" s="379">
        <v>0.35</v>
      </c>
      <c r="Y474" s="379">
        <v>0</v>
      </c>
      <c r="Z474" s="379">
        <v>-27996.9</v>
      </c>
      <c r="AA474" s="379">
        <v>-1.31</v>
      </c>
      <c r="AB474" s="379">
        <v>0</v>
      </c>
      <c r="AC474" s="379"/>
      <c r="AD474" s="379"/>
      <c r="AE474" s="379">
        <v>184211.9654166667</v>
      </c>
      <c r="AF474" s="481"/>
      <c r="AG474" s="482"/>
      <c r="AH474" s="471"/>
      <c r="AI474" s="471"/>
      <c r="AJ474" s="471"/>
      <c r="AK474" s="472">
        <v>184211.9654166667</v>
      </c>
      <c r="AL474" s="471">
        <v>184211.9654166667</v>
      </c>
      <c r="AM474" s="473"/>
      <c r="AN474" s="471"/>
      <c r="AO474" s="474">
        <v>0</v>
      </c>
      <c r="AP474" s="475"/>
      <c r="AQ474" s="476">
        <v>0</v>
      </c>
      <c r="AR474" s="471"/>
      <c r="AS474" s="471"/>
      <c r="AT474" s="471"/>
      <c r="AU474" s="471">
        <v>0</v>
      </c>
      <c r="AV474" s="477">
        <v>0</v>
      </c>
      <c r="AW474" s="471"/>
      <c r="AX474" s="471"/>
      <c r="AY474" s="473">
        <v>0</v>
      </c>
      <c r="AZ474" s="478" t="s">
        <v>2920</v>
      </c>
      <c r="BA474" s="479">
        <v>0</v>
      </c>
      <c r="BC474" s="468" t="s">
        <v>2937</v>
      </c>
      <c r="BD474" s="468" t="s">
        <v>2937</v>
      </c>
      <c r="BE474" s="468" t="s">
        <v>2937</v>
      </c>
      <c r="BF474" s="468" t="s">
        <v>1541</v>
      </c>
      <c r="BG474" s="468" t="s">
        <v>2938</v>
      </c>
      <c r="BH474" s="468" t="s">
        <v>2938</v>
      </c>
      <c r="BI474" s="468" t="s">
        <v>2937</v>
      </c>
      <c r="BK474" s="468" t="b">
        <v>1</v>
      </c>
      <c r="BL474" s="468" t="b">
        <v>1</v>
      </c>
      <c r="BM474" s="468" t="b">
        <v>1</v>
      </c>
      <c r="BN474" s="468" t="b">
        <v>1</v>
      </c>
      <c r="BO474" s="468" t="b">
        <v>1</v>
      </c>
      <c r="BP474" s="468" t="b">
        <v>1</v>
      </c>
      <c r="BQ474" s="468" t="b">
        <v>1</v>
      </c>
      <c r="BS474" s="466"/>
    </row>
    <row r="475" spans="1:71" s="480" customFormat="1" ht="12" customHeight="1" x14ac:dyDescent="0.2">
      <c r="A475" s="496">
        <v>18230021</v>
      </c>
      <c r="B475" s="497" t="s">
        <v>3381</v>
      </c>
      <c r="C475" s="466" t="s">
        <v>1998</v>
      </c>
      <c r="D475" s="467" t="s">
        <v>1542</v>
      </c>
      <c r="E475" s="705"/>
      <c r="F475" s="466"/>
      <c r="G475" s="467"/>
      <c r="H475" s="468" t="s">
        <v>2937</v>
      </c>
      <c r="I475" s="468" t="s">
        <v>2937</v>
      </c>
      <c r="J475" s="468" t="s">
        <v>2937</v>
      </c>
      <c r="K475" s="468" t="s">
        <v>2937</v>
      </c>
      <c r="L475" s="468" t="s">
        <v>1542</v>
      </c>
      <c r="M475" s="468" t="s">
        <v>2938</v>
      </c>
      <c r="N475" s="468" t="s">
        <v>1542</v>
      </c>
      <c r="O475" s="469"/>
      <c r="P475" s="379">
        <v>101692369.02</v>
      </c>
      <c r="Q475" s="379">
        <v>110787303.84999999</v>
      </c>
      <c r="R475" s="379">
        <v>117052127.36</v>
      </c>
      <c r="S475" s="379">
        <v>123589039.42</v>
      </c>
      <c r="T475" s="379">
        <v>128958556.12</v>
      </c>
      <c r="U475" s="379">
        <v>33091735.899999999</v>
      </c>
      <c r="V475" s="379">
        <v>41370437.390000001</v>
      </c>
      <c r="W475" s="379">
        <v>47652902.740000002</v>
      </c>
      <c r="X475" s="379">
        <v>53878862.149999999</v>
      </c>
      <c r="Y475" s="379">
        <v>61827378.189999998</v>
      </c>
      <c r="Z475" s="379">
        <v>71257095.170000002</v>
      </c>
      <c r="AA475" s="379">
        <v>78286688.439999998</v>
      </c>
      <c r="AB475" s="379">
        <v>91086586.069999993</v>
      </c>
      <c r="AC475" s="379"/>
      <c r="AD475" s="379"/>
      <c r="AE475" s="379">
        <v>80345133.689583316</v>
      </c>
      <c r="AF475" s="507"/>
      <c r="AG475" s="508"/>
      <c r="AH475" s="471"/>
      <c r="AI475" s="471"/>
      <c r="AJ475" s="471"/>
      <c r="AK475" s="472"/>
      <c r="AL475" s="471">
        <v>0</v>
      </c>
      <c r="AM475" s="473">
        <v>80345133.689583316</v>
      </c>
      <c r="AN475" s="471"/>
      <c r="AO475" s="474">
        <v>80345133.689583316</v>
      </c>
      <c r="AP475" s="475"/>
      <c r="AQ475" s="476">
        <v>91086586.069999993</v>
      </c>
      <c r="AR475" s="471"/>
      <c r="AS475" s="471"/>
      <c r="AT475" s="471"/>
      <c r="AU475" s="471"/>
      <c r="AV475" s="477">
        <v>0</v>
      </c>
      <c r="AW475" s="471">
        <v>91086586.069999993</v>
      </c>
      <c r="AX475" s="471"/>
      <c r="AY475" s="473">
        <v>91086586.069999993</v>
      </c>
      <c r="AZ475" s="478"/>
      <c r="BA475" s="479">
        <v>0</v>
      </c>
      <c r="BC475" s="468" t="s">
        <v>2937</v>
      </c>
      <c r="BD475" s="468" t="s">
        <v>2937</v>
      </c>
      <c r="BE475" s="468" t="s">
        <v>2937</v>
      </c>
      <c r="BF475" s="468" t="s">
        <v>2937</v>
      </c>
      <c r="BG475" s="468" t="s">
        <v>1542</v>
      </c>
      <c r="BH475" s="468" t="s">
        <v>2938</v>
      </c>
      <c r="BI475" s="468" t="s">
        <v>1542</v>
      </c>
      <c r="BK475" s="468" t="b">
        <v>1</v>
      </c>
      <c r="BL475" s="468" t="b">
        <v>1</v>
      </c>
      <c r="BM475" s="468" t="b">
        <v>1</v>
      </c>
      <c r="BN475" s="468" t="b">
        <v>1</v>
      </c>
      <c r="BO475" s="468" t="b">
        <v>1</v>
      </c>
      <c r="BP475" s="468" t="b">
        <v>1</v>
      </c>
      <c r="BQ475" s="468" t="b">
        <v>1</v>
      </c>
      <c r="BS475" s="466"/>
    </row>
    <row r="476" spans="1:71" s="480" customFormat="1" ht="12" customHeight="1" x14ac:dyDescent="0.2">
      <c r="A476" s="496">
        <v>18230031</v>
      </c>
      <c r="B476" s="497" t="s">
        <v>3382</v>
      </c>
      <c r="C476" s="466" t="s">
        <v>1999</v>
      </c>
      <c r="D476" s="467" t="s">
        <v>1539</v>
      </c>
      <c r="E476" s="705"/>
      <c r="F476" s="466"/>
      <c r="G476" s="467"/>
      <c r="H476" s="468" t="s">
        <v>2937</v>
      </c>
      <c r="I476" s="468" t="s">
        <v>1539</v>
      </c>
      <c r="J476" s="468" t="s">
        <v>2937</v>
      </c>
      <c r="K476" s="468" t="s">
        <v>2937</v>
      </c>
      <c r="L476" s="468" t="s">
        <v>2938</v>
      </c>
      <c r="M476" s="468" t="s">
        <v>2938</v>
      </c>
      <c r="N476" s="468" t="s">
        <v>2937</v>
      </c>
      <c r="O476" s="469"/>
      <c r="P476" s="379">
        <v>50300536.07</v>
      </c>
      <c r="Q476" s="379">
        <v>50092125.649999999</v>
      </c>
      <c r="R476" s="379">
        <v>49883715.229999997</v>
      </c>
      <c r="S476" s="379">
        <v>49675304.810000002</v>
      </c>
      <c r="T476" s="379">
        <v>49466894.390000001</v>
      </c>
      <c r="U476" s="379">
        <v>49258483.969999999</v>
      </c>
      <c r="V476" s="379">
        <v>49050073.549999997</v>
      </c>
      <c r="W476" s="379">
        <v>48841663.130000003</v>
      </c>
      <c r="X476" s="379">
        <v>48633252.710000001</v>
      </c>
      <c r="Y476" s="379">
        <v>48424842.289999999</v>
      </c>
      <c r="Z476" s="379">
        <v>48216431.869999997</v>
      </c>
      <c r="AA476" s="379">
        <v>48008021.450000003</v>
      </c>
      <c r="AB476" s="379">
        <v>52028793.020000003</v>
      </c>
      <c r="AC476" s="379"/>
      <c r="AD476" s="379"/>
      <c r="AE476" s="379">
        <v>49226289.466249995</v>
      </c>
      <c r="AF476" s="481" t="s">
        <v>2000</v>
      </c>
      <c r="AG476" s="482"/>
      <c r="AH476" s="471"/>
      <c r="AI476" s="471">
        <v>49226289.466249995</v>
      </c>
      <c r="AJ476" s="471"/>
      <c r="AK476" s="472"/>
      <c r="AL476" s="471">
        <v>49226289.466249995</v>
      </c>
      <c r="AM476" s="473"/>
      <c r="AN476" s="471"/>
      <c r="AO476" s="474">
        <v>0</v>
      </c>
      <c r="AP476" s="475"/>
      <c r="AQ476" s="476">
        <v>52028793.020000003</v>
      </c>
      <c r="AR476" s="471"/>
      <c r="AS476" s="471">
        <v>52028793.020000003</v>
      </c>
      <c r="AT476" s="471"/>
      <c r="AU476" s="471"/>
      <c r="AV476" s="477">
        <v>52028793.020000003</v>
      </c>
      <c r="AW476" s="471"/>
      <c r="AX476" s="471"/>
      <c r="AY476" s="473">
        <v>0</v>
      </c>
      <c r="AZ476" s="478"/>
      <c r="BA476" s="479">
        <v>0</v>
      </c>
      <c r="BC476" s="468" t="s">
        <v>2937</v>
      </c>
      <c r="BD476" s="468" t="s">
        <v>1539</v>
      </c>
      <c r="BE476" s="468" t="s">
        <v>2937</v>
      </c>
      <c r="BF476" s="468" t="s">
        <v>2937</v>
      </c>
      <c r="BG476" s="468" t="s">
        <v>2938</v>
      </c>
      <c r="BH476" s="468" t="s">
        <v>2938</v>
      </c>
      <c r="BI476" s="468" t="s">
        <v>2937</v>
      </c>
      <c r="BK476" s="468" t="b">
        <v>1</v>
      </c>
      <c r="BL476" s="468" t="b">
        <v>1</v>
      </c>
      <c r="BM476" s="468" t="b">
        <v>1</v>
      </c>
      <c r="BN476" s="468" t="b">
        <v>1</v>
      </c>
      <c r="BO476" s="468" t="b">
        <v>1</v>
      </c>
      <c r="BP476" s="468" t="b">
        <v>1</v>
      </c>
      <c r="BQ476" s="468" t="b">
        <v>1</v>
      </c>
      <c r="BS476" s="466"/>
    </row>
    <row r="477" spans="1:71" s="480" customFormat="1" ht="12" customHeight="1" x14ac:dyDescent="0.2">
      <c r="A477" s="496">
        <v>18230032</v>
      </c>
      <c r="B477" s="497" t="s">
        <v>3383</v>
      </c>
      <c r="C477" s="466" t="s">
        <v>2001</v>
      </c>
      <c r="D477" s="467" t="s">
        <v>1542</v>
      </c>
      <c r="E477" s="705"/>
      <c r="F477" s="466"/>
      <c r="G477" s="467"/>
      <c r="H477" s="468" t="s">
        <v>2937</v>
      </c>
      <c r="I477" s="468" t="s">
        <v>2937</v>
      </c>
      <c r="J477" s="468" t="s">
        <v>2937</v>
      </c>
      <c r="K477" s="468" t="s">
        <v>2937</v>
      </c>
      <c r="L477" s="468" t="s">
        <v>1542</v>
      </c>
      <c r="M477" s="468" t="s">
        <v>2938</v>
      </c>
      <c r="N477" s="468" t="s">
        <v>1542</v>
      </c>
      <c r="O477" s="469"/>
      <c r="P477" s="379">
        <v>14721637.93</v>
      </c>
      <c r="Q477" s="379">
        <v>16249743.5</v>
      </c>
      <c r="R477" s="379">
        <v>17283742.359999999</v>
      </c>
      <c r="S477" s="379">
        <v>18429735.120000001</v>
      </c>
      <c r="T477" s="379">
        <v>19755193.370000001</v>
      </c>
      <c r="U477" s="379">
        <v>5925651.3099999996</v>
      </c>
      <c r="V477" s="379">
        <v>7770531.3399999999</v>
      </c>
      <c r="W477" s="379">
        <v>8862044.8000000007</v>
      </c>
      <c r="X477" s="379">
        <v>9599998.2799999993</v>
      </c>
      <c r="Y477" s="379">
        <v>10929766.59</v>
      </c>
      <c r="Z477" s="379">
        <v>12135880.039999999</v>
      </c>
      <c r="AA477" s="379">
        <v>13503995.380000001</v>
      </c>
      <c r="AB477" s="379">
        <v>15790197.939999999</v>
      </c>
      <c r="AC477" s="379"/>
      <c r="AD477" s="379"/>
      <c r="AE477" s="379">
        <v>12975183.335416667</v>
      </c>
      <c r="AF477" s="481"/>
      <c r="AG477" s="482"/>
      <c r="AH477" s="471"/>
      <c r="AI477" s="471"/>
      <c r="AJ477" s="471"/>
      <c r="AK477" s="472"/>
      <c r="AL477" s="471">
        <v>0</v>
      </c>
      <c r="AM477" s="473">
        <v>12975183.335416667</v>
      </c>
      <c r="AN477" s="471"/>
      <c r="AO477" s="474">
        <v>12975183.335416667</v>
      </c>
      <c r="AP477" s="475"/>
      <c r="AQ477" s="476">
        <v>15790197.939999999</v>
      </c>
      <c r="AR477" s="471"/>
      <c r="AS477" s="471"/>
      <c r="AT477" s="471"/>
      <c r="AU477" s="471"/>
      <c r="AV477" s="477">
        <v>0</v>
      </c>
      <c r="AW477" s="471">
        <v>15790197.939999999</v>
      </c>
      <c r="AX477" s="471"/>
      <c r="AY477" s="473">
        <v>15790197.939999999</v>
      </c>
      <c r="AZ477" s="478"/>
      <c r="BA477" s="479">
        <v>0</v>
      </c>
      <c r="BC477" s="468" t="s">
        <v>2937</v>
      </c>
      <c r="BD477" s="468" t="s">
        <v>2937</v>
      </c>
      <c r="BE477" s="468" t="s">
        <v>2937</v>
      </c>
      <c r="BF477" s="468" t="s">
        <v>2937</v>
      </c>
      <c r="BG477" s="468" t="s">
        <v>1542</v>
      </c>
      <c r="BH477" s="468" t="s">
        <v>2938</v>
      </c>
      <c r="BI477" s="468" t="s">
        <v>1542</v>
      </c>
      <c r="BK477" s="468" t="b">
        <v>1</v>
      </c>
      <c r="BL477" s="468" t="b">
        <v>1</v>
      </c>
      <c r="BM477" s="468" t="b">
        <v>1</v>
      </c>
      <c r="BN477" s="468" t="b">
        <v>1</v>
      </c>
      <c r="BO477" s="468" t="b">
        <v>1</v>
      </c>
      <c r="BP477" s="468" t="b">
        <v>1</v>
      </c>
      <c r="BQ477" s="468" t="b">
        <v>1</v>
      </c>
      <c r="BS477" s="466"/>
    </row>
    <row r="478" spans="1:71" s="480" customFormat="1" ht="12" customHeight="1" x14ac:dyDescent="0.2">
      <c r="A478" s="496">
        <v>18230041</v>
      </c>
      <c r="B478" s="497" t="s">
        <v>3384</v>
      </c>
      <c r="C478" s="466" t="s">
        <v>2002</v>
      </c>
      <c r="D478" s="467" t="s">
        <v>1539</v>
      </c>
      <c r="E478" s="705"/>
      <c r="F478" s="466"/>
      <c r="G478" s="467"/>
      <c r="H478" s="468" t="s">
        <v>2937</v>
      </c>
      <c r="I478" s="468" t="s">
        <v>1539</v>
      </c>
      <c r="J478" s="468" t="s">
        <v>2937</v>
      </c>
      <c r="K478" s="468" t="s">
        <v>2937</v>
      </c>
      <c r="L478" s="468" t="s">
        <v>2938</v>
      </c>
      <c r="M478" s="468" t="s">
        <v>2938</v>
      </c>
      <c r="N478" s="468" t="s">
        <v>2937</v>
      </c>
      <c r="O478" s="469"/>
      <c r="P478" s="379">
        <v>21589277</v>
      </c>
      <c r="Q478" s="379">
        <v>21589277</v>
      </c>
      <c r="R478" s="379">
        <v>21589277</v>
      </c>
      <c r="S478" s="379">
        <v>21589277</v>
      </c>
      <c r="T478" s="379">
        <v>21589277</v>
      </c>
      <c r="U478" s="379">
        <v>21589277</v>
      </c>
      <c r="V478" s="379">
        <v>21589277</v>
      </c>
      <c r="W478" s="379">
        <v>21589277</v>
      </c>
      <c r="X478" s="379">
        <v>21589277</v>
      </c>
      <c r="Y478" s="379">
        <v>21589277</v>
      </c>
      <c r="Z478" s="379">
        <v>21589277</v>
      </c>
      <c r="AA478" s="379">
        <v>21589277</v>
      </c>
      <c r="AB478" s="379">
        <v>21589277</v>
      </c>
      <c r="AC478" s="379"/>
      <c r="AD478" s="379"/>
      <c r="AE478" s="379">
        <v>21589277</v>
      </c>
      <c r="AF478" s="481">
        <v>7</v>
      </c>
      <c r="AG478" s="482"/>
      <c r="AH478" s="471"/>
      <c r="AI478" s="471">
        <v>21589277</v>
      </c>
      <c r="AJ478" s="471"/>
      <c r="AK478" s="472"/>
      <c r="AL478" s="471">
        <v>21589277</v>
      </c>
      <c r="AM478" s="473"/>
      <c r="AN478" s="471"/>
      <c r="AO478" s="474">
        <v>0</v>
      </c>
      <c r="AP478" s="475"/>
      <c r="AQ478" s="476">
        <v>21589277</v>
      </c>
      <c r="AR478" s="471"/>
      <c r="AS478" s="471">
        <v>21589277</v>
      </c>
      <c r="AT478" s="471"/>
      <c r="AU478" s="471"/>
      <c r="AV478" s="477">
        <v>21589277</v>
      </c>
      <c r="AW478" s="471"/>
      <c r="AX478" s="471"/>
      <c r="AY478" s="473">
        <v>0</v>
      </c>
      <c r="AZ478" s="478"/>
      <c r="BA478" s="479">
        <v>0</v>
      </c>
      <c r="BC478" s="468" t="s">
        <v>2937</v>
      </c>
      <c r="BD478" s="468" t="s">
        <v>1539</v>
      </c>
      <c r="BE478" s="468" t="s">
        <v>2937</v>
      </c>
      <c r="BF478" s="468" t="s">
        <v>2937</v>
      </c>
      <c r="BG478" s="468" t="s">
        <v>2938</v>
      </c>
      <c r="BH478" s="468" t="s">
        <v>2938</v>
      </c>
      <c r="BI478" s="468" t="s">
        <v>2937</v>
      </c>
      <c r="BK478" s="468" t="b">
        <v>1</v>
      </c>
      <c r="BL478" s="468" t="b">
        <v>1</v>
      </c>
      <c r="BM478" s="468" t="b">
        <v>1</v>
      </c>
      <c r="BN478" s="468" t="b">
        <v>1</v>
      </c>
      <c r="BO478" s="468" t="b">
        <v>1</v>
      </c>
      <c r="BP478" s="468" t="b">
        <v>1</v>
      </c>
      <c r="BQ478" s="468" t="b">
        <v>1</v>
      </c>
      <c r="BS478" s="466"/>
    </row>
    <row r="479" spans="1:71" s="480" customFormat="1" ht="12" customHeight="1" x14ac:dyDescent="0.2">
      <c r="A479" s="496">
        <v>18230042</v>
      </c>
      <c r="B479" s="497" t="s">
        <v>3385</v>
      </c>
      <c r="C479" s="466" t="s">
        <v>2003</v>
      </c>
      <c r="D479" s="467" t="s">
        <v>1542</v>
      </c>
      <c r="E479" s="705"/>
      <c r="F479" s="466"/>
      <c r="G479" s="467"/>
      <c r="H479" s="468" t="s">
        <v>2937</v>
      </c>
      <c r="I479" s="468" t="s">
        <v>2937</v>
      </c>
      <c r="J479" s="468" t="s">
        <v>2937</v>
      </c>
      <c r="K479" s="468" t="s">
        <v>2937</v>
      </c>
      <c r="L479" s="468" t="s">
        <v>1542</v>
      </c>
      <c r="M479" s="468" t="s">
        <v>2938</v>
      </c>
      <c r="N479" s="468" t="s">
        <v>1542</v>
      </c>
      <c r="O479" s="469"/>
      <c r="P479" s="379">
        <v>-7679978.7000000002</v>
      </c>
      <c r="Q479" s="379">
        <v>-9731011.3100000005</v>
      </c>
      <c r="R479" s="379">
        <v>-11796843.550000001</v>
      </c>
      <c r="S479" s="379">
        <v>-13618440.24</v>
      </c>
      <c r="T479" s="379">
        <v>-14883578.529999999</v>
      </c>
      <c r="U479" s="379">
        <v>-814201.1</v>
      </c>
      <c r="V479" s="379">
        <v>-1412755.44</v>
      </c>
      <c r="W479" s="379">
        <v>-1796030.2</v>
      </c>
      <c r="X479" s="379">
        <v>-2264906.79</v>
      </c>
      <c r="Y479" s="379">
        <v>-2793038.78</v>
      </c>
      <c r="Z479" s="379">
        <v>-3889217.18</v>
      </c>
      <c r="AA479" s="379">
        <v>-5423632.7199999997</v>
      </c>
      <c r="AB479" s="379">
        <v>-7584174.1100000003</v>
      </c>
      <c r="AC479" s="379"/>
      <c r="AD479" s="379"/>
      <c r="AE479" s="379">
        <v>-6337977.6870833337</v>
      </c>
      <c r="AF479" s="481"/>
      <c r="AG479" s="482"/>
      <c r="AH479" s="471"/>
      <c r="AI479" s="471"/>
      <c r="AJ479" s="471"/>
      <c r="AK479" s="472"/>
      <c r="AL479" s="471">
        <v>0</v>
      </c>
      <c r="AM479" s="473">
        <v>-6337977.6870833337</v>
      </c>
      <c r="AN479" s="471"/>
      <c r="AO479" s="474">
        <v>-6337977.6870833337</v>
      </c>
      <c r="AP479" s="475"/>
      <c r="AQ479" s="476">
        <v>-7584174.1100000003</v>
      </c>
      <c r="AR479" s="471"/>
      <c r="AS479" s="471"/>
      <c r="AT479" s="471"/>
      <c r="AU479" s="471"/>
      <c r="AV479" s="477">
        <v>0</v>
      </c>
      <c r="AW479" s="471">
        <v>-7584174.1100000003</v>
      </c>
      <c r="AX479" s="471"/>
      <c r="AY479" s="473">
        <v>-7584174.1100000003</v>
      </c>
      <c r="AZ479" s="478"/>
      <c r="BA479" s="479">
        <v>0</v>
      </c>
      <c r="BC479" s="468" t="s">
        <v>2937</v>
      </c>
      <c r="BD479" s="468" t="s">
        <v>2937</v>
      </c>
      <c r="BE479" s="468" t="s">
        <v>2937</v>
      </c>
      <c r="BF479" s="468" t="s">
        <v>2937</v>
      </c>
      <c r="BG479" s="468" t="s">
        <v>1542</v>
      </c>
      <c r="BH479" s="468" t="s">
        <v>2938</v>
      </c>
      <c r="BI479" s="468" t="s">
        <v>1542</v>
      </c>
      <c r="BK479" s="468" t="b">
        <v>1</v>
      </c>
      <c r="BL479" s="468" t="b">
        <v>1</v>
      </c>
      <c r="BM479" s="468" t="b">
        <v>1</v>
      </c>
      <c r="BN479" s="468" t="b">
        <v>1</v>
      </c>
      <c r="BO479" s="468" t="b">
        <v>1</v>
      </c>
      <c r="BP479" s="468" t="b">
        <v>1</v>
      </c>
      <c r="BQ479" s="468" t="b">
        <v>1</v>
      </c>
      <c r="BS479" s="466"/>
    </row>
    <row r="480" spans="1:71" s="480" customFormat="1" ht="12" customHeight="1" x14ac:dyDescent="0.2">
      <c r="A480" s="496">
        <v>18230051</v>
      </c>
      <c r="B480" s="497" t="s">
        <v>3386</v>
      </c>
      <c r="C480" s="466" t="s">
        <v>2004</v>
      </c>
      <c r="D480" s="467" t="s">
        <v>1539</v>
      </c>
      <c r="E480" s="705"/>
      <c r="F480" s="466"/>
      <c r="G480" s="467"/>
      <c r="H480" s="468" t="s">
        <v>2937</v>
      </c>
      <c r="I480" s="468" t="s">
        <v>1539</v>
      </c>
      <c r="J480" s="468" t="s">
        <v>2937</v>
      </c>
      <c r="K480" s="468" t="s">
        <v>2937</v>
      </c>
      <c r="L480" s="468" t="s">
        <v>2938</v>
      </c>
      <c r="M480" s="468" t="s">
        <v>2938</v>
      </c>
      <c r="N480" s="468" t="s">
        <v>2937</v>
      </c>
      <c r="O480" s="469"/>
      <c r="P480" s="379">
        <v>-17870988.390000001</v>
      </c>
      <c r="Q480" s="379">
        <v>-17919028.280000001</v>
      </c>
      <c r="R480" s="379">
        <v>-17967068.170000002</v>
      </c>
      <c r="S480" s="379">
        <v>-18015108.059999999</v>
      </c>
      <c r="T480" s="379">
        <v>-18063147.949999999</v>
      </c>
      <c r="U480" s="379">
        <v>-18111187.84</v>
      </c>
      <c r="V480" s="379">
        <v>-18159227.73</v>
      </c>
      <c r="W480" s="379">
        <v>-18207267.620000001</v>
      </c>
      <c r="X480" s="379">
        <v>-18255307.510000002</v>
      </c>
      <c r="Y480" s="379">
        <v>-18303347.399999999</v>
      </c>
      <c r="Z480" s="379">
        <v>-18351387.289999999</v>
      </c>
      <c r="AA480" s="379">
        <v>-18399427.18</v>
      </c>
      <c r="AB480" s="379">
        <v>-18447467.07</v>
      </c>
      <c r="AC480" s="379"/>
      <c r="AD480" s="379"/>
      <c r="AE480" s="379">
        <v>-18159227.73</v>
      </c>
      <c r="AF480" s="481">
        <v>8</v>
      </c>
      <c r="AG480" s="482"/>
      <c r="AH480" s="471"/>
      <c r="AI480" s="471">
        <v>-18159227.73</v>
      </c>
      <c r="AJ480" s="471"/>
      <c r="AK480" s="472"/>
      <c r="AL480" s="471">
        <v>-18159227.73</v>
      </c>
      <c r="AM480" s="473"/>
      <c r="AN480" s="471"/>
      <c r="AO480" s="474">
        <v>0</v>
      </c>
      <c r="AP480" s="475"/>
      <c r="AQ480" s="476">
        <v>-18447467.07</v>
      </c>
      <c r="AR480" s="471"/>
      <c r="AS480" s="471">
        <v>-18447467.07</v>
      </c>
      <c r="AT480" s="471"/>
      <c r="AU480" s="471"/>
      <c r="AV480" s="477">
        <v>-18447467.07</v>
      </c>
      <c r="AW480" s="471"/>
      <c r="AX480" s="471"/>
      <c r="AY480" s="473">
        <v>0</v>
      </c>
      <c r="AZ480" s="478"/>
      <c r="BA480" s="479">
        <v>0</v>
      </c>
      <c r="BC480" s="468" t="s">
        <v>2937</v>
      </c>
      <c r="BD480" s="468" t="s">
        <v>1539</v>
      </c>
      <c r="BE480" s="468" t="s">
        <v>2937</v>
      </c>
      <c r="BF480" s="468" t="s">
        <v>2937</v>
      </c>
      <c r="BG480" s="468" t="s">
        <v>2938</v>
      </c>
      <c r="BH480" s="468" t="s">
        <v>2938</v>
      </c>
      <c r="BI480" s="468" t="s">
        <v>2937</v>
      </c>
      <c r="BK480" s="468" t="b">
        <v>1</v>
      </c>
      <c r="BL480" s="468" t="b">
        <v>1</v>
      </c>
      <c r="BM480" s="468" t="b">
        <v>1</v>
      </c>
      <c r="BN480" s="468" t="b">
        <v>1</v>
      </c>
      <c r="BO480" s="468" t="b">
        <v>1</v>
      </c>
      <c r="BP480" s="468" t="b">
        <v>1</v>
      </c>
      <c r="BQ480" s="468" t="b">
        <v>1</v>
      </c>
      <c r="BS480" s="466"/>
    </row>
    <row r="481" spans="1:71" s="480" customFormat="1" ht="12" customHeight="1" x14ac:dyDescent="0.2">
      <c r="A481" s="496">
        <v>18230061</v>
      </c>
      <c r="B481" s="497" t="s">
        <v>3387</v>
      </c>
      <c r="C481" s="466" t="s">
        <v>2005</v>
      </c>
      <c r="D481" s="467" t="s">
        <v>1539</v>
      </c>
      <c r="E481" s="705"/>
      <c r="F481" s="466"/>
      <c r="G481" s="467"/>
      <c r="H481" s="468" t="s">
        <v>2937</v>
      </c>
      <c r="I481" s="468" t="s">
        <v>1539</v>
      </c>
      <c r="J481" s="468" t="s">
        <v>2937</v>
      </c>
      <c r="K481" s="468" t="s">
        <v>2937</v>
      </c>
      <c r="L481" s="468" t="s">
        <v>2938</v>
      </c>
      <c r="M481" s="468" t="s">
        <v>2938</v>
      </c>
      <c r="N481" s="468" t="s">
        <v>2937</v>
      </c>
      <c r="O481" s="469"/>
      <c r="P481" s="379">
        <v>900037</v>
      </c>
      <c r="Q481" s="379">
        <v>888470</v>
      </c>
      <c r="R481" s="379">
        <v>876903</v>
      </c>
      <c r="S481" s="379">
        <v>865336</v>
      </c>
      <c r="T481" s="379">
        <v>853769</v>
      </c>
      <c r="U481" s="379">
        <v>842202</v>
      </c>
      <c r="V481" s="379">
        <v>830635</v>
      </c>
      <c r="W481" s="379">
        <v>819068</v>
      </c>
      <c r="X481" s="379">
        <v>807501</v>
      </c>
      <c r="Y481" s="379">
        <v>795934</v>
      </c>
      <c r="Z481" s="379">
        <v>784367</v>
      </c>
      <c r="AA481" s="379">
        <v>772800</v>
      </c>
      <c r="AB481" s="379">
        <v>761233</v>
      </c>
      <c r="AC481" s="379"/>
      <c r="AD481" s="379"/>
      <c r="AE481" s="379">
        <v>830635</v>
      </c>
      <c r="AF481" s="481">
        <v>9</v>
      </c>
      <c r="AG481" s="482"/>
      <c r="AH481" s="471"/>
      <c r="AI481" s="471">
        <v>830635</v>
      </c>
      <c r="AJ481" s="471"/>
      <c r="AK481" s="472"/>
      <c r="AL481" s="471">
        <v>830635</v>
      </c>
      <c r="AM481" s="473"/>
      <c r="AN481" s="471"/>
      <c r="AO481" s="474">
        <v>0</v>
      </c>
      <c r="AP481" s="475"/>
      <c r="AQ481" s="476">
        <v>761233</v>
      </c>
      <c r="AR481" s="471"/>
      <c r="AS481" s="471">
        <v>761233</v>
      </c>
      <c r="AT481" s="471"/>
      <c r="AU481" s="471"/>
      <c r="AV481" s="477">
        <v>761233</v>
      </c>
      <c r="AW481" s="471"/>
      <c r="AX481" s="471"/>
      <c r="AY481" s="473">
        <v>0</v>
      </c>
      <c r="AZ481" s="478"/>
      <c r="BA481" s="479">
        <v>0</v>
      </c>
      <c r="BC481" s="468" t="s">
        <v>2937</v>
      </c>
      <c r="BD481" s="468" t="s">
        <v>1539</v>
      </c>
      <c r="BE481" s="468" t="s">
        <v>2937</v>
      </c>
      <c r="BF481" s="468" t="s">
        <v>2937</v>
      </c>
      <c r="BG481" s="468" t="s">
        <v>2938</v>
      </c>
      <c r="BH481" s="468" t="s">
        <v>2938</v>
      </c>
      <c r="BI481" s="468" t="s">
        <v>2937</v>
      </c>
      <c r="BK481" s="468" t="b">
        <v>1</v>
      </c>
      <c r="BL481" s="468" t="b">
        <v>1</v>
      </c>
      <c r="BM481" s="468" t="b">
        <v>1</v>
      </c>
      <c r="BN481" s="468" t="b">
        <v>1</v>
      </c>
      <c r="BO481" s="468" t="b">
        <v>1</v>
      </c>
      <c r="BP481" s="468" t="b">
        <v>1</v>
      </c>
      <c r="BQ481" s="468" t="b">
        <v>1</v>
      </c>
      <c r="BS481" s="466"/>
    </row>
    <row r="482" spans="1:71" s="480" customFormat="1" ht="12" customHeight="1" x14ac:dyDescent="0.2">
      <c r="A482" s="496">
        <v>18230071</v>
      </c>
      <c r="B482" s="497" t="s">
        <v>3388</v>
      </c>
      <c r="C482" s="466" t="s">
        <v>2006</v>
      </c>
      <c r="D482" s="467" t="s">
        <v>1539</v>
      </c>
      <c r="E482" s="705"/>
      <c r="F482" s="466"/>
      <c r="G482" s="467"/>
      <c r="H482" s="468" t="s">
        <v>2937</v>
      </c>
      <c r="I482" s="468" t="s">
        <v>1539</v>
      </c>
      <c r="J482" s="468" t="s">
        <v>2937</v>
      </c>
      <c r="K482" s="468" t="s">
        <v>2937</v>
      </c>
      <c r="L482" s="468" t="s">
        <v>2938</v>
      </c>
      <c r="M482" s="468" t="s">
        <v>2938</v>
      </c>
      <c r="N482" s="468" t="s">
        <v>2937</v>
      </c>
      <c r="O482" s="469"/>
      <c r="P482" s="379">
        <v>113632921</v>
      </c>
      <c r="Q482" s="379">
        <v>0</v>
      </c>
      <c r="R482" s="379">
        <v>0</v>
      </c>
      <c r="S482" s="379">
        <v>0</v>
      </c>
      <c r="T482" s="379">
        <v>0</v>
      </c>
      <c r="U482" s="379">
        <v>0</v>
      </c>
      <c r="V482" s="379">
        <v>0</v>
      </c>
      <c r="W482" s="379">
        <v>0</v>
      </c>
      <c r="X482" s="379">
        <v>0</v>
      </c>
      <c r="Y482" s="379">
        <v>0</v>
      </c>
      <c r="Z482" s="379">
        <v>0</v>
      </c>
      <c r="AA482" s="379">
        <v>0</v>
      </c>
      <c r="AB482" s="379">
        <v>0</v>
      </c>
      <c r="AC482" s="379"/>
      <c r="AD482" s="379"/>
      <c r="AE482" s="379">
        <v>4734705.041666667</v>
      </c>
      <c r="AF482" s="481">
        <v>10</v>
      </c>
      <c r="AG482" s="482"/>
      <c r="AH482" s="471"/>
      <c r="AI482" s="471">
        <v>4734705.041666667</v>
      </c>
      <c r="AJ482" s="471"/>
      <c r="AK482" s="472"/>
      <c r="AL482" s="471">
        <v>4734705.041666667</v>
      </c>
      <c r="AM482" s="473"/>
      <c r="AN482" s="471"/>
      <c r="AO482" s="474">
        <v>0</v>
      </c>
      <c r="AP482" s="475"/>
      <c r="AQ482" s="476">
        <v>0</v>
      </c>
      <c r="AR482" s="471"/>
      <c r="AS482" s="471">
        <v>0</v>
      </c>
      <c r="AT482" s="471"/>
      <c r="AU482" s="471"/>
      <c r="AV482" s="477">
        <v>0</v>
      </c>
      <c r="AW482" s="471"/>
      <c r="AX482" s="471"/>
      <c r="AY482" s="473">
        <v>0</v>
      </c>
      <c r="AZ482" s="478"/>
      <c r="BA482" s="479">
        <v>0</v>
      </c>
      <c r="BC482" s="468" t="s">
        <v>2937</v>
      </c>
      <c r="BD482" s="468" t="s">
        <v>1539</v>
      </c>
      <c r="BE482" s="468" t="s">
        <v>2937</v>
      </c>
      <c r="BF482" s="468" t="s">
        <v>2937</v>
      </c>
      <c r="BG482" s="468" t="s">
        <v>2938</v>
      </c>
      <c r="BH482" s="468" t="s">
        <v>2938</v>
      </c>
      <c r="BI482" s="468" t="s">
        <v>2937</v>
      </c>
      <c r="BK482" s="468" t="b">
        <v>1</v>
      </c>
      <c r="BL482" s="468" t="b">
        <v>1</v>
      </c>
      <c r="BM482" s="468" t="b">
        <v>1</v>
      </c>
      <c r="BN482" s="468" t="b">
        <v>1</v>
      </c>
      <c r="BO482" s="468" t="b">
        <v>1</v>
      </c>
      <c r="BP482" s="468" t="b">
        <v>1</v>
      </c>
      <c r="BQ482" s="468" t="b">
        <v>1</v>
      </c>
      <c r="BS482" s="466"/>
    </row>
    <row r="483" spans="1:71" s="480" customFormat="1" ht="12" customHeight="1" x14ac:dyDescent="0.2">
      <c r="A483" s="496">
        <v>18230081</v>
      </c>
      <c r="B483" s="497" t="s">
        <v>3389</v>
      </c>
      <c r="C483" s="466" t="s">
        <v>2007</v>
      </c>
      <c r="D483" s="467" t="s">
        <v>1539</v>
      </c>
      <c r="E483" s="705"/>
      <c r="F483" s="466"/>
      <c r="G483" s="467"/>
      <c r="H483" s="468" t="s">
        <v>2937</v>
      </c>
      <c r="I483" s="468" t="s">
        <v>1539</v>
      </c>
      <c r="J483" s="468" t="s">
        <v>2937</v>
      </c>
      <c r="K483" s="468" t="s">
        <v>2937</v>
      </c>
      <c r="L483" s="468" t="s">
        <v>2938</v>
      </c>
      <c r="M483" s="468" t="s">
        <v>2938</v>
      </c>
      <c r="N483" s="468" t="s">
        <v>2937</v>
      </c>
      <c r="O483" s="469"/>
      <c r="P483" s="379">
        <v>-113632921</v>
      </c>
      <c r="Q483" s="379">
        <v>0</v>
      </c>
      <c r="R483" s="379">
        <v>0</v>
      </c>
      <c r="S483" s="379">
        <v>0</v>
      </c>
      <c r="T483" s="379">
        <v>0</v>
      </c>
      <c r="U483" s="379">
        <v>0</v>
      </c>
      <c r="V483" s="379">
        <v>0</v>
      </c>
      <c r="W483" s="379">
        <v>0</v>
      </c>
      <c r="X483" s="379">
        <v>0</v>
      </c>
      <c r="Y483" s="379">
        <v>0</v>
      </c>
      <c r="Z483" s="379">
        <v>0</v>
      </c>
      <c r="AA483" s="379">
        <v>0</v>
      </c>
      <c r="AB483" s="379">
        <v>0</v>
      </c>
      <c r="AC483" s="379"/>
      <c r="AD483" s="379"/>
      <c r="AE483" s="379">
        <v>-4734705.041666667</v>
      </c>
      <c r="AF483" s="481">
        <v>11</v>
      </c>
      <c r="AG483" s="482"/>
      <c r="AH483" s="471"/>
      <c r="AI483" s="471">
        <v>-4734705.041666667</v>
      </c>
      <c r="AJ483" s="471"/>
      <c r="AK483" s="472"/>
      <c r="AL483" s="471">
        <v>-4734705.041666667</v>
      </c>
      <c r="AM483" s="473"/>
      <c r="AN483" s="471"/>
      <c r="AO483" s="474">
        <v>0</v>
      </c>
      <c r="AP483" s="475"/>
      <c r="AQ483" s="476">
        <v>0</v>
      </c>
      <c r="AR483" s="471"/>
      <c r="AS483" s="471">
        <v>0</v>
      </c>
      <c r="AT483" s="471"/>
      <c r="AU483" s="471"/>
      <c r="AV483" s="477">
        <v>0</v>
      </c>
      <c r="AW483" s="471"/>
      <c r="AX483" s="471"/>
      <c r="AY483" s="473">
        <v>0</v>
      </c>
      <c r="AZ483" s="478"/>
      <c r="BA483" s="479">
        <v>0</v>
      </c>
      <c r="BC483" s="468" t="s">
        <v>2937</v>
      </c>
      <c r="BD483" s="468" t="s">
        <v>1539</v>
      </c>
      <c r="BE483" s="468" t="s">
        <v>2937</v>
      </c>
      <c r="BF483" s="468" t="s">
        <v>2937</v>
      </c>
      <c r="BG483" s="468" t="s">
        <v>2938</v>
      </c>
      <c r="BH483" s="468" t="s">
        <v>2938</v>
      </c>
      <c r="BI483" s="468" t="s">
        <v>2937</v>
      </c>
      <c r="BK483" s="468" t="b">
        <v>1</v>
      </c>
      <c r="BL483" s="468" t="b">
        <v>1</v>
      </c>
      <c r="BM483" s="468" t="b">
        <v>1</v>
      </c>
      <c r="BN483" s="468" t="b">
        <v>1</v>
      </c>
      <c r="BO483" s="468" t="b">
        <v>1</v>
      </c>
      <c r="BP483" s="468" t="b">
        <v>1</v>
      </c>
      <c r="BQ483" s="468" t="b">
        <v>1</v>
      </c>
      <c r="BS483" s="466"/>
    </row>
    <row r="484" spans="1:71" s="480" customFormat="1" ht="12" customHeight="1" x14ac:dyDescent="0.2">
      <c r="A484" s="496">
        <v>18230281</v>
      </c>
      <c r="B484" s="497" t="s">
        <v>3390</v>
      </c>
      <c r="C484" s="466" t="s">
        <v>2008</v>
      </c>
      <c r="D484" s="467" t="s">
        <v>1541</v>
      </c>
      <c r="E484" s="705"/>
      <c r="F484" s="466"/>
      <c r="G484" s="467"/>
      <c r="H484" s="468" t="s">
        <v>2937</v>
      </c>
      <c r="I484" s="468" t="s">
        <v>2937</v>
      </c>
      <c r="J484" s="468" t="s">
        <v>2937</v>
      </c>
      <c r="K484" s="468" t="s">
        <v>1541</v>
      </c>
      <c r="L484" s="468" t="s">
        <v>2938</v>
      </c>
      <c r="M484" s="468" t="s">
        <v>2938</v>
      </c>
      <c r="N484" s="468" t="s">
        <v>2937</v>
      </c>
      <c r="O484" s="469"/>
      <c r="P484" s="379">
        <v>0</v>
      </c>
      <c r="Q484" s="379">
        <v>0</v>
      </c>
      <c r="R484" s="379">
        <v>0</v>
      </c>
      <c r="S484" s="379">
        <v>0</v>
      </c>
      <c r="T484" s="379">
        <v>0</v>
      </c>
      <c r="U484" s="379">
        <v>0</v>
      </c>
      <c r="V484" s="379">
        <v>0</v>
      </c>
      <c r="W484" s="379">
        <v>0</v>
      </c>
      <c r="X484" s="379">
        <v>0</v>
      </c>
      <c r="Y484" s="379">
        <v>0</v>
      </c>
      <c r="Z484" s="379">
        <v>0</v>
      </c>
      <c r="AA484" s="379">
        <v>0</v>
      </c>
      <c r="AB484" s="379">
        <v>0</v>
      </c>
      <c r="AC484" s="379"/>
      <c r="AD484" s="379"/>
      <c r="AE484" s="379">
        <v>0</v>
      </c>
      <c r="AF484" s="481"/>
      <c r="AG484" s="482"/>
      <c r="AH484" s="471"/>
      <c r="AI484" s="471"/>
      <c r="AJ484" s="471"/>
      <c r="AK484" s="472">
        <v>0</v>
      </c>
      <c r="AL484" s="471">
        <v>0</v>
      </c>
      <c r="AM484" s="473"/>
      <c r="AN484" s="471"/>
      <c r="AO484" s="474">
        <v>0</v>
      </c>
      <c r="AP484" s="475"/>
      <c r="AQ484" s="476">
        <v>0</v>
      </c>
      <c r="AR484" s="471"/>
      <c r="AS484" s="471"/>
      <c r="AT484" s="471"/>
      <c r="AU484" s="471">
        <v>0</v>
      </c>
      <c r="AV484" s="477">
        <v>0</v>
      </c>
      <c r="AW484" s="471"/>
      <c r="AX484" s="471"/>
      <c r="AY484" s="473">
        <v>0</v>
      </c>
      <c r="AZ484" s="478" t="s">
        <v>2921</v>
      </c>
      <c r="BA484" s="479">
        <v>0</v>
      </c>
      <c r="BC484" s="468" t="s">
        <v>2937</v>
      </c>
      <c r="BD484" s="468" t="s">
        <v>2937</v>
      </c>
      <c r="BE484" s="468" t="s">
        <v>2937</v>
      </c>
      <c r="BF484" s="468" t="s">
        <v>1541</v>
      </c>
      <c r="BG484" s="468" t="s">
        <v>2938</v>
      </c>
      <c r="BH484" s="468" t="s">
        <v>2938</v>
      </c>
      <c r="BI484" s="468" t="s">
        <v>2937</v>
      </c>
      <c r="BK484" s="468" t="b">
        <v>1</v>
      </c>
      <c r="BL484" s="468" t="b">
        <v>1</v>
      </c>
      <c r="BM484" s="468" t="b">
        <v>1</v>
      </c>
      <c r="BN484" s="468" t="b">
        <v>1</v>
      </c>
      <c r="BO484" s="468" t="b">
        <v>1</v>
      </c>
      <c r="BP484" s="468" t="b">
        <v>1</v>
      </c>
      <c r="BQ484" s="468" t="b">
        <v>1</v>
      </c>
      <c r="BS484" s="466"/>
    </row>
    <row r="485" spans="1:71" s="480" customFormat="1" ht="12" customHeight="1" x14ac:dyDescent="0.2">
      <c r="A485" s="496">
        <v>18230291</v>
      </c>
      <c r="B485" s="497" t="s">
        <v>3391</v>
      </c>
      <c r="C485" s="466" t="s">
        <v>2009</v>
      </c>
      <c r="D485" s="467" t="s">
        <v>1541</v>
      </c>
      <c r="E485" s="705"/>
      <c r="F485" s="466"/>
      <c r="G485" s="467"/>
      <c r="H485" s="468" t="s">
        <v>2937</v>
      </c>
      <c r="I485" s="468" t="s">
        <v>2937</v>
      </c>
      <c r="J485" s="468" t="s">
        <v>2937</v>
      </c>
      <c r="K485" s="468" t="s">
        <v>1541</v>
      </c>
      <c r="L485" s="468" t="s">
        <v>2938</v>
      </c>
      <c r="M485" s="468" t="s">
        <v>2938</v>
      </c>
      <c r="N485" s="468" t="s">
        <v>2937</v>
      </c>
      <c r="O485" s="469"/>
      <c r="P485" s="379">
        <v>0</v>
      </c>
      <c r="Q485" s="379">
        <v>0</v>
      </c>
      <c r="R485" s="379">
        <v>0</v>
      </c>
      <c r="S485" s="379">
        <v>0</v>
      </c>
      <c r="T485" s="379">
        <v>0</v>
      </c>
      <c r="U485" s="379">
        <v>0</v>
      </c>
      <c r="V485" s="379">
        <v>0</v>
      </c>
      <c r="W485" s="379">
        <v>0</v>
      </c>
      <c r="X485" s="379">
        <v>0</v>
      </c>
      <c r="Y485" s="379">
        <v>0</v>
      </c>
      <c r="Z485" s="379">
        <v>0</v>
      </c>
      <c r="AA485" s="379">
        <v>0</v>
      </c>
      <c r="AB485" s="379">
        <v>0</v>
      </c>
      <c r="AC485" s="379"/>
      <c r="AD485" s="379"/>
      <c r="AE485" s="379">
        <v>0</v>
      </c>
      <c r="AF485" s="481"/>
      <c r="AG485" s="482"/>
      <c r="AH485" s="471"/>
      <c r="AI485" s="471"/>
      <c r="AJ485" s="471"/>
      <c r="AK485" s="472">
        <v>0</v>
      </c>
      <c r="AL485" s="471">
        <v>0</v>
      </c>
      <c r="AM485" s="473"/>
      <c r="AN485" s="471"/>
      <c r="AO485" s="474">
        <v>0</v>
      </c>
      <c r="AP485" s="475"/>
      <c r="AQ485" s="476">
        <v>0</v>
      </c>
      <c r="AR485" s="471"/>
      <c r="AS485" s="471"/>
      <c r="AT485" s="471"/>
      <c r="AU485" s="471">
        <v>0</v>
      </c>
      <c r="AV485" s="477">
        <v>0</v>
      </c>
      <c r="AW485" s="471"/>
      <c r="AX485" s="471"/>
      <c r="AY485" s="473">
        <v>0</v>
      </c>
      <c r="AZ485" s="478" t="s">
        <v>2921</v>
      </c>
      <c r="BA485" s="479">
        <v>0</v>
      </c>
      <c r="BC485" s="468" t="s">
        <v>2937</v>
      </c>
      <c r="BD485" s="468" t="s">
        <v>2937</v>
      </c>
      <c r="BE485" s="468" t="s">
        <v>2937</v>
      </c>
      <c r="BF485" s="468" t="s">
        <v>1541</v>
      </c>
      <c r="BG485" s="468" t="s">
        <v>2938</v>
      </c>
      <c r="BH485" s="468" t="s">
        <v>2938</v>
      </c>
      <c r="BI485" s="468" t="s">
        <v>2937</v>
      </c>
      <c r="BK485" s="468" t="b">
        <v>1</v>
      </c>
      <c r="BL485" s="468" t="b">
        <v>1</v>
      </c>
      <c r="BM485" s="468" t="b">
        <v>1</v>
      </c>
      <c r="BN485" s="468" t="b">
        <v>1</v>
      </c>
      <c r="BO485" s="468" t="b">
        <v>1</v>
      </c>
      <c r="BP485" s="468" t="b">
        <v>1</v>
      </c>
      <c r="BQ485" s="468" t="b">
        <v>1</v>
      </c>
      <c r="BS485" s="466"/>
    </row>
    <row r="486" spans="1:71" s="480" customFormat="1" ht="12" customHeight="1" x14ac:dyDescent="0.2">
      <c r="A486" s="496">
        <v>18230311</v>
      </c>
      <c r="B486" s="497" t="s">
        <v>3392</v>
      </c>
      <c r="C486" s="466" t="s">
        <v>2010</v>
      </c>
      <c r="D486" s="467" t="s">
        <v>1541</v>
      </c>
      <c r="E486" s="705"/>
      <c r="F486" s="466"/>
      <c r="G486" s="467"/>
      <c r="H486" s="468" t="s">
        <v>2937</v>
      </c>
      <c r="I486" s="468" t="s">
        <v>2937</v>
      </c>
      <c r="J486" s="468" t="s">
        <v>2937</v>
      </c>
      <c r="K486" s="468" t="s">
        <v>1541</v>
      </c>
      <c r="L486" s="468" t="s">
        <v>2938</v>
      </c>
      <c r="M486" s="468" t="s">
        <v>2938</v>
      </c>
      <c r="N486" s="468" t="s">
        <v>2937</v>
      </c>
      <c r="O486" s="469"/>
      <c r="P486" s="379">
        <v>30000</v>
      </c>
      <c r="Q486" s="379">
        <v>30000</v>
      </c>
      <c r="R486" s="379">
        <v>30000</v>
      </c>
      <c r="S486" s="379">
        <v>30000</v>
      </c>
      <c r="T486" s="379">
        <v>30000</v>
      </c>
      <c r="U486" s="379">
        <v>30000</v>
      </c>
      <c r="V486" s="379">
        <v>30000</v>
      </c>
      <c r="W486" s="379">
        <v>30000</v>
      </c>
      <c r="X486" s="379">
        <v>30000</v>
      </c>
      <c r="Y486" s="379">
        <v>30000</v>
      </c>
      <c r="Z486" s="379">
        <v>30000</v>
      </c>
      <c r="AA486" s="379">
        <v>30000</v>
      </c>
      <c r="AB486" s="379">
        <v>32000</v>
      </c>
      <c r="AC486" s="379"/>
      <c r="AD486" s="379"/>
      <c r="AE486" s="379">
        <v>30083.333333333332</v>
      </c>
      <c r="AF486" s="481"/>
      <c r="AG486" s="482"/>
      <c r="AH486" s="471"/>
      <c r="AI486" s="471"/>
      <c r="AJ486" s="471"/>
      <c r="AK486" s="472">
        <v>30083.333333333332</v>
      </c>
      <c r="AL486" s="471">
        <v>30083.333333333332</v>
      </c>
      <c r="AM486" s="473"/>
      <c r="AN486" s="471"/>
      <c r="AO486" s="474">
        <v>0</v>
      </c>
      <c r="AP486" s="475"/>
      <c r="AQ486" s="476">
        <v>32000</v>
      </c>
      <c r="AR486" s="471"/>
      <c r="AS486" s="471"/>
      <c r="AT486" s="471"/>
      <c r="AU486" s="471">
        <v>32000</v>
      </c>
      <c r="AV486" s="477">
        <v>32000</v>
      </c>
      <c r="AW486" s="471"/>
      <c r="AX486" s="471"/>
      <c r="AY486" s="473">
        <v>0</v>
      </c>
      <c r="AZ486" s="478" t="s">
        <v>2922</v>
      </c>
      <c r="BA486" s="479">
        <v>0</v>
      </c>
      <c r="BC486" s="468" t="s">
        <v>2937</v>
      </c>
      <c r="BD486" s="468" t="s">
        <v>2937</v>
      </c>
      <c r="BE486" s="468" t="s">
        <v>2937</v>
      </c>
      <c r="BF486" s="468" t="s">
        <v>1541</v>
      </c>
      <c r="BG486" s="468" t="s">
        <v>2938</v>
      </c>
      <c r="BH486" s="468" t="s">
        <v>2938</v>
      </c>
      <c r="BI486" s="468" t="s">
        <v>2937</v>
      </c>
      <c r="BK486" s="468" t="b">
        <v>1</v>
      </c>
      <c r="BL486" s="468" t="b">
        <v>1</v>
      </c>
      <c r="BM486" s="468" t="b">
        <v>1</v>
      </c>
      <c r="BN486" s="468" t="b">
        <v>1</v>
      </c>
      <c r="BO486" s="468" t="b">
        <v>1</v>
      </c>
      <c r="BP486" s="468" t="b">
        <v>1</v>
      </c>
      <c r="BQ486" s="468" t="b">
        <v>1</v>
      </c>
      <c r="BS486" s="466"/>
    </row>
    <row r="487" spans="1:71" s="480" customFormat="1" ht="12" customHeight="1" x14ac:dyDescent="0.2">
      <c r="A487" s="498">
        <v>18230312</v>
      </c>
      <c r="B487" s="499" t="s">
        <v>3393</v>
      </c>
      <c r="C487" s="483" t="s">
        <v>2011</v>
      </c>
      <c r="D487" s="484" t="s">
        <v>1542</v>
      </c>
      <c r="E487" s="730"/>
      <c r="F487" s="501">
        <v>43070</v>
      </c>
      <c r="G487" s="484"/>
      <c r="H487" s="486" t="s">
        <v>2937</v>
      </c>
      <c r="I487" s="486" t="s">
        <v>2937</v>
      </c>
      <c r="J487" s="486" t="s">
        <v>2937</v>
      </c>
      <c r="K487" s="486" t="s">
        <v>2937</v>
      </c>
      <c r="L487" s="486" t="s">
        <v>1542</v>
      </c>
      <c r="M487" s="486" t="s">
        <v>2938</v>
      </c>
      <c r="N487" s="486" t="s">
        <v>1542</v>
      </c>
      <c r="O487" s="487"/>
      <c r="P487" s="381">
        <v>-28972196.91</v>
      </c>
      <c r="Q487" s="381">
        <v>-28485928.309999999</v>
      </c>
      <c r="R487" s="381">
        <v>-27999659.710000001</v>
      </c>
      <c r="S487" s="381">
        <v>-27513391.109999999</v>
      </c>
      <c r="T487" s="381">
        <v>-27027122.510000002</v>
      </c>
      <c r="U487" s="381">
        <v>-26540853.91</v>
      </c>
      <c r="V487" s="381">
        <v>-26054585.309999999</v>
      </c>
      <c r="W487" s="381">
        <v>-25568316.710000001</v>
      </c>
      <c r="X487" s="381">
        <v>-25082048.109999999</v>
      </c>
      <c r="Y487" s="381">
        <v>-24595779.510000002</v>
      </c>
      <c r="Z487" s="381">
        <v>-24109510.91</v>
      </c>
      <c r="AA487" s="381">
        <v>-23623242.309999999</v>
      </c>
      <c r="AB487" s="381">
        <v>-23136973.710000001</v>
      </c>
      <c r="AC487" s="381"/>
      <c r="AD487" s="381"/>
      <c r="AE487" s="381">
        <v>-26054585.309999999</v>
      </c>
      <c r="AF487" s="488"/>
      <c r="AG487" s="527"/>
      <c r="AH487" s="490"/>
      <c r="AI487" s="490"/>
      <c r="AJ487" s="490"/>
      <c r="AK487" s="491"/>
      <c r="AL487" s="490">
        <v>0</v>
      </c>
      <c r="AM487" s="492">
        <v>-26054585.309999999</v>
      </c>
      <c r="AN487" s="490"/>
      <c r="AO487" s="493">
        <v>-26054585.309999999</v>
      </c>
      <c r="AP487" s="490"/>
      <c r="AQ487" s="494">
        <v>-23136973.710000001</v>
      </c>
      <c r="AR487" s="490"/>
      <c r="AS487" s="490"/>
      <c r="AT487" s="490"/>
      <c r="AU487" s="490"/>
      <c r="AV487" s="495">
        <v>0</v>
      </c>
      <c r="AW487" s="490">
        <v>-23136973.710000001</v>
      </c>
      <c r="AX487" s="490"/>
      <c r="AY487" s="492">
        <v>-23136973.710000001</v>
      </c>
      <c r="AZ487" s="731"/>
      <c r="BA487" s="479">
        <v>0</v>
      </c>
      <c r="BC487" s="486" t="s">
        <v>2937</v>
      </c>
      <c r="BD487" s="486" t="s">
        <v>2937</v>
      </c>
      <c r="BE487" s="486" t="s">
        <v>2937</v>
      </c>
      <c r="BF487" s="468" t="s">
        <v>2937</v>
      </c>
      <c r="BG487" s="468" t="s">
        <v>1542</v>
      </c>
      <c r="BH487" s="468" t="s">
        <v>2938</v>
      </c>
      <c r="BI487" s="468" t="s">
        <v>1542</v>
      </c>
      <c r="BK487" s="468" t="b">
        <v>1</v>
      </c>
      <c r="BL487" s="468" t="b">
        <v>1</v>
      </c>
      <c r="BM487" s="468" t="b">
        <v>1</v>
      </c>
      <c r="BN487" s="468" t="b">
        <v>1</v>
      </c>
      <c r="BO487" s="468" t="b">
        <v>1</v>
      </c>
      <c r="BP487" s="468" t="b">
        <v>1</v>
      </c>
      <c r="BQ487" s="468" t="b">
        <v>1</v>
      </c>
      <c r="BS487" s="466"/>
    </row>
    <row r="488" spans="1:71" s="480" customFormat="1" ht="12" customHeight="1" x14ac:dyDescent="0.2">
      <c r="A488" s="496">
        <v>18230351</v>
      </c>
      <c r="B488" s="497" t="s">
        <v>3394</v>
      </c>
      <c r="C488" s="466" t="s">
        <v>2012</v>
      </c>
      <c r="D488" s="467" t="s">
        <v>1539</v>
      </c>
      <c r="E488" s="705"/>
      <c r="F488" s="466"/>
      <c r="G488" s="467"/>
      <c r="H488" s="468" t="s">
        <v>2937</v>
      </c>
      <c r="I488" s="468" t="s">
        <v>1539</v>
      </c>
      <c r="J488" s="468" t="s">
        <v>2937</v>
      </c>
      <c r="K488" s="468" t="s">
        <v>2937</v>
      </c>
      <c r="L488" s="468" t="s">
        <v>2938</v>
      </c>
      <c r="M488" s="468" t="s">
        <v>2938</v>
      </c>
      <c r="N488" s="468" t="s">
        <v>2937</v>
      </c>
      <c r="O488" s="469"/>
      <c r="P488" s="379">
        <v>98051574.730000004</v>
      </c>
      <c r="Q488" s="379">
        <v>97460902.599999994</v>
      </c>
      <c r="R488" s="379">
        <v>96870230.469999999</v>
      </c>
      <c r="S488" s="379">
        <v>96279558.340000004</v>
      </c>
      <c r="T488" s="379">
        <v>95688886.209999993</v>
      </c>
      <c r="U488" s="379">
        <v>95098214.079999998</v>
      </c>
      <c r="V488" s="379">
        <v>94507541.950000003</v>
      </c>
      <c r="W488" s="379">
        <v>93916869.819999993</v>
      </c>
      <c r="X488" s="379">
        <v>93326197.689999998</v>
      </c>
      <c r="Y488" s="379">
        <v>92735525.560000002</v>
      </c>
      <c r="Z488" s="379">
        <v>92144853.430000007</v>
      </c>
      <c r="AA488" s="379">
        <v>91554181.299999997</v>
      </c>
      <c r="AB488" s="379">
        <v>90963509.170000002</v>
      </c>
      <c r="AC488" s="379"/>
      <c r="AD488" s="379"/>
      <c r="AE488" s="379">
        <v>94507541.950000003</v>
      </c>
      <c r="AF488" s="481" t="s">
        <v>1638</v>
      </c>
      <c r="AG488" s="528"/>
      <c r="AH488" s="471"/>
      <c r="AI488" s="471">
        <v>94507541.950000003</v>
      </c>
      <c r="AJ488" s="471"/>
      <c r="AK488" s="472"/>
      <c r="AL488" s="471">
        <v>94507541.950000003</v>
      </c>
      <c r="AM488" s="473"/>
      <c r="AN488" s="471"/>
      <c r="AO488" s="474">
        <v>0</v>
      </c>
      <c r="AP488" s="475"/>
      <c r="AQ488" s="476">
        <v>90963509.170000002</v>
      </c>
      <c r="AR488" s="471"/>
      <c r="AS488" s="471">
        <v>90963509.170000002</v>
      </c>
      <c r="AT488" s="471"/>
      <c r="AU488" s="471"/>
      <c r="AV488" s="477">
        <v>90963509.170000002</v>
      </c>
      <c r="AW488" s="471"/>
      <c r="AX488" s="471"/>
      <c r="AY488" s="473">
        <v>0</v>
      </c>
      <c r="AZ488" s="478"/>
      <c r="BA488" s="479">
        <v>0</v>
      </c>
      <c r="BC488" s="468" t="s">
        <v>2937</v>
      </c>
      <c r="BD488" s="468" t="s">
        <v>1539</v>
      </c>
      <c r="BE488" s="468" t="s">
        <v>2937</v>
      </c>
      <c r="BF488" s="468" t="s">
        <v>2937</v>
      </c>
      <c r="BG488" s="468" t="s">
        <v>2938</v>
      </c>
      <c r="BH488" s="468" t="s">
        <v>2938</v>
      </c>
      <c r="BI488" s="468" t="s">
        <v>2937</v>
      </c>
      <c r="BK488" s="468" t="b">
        <v>1</v>
      </c>
      <c r="BL488" s="468" t="b">
        <v>1</v>
      </c>
      <c r="BM488" s="468" t="b">
        <v>1</v>
      </c>
      <c r="BN488" s="468" t="b">
        <v>1</v>
      </c>
      <c r="BO488" s="468" t="b">
        <v>1</v>
      </c>
      <c r="BP488" s="468" t="b">
        <v>1</v>
      </c>
      <c r="BQ488" s="468" t="b">
        <v>1</v>
      </c>
      <c r="BS488" s="466"/>
    </row>
    <row r="489" spans="1:71" s="480" customFormat="1" ht="12" customHeight="1" x14ac:dyDescent="0.2">
      <c r="A489" s="496">
        <v>18230401</v>
      </c>
      <c r="B489" s="497" t="s">
        <v>3395</v>
      </c>
      <c r="C489" s="466" t="s">
        <v>2013</v>
      </c>
      <c r="D489" s="467" t="s">
        <v>1539</v>
      </c>
      <c r="E489" s="705"/>
      <c r="F489" s="466"/>
      <c r="G489" s="467"/>
      <c r="H489" s="468" t="s">
        <v>2937</v>
      </c>
      <c r="I489" s="468" t="s">
        <v>1539</v>
      </c>
      <c r="J489" s="468" t="s">
        <v>2937</v>
      </c>
      <c r="K489" s="468" t="s">
        <v>2937</v>
      </c>
      <c r="L489" s="468" t="s">
        <v>2938</v>
      </c>
      <c r="M489" s="468" t="s">
        <v>2938</v>
      </c>
      <c r="N489" s="468" t="s">
        <v>2937</v>
      </c>
      <c r="O489" s="469"/>
      <c r="P489" s="379">
        <v>0</v>
      </c>
      <c r="Q489" s="379">
        <v>0</v>
      </c>
      <c r="R489" s="379">
        <v>0</v>
      </c>
      <c r="S489" s="379">
        <v>0</v>
      </c>
      <c r="T489" s="379">
        <v>0</v>
      </c>
      <c r="U489" s="379">
        <v>0</v>
      </c>
      <c r="V489" s="379">
        <v>0</v>
      </c>
      <c r="W489" s="379">
        <v>0</v>
      </c>
      <c r="X489" s="379">
        <v>0</v>
      </c>
      <c r="Y489" s="379">
        <v>0</v>
      </c>
      <c r="Z489" s="379">
        <v>0</v>
      </c>
      <c r="AA489" s="379">
        <v>0</v>
      </c>
      <c r="AB489" s="379">
        <v>0</v>
      </c>
      <c r="AC489" s="379"/>
      <c r="AD489" s="379"/>
      <c r="AE489" s="379">
        <v>0</v>
      </c>
      <c r="AF489" s="481" t="s">
        <v>1992</v>
      </c>
      <c r="AG489" s="482"/>
      <c r="AH489" s="471"/>
      <c r="AI489" s="471">
        <v>0</v>
      </c>
      <c r="AJ489" s="471"/>
      <c r="AK489" s="472"/>
      <c r="AL489" s="471">
        <v>0</v>
      </c>
      <c r="AM489" s="473"/>
      <c r="AN489" s="471"/>
      <c r="AO489" s="474">
        <v>0</v>
      </c>
      <c r="AP489" s="475"/>
      <c r="AQ489" s="476">
        <v>0</v>
      </c>
      <c r="AR489" s="471"/>
      <c r="AS489" s="471">
        <v>0</v>
      </c>
      <c r="AT489" s="471"/>
      <c r="AU489" s="471"/>
      <c r="AV489" s="477">
        <v>0</v>
      </c>
      <c r="AW489" s="471"/>
      <c r="AX489" s="471"/>
      <c r="AY489" s="473">
        <v>0</v>
      </c>
      <c r="AZ489" s="478"/>
      <c r="BA489" s="479">
        <v>0</v>
      </c>
      <c r="BC489" s="468" t="s">
        <v>2937</v>
      </c>
      <c r="BD489" s="468" t="s">
        <v>1539</v>
      </c>
      <c r="BE489" s="468" t="s">
        <v>2937</v>
      </c>
      <c r="BF489" s="468" t="s">
        <v>2937</v>
      </c>
      <c r="BG489" s="468" t="s">
        <v>2938</v>
      </c>
      <c r="BH489" s="468" t="s">
        <v>2938</v>
      </c>
      <c r="BI489" s="468" t="s">
        <v>2937</v>
      </c>
      <c r="BK489" s="468" t="b">
        <v>1</v>
      </c>
      <c r="BL489" s="468" t="b">
        <v>1</v>
      </c>
      <c r="BM489" s="468" t="b">
        <v>1</v>
      </c>
      <c r="BN489" s="468" t="b">
        <v>1</v>
      </c>
      <c r="BO489" s="468" t="b">
        <v>1</v>
      </c>
      <c r="BP489" s="468" t="b">
        <v>1</v>
      </c>
      <c r="BQ489" s="468" t="b">
        <v>1</v>
      </c>
      <c r="BS489" s="466"/>
    </row>
    <row r="490" spans="1:71" s="480" customFormat="1" ht="12" customHeight="1" x14ac:dyDescent="0.2">
      <c r="A490" s="498">
        <v>18230431</v>
      </c>
      <c r="B490" s="499" t="s">
        <v>3396</v>
      </c>
      <c r="C490" s="483" t="s">
        <v>2014</v>
      </c>
      <c r="D490" s="484" t="s">
        <v>1542</v>
      </c>
      <c r="E490" s="730"/>
      <c r="F490" s="501">
        <v>43070</v>
      </c>
      <c r="G490" s="484"/>
      <c r="H490" s="486" t="s">
        <v>2937</v>
      </c>
      <c r="I490" s="486" t="s">
        <v>2937</v>
      </c>
      <c r="J490" s="486" t="s">
        <v>2937</v>
      </c>
      <c r="K490" s="486" t="s">
        <v>2937</v>
      </c>
      <c r="L490" s="486" t="s">
        <v>1542</v>
      </c>
      <c r="M490" s="486" t="s">
        <v>2938</v>
      </c>
      <c r="N490" s="486" t="s">
        <v>1542</v>
      </c>
      <c r="O490" s="487"/>
      <c r="P490" s="381">
        <v>-1725796.46</v>
      </c>
      <c r="Q490" s="381">
        <v>-1682956.01</v>
      </c>
      <c r="R490" s="381">
        <v>-1640115.56</v>
      </c>
      <c r="S490" s="381">
        <v>-2423940.2999999998</v>
      </c>
      <c r="T490" s="381">
        <v>-2381099.85</v>
      </c>
      <c r="U490" s="381">
        <v>-2338259.4</v>
      </c>
      <c r="V490" s="381">
        <v>-2295418.9500000002</v>
      </c>
      <c r="W490" s="381">
        <v>-2252578.5</v>
      </c>
      <c r="X490" s="381">
        <v>-2209738.0499999998</v>
      </c>
      <c r="Y490" s="381">
        <v>-2166897.6</v>
      </c>
      <c r="Z490" s="381">
        <v>-2124057.15</v>
      </c>
      <c r="AA490" s="381">
        <v>-2081216.7</v>
      </c>
      <c r="AB490" s="381">
        <v>-2038376.25</v>
      </c>
      <c r="AC490" s="381"/>
      <c r="AD490" s="381"/>
      <c r="AE490" s="381">
        <v>-2123197.0354166669</v>
      </c>
      <c r="AF490" s="488"/>
      <c r="AG490" s="489"/>
      <c r="AH490" s="490"/>
      <c r="AI490" s="490"/>
      <c r="AJ490" s="490"/>
      <c r="AK490" s="491"/>
      <c r="AL490" s="490">
        <v>0</v>
      </c>
      <c r="AM490" s="492">
        <v>-2123197.0354166669</v>
      </c>
      <c r="AN490" s="490"/>
      <c r="AO490" s="493">
        <v>-2123197.0354166669</v>
      </c>
      <c r="AP490" s="490"/>
      <c r="AQ490" s="494">
        <v>-2038376.25</v>
      </c>
      <c r="AR490" s="490"/>
      <c r="AS490" s="490"/>
      <c r="AT490" s="490"/>
      <c r="AU490" s="490"/>
      <c r="AV490" s="495">
        <v>0</v>
      </c>
      <c r="AW490" s="490">
        <v>-2038376.25</v>
      </c>
      <c r="AX490" s="490"/>
      <c r="AY490" s="492">
        <v>-2038376.25</v>
      </c>
      <c r="AZ490" s="731"/>
      <c r="BA490" s="479">
        <v>0</v>
      </c>
      <c r="BC490" s="486" t="s">
        <v>2937</v>
      </c>
      <c r="BD490" s="486" t="s">
        <v>2937</v>
      </c>
      <c r="BE490" s="486" t="s">
        <v>2937</v>
      </c>
      <c r="BF490" s="468" t="s">
        <v>2937</v>
      </c>
      <c r="BG490" s="468" t="s">
        <v>1542</v>
      </c>
      <c r="BH490" s="468" t="s">
        <v>2938</v>
      </c>
      <c r="BI490" s="468" t="s">
        <v>1542</v>
      </c>
      <c r="BK490" s="468" t="b">
        <v>1</v>
      </c>
      <c r="BL490" s="468" t="b">
        <v>1</v>
      </c>
      <c r="BM490" s="468" t="b">
        <v>1</v>
      </c>
      <c r="BN490" s="468" t="b">
        <v>1</v>
      </c>
      <c r="BO490" s="468" t="b">
        <v>1</v>
      </c>
      <c r="BP490" s="468" t="b">
        <v>1</v>
      </c>
      <c r="BQ490" s="468" t="b">
        <v>1</v>
      </c>
      <c r="BS490" s="466"/>
    </row>
    <row r="491" spans="1:71" s="480" customFormat="1" ht="12" customHeight="1" x14ac:dyDescent="0.2">
      <c r="A491" s="498">
        <v>18230501</v>
      </c>
      <c r="B491" s="499" t="s">
        <v>3397</v>
      </c>
      <c r="C491" s="483" t="s">
        <v>2015</v>
      </c>
      <c r="D491" s="484" t="s">
        <v>1542</v>
      </c>
      <c r="E491" s="730"/>
      <c r="F491" s="501">
        <v>43070</v>
      </c>
      <c r="G491" s="484"/>
      <c r="H491" s="486" t="s">
        <v>2937</v>
      </c>
      <c r="I491" s="486" t="s">
        <v>2937</v>
      </c>
      <c r="J491" s="486" t="s">
        <v>2937</v>
      </c>
      <c r="K491" s="486" t="s">
        <v>2937</v>
      </c>
      <c r="L491" s="486" t="s">
        <v>1542</v>
      </c>
      <c r="M491" s="486" t="s">
        <v>2938</v>
      </c>
      <c r="N491" s="486" t="s">
        <v>1542</v>
      </c>
      <c r="O491" s="487"/>
      <c r="P491" s="381">
        <v>2161908.7599999998</v>
      </c>
      <c r="Q491" s="381">
        <v>2088973.01</v>
      </c>
      <c r="R491" s="381">
        <v>2019917.01</v>
      </c>
      <c r="S491" s="381">
        <v>1950861.01</v>
      </c>
      <c r="T491" s="381">
        <v>1881805.01</v>
      </c>
      <c r="U491" s="381">
        <v>1812749.01</v>
      </c>
      <c r="V491" s="381">
        <v>1743693.01</v>
      </c>
      <c r="W491" s="381">
        <v>1674637.01</v>
      </c>
      <c r="X491" s="381">
        <v>1605581.01</v>
      </c>
      <c r="Y491" s="381">
        <v>1536525.01</v>
      </c>
      <c r="Z491" s="381">
        <v>1467469.01</v>
      </c>
      <c r="AA491" s="381">
        <v>1398413.01</v>
      </c>
      <c r="AB491" s="381">
        <v>1329357.01</v>
      </c>
      <c r="AC491" s="381"/>
      <c r="AD491" s="381"/>
      <c r="AE491" s="381">
        <v>1743854.6662500005</v>
      </c>
      <c r="AF491" s="488"/>
      <c r="AG491" s="489"/>
      <c r="AH491" s="490"/>
      <c r="AI491" s="490"/>
      <c r="AJ491" s="490"/>
      <c r="AK491" s="491"/>
      <c r="AL491" s="490">
        <v>0</v>
      </c>
      <c r="AM491" s="492">
        <v>1743854.6662500005</v>
      </c>
      <c r="AN491" s="490"/>
      <c r="AO491" s="493">
        <v>1743854.6662500005</v>
      </c>
      <c r="AP491" s="490"/>
      <c r="AQ491" s="494">
        <v>1329357.01</v>
      </c>
      <c r="AR491" s="490"/>
      <c r="AS491" s="490"/>
      <c r="AT491" s="490"/>
      <c r="AU491" s="490"/>
      <c r="AV491" s="495">
        <v>0</v>
      </c>
      <c r="AW491" s="490">
        <v>1329357.01</v>
      </c>
      <c r="AX491" s="490"/>
      <c r="AY491" s="492">
        <v>1329357.01</v>
      </c>
      <c r="AZ491" s="731"/>
      <c r="BA491" s="479">
        <v>0</v>
      </c>
      <c r="BC491" s="486" t="s">
        <v>2937</v>
      </c>
      <c r="BD491" s="486" t="s">
        <v>2937</v>
      </c>
      <c r="BE491" s="486" t="s">
        <v>2937</v>
      </c>
      <c r="BF491" s="468" t="s">
        <v>2937</v>
      </c>
      <c r="BG491" s="468" t="s">
        <v>1542</v>
      </c>
      <c r="BH491" s="468" t="s">
        <v>2938</v>
      </c>
      <c r="BI491" s="468" t="s">
        <v>1542</v>
      </c>
      <c r="BK491" s="468" t="b">
        <v>1</v>
      </c>
      <c r="BL491" s="468" t="b">
        <v>1</v>
      </c>
      <c r="BM491" s="468" t="b">
        <v>1</v>
      </c>
      <c r="BN491" s="468" t="b">
        <v>1</v>
      </c>
      <c r="BO491" s="468" t="b">
        <v>1</v>
      </c>
      <c r="BP491" s="468" t="b">
        <v>1</v>
      </c>
      <c r="BQ491" s="468" t="b">
        <v>1</v>
      </c>
      <c r="BS491" s="466"/>
    </row>
    <row r="492" spans="1:71" s="480" customFormat="1" ht="12" customHeight="1" x14ac:dyDescent="0.2">
      <c r="A492" s="498">
        <v>18230502</v>
      </c>
      <c r="B492" s="499" t="s">
        <v>3398</v>
      </c>
      <c r="C492" s="483" t="s">
        <v>2016</v>
      </c>
      <c r="D492" s="484" t="s">
        <v>1542</v>
      </c>
      <c r="E492" s="730"/>
      <c r="F492" s="501">
        <v>43070</v>
      </c>
      <c r="G492" s="484"/>
      <c r="H492" s="486" t="s">
        <v>2937</v>
      </c>
      <c r="I492" s="486" t="s">
        <v>2937</v>
      </c>
      <c r="J492" s="486" t="s">
        <v>2937</v>
      </c>
      <c r="K492" s="486" t="s">
        <v>2937</v>
      </c>
      <c r="L492" s="486" t="s">
        <v>1542</v>
      </c>
      <c r="M492" s="486" t="s">
        <v>2938</v>
      </c>
      <c r="N492" s="486" t="s">
        <v>1542</v>
      </c>
      <c r="O492" s="487"/>
      <c r="P492" s="381">
        <v>1558464.05</v>
      </c>
      <c r="Q492" s="381">
        <v>1505886.24</v>
      </c>
      <c r="R492" s="381">
        <v>1456105.24</v>
      </c>
      <c r="S492" s="381">
        <v>1406324.24</v>
      </c>
      <c r="T492" s="381">
        <v>1356543.24</v>
      </c>
      <c r="U492" s="381">
        <v>1306762.24</v>
      </c>
      <c r="V492" s="381">
        <v>1256981.24</v>
      </c>
      <c r="W492" s="381">
        <v>1207200.24</v>
      </c>
      <c r="X492" s="381">
        <v>1157419.24</v>
      </c>
      <c r="Y492" s="381">
        <v>1107638.24</v>
      </c>
      <c r="Z492" s="381">
        <v>1057857.24</v>
      </c>
      <c r="AA492" s="381">
        <v>1008076.24</v>
      </c>
      <c r="AB492" s="381">
        <v>958295.24</v>
      </c>
      <c r="AC492" s="381"/>
      <c r="AD492" s="381"/>
      <c r="AE492" s="381">
        <v>1257097.7737499999</v>
      </c>
      <c r="AF492" s="488"/>
      <c r="AG492" s="489"/>
      <c r="AH492" s="490"/>
      <c r="AI492" s="490"/>
      <c r="AJ492" s="490"/>
      <c r="AK492" s="491"/>
      <c r="AL492" s="490">
        <v>0</v>
      </c>
      <c r="AM492" s="492">
        <v>1257097.7737499999</v>
      </c>
      <c r="AN492" s="490"/>
      <c r="AO492" s="493">
        <v>1257097.7737499999</v>
      </c>
      <c r="AP492" s="490"/>
      <c r="AQ492" s="494">
        <v>958295.24</v>
      </c>
      <c r="AR492" s="490"/>
      <c r="AS492" s="490"/>
      <c r="AT492" s="490"/>
      <c r="AU492" s="490"/>
      <c r="AV492" s="495">
        <v>0</v>
      </c>
      <c r="AW492" s="490">
        <v>958295.24</v>
      </c>
      <c r="AX492" s="490"/>
      <c r="AY492" s="492">
        <v>958295.24</v>
      </c>
      <c r="AZ492" s="731"/>
      <c r="BA492" s="479">
        <v>0</v>
      </c>
      <c r="BC492" s="486" t="s">
        <v>2937</v>
      </c>
      <c r="BD492" s="486" t="s">
        <v>2937</v>
      </c>
      <c r="BE492" s="486" t="s">
        <v>2937</v>
      </c>
      <c r="BF492" s="468" t="s">
        <v>2937</v>
      </c>
      <c r="BG492" s="468" t="s">
        <v>1542</v>
      </c>
      <c r="BH492" s="468" t="s">
        <v>2938</v>
      </c>
      <c r="BI492" s="468" t="s">
        <v>1542</v>
      </c>
      <c r="BK492" s="468" t="b">
        <v>1</v>
      </c>
      <c r="BL492" s="468" t="b">
        <v>1</v>
      </c>
      <c r="BM492" s="468" t="b">
        <v>1</v>
      </c>
      <c r="BN492" s="468" t="b">
        <v>1</v>
      </c>
      <c r="BO492" s="468" t="b">
        <v>1</v>
      </c>
      <c r="BP492" s="468" t="b">
        <v>1</v>
      </c>
      <c r="BQ492" s="468" t="b">
        <v>1</v>
      </c>
      <c r="BS492" s="466"/>
    </row>
    <row r="493" spans="1:71" s="480" customFormat="1" ht="12" customHeight="1" x14ac:dyDescent="0.2">
      <c r="A493" s="496">
        <v>18230621</v>
      </c>
      <c r="B493" s="497" t="s">
        <v>3399</v>
      </c>
      <c r="C493" s="466" t="s">
        <v>2017</v>
      </c>
      <c r="D493" s="467" t="s">
        <v>1542</v>
      </c>
      <c r="E493" s="705"/>
      <c r="F493" s="466"/>
      <c r="G493" s="467"/>
      <c r="H493" s="468" t="s">
        <v>2937</v>
      </c>
      <c r="I493" s="468" t="s">
        <v>2937</v>
      </c>
      <c r="J493" s="468" t="s">
        <v>2937</v>
      </c>
      <c r="K493" s="468" t="s">
        <v>2937</v>
      </c>
      <c r="L493" s="468" t="s">
        <v>1542</v>
      </c>
      <c r="M493" s="468" t="s">
        <v>2938</v>
      </c>
      <c r="N493" s="468" t="s">
        <v>1542</v>
      </c>
      <c r="O493" s="469"/>
      <c r="P493" s="379">
        <v>-73196327.209999993</v>
      </c>
      <c r="Q493" s="379">
        <v>-83944956.180000007</v>
      </c>
      <c r="R493" s="379">
        <v>-94328603.640000001</v>
      </c>
      <c r="S493" s="379">
        <v>-104121649.39</v>
      </c>
      <c r="T493" s="379">
        <v>-112731382.27</v>
      </c>
      <c r="U493" s="379">
        <v>-17516650.149999999</v>
      </c>
      <c r="V493" s="379">
        <v>-23938028.82</v>
      </c>
      <c r="W493" s="379">
        <v>-31066970.329999998</v>
      </c>
      <c r="X493" s="379">
        <v>-37888338.93</v>
      </c>
      <c r="Y493" s="379">
        <v>-44158473.32</v>
      </c>
      <c r="Z493" s="379">
        <v>-51412496.82</v>
      </c>
      <c r="AA493" s="379">
        <v>-59373505.530000001</v>
      </c>
      <c r="AB493" s="379">
        <v>-68591861.140000001</v>
      </c>
      <c r="AC493" s="379"/>
      <c r="AD493" s="379"/>
      <c r="AE493" s="379">
        <v>-60947929.129583329</v>
      </c>
      <c r="AF493" s="481"/>
      <c r="AG493" s="482"/>
      <c r="AH493" s="471"/>
      <c r="AI493" s="471"/>
      <c r="AJ493" s="471"/>
      <c r="AK493" s="472"/>
      <c r="AL493" s="471">
        <v>0</v>
      </c>
      <c r="AM493" s="473">
        <v>-60947929.129583329</v>
      </c>
      <c r="AN493" s="471"/>
      <c r="AO493" s="474">
        <v>-60947929.129583329</v>
      </c>
      <c r="AP493" s="475"/>
      <c r="AQ493" s="476">
        <v>-68591861.140000001</v>
      </c>
      <c r="AR493" s="471"/>
      <c r="AS493" s="471"/>
      <c r="AT493" s="471"/>
      <c r="AU493" s="471"/>
      <c r="AV493" s="477">
        <v>0</v>
      </c>
      <c r="AW493" s="471">
        <v>-68591861.140000001</v>
      </c>
      <c r="AX493" s="471"/>
      <c r="AY493" s="473">
        <v>-68591861.140000001</v>
      </c>
      <c r="AZ493" s="478"/>
      <c r="BA493" s="479">
        <v>0</v>
      </c>
      <c r="BC493" s="468" t="s">
        <v>2937</v>
      </c>
      <c r="BD493" s="468" t="s">
        <v>2937</v>
      </c>
      <c r="BE493" s="468" t="s">
        <v>2937</v>
      </c>
      <c r="BF493" s="468" t="s">
        <v>2937</v>
      </c>
      <c r="BG493" s="468" t="s">
        <v>1542</v>
      </c>
      <c r="BH493" s="468" t="s">
        <v>2938</v>
      </c>
      <c r="BI493" s="468" t="s">
        <v>1542</v>
      </c>
      <c r="BK493" s="468" t="b">
        <v>1</v>
      </c>
      <c r="BL493" s="468" t="b">
        <v>1</v>
      </c>
      <c r="BM493" s="468" t="b">
        <v>1</v>
      </c>
      <c r="BN493" s="468" t="b">
        <v>1</v>
      </c>
      <c r="BO493" s="468" t="b">
        <v>1</v>
      </c>
      <c r="BP493" s="468" t="b">
        <v>1</v>
      </c>
      <c r="BQ493" s="468" t="b">
        <v>1</v>
      </c>
      <c r="BS493" s="466"/>
    </row>
    <row r="494" spans="1:71" s="480" customFormat="1" ht="12" customHeight="1" x14ac:dyDescent="0.2">
      <c r="A494" s="496">
        <v>18230631</v>
      </c>
      <c r="B494" s="497" t="s">
        <v>3400</v>
      </c>
      <c r="C494" s="466" t="s">
        <v>2018</v>
      </c>
      <c r="D494" s="467" t="s">
        <v>1541</v>
      </c>
      <c r="E494" s="705"/>
      <c r="F494" s="466"/>
      <c r="G494" s="467"/>
      <c r="H494" s="468" t="s">
        <v>2937</v>
      </c>
      <c r="I494" s="468" t="s">
        <v>2937</v>
      </c>
      <c r="J494" s="468" t="s">
        <v>2937</v>
      </c>
      <c r="K494" s="468" t="s">
        <v>1541</v>
      </c>
      <c r="L494" s="468" t="s">
        <v>2938</v>
      </c>
      <c r="M494" s="468" t="s">
        <v>2938</v>
      </c>
      <c r="N494" s="468" t="s">
        <v>2937</v>
      </c>
      <c r="O494" s="469"/>
      <c r="P494" s="379">
        <v>797362.18</v>
      </c>
      <c r="Q494" s="379">
        <v>2511685.7599999998</v>
      </c>
      <c r="R494" s="379">
        <v>4201898.9400000004</v>
      </c>
      <c r="S494" s="379">
        <v>1.1100000000000001</v>
      </c>
      <c r="T494" s="379">
        <v>1.1100000000000001</v>
      </c>
      <c r="U494" s="379">
        <v>1.1100000000000001</v>
      </c>
      <c r="V494" s="379">
        <v>1.1100000000000001</v>
      </c>
      <c r="W494" s="379">
        <v>1.1100000000000001</v>
      </c>
      <c r="X494" s="379">
        <v>1.1100000000000001</v>
      </c>
      <c r="Y494" s="379">
        <v>0</v>
      </c>
      <c r="Z494" s="379">
        <v>0</v>
      </c>
      <c r="AA494" s="379">
        <v>-2.5</v>
      </c>
      <c r="AB494" s="379">
        <v>0</v>
      </c>
      <c r="AC494" s="379"/>
      <c r="AD494" s="379"/>
      <c r="AE494" s="379">
        <v>592689.16250000021</v>
      </c>
      <c r="AF494" s="481"/>
      <c r="AG494" s="482"/>
      <c r="AH494" s="471"/>
      <c r="AI494" s="471"/>
      <c r="AJ494" s="471"/>
      <c r="AK494" s="472">
        <v>592689.16250000021</v>
      </c>
      <c r="AL494" s="471">
        <v>592689.16250000021</v>
      </c>
      <c r="AM494" s="473"/>
      <c r="AN494" s="471"/>
      <c r="AO494" s="474">
        <v>0</v>
      </c>
      <c r="AP494" s="475"/>
      <c r="AQ494" s="476">
        <v>0</v>
      </c>
      <c r="AR494" s="471"/>
      <c r="AS494" s="471"/>
      <c r="AT494" s="471"/>
      <c r="AU494" s="471">
        <v>0</v>
      </c>
      <c r="AV494" s="477">
        <v>0</v>
      </c>
      <c r="AW494" s="471"/>
      <c r="AX494" s="471"/>
      <c r="AY494" s="473">
        <v>0</v>
      </c>
      <c r="AZ494" s="478" t="s">
        <v>2920</v>
      </c>
      <c r="BA494" s="479">
        <v>0</v>
      </c>
      <c r="BC494" s="468" t="s">
        <v>2937</v>
      </c>
      <c r="BD494" s="468" t="s">
        <v>2937</v>
      </c>
      <c r="BE494" s="468" t="s">
        <v>2937</v>
      </c>
      <c r="BF494" s="468" t="s">
        <v>1541</v>
      </c>
      <c r="BG494" s="468" t="s">
        <v>2938</v>
      </c>
      <c r="BH494" s="468" t="s">
        <v>2938</v>
      </c>
      <c r="BI494" s="468" t="s">
        <v>2937</v>
      </c>
      <c r="BK494" s="468" t="b">
        <v>1</v>
      </c>
      <c r="BL494" s="468" t="b">
        <v>1</v>
      </c>
      <c r="BM494" s="468" t="b">
        <v>1</v>
      </c>
      <c r="BN494" s="468" t="b">
        <v>1</v>
      </c>
      <c r="BO494" s="468" t="b">
        <v>1</v>
      </c>
      <c r="BP494" s="468" t="b">
        <v>1</v>
      </c>
      <c r="BQ494" s="468" t="b">
        <v>1</v>
      </c>
      <c r="BS494" s="466"/>
    </row>
    <row r="495" spans="1:71" s="480" customFormat="1" ht="12" customHeight="1" x14ac:dyDescent="0.2">
      <c r="A495" s="496">
        <v>18230691</v>
      </c>
      <c r="B495" s="497" t="s">
        <v>3401</v>
      </c>
      <c r="C495" s="466" t="s">
        <v>2019</v>
      </c>
      <c r="D495" s="467" t="s">
        <v>1539</v>
      </c>
      <c r="E495" s="705"/>
      <c r="F495" s="466"/>
      <c r="G495" s="467"/>
      <c r="H495" s="468" t="s">
        <v>2937</v>
      </c>
      <c r="I495" s="468" t="s">
        <v>1539</v>
      </c>
      <c r="J495" s="468" t="s">
        <v>2937</v>
      </c>
      <c r="K495" s="468" t="s">
        <v>2937</v>
      </c>
      <c r="L495" s="468" t="s">
        <v>2938</v>
      </c>
      <c r="M495" s="468" t="s">
        <v>2938</v>
      </c>
      <c r="N495" s="468" t="s">
        <v>2937</v>
      </c>
      <c r="O495" s="469"/>
      <c r="P495" s="379">
        <v>0</v>
      </c>
      <c r="Q495" s="379">
        <v>0</v>
      </c>
      <c r="R495" s="379">
        <v>0</v>
      </c>
      <c r="S495" s="379">
        <v>0</v>
      </c>
      <c r="T495" s="379">
        <v>0</v>
      </c>
      <c r="U495" s="379">
        <v>0</v>
      </c>
      <c r="V495" s="379">
        <v>0</v>
      </c>
      <c r="W495" s="379">
        <v>0</v>
      </c>
      <c r="X495" s="379">
        <v>0</v>
      </c>
      <c r="Y495" s="379">
        <v>0</v>
      </c>
      <c r="Z495" s="379">
        <v>0</v>
      </c>
      <c r="AA495" s="379">
        <v>0</v>
      </c>
      <c r="AB495" s="379">
        <v>0</v>
      </c>
      <c r="AC495" s="379"/>
      <c r="AD495" s="379"/>
      <c r="AE495" s="379">
        <v>0</v>
      </c>
      <c r="AF495" s="481" t="s">
        <v>1992</v>
      </c>
      <c r="AG495" s="482"/>
      <c r="AH495" s="471"/>
      <c r="AI495" s="471">
        <v>0</v>
      </c>
      <c r="AJ495" s="471"/>
      <c r="AK495" s="472"/>
      <c r="AL495" s="471">
        <v>0</v>
      </c>
      <c r="AM495" s="473"/>
      <c r="AN495" s="471"/>
      <c r="AO495" s="474">
        <v>0</v>
      </c>
      <c r="AP495" s="475"/>
      <c r="AQ495" s="476">
        <v>0</v>
      </c>
      <c r="AR495" s="471"/>
      <c r="AS495" s="471">
        <v>0</v>
      </c>
      <c r="AT495" s="471"/>
      <c r="AU495" s="471"/>
      <c r="AV495" s="477">
        <v>0</v>
      </c>
      <c r="AW495" s="471"/>
      <c r="AX495" s="471"/>
      <c r="AY495" s="473">
        <v>0</v>
      </c>
      <c r="AZ495" s="478"/>
      <c r="BA495" s="479">
        <v>0</v>
      </c>
      <c r="BC495" s="468" t="s">
        <v>2937</v>
      </c>
      <c r="BD495" s="468" t="s">
        <v>1539</v>
      </c>
      <c r="BE495" s="468" t="s">
        <v>2937</v>
      </c>
      <c r="BF495" s="468" t="s">
        <v>2937</v>
      </c>
      <c r="BG495" s="468" t="s">
        <v>2938</v>
      </c>
      <c r="BH495" s="468" t="s">
        <v>2938</v>
      </c>
      <c r="BI495" s="468" t="s">
        <v>2937</v>
      </c>
      <c r="BK495" s="468" t="b">
        <v>1</v>
      </c>
      <c r="BL495" s="468" t="b">
        <v>1</v>
      </c>
      <c r="BM495" s="468" t="b">
        <v>1</v>
      </c>
      <c r="BN495" s="468" t="b">
        <v>1</v>
      </c>
      <c r="BO495" s="468" t="b">
        <v>1</v>
      </c>
      <c r="BP495" s="468" t="b">
        <v>1</v>
      </c>
      <c r="BQ495" s="468" t="b">
        <v>1</v>
      </c>
      <c r="BS495" s="466"/>
    </row>
    <row r="496" spans="1:71" s="480" customFormat="1" ht="12" customHeight="1" x14ac:dyDescent="0.2">
      <c r="A496" s="496">
        <v>18230711</v>
      </c>
      <c r="B496" s="497" t="s">
        <v>3402</v>
      </c>
      <c r="C496" s="466" t="s">
        <v>2020</v>
      </c>
      <c r="D496" s="467" t="s">
        <v>1541</v>
      </c>
      <c r="E496" s="705"/>
      <c r="F496" s="466"/>
      <c r="G496" s="467"/>
      <c r="H496" s="468" t="s">
        <v>2937</v>
      </c>
      <c r="I496" s="468" t="s">
        <v>2937</v>
      </c>
      <c r="J496" s="468" t="s">
        <v>2937</v>
      </c>
      <c r="K496" s="468" t="s">
        <v>1541</v>
      </c>
      <c r="L496" s="468" t="s">
        <v>2938</v>
      </c>
      <c r="M496" s="468" t="s">
        <v>2938</v>
      </c>
      <c r="N496" s="468" t="s">
        <v>2937</v>
      </c>
      <c r="O496" s="469"/>
      <c r="P496" s="379">
        <v>0</v>
      </c>
      <c r="Q496" s="379">
        <v>0</v>
      </c>
      <c r="R496" s="379">
        <v>0</v>
      </c>
      <c r="S496" s="379">
        <v>0</v>
      </c>
      <c r="T496" s="379">
        <v>0</v>
      </c>
      <c r="U496" s="379">
        <v>0</v>
      </c>
      <c r="V496" s="379">
        <v>0</v>
      </c>
      <c r="W496" s="379">
        <v>0</v>
      </c>
      <c r="X496" s="379">
        <v>0</v>
      </c>
      <c r="Y496" s="379">
        <v>0</v>
      </c>
      <c r="Z496" s="379">
        <v>0</v>
      </c>
      <c r="AA496" s="379">
        <v>0</v>
      </c>
      <c r="AB496" s="379">
        <v>0</v>
      </c>
      <c r="AC496" s="379"/>
      <c r="AD496" s="379"/>
      <c r="AE496" s="379">
        <v>0</v>
      </c>
      <c r="AF496" s="481"/>
      <c r="AG496" s="482"/>
      <c r="AH496" s="471"/>
      <c r="AI496" s="471"/>
      <c r="AJ496" s="471"/>
      <c r="AK496" s="472">
        <v>0</v>
      </c>
      <c r="AL496" s="471">
        <v>0</v>
      </c>
      <c r="AM496" s="473"/>
      <c r="AN496" s="471"/>
      <c r="AO496" s="474">
        <v>0</v>
      </c>
      <c r="AP496" s="475"/>
      <c r="AQ496" s="476">
        <v>0</v>
      </c>
      <c r="AR496" s="471"/>
      <c r="AS496" s="471"/>
      <c r="AT496" s="471"/>
      <c r="AU496" s="471">
        <v>0</v>
      </c>
      <c r="AV496" s="477">
        <v>0</v>
      </c>
      <c r="AW496" s="471"/>
      <c r="AX496" s="471"/>
      <c r="AY496" s="473">
        <v>0</v>
      </c>
      <c r="AZ496" s="478" t="s">
        <v>2916</v>
      </c>
      <c r="BA496" s="479">
        <v>0</v>
      </c>
      <c r="BC496" s="468" t="s">
        <v>2937</v>
      </c>
      <c r="BD496" s="468" t="s">
        <v>2937</v>
      </c>
      <c r="BE496" s="468" t="s">
        <v>2937</v>
      </c>
      <c r="BF496" s="468" t="s">
        <v>1541</v>
      </c>
      <c r="BG496" s="468" t="s">
        <v>2938</v>
      </c>
      <c r="BH496" s="468" t="s">
        <v>2938</v>
      </c>
      <c r="BI496" s="468" t="s">
        <v>2937</v>
      </c>
      <c r="BK496" s="468" t="b">
        <v>1</v>
      </c>
      <c r="BL496" s="468" t="b">
        <v>1</v>
      </c>
      <c r="BM496" s="468" t="b">
        <v>1</v>
      </c>
      <c r="BN496" s="468" t="b">
        <v>1</v>
      </c>
      <c r="BO496" s="468" t="b">
        <v>1</v>
      </c>
      <c r="BP496" s="468" t="b">
        <v>1</v>
      </c>
      <c r="BQ496" s="468" t="b">
        <v>1</v>
      </c>
      <c r="BS496" s="466"/>
    </row>
    <row r="497" spans="1:71" s="480" customFormat="1" ht="12" customHeight="1" x14ac:dyDescent="0.2">
      <c r="A497" s="496">
        <v>18230721</v>
      </c>
      <c r="B497" s="497" t="s">
        <v>3403</v>
      </c>
      <c r="C497" s="466" t="s">
        <v>2021</v>
      </c>
      <c r="D497" s="467" t="s">
        <v>1541</v>
      </c>
      <c r="E497" s="705"/>
      <c r="F497" s="466"/>
      <c r="G497" s="467"/>
      <c r="H497" s="468" t="s">
        <v>2937</v>
      </c>
      <c r="I497" s="468" t="s">
        <v>2937</v>
      </c>
      <c r="J497" s="468" t="s">
        <v>2937</v>
      </c>
      <c r="K497" s="468" t="s">
        <v>1541</v>
      </c>
      <c r="L497" s="468" t="s">
        <v>2938</v>
      </c>
      <c r="M497" s="468" t="s">
        <v>2938</v>
      </c>
      <c r="N497" s="468" t="s">
        <v>2937</v>
      </c>
      <c r="O497" s="469"/>
      <c r="P497" s="379">
        <v>0</v>
      </c>
      <c r="Q497" s="379">
        <v>0</v>
      </c>
      <c r="R497" s="379">
        <v>0</v>
      </c>
      <c r="S497" s="379">
        <v>0</v>
      </c>
      <c r="T497" s="379">
        <v>0</v>
      </c>
      <c r="U497" s="379">
        <v>0</v>
      </c>
      <c r="V497" s="379">
        <v>0</v>
      </c>
      <c r="W497" s="379">
        <v>0</v>
      </c>
      <c r="X497" s="379">
        <v>0</v>
      </c>
      <c r="Y497" s="379">
        <v>0</v>
      </c>
      <c r="Z497" s="379">
        <v>0</v>
      </c>
      <c r="AA497" s="379">
        <v>0</v>
      </c>
      <c r="AB497" s="379">
        <v>0</v>
      </c>
      <c r="AC497" s="379"/>
      <c r="AD497" s="379"/>
      <c r="AE497" s="379">
        <v>0</v>
      </c>
      <c r="AF497" s="481"/>
      <c r="AG497" s="482"/>
      <c r="AH497" s="471"/>
      <c r="AI497" s="471"/>
      <c r="AJ497" s="471"/>
      <c r="AK497" s="472">
        <v>0</v>
      </c>
      <c r="AL497" s="471">
        <v>0</v>
      </c>
      <c r="AM497" s="473"/>
      <c r="AN497" s="471"/>
      <c r="AO497" s="474">
        <v>0</v>
      </c>
      <c r="AP497" s="475"/>
      <c r="AQ497" s="476">
        <v>0</v>
      </c>
      <c r="AR497" s="471"/>
      <c r="AS497" s="471"/>
      <c r="AT497" s="471"/>
      <c r="AU497" s="471">
        <v>0</v>
      </c>
      <c r="AV497" s="477">
        <v>0</v>
      </c>
      <c r="AW497" s="471"/>
      <c r="AX497" s="471"/>
      <c r="AY497" s="473">
        <v>0</v>
      </c>
      <c r="AZ497" s="478" t="s">
        <v>2916</v>
      </c>
      <c r="BA497" s="479">
        <v>0</v>
      </c>
      <c r="BC497" s="468" t="s">
        <v>2937</v>
      </c>
      <c r="BD497" s="468" t="s">
        <v>2937</v>
      </c>
      <c r="BE497" s="468" t="s">
        <v>2937</v>
      </c>
      <c r="BF497" s="468" t="s">
        <v>1541</v>
      </c>
      <c r="BG497" s="468" t="s">
        <v>2938</v>
      </c>
      <c r="BH497" s="468" t="s">
        <v>2938</v>
      </c>
      <c r="BI497" s="468" t="s">
        <v>2937</v>
      </c>
      <c r="BK497" s="468" t="b">
        <v>1</v>
      </c>
      <c r="BL497" s="468" t="b">
        <v>1</v>
      </c>
      <c r="BM497" s="468" t="b">
        <v>1</v>
      </c>
      <c r="BN497" s="468" t="b">
        <v>1</v>
      </c>
      <c r="BO497" s="468" t="b">
        <v>1</v>
      </c>
      <c r="BP497" s="468" t="b">
        <v>1</v>
      </c>
      <c r="BQ497" s="468" t="b">
        <v>1</v>
      </c>
      <c r="BS497" s="466"/>
    </row>
    <row r="498" spans="1:71" s="480" customFormat="1" ht="12" customHeight="1" x14ac:dyDescent="0.2">
      <c r="A498" s="496">
        <v>18230731</v>
      </c>
      <c r="B498" s="497" t="s">
        <v>3404</v>
      </c>
      <c r="C498" s="466" t="s">
        <v>2022</v>
      </c>
      <c r="D498" s="467" t="s">
        <v>1541</v>
      </c>
      <c r="E498" s="705"/>
      <c r="F498" s="466"/>
      <c r="G498" s="467"/>
      <c r="H498" s="468" t="s">
        <v>2937</v>
      </c>
      <c r="I498" s="468" t="s">
        <v>2937</v>
      </c>
      <c r="J498" s="468" t="s">
        <v>2937</v>
      </c>
      <c r="K498" s="468" t="s">
        <v>1541</v>
      </c>
      <c r="L498" s="468" t="s">
        <v>2938</v>
      </c>
      <c r="M498" s="468" t="s">
        <v>2938</v>
      </c>
      <c r="N498" s="468" t="s">
        <v>2937</v>
      </c>
      <c r="O498" s="469"/>
      <c r="P498" s="379">
        <v>0</v>
      </c>
      <c r="Q498" s="379">
        <v>0</v>
      </c>
      <c r="R498" s="379">
        <v>0</v>
      </c>
      <c r="S498" s="379">
        <v>0</v>
      </c>
      <c r="T498" s="379">
        <v>0</v>
      </c>
      <c r="U498" s="379">
        <v>0</v>
      </c>
      <c r="V498" s="379">
        <v>0</v>
      </c>
      <c r="W498" s="379">
        <v>0</v>
      </c>
      <c r="X498" s="379">
        <v>0</v>
      </c>
      <c r="Y498" s="379">
        <v>0</v>
      </c>
      <c r="Z498" s="379">
        <v>0</v>
      </c>
      <c r="AA498" s="379">
        <v>0</v>
      </c>
      <c r="AB498" s="379">
        <v>0</v>
      </c>
      <c r="AC498" s="379"/>
      <c r="AD498" s="379"/>
      <c r="AE498" s="379">
        <v>0</v>
      </c>
      <c r="AF498" s="481"/>
      <c r="AG498" s="482"/>
      <c r="AH498" s="471"/>
      <c r="AI498" s="471"/>
      <c r="AJ498" s="471"/>
      <c r="AK498" s="472">
        <v>0</v>
      </c>
      <c r="AL498" s="471">
        <v>0</v>
      </c>
      <c r="AM498" s="473"/>
      <c r="AN498" s="471"/>
      <c r="AO498" s="474">
        <v>0</v>
      </c>
      <c r="AP498" s="475"/>
      <c r="AQ498" s="476">
        <v>0</v>
      </c>
      <c r="AR498" s="471"/>
      <c r="AS498" s="471"/>
      <c r="AT498" s="471"/>
      <c r="AU498" s="471">
        <v>0</v>
      </c>
      <c r="AV498" s="477">
        <v>0</v>
      </c>
      <c r="AW498" s="471"/>
      <c r="AX498" s="471"/>
      <c r="AY498" s="473">
        <v>0</v>
      </c>
      <c r="AZ498" s="478" t="s">
        <v>2916</v>
      </c>
      <c r="BA498" s="479">
        <v>0</v>
      </c>
      <c r="BC498" s="468" t="s">
        <v>2937</v>
      </c>
      <c r="BD498" s="468" t="s">
        <v>2937</v>
      </c>
      <c r="BE498" s="468" t="s">
        <v>2937</v>
      </c>
      <c r="BF498" s="468" t="s">
        <v>1541</v>
      </c>
      <c r="BG498" s="468" t="s">
        <v>2938</v>
      </c>
      <c r="BH498" s="468" t="s">
        <v>2938</v>
      </c>
      <c r="BI498" s="468" t="s">
        <v>2937</v>
      </c>
      <c r="BK498" s="468" t="b">
        <v>1</v>
      </c>
      <c r="BL498" s="468" t="b">
        <v>1</v>
      </c>
      <c r="BM498" s="468" t="b">
        <v>1</v>
      </c>
      <c r="BN498" s="468" t="b">
        <v>1</v>
      </c>
      <c r="BO498" s="468" t="b">
        <v>1</v>
      </c>
      <c r="BP498" s="468" t="b">
        <v>1</v>
      </c>
      <c r="BQ498" s="468" t="b">
        <v>1</v>
      </c>
      <c r="BS498" s="466"/>
    </row>
    <row r="499" spans="1:71" s="480" customFormat="1" ht="12" customHeight="1" x14ac:dyDescent="0.2">
      <c r="A499" s="496">
        <v>18230741</v>
      </c>
      <c r="B499" s="497" t="s">
        <v>3405</v>
      </c>
      <c r="C499" s="466" t="s">
        <v>2023</v>
      </c>
      <c r="D499" s="467" t="s">
        <v>1541</v>
      </c>
      <c r="E499" s="705"/>
      <c r="F499" s="466"/>
      <c r="G499" s="467"/>
      <c r="H499" s="468" t="s">
        <v>2937</v>
      </c>
      <c r="I499" s="468" t="s">
        <v>2937</v>
      </c>
      <c r="J499" s="468" t="s">
        <v>2937</v>
      </c>
      <c r="K499" s="468" t="s">
        <v>1541</v>
      </c>
      <c r="L499" s="468" t="s">
        <v>2938</v>
      </c>
      <c r="M499" s="468" t="s">
        <v>2938</v>
      </c>
      <c r="N499" s="468" t="s">
        <v>2937</v>
      </c>
      <c r="O499" s="469"/>
      <c r="P499" s="379">
        <v>0</v>
      </c>
      <c r="Q499" s="379">
        <v>0</v>
      </c>
      <c r="R499" s="379">
        <v>0</v>
      </c>
      <c r="S499" s="379">
        <v>0</v>
      </c>
      <c r="T499" s="379">
        <v>0</v>
      </c>
      <c r="U499" s="379">
        <v>0</v>
      </c>
      <c r="V499" s="379">
        <v>0</v>
      </c>
      <c r="W499" s="379">
        <v>0</v>
      </c>
      <c r="X499" s="379">
        <v>0</v>
      </c>
      <c r="Y499" s="379">
        <v>0</v>
      </c>
      <c r="Z499" s="379">
        <v>0</v>
      </c>
      <c r="AA499" s="379">
        <v>0</v>
      </c>
      <c r="AB499" s="379">
        <v>0</v>
      </c>
      <c r="AC499" s="379"/>
      <c r="AD499" s="379"/>
      <c r="AE499" s="379">
        <v>0</v>
      </c>
      <c r="AF499" s="481"/>
      <c r="AG499" s="482"/>
      <c r="AH499" s="471"/>
      <c r="AI499" s="471"/>
      <c r="AJ499" s="471"/>
      <c r="AK499" s="472">
        <v>0</v>
      </c>
      <c r="AL499" s="471">
        <v>0</v>
      </c>
      <c r="AM499" s="473"/>
      <c r="AN499" s="471"/>
      <c r="AO499" s="474">
        <v>0</v>
      </c>
      <c r="AP499" s="475"/>
      <c r="AQ499" s="476">
        <v>0</v>
      </c>
      <c r="AR499" s="471"/>
      <c r="AS499" s="471"/>
      <c r="AT499" s="471"/>
      <c r="AU499" s="471">
        <v>0</v>
      </c>
      <c r="AV499" s="477">
        <v>0</v>
      </c>
      <c r="AW499" s="471"/>
      <c r="AX499" s="471"/>
      <c r="AY499" s="473">
        <v>0</v>
      </c>
      <c r="AZ499" s="478" t="s">
        <v>2916</v>
      </c>
      <c r="BA499" s="479">
        <v>0</v>
      </c>
      <c r="BC499" s="468" t="s">
        <v>2937</v>
      </c>
      <c r="BD499" s="468" t="s">
        <v>2937</v>
      </c>
      <c r="BE499" s="468" t="s">
        <v>2937</v>
      </c>
      <c r="BF499" s="468" t="s">
        <v>1541</v>
      </c>
      <c r="BG499" s="468" t="s">
        <v>2938</v>
      </c>
      <c r="BH499" s="468" t="s">
        <v>2938</v>
      </c>
      <c r="BI499" s="468" t="s">
        <v>2937</v>
      </c>
      <c r="BK499" s="468" t="b">
        <v>1</v>
      </c>
      <c r="BL499" s="468" t="b">
        <v>1</v>
      </c>
      <c r="BM499" s="468" t="b">
        <v>1</v>
      </c>
      <c r="BN499" s="468" t="b">
        <v>1</v>
      </c>
      <c r="BO499" s="468" t="b">
        <v>1</v>
      </c>
      <c r="BP499" s="468" t="b">
        <v>1</v>
      </c>
      <c r="BQ499" s="468" t="b">
        <v>1</v>
      </c>
      <c r="BS499" s="466"/>
    </row>
    <row r="500" spans="1:71" s="480" customFormat="1" ht="12" customHeight="1" x14ac:dyDescent="0.2">
      <c r="A500" s="496">
        <v>18230751</v>
      </c>
      <c r="B500" s="497" t="s">
        <v>3406</v>
      </c>
      <c r="C500" s="466" t="s">
        <v>2024</v>
      </c>
      <c r="D500" s="467" t="s">
        <v>1541</v>
      </c>
      <c r="E500" s="705"/>
      <c r="F500" s="466"/>
      <c r="G500" s="467"/>
      <c r="H500" s="468" t="s">
        <v>2937</v>
      </c>
      <c r="I500" s="468" t="s">
        <v>2937</v>
      </c>
      <c r="J500" s="468" t="s">
        <v>2937</v>
      </c>
      <c r="K500" s="468" t="s">
        <v>1541</v>
      </c>
      <c r="L500" s="468" t="s">
        <v>2938</v>
      </c>
      <c r="M500" s="468" t="s">
        <v>2938</v>
      </c>
      <c r="N500" s="468" t="s">
        <v>2937</v>
      </c>
      <c r="O500" s="469"/>
      <c r="P500" s="379">
        <v>0</v>
      </c>
      <c r="Q500" s="379">
        <v>0</v>
      </c>
      <c r="R500" s="379">
        <v>0</v>
      </c>
      <c r="S500" s="379">
        <v>0</v>
      </c>
      <c r="T500" s="379">
        <v>0</v>
      </c>
      <c r="U500" s="379">
        <v>0</v>
      </c>
      <c r="V500" s="379">
        <v>0</v>
      </c>
      <c r="W500" s="379">
        <v>0</v>
      </c>
      <c r="X500" s="379">
        <v>0</v>
      </c>
      <c r="Y500" s="379">
        <v>0</v>
      </c>
      <c r="Z500" s="379">
        <v>0</v>
      </c>
      <c r="AA500" s="379">
        <v>0</v>
      </c>
      <c r="AB500" s="379">
        <v>0</v>
      </c>
      <c r="AC500" s="379"/>
      <c r="AD500" s="379"/>
      <c r="AE500" s="379">
        <v>0</v>
      </c>
      <c r="AF500" s="481"/>
      <c r="AG500" s="482"/>
      <c r="AH500" s="471"/>
      <c r="AI500" s="471"/>
      <c r="AJ500" s="471"/>
      <c r="AK500" s="472">
        <v>0</v>
      </c>
      <c r="AL500" s="471">
        <v>0</v>
      </c>
      <c r="AM500" s="473"/>
      <c r="AN500" s="471"/>
      <c r="AO500" s="474">
        <v>0</v>
      </c>
      <c r="AP500" s="475"/>
      <c r="AQ500" s="476">
        <v>0</v>
      </c>
      <c r="AR500" s="471"/>
      <c r="AS500" s="471"/>
      <c r="AT500" s="471"/>
      <c r="AU500" s="471">
        <v>0</v>
      </c>
      <c r="AV500" s="477">
        <v>0</v>
      </c>
      <c r="AW500" s="471"/>
      <c r="AX500" s="471"/>
      <c r="AY500" s="473">
        <v>0</v>
      </c>
      <c r="AZ500" s="478" t="s">
        <v>2916</v>
      </c>
      <c r="BA500" s="479">
        <v>0</v>
      </c>
      <c r="BC500" s="468" t="s">
        <v>2937</v>
      </c>
      <c r="BD500" s="468" t="s">
        <v>2937</v>
      </c>
      <c r="BE500" s="468" t="s">
        <v>2937</v>
      </c>
      <c r="BF500" s="468" t="s">
        <v>1541</v>
      </c>
      <c r="BG500" s="468" t="s">
        <v>2938</v>
      </c>
      <c r="BH500" s="468" t="s">
        <v>2938</v>
      </c>
      <c r="BI500" s="468" t="s">
        <v>2937</v>
      </c>
      <c r="BK500" s="468" t="b">
        <v>1</v>
      </c>
      <c r="BL500" s="468" t="b">
        <v>1</v>
      </c>
      <c r="BM500" s="468" t="b">
        <v>1</v>
      </c>
      <c r="BN500" s="468" t="b">
        <v>1</v>
      </c>
      <c r="BO500" s="468" t="b">
        <v>1</v>
      </c>
      <c r="BP500" s="468" t="b">
        <v>1</v>
      </c>
      <c r="BQ500" s="468" t="b">
        <v>1</v>
      </c>
      <c r="BS500" s="466"/>
    </row>
    <row r="501" spans="1:71" s="480" customFormat="1" ht="12" customHeight="1" x14ac:dyDescent="0.2">
      <c r="A501" s="496">
        <v>18230761</v>
      </c>
      <c r="B501" s="497" t="s">
        <v>3407</v>
      </c>
      <c r="C501" s="466" t="s">
        <v>2025</v>
      </c>
      <c r="D501" s="467" t="s">
        <v>1541</v>
      </c>
      <c r="E501" s="705"/>
      <c r="F501" s="466"/>
      <c r="G501" s="467"/>
      <c r="H501" s="468" t="s">
        <v>2937</v>
      </c>
      <c r="I501" s="468" t="s">
        <v>2937</v>
      </c>
      <c r="J501" s="468" t="s">
        <v>2937</v>
      </c>
      <c r="K501" s="468" t="s">
        <v>1541</v>
      </c>
      <c r="L501" s="468" t="s">
        <v>2938</v>
      </c>
      <c r="M501" s="468" t="s">
        <v>2938</v>
      </c>
      <c r="N501" s="468" t="s">
        <v>2937</v>
      </c>
      <c r="O501" s="469"/>
      <c r="P501" s="379">
        <v>0</v>
      </c>
      <c r="Q501" s="379">
        <v>0</v>
      </c>
      <c r="R501" s="379">
        <v>0</v>
      </c>
      <c r="S501" s="379">
        <v>0</v>
      </c>
      <c r="T501" s="379">
        <v>0</v>
      </c>
      <c r="U501" s="379">
        <v>0</v>
      </c>
      <c r="V501" s="379">
        <v>0</v>
      </c>
      <c r="W501" s="379">
        <v>0</v>
      </c>
      <c r="X501" s="379">
        <v>0</v>
      </c>
      <c r="Y501" s="379">
        <v>0</v>
      </c>
      <c r="Z501" s="379">
        <v>0</v>
      </c>
      <c r="AA501" s="379">
        <v>0</v>
      </c>
      <c r="AB501" s="379">
        <v>0</v>
      </c>
      <c r="AC501" s="379"/>
      <c r="AD501" s="379"/>
      <c r="AE501" s="379">
        <v>0</v>
      </c>
      <c r="AF501" s="481"/>
      <c r="AG501" s="482"/>
      <c r="AH501" s="471"/>
      <c r="AI501" s="471"/>
      <c r="AJ501" s="471"/>
      <c r="AK501" s="472">
        <v>0</v>
      </c>
      <c r="AL501" s="471">
        <v>0</v>
      </c>
      <c r="AM501" s="473"/>
      <c r="AN501" s="471"/>
      <c r="AO501" s="474">
        <v>0</v>
      </c>
      <c r="AP501" s="475"/>
      <c r="AQ501" s="476">
        <v>0</v>
      </c>
      <c r="AR501" s="471"/>
      <c r="AS501" s="471"/>
      <c r="AT501" s="471"/>
      <c r="AU501" s="471">
        <v>0</v>
      </c>
      <c r="AV501" s="477">
        <v>0</v>
      </c>
      <c r="AW501" s="471"/>
      <c r="AX501" s="471"/>
      <c r="AY501" s="473">
        <v>0</v>
      </c>
      <c r="AZ501" s="478" t="s">
        <v>2916</v>
      </c>
      <c r="BA501" s="479">
        <v>0</v>
      </c>
      <c r="BC501" s="468" t="s">
        <v>2937</v>
      </c>
      <c r="BD501" s="468" t="s">
        <v>2937</v>
      </c>
      <c r="BE501" s="468" t="s">
        <v>2937</v>
      </c>
      <c r="BF501" s="468" t="s">
        <v>1541</v>
      </c>
      <c r="BG501" s="468" t="s">
        <v>2938</v>
      </c>
      <c r="BH501" s="468" t="s">
        <v>2938</v>
      </c>
      <c r="BI501" s="468" t="s">
        <v>2937</v>
      </c>
      <c r="BK501" s="468" t="b">
        <v>1</v>
      </c>
      <c r="BL501" s="468" t="b">
        <v>1</v>
      </c>
      <c r="BM501" s="468" t="b">
        <v>1</v>
      </c>
      <c r="BN501" s="468" t="b">
        <v>1</v>
      </c>
      <c r="BO501" s="468" t="b">
        <v>1</v>
      </c>
      <c r="BP501" s="468" t="b">
        <v>1</v>
      </c>
      <c r="BQ501" s="468" t="b">
        <v>1</v>
      </c>
      <c r="BS501" s="466"/>
    </row>
    <row r="502" spans="1:71" s="480" customFormat="1" ht="12" customHeight="1" x14ac:dyDescent="0.2">
      <c r="A502" s="496">
        <v>18230771</v>
      </c>
      <c r="B502" s="497" t="s">
        <v>3408</v>
      </c>
      <c r="C502" s="466" t="s">
        <v>2026</v>
      </c>
      <c r="D502" s="467" t="s">
        <v>1541</v>
      </c>
      <c r="E502" s="705"/>
      <c r="F502" s="466"/>
      <c r="G502" s="467"/>
      <c r="H502" s="468" t="s">
        <v>2937</v>
      </c>
      <c r="I502" s="468" t="s">
        <v>2937</v>
      </c>
      <c r="J502" s="468" t="s">
        <v>2937</v>
      </c>
      <c r="K502" s="468" t="s">
        <v>1541</v>
      </c>
      <c r="L502" s="468" t="s">
        <v>2938</v>
      </c>
      <c r="M502" s="468" t="s">
        <v>2938</v>
      </c>
      <c r="N502" s="468" t="s">
        <v>2937</v>
      </c>
      <c r="O502" s="469"/>
      <c r="P502" s="379">
        <v>22414387</v>
      </c>
      <c r="Q502" s="379">
        <v>21255290</v>
      </c>
      <c r="R502" s="379">
        <v>16745089</v>
      </c>
      <c r="S502" s="379">
        <v>14925138</v>
      </c>
      <c r="T502" s="379">
        <v>11830855</v>
      </c>
      <c r="U502" s="379">
        <v>10116778</v>
      </c>
      <c r="V502" s="379">
        <v>7103672</v>
      </c>
      <c r="W502" s="379">
        <v>17738293</v>
      </c>
      <c r="X502" s="379">
        <v>30702019</v>
      </c>
      <c r="Y502" s="379">
        <v>30132549</v>
      </c>
      <c r="Z502" s="379">
        <v>35001666</v>
      </c>
      <c r="AA502" s="379">
        <v>22063318</v>
      </c>
      <c r="AB502" s="379">
        <v>25905547.77</v>
      </c>
      <c r="AC502" s="379"/>
      <c r="AD502" s="379"/>
      <c r="AE502" s="379">
        <v>20147886.19875</v>
      </c>
      <c r="AF502" s="481"/>
      <c r="AG502" s="482"/>
      <c r="AH502" s="471"/>
      <c r="AI502" s="471"/>
      <c r="AJ502" s="471"/>
      <c r="AK502" s="472">
        <v>20147886.19875</v>
      </c>
      <c r="AL502" s="471">
        <v>20147886.19875</v>
      </c>
      <c r="AM502" s="473"/>
      <c r="AN502" s="471"/>
      <c r="AO502" s="474">
        <v>0</v>
      </c>
      <c r="AP502" s="475"/>
      <c r="AQ502" s="476">
        <v>25905547.77</v>
      </c>
      <c r="AR502" s="471"/>
      <c r="AS502" s="471"/>
      <c r="AT502" s="471"/>
      <c r="AU502" s="471">
        <v>25905547.77</v>
      </c>
      <c r="AV502" s="477">
        <v>25905547.77</v>
      </c>
      <c r="AW502" s="471"/>
      <c r="AX502" s="471"/>
      <c r="AY502" s="473">
        <v>0</v>
      </c>
      <c r="AZ502" s="478" t="s">
        <v>2916</v>
      </c>
      <c r="BA502" s="479">
        <v>0</v>
      </c>
      <c r="BC502" s="468" t="s">
        <v>2937</v>
      </c>
      <c r="BD502" s="468" t="s">
        <v>2937</v>
      </c>
      <c r="BE502" s="468" t="s">
        <v>2937</v>
      </c>
      <c r="BF502" s="468" t="s">
        <v>1541</v>
      </c>
      <c r="BG502" s="468" t="s">
        <v>2938</v>
      </c>
      <c r="BH502" s="468" t="s">
        <v>2938</v>
      </c>
      <c r="BI502" s="468" t="s">
        <v>2937</v>
      </c>
      <c r="BK502" s="468" t="b">
        <v>1</v>
      </c>
      <c r="BL502" s="468" t="b">
        <v>1</v>
      </c>
      <c r="BM502" s="468" t="b">
        <v>1</v>
      </c>
      <c r="BN502" s="468" t="b">
        <v>1</v>
      </c>
      <c r="BO502" s="468" t="b">
        <v>1</v>
      </c>
      <c r="BP502" s="468" t="b">
        <v>1</v>
      </c>
      <c r="BQ502" s="468" t="b">
        <v>1</v>
      </c>
      <c r="BS502" s="466"/>
    </row>
    <row r="503" spans="1:71" s="480" customFormat="1" ht="12" customHeight="1" x14ac:dyDescent="0.2">
      <c r="A503" s="496">
        <v>18230781</v>
      </c>
      <c r="B503" s="497" t="s">
        <v>3409</v>
      </c>
      <c r="C503" s="466" t="s">
        <v>2027</v>
      </c>
      <c r="D503" s="467" t="s">
        <v>1541</v>
      </c>
      <c r="E503" s="705"/>
      <c r="F503" s="466"/>
      <c r="G503" s="467"/>
      <c r="H503" s="468" t="s">
        <v>2937</v>
      </c>
      <c r="I503" s="468" t="s">
        <v>2937</v>
      </c>
      <c r="J503" s="468" t="s">
        <v>2937</v>
      </c>
      <c r="K503" s="468" t="s">
        <v>1541</v>
      </c>
      <c r="L503" s="468" t="s">
        <v>2938</v>
      </c>
      <c r="M503" s="468" t="s">
        <v>2938</v>
      </c>
      <c r="N503" s="468" t="s">
        <v>2937</v>
      </c>
      <c r="O503" s="469"/>
      <c r="P503" s="379">
        <v>-22414387</v>
      </c>
      <c r="Q503" s="379">
        <v>-21255290</v>
      </c>
      <c r="R503" s="379">
        <v>-16745089</v>
      </c>
      <c r="S503" s="379">
        <v>-14925138</v>
      </c>
      <c r="T503" s="379">
        <v>-11830855</v>
      </c>
      <c r="U503" s="379">
        <v>-10116778</v>
      </c>
      <c r="V503" s="379">
        <v>-7103672</v>
      </c>
      <c r="W503" s="379">
        <v>-17738293</v>
      </c>
      <c r="X503" s="379">
        <v>-30702019</v>
      </c>
      <c r="Y503" s="379">
        <v>-30132549</v>
      </c>
      <c r="Z503" s="379">
        <v>-35001666</v>
      </c>
      <c r="AA503" s="379">
        <v>-22063318</v>
      </c>
      <c r="AB503" s="379">
        <v>-25905547.77</v>
      </c>
      <c r="AC503" s="379"/>
      <c r="AD503" s="379"/>
      <c r="AE503" s="379">
        <v>-20147886.19875</v>
      </c>
      <c r="AF503" s="481"/>
      <c r="AG503" s="482"/>
      <c r="AH503" s="471"/>
      <c r="AI503" s="471"/>
      <c r="AJ503" s="471"/>
      <c r="AK503" s="472">
        <v>-20147886.19875</v>
      </c>
      <c r="AL503" s="471">
        <v>-20147886.19875</v>
      </c>
      <c r="AM503" s="473"/>
      <c r="AN503" s="471"/>
      <c r="AO503" s="474">
        <v>0</v>
      </c>
      <c r="AP503" s="475"/>
      <c r="AQ503" s="476">
        <v>-25905547.77</v>
      </c>
      <c r="AR503" s="471"/>
      <c r="AS503" s="471"/>
      <c r="AT503" s="471"/>
      <c r="AU503" s="471">
        <v>-25905547.77</v>
      </c>
      <c r="AV503" s="477">
        <v>-25905547.77</v>
      </c>
      <c r="AW503" s="471"/>
      <c r="AX503" s="471"/>
      <c r="AY503" s="473">
        <v>0</v>
      </c>
      <c r="AZ503" s="478" t="s">
        <v>2916</v>
      </c>
      <c r="BA503" s="479">
        <v>0</v>
      </c>
      <c r="BC503" s="468" t="s">
        <v>2937</v>
      </c>
      <c r="BD503" s="468" t="s">
        <v>2937</v>
      </c>
      <c r="BE503" s="468" t="s">
        <v>2937</v>
      </c>
      <c r="BF503" s="468" t="s">
        <v>1541</v>
      </c>
      <c r="BG503" s="468" t="s">
        <v>2938</v>
      </c>
      <c r="BH503" s="468" t="s">
        <v>2938</v>
      </c>
      <c r="BI503" s="468" t="s">
        <v>2937</v>
      </c>
      <c r="BK503" s="468" t="b">
        <v>1</v>
      </c>
      <c r="BL503" s="468" t="b">
        <v>1</v>
      </c>
      <c r="BM503" s="468" t="b">
        <v>1</v>
      </c>
      <c r="BN503" s="468" t="b">
        <v>1</v>
      </c>
      <c r="BO503" s="468" t="b">
        <v>1</v>
      </c>
      <c r="BP503" s="468" t="b">
        <v>1</v>
      </c>
      <c r="BQ503" s="468" t="b">
        <v>1</v>
      </c>
      <c r="BS503" s="466"/>
    </row>
    <row r="504" spans="1:71" s="480" customFormat="1" ht="12" customHeight="1" x14ac:dyDescent="0.2">
      <c r="A504" s="496">
        <v>18230791</v>
      </c>
      <c r="B504" s="497" t="s">
        <v>3410</v>
      </c>
      <c r="C504" s="466" t="s">
        <v>2028</v>
      </c>
      <c r="D504" s="467" t="s">
        <v>1541</v>
      </c>
      <c r="E504" s="705"/>
      <c r="F504" s="466"/>
      <c r="G504" s="467"/>
      <c r="H504" s="468" t="s">
        <v>2937</v>
      </c>
      <c r="I504" s="468" t="s">
        <v>2937</v>
      </c>
      <c r="J504" s="468" t="s">
        <v>2937</v>
      </c>
      <c r="K504" s="468" t="s">
        <v>1541</v>
      </c>
      <c r="L504" s="468" t="s">
        <v>2938</v>
      </c>
      <c r="M504" s="468" t="s">
        <v>2938</v>
      </c>
      <c r="N504" s="468" t="s">
        <v>2937</v>
      </c>
      <c r="O504" s="469"/>
      <c r="P504" s="379">
        <v>3454344</v>
      </c>
      <c r="Q504" s="379">
        <v>3454344</v>
      </c>
      <c r="R504" s="379">
        <v>3454344</v>
      </c>
      <c r="S504" s="379">
        <v>3454344</v>
      </c>
      <c r="T504" s="379">
        <v>3454344</v>
      </c>
      <c r="U504" s="379">
        <v>3454344</v>
      </c>
      <c r="V504" s="379">
        <v>3454344</v>
      </c>
      <c r="W504" s="379">
        <v>3454344</v>
      </c>
      <c r="X504" s="379">
        <v>3454344</v>
      </c>
      <c r="Y504" s="379">
        <v>3454344</v>
      </c>
      <c r="Z504" s="379">
        <v>3454344</v>
      </c>
      <c r="AA504" s="379">
        <v>3454344</v>
      </c>
      <c r="AB504" s="379">
        <v>3454344</v>
      </c>
      <c r="AC504" s="379"/>
      <c r="AD504" s="379"/>
      <c r="AE504" s="379">
        <v>3454344</v>
      </c>
      <c r="AF504" s="507"/>
      <c r="AG504" s="508"/>
      <c r="AH504" s="471"/>
      <c r="AI504" s="471"/>
      <c r="AJ504" s="471"/>
      <c r="AK504" s="472">
        <v>3454344</v>
      </c>
      <c r="AL504" s="471">
        <v>3454344</v>
      </c>
      <c r="AM504" s="473"/>
      <c r="AN504" s="471"/>
      <c r="AO504" s="474">
        <v>0</v>
      </c>
      <c r="AP504" s="475"/>
      <c r="AQ504" s="476">
        <v>3454344</v>
      </c>
      <c r="AR504" s="471"/>
      <c r="AS504" s="471"/>
      <c r="AT504" s="471"/>
      <c r="AU504" s="471">
        <v>3454344</v>
      </c>
      <c r="AV504" s="477">
        <v>3454344</v>
      </c>
      <c r="AW504" s="471"/>
      <c r="AX504" s="471"/>
      <c r="AY504" s="473">
        <v>0</v>
      </c>
      <c r="AZ504" s="478" t="s">
        <v>2921</v>
      </c>
      <c r="BA504" s="479">
        <v>0</v>
      </c>
      <c r="BC504" s="468" t="s">
        <v>2937</v>
      </c>
      <c r="BD504" s="468" t="s">
        <v>2937</v>
      </c>
      <c r="BE504" s="468" t="s">
        <v>2937</v>
      </c>
      <c r="BF504" s="468" t="s">
        <v>1541</v>
      </c>
      <c r="BG504" s="468" t="s">
        <v>2938</v>
      </c>
      <c r="BH504" s="468" t="s">
        <v>2938</v>
      </c>
      <c r="BI504" s="468" t="s">
        <v>2937</v>
      </c>
      <c r="BK504" s="468" t="b">
        <v>1</v>
      </c>
      <c r="BL504" s="468" t="b">
        <v>1</v>
      </c>
      <c r="BM504" s="468" t="b">
        <v>1</v>
      </c>
      <c r="BN504" s="468" t="b">
        <v>1</v>
      </c>
      <c r="BO504" s="468" t="b">
        <v>1</v>
      </c>
      <c r="BP504" s="468" t="b">
        <v>1</v>
      </c>
      <c r="BQ504" s="468" t="b">
        <v>1</v>
      </c>
      <c r="BS504" s="466"/>
    </row>
    <row r="505" spans="1:71" s="480" customFormat="1" ht="12" customHeight="1" x14ac:dyDescent="0.2">
      <c r="A505" s="496">
        <v>18230811</v>
      </c>
      <c r="B505" s="497" t="s">
        <v>3411</v>
      </c>
      <c r="C505" s="466" t="s">
        <v>2029</v>
      </c>
      <c r="D505" s="467" t="s">
        <v>1541</v>
      </c>
      <c r="E505" s="705"/>
      <c r="F505" s="466"/>
      <c r="G505" s="467"/>
      <c r="H505" s="468" t="s">
        <v>2937</v>
      </c>
      <c r="I505" s="468" t="s">
        <v>2937</v>
      </c>
      <c r="J505" s="468" t="s">
        <v>2937</v>
      </c>
      <c r="K505" s="468" t="s">
        <v>1541</v>
      </c>
      <c r="L505" s="468" t="s">
        <v>2938</v>
      </c>
      <c r="M505" s="468" t="s">
        <v>2938</v>
      </c>
      <c r="N505" s="468" t="s">
        <v>2937</v>
      </c>
      <c r="O505" s="469"/>
      <c r="P505" s="379">
        <v>0</v>
      </c>
      <c r="Q505" s="379">
        <v>0</v>
      </c>
      <c r="R505" s="379">
        <v>0</v>
      </c>
      <c r="S505" s="379">
        <v>0</v>
      </c>
      <c r="T505" s="379">
        <v>0</v>
      </c>
      <c r="U505" s="379">
        <v>0</v>
      </c>
      <c r="V505" s="379">
        <v>0</v>
      </c>
      <c r="W505" s="379">
        <v>0</v>
      </c>
      <c r="X505" s="379">
        <v>0</v>
      </c>
      <c r="Y505" s="379">
        <v>0</v>
      </c>
      <c r="Z505" s="379">
        <v>0</v>
      </c>
      <c r="AA505" s="379">
        <v>0</v>
      </c>
      <c r="AB505" s="379">
        <v>0</v>
      </c>
      <c r="AC505" s="379"/>
      <c r="AD505" s="379"/>
      <c r="AE505" s="379">
        <v>0</v>
      </c>
      <c r="AF505" s="481"/>
      <c r="AG505" s="482"/>
      <c r="AH505" s="471"/>
      <c r="AI505" s="471"/>
      <c r="AJ505" s="471"/>
      <c r="AK505" s="472">
        <v>0</v>
      </c>
      <c r="AL505" s="471">
        <v>0</v>
      </c>
      <c r="AM505" s="473"/>
      <c r="AN505" s="471"/>
      <c r="AO505" s="474">
        <v>0</v>
      </c>
      <c r="AP505" s="475"/>
      <c r="AQ505" s="476">
        <v>0</v>
      </c>
      <c r="AR505" s="471"/>
      <c r="AS505" s="471"/>
      <c r="AT505" s="471"/>
      <c r="AU505" s="471">
        <v>0</v>
      </c>
      <c r="AV505" s="477">
        <v>0</v>
      </c>
      <c r="AW505" s="471"/>
      <c r="AX505" s="471"/>
      <c r="AY505" s="473">
        <v>0</v>
      </c>
      <c r="AZ505" s="478" t="s">
        <v>2916</v>
      </c>
      <c r="BA505" s="479">
        <v>0</v>
      </c>
      <c r="BC505" s="468" t="s">
        <v>2937</v>
      </c>
      <c r="BD505" s="468" t="s">
        <v>2937</v>
      </c>
      <c r="BE505" s="468" t="s">
        <v>2937</v>
      </c>
      <c r="BF505" s="468" t="s">
        <v>1541</v>
      </c>
      <c r="BG505" s="468" t="s">
        <v>2938</v>
      </c>
      <c r="BH505" s="468" t="s">
        <v>2938</v>
      </c>
      <c r="BI505" s="468" t="s">
        <v>2937</v>
      </c>
      <c r="BK505" s="468" t="b">
        <v>1</v>
      </c>
      <c r="BL505" s="468" t="b">
        <v>1</v>
      </c>
      <c r="BM505" s="468" t="b">
        <v>1</v>
      </c>
      <c r="BN505" s="468" t="b">
        <v>1</v>
      </c>
      <c r="BO505" s="468" t="b">
        <v>1</v>
      </c>
      <c r="BP505" s="468" t="b">
        <v>1</v>
      </c>
      <c r="BQ505" s="468" t="b">
        <v>1</v>
      </c>
      <c r="BS505" s="466"/>
    </row>
    <row r="506" spans="1:71" s="480" customFormat="1" ht="12" customHeight="1" x14ac:dyDescent="0.2">
      <c r="A506" s="496">
        <v>18230821</v>
      </c>
      <c r="B506" s="497" t="s">
        <v>3412</v>
      </c>
      <c r="C506" s="466" t="s">
        <v>2030</v>
      </c>
      <c r="D506" s="467" t="s">
        <v>1541</v>
      </c>
      <c r="E506" s="705"/>
      <c r="F506" s="466"/>
      <c r="G506" s="467"/>
      <c r="H506" s="468" t="s">
        <v>2937</v>
      </c>
      <c r="I506" s="468" t="s">
        <v>2937</v>
      </c>
      <c r="J506" s="468" t="s">
        <v>2937</v>
      </c>
      <c r="K506" s="468" t="s">
        <v>1541</v>
      </c>
      <c r="L506" s="468" t="s">
        <v>2938</v>
      </c>
      <c r="M506" s="468" t="s">
        <v>2938</v>
      </c>
      <c r="N506" s="468" t="s">
        <v>2937</v>
      </c>
      <c r="O506" s="469"/>
      <c r="P506" s="379">
        <v>0</v>
      </c>
      <c r="Q506" s="379">
        <v>0</v>
      </c>
      <c r="R506" s="379">
        <v>0</v>
      </c>
      <c r="S506" s="379">
        <v>0</v>
      </c>
      <c r="T506" s="379">
        <v>0</v>
      </c>
      <c r="U506" s="379">
        <v>0</v>
      </c>
      <c r="V506" s="379">
        <v>0</v>
      </c>
      <c r="W506" s="379">
        <v>0</v>
      </c>
      <c r="X506" s="379">
        <v>0</v>
      </c>
      <c r="Y506" s="379">
        <v>0</v>
      </c>
      <c r="Z506" s="379">
        <v>0</v>
      </c>
      <c r="AA506" s="379">
        <v>0</v>
      </c>
      <c r="AB506" s="379">
        <v>0</v>
      </c>
      <c r="AC506" s="379"/>
      <c r="AD506" s="379"/>
      <c r="AE506" s="379">
        <v>0</v>
      </c>
      <c r="AF506" s="481"/>
      <c r="AG506" s="482"/>
      <c r="AH506" s="471"/>
      <c r="AI506" s="471"/>
      <c r="AJ506" s="471"/>
      <c r="AK506" s="472">
        <v>0</v>
      </c>
      <c r="AL506" s="471">
        <v>0</v>
      </c>
      <c r="AM506" s="473"/>
      <c r="AN506" s="471"/>
      <c r="AO506" s="474">
        <v>0</v>
      </c>
      <c r="AP506" s="475"/>
      <c r="AQ506" s="476">
        <v>0</v>
      </c>
      <c r="AR506" s="471"/>
      <c r="AS506" s="471"/>
      <c r="AT506" s="471"/>
      <c r="AU506" s="471">
        <v>0</v>
      </c>
      <c r="AV506" s="477">
        <v>0</v>
      </c>
      <c r="AW506" s="471"/>
      <c r="AX506" s="471"/>
      <c r="AY506" s="473">
        <v>0</v>
      </c>
      <c r="AZ506" s="478" t="s">
        <v>2916</v>
      </c>
      <c r="BA506" s="479">
        <v>0</v>
      </c>
      <c r="BC506" s="468" t="s">
        <v>2937</v>
      </c>
      <c r="BD506" s="468" t="s">
        <v>2937</v>
      </c>
      <c r="BE506" s="468" t="s">
        <v>2937</v>
      </c>
      <c r="BF506" s="468" t="s">
        <v>1541</v>
      </c>
      <c r="BG506" s="468" t="s">
        <v>2938</v>
      </c>
      <c r="BH506" s="468" t="s">
        <v>2938</v>
      </c>
      <c r="BI506" s="468" t="s">
        <v>2937</v>
      </c>
      <c r="BK506" s="468" t="b">
        <v>1</v>
      </c>
      <c r="BL506" s="468" t="b">
        <v>1</v>
      </c>
      <c r="BM506" s="468" t="b">
        <v>1</v>
      </c>
      <c r="BN506" s="468" t="b">
        <v>1</v>
      </c>
      <c r="BO506" s="468" t="b">
        <v>1</v>
      </c>
      <c r="BP506" s="468" t="b">
        <v>1</v>
      </c>
      <c r="BQ506" s="468" t="b">
        <v>1</v>
      </c>
      <c r="BS506" s="466"/>
    </row>
    <row r="507" spans="1:71" s="480" customFormat="1" ht="12" customHeight="1" x14ac:dyDescent="0.2">
      <c r="A507" s="496">
        <v>18230831</v>
      </c>
      <c r="B507" s="497" t="s">
        <v>3413</v>
      </c>
      <c r="C507" s="466" t="s">
        <v>2031</v>
      </c>
      <c r="D507" s="467" t="s">
        <v>1541</v>
      </c>
      <c r="E507" s="705"/>
      <c r="F507" s="466"/>
      <c r="G507" s="467"/>
      <c r="H507" s="468" t="s">
        <v>2937</v>
      </c>
      <c r="I507" s="468" t="s">
        <v>2937</v>
      </c>
      <c r="J507" s="468" t="s">
        <v>2937</v>
      </c>
      <c r="K507" s="468" t="s">
        <v>1541</v>
      </c>
      <c r="L507" s="468" t="s">
        <v>2938</v>
      </c>
      <c r="M507" s="468" t="s">
        <v>2938</v>
      </c>
      <c r="N507" s="468" t="s">
        <v>2937</v>
      </c>
      <c r="O507" s="469"/>
      <c r="P507" s="379">
        <v>0</v>
      </c>
      <c r="Q507" s="379">
        <v>0</v>
      </c>
      <c r="R507" s="379">
        <v>0</v>
      </c>
      <c r="S507" s="379">
        <v>0</v>
      </c>
      <c r="T507" s="379">
        <v>0</v>
      </c>
      <c r="U507" s="379">
        <v>0</v>
      </c>
      <c r="V507" s="379">
        <v>0</v>
      </c>
      <c r="W507" s="379">
        <v>0</v>
      </c>
      <c r="X507" s="379">
        <v>0</v>
      </c>
      <c r="Y507" s="379">
        <v>0</v>
      </c>
      <c r="Z507" s="379">
        <v>0</v>
      </c>
      <c r="AA507" s="379">
        <v>0</v>
      </c>
      <c r="AB507" s="379">
        <v>0</v>
      </c>
      <c r="AC507" s="379"/>
      <c r="AD507" s="379"/>
      <c r="AE507" s="379">
        <v>0</v>
      </c>
      <c r="AF507" s="481"/>
      <c r="AG507" s="482"/>
      <c r="AH507" s="471"/>
      <c r="AI507" s="471"/>
      <c r="AJ507" s="471"/>
      <c r="AK507" s="472">
        <v>0</v>
      </c>
      <c r="AL507" s="471">
        <v>0</v>
      </c>
      <c r="AM507" s="473"/>
      <c r="AN507" s="471"/>
      <c r="AO507" s="474">
        <v>0</v>
      </c>
      <c r="AP507" s="475"/>
      <c r="AQ507" s="476">
        <v>0</v>
      </c>
      <c r="AR507" s="471"/>
      <c r="AS507" s="471"/>
      <c r="AT507" s="471"/>
      <c r="AU507" s="471">
        <v>0</v>
      </c>
      <c r="AV507" s="477">
        <v>0</v>
      </c>
      <c r="AW507" s="471"/>
      <c r="AX507" s="471"/>
      <c r="AY507" s="473">
        <v>0</v>
      </c>
      <c r="AZ507" s="478" t="s">
        <v>2916</v>
      </c>
      <c r="BA507" s="479">
        <v>0</v>
      </c>
      <c r="BC507" s="468" t="s">
        <v>2937</v>
      </c>
      <c r="BD507" s="468" t="s">
        <v>2937</v>
      </c>
      <c r="BE507" s="468" t="s">
        <v>2937</v>
      </c>
      <c r="BF507" s="468" t="s">
        <v>1541</v>
      </c>
      <c r="BG507" s="468" t="s">
        <v>2938</v>
      </c>
      <c r="BH507" s="468" t="s">
        <v>2938</v>
      </c>
      <c r="BI507" s="468" t="s">
        <v>2937</v>
      </c>
      <c r="BK507" s="468" t="b">
        <v>1</v>
      </c>
      <c r="BL507" s="468" t="b">
        <v>1</v>
      </c>
      <c r="BM507" s="468" t="b">
        <v>1</v>
      </c>
      <c r="BN507" s="468" t="b">
        <v>1</v>
      </c>
      <c r="BO507" s="468" t="b">
        <v>1</v>
      </c>
      <c r="BP507" s="468" t="b">
        <v>1</v>
      </c>
      <c r="BQ507" s="468" t="b">
        <v>1</v>
      </c>
      <c r="BS507" s="466"/>
    </row>
    <row r="508" spans="1:71" s="480" customFormat="1" ht="12" customHeight="1" x14ac:dyDescent="0.2">
      <c r="A508" s="496">
        <v>18230841</v>
      </c>
      <c r="B508" s="497" t="s">
        <v>3414</v>
      </c>
      <c r="C508" s="466" t="s">
        <v>2032</v>
      </c>
      <c r="D508" s="467" t="s">
        <v>1541</v>
      </c>
      <c r="E508" s="705"/>
      <c r="F508" s="466"/>
      <c r="G508" s="467"/>
      <c r="H508" s="468" t="s">
        <v>2937</v>
      </c>
      <c r="I508" s="468" t="s">
        <v>2937</v>
      </c>
      <c r="J508" s="468" t="s">
        <v>2937</v>
      </c>
      <c r="K508" s="468" t="s">
        <v>1541</v>
      </c>
      <c r="L508" s="468" t="s">
        <v>2938</v>
      </c>
      <c r="M508" s="468" t="s">
        <v>2938</v>
      </c>
      <c r="N508" s="468" t="s">
        <v>2937</v>
      </c>
      <c r="O508" s="469"/>
      <c r="P508" s="379">
        <v>0</v>
      </c>
      <c r="Q508" s="379">
        <v>0</v>
      </c>
      <c r="R508" s="379">
        <v>0</v>
      </c>
      <c r="S508" s="379">
        <v>0</v>
      </c>
      <c r="T508" s="379">
        <v>0</v>
      </c>
      <c r="U508" s="379">
        <v>0</v>
      </c>
      <c r="V508" s="379">
        <v>0</v>
      </c>
      <c r="W508" s="379">
        <v>0</v>
      </c>
      <c r="X508" s="379">
        <v>0</v>
      </c>
      <c r="Y508" s="379">
        <v>0</v>
      </c>
      <c r="Z508" s="379">
        <v>0</v>
      </c>
      <c r="AA508" s="379">
        <v>0</v>
      </c>
      <c r="AB508" s="379">
        <v>0</v>
      </c>
      <c r="AC508" s="379"/>
      <c r="AD508" s="379"/>
      <c r="AE508" s="379">
        <v>0</v>
      </c>
      <c r="AF508" s="481"/>
      <c r="AG508" s="482"/>
      <c r="AH508" s="471"/>
      <c r="AI508" s="471"/>
      <c r="AJ508" s="471"/>
      <c r="AK508" s="472">
        <v>0</v>
      </c>
      <c r="AL508" s="471">
        <v>0</v>
      </c>
      <c r="AM508" s="473"/>
      <c r="AN508" s="471"/>
      <c r="AO508" s="474">
        <v>0</v>
      </c>
      <c r="AP508" s="475"/>
      <c r="AQ508" s="476">
        <v>0</v>
      </c>
      <c r="AR508" s="471"/>
      <c r="AS508" s="471"/>
      <c r="AT508" s="471"/>
      <c r="AU508" s="471">
        <v>0</v>
      </c>
      <c r="AV508" s="477">
        <v>0</v>
      </c>
      <c r="AW508" s="471"/>
      <c r="AX508" s="471"/>
      <c r="AY508" s="473">
        <v>0</v>
      </c>
      <c r="AZ508" s="478" t="s">
        <v>2916</v>
      </c>
      <c r="BA508" s="479">
        <v>0</v>
      </c>
      <c r="BC508" s="468" t="s">
        <v>2937</v>
      </c>
      <c r="BD508" s="468" t="s">
        <v>2937</v>
      </c>
      <c r="BE508" s="468" t="s">
        <v>2937</v>
      </c>
      <c r="BF508" s="468" t="s">
        <v>1541</v>
      </c>
      <c r="BG508" s="468" t="s">
        <v>2938</v>
      </c>
      <c r="BH508" s="468" t="s">
        <v>2938</v>
      </c>
      <c r="BI508" s="468" t="s">
        <v>2937</v>
      </c>
      <c r="BK508" s="468" t="b">
        <v>1</v>
      </c>
      <c r="BL508" s="468" t="b">
        <v>1</v>
      </c>
      <c r="BM508" s="468" t="b">
        <v>1</v>
      </c>
      <c r="BN508" s="468" t="b">
        <v>1</v>
      </c>
      <c r="BO508" s="468" t="b">
        <v>1</v>
      </c>
      <c r="BP508" s="468" t="b">
        <v>1</v>
      </c>
      <c r="BQ508" s="468" t="b">
        <v>1</v>
      </c>
      <c r="BS508" s="466"/>
    </row>
    <row r="509" spans="1:71" s="480" customFormat="1" ht="12" customHeight="1" x14ac:dyDescent="0.2">
      <c r="A509" s="383">
        <v>18230851</v>
      </c>
      <c r="B509" s="384" t="s">
        <v>3415</v>
      </c>
      <c r="C509" s="466" t="s">
        <v>2033</v>
      </c>
      <c r="D509" s="467" t="s">
        <v>1541</v>
      </c>
      <c r="E509" s="705"/>
      <c r="F509" s="466"/>
      <c r="G509" s="467"/>
      <c r="H509" s="468" t="s">
        <v>2937</v>
      </c>
      <c r="I509" s="468" t="s">
        <v>2937</v>
      </c>
      <c r="J509" s="468" t="s">
        <v>2937</v>
      </c>
      <c r="K509" s="468" t="s">
        <v>1541</v>
      </c>
      <c r="L509" s="468" t="s">
        <v>2938</v>
      </c>
      <c r="M509" s="468" t="s">
        <v>2938</v>
      </c>
      <c r="N509" s="468" t="s">
        <v>2937</v>
      </c>
      <c r="O509" s="469"/>
      <c r="P509" s="379">
        <v>0</v>
      </c>
      <c r="Q509" s="379">
        <v>0</v>
      </c>
      <c r="R509" s="379">
        <v>0</v>
      </c>
      <c r="S509" s="379">
        <v>0</v>
      </c>
      <c r="T509" s="379">
        <v>0</v>
      </c>
      <c r="U509" s="379">
        <v>0</v>
      </c>
      <c r="V509" s="379">
        <v>0</v>
      </c>
      <c r="W509" s="379">
        <v>0</v>
      </c>
      <c r="X509" s="379">
        <v>0</v>
      </c>
      <c r="Y509" s="379">
        <v>0</v>
      </c>
      <c r="Z509" s="379">
        <v>0</v>
      </c>
      <c r="AA509" s="379">
        <v>0</v>
      </c>
      <c r="AB509" s="379">
        <v>0</v>
      </c>
      <c r="AC509" s="379"/>
      <c r="AD509" s="379"/>
      <c r="AE509" s="379">
        <v>0</v>
      </c>
      <c r="AF509" s="481"/>
      <c r="AG509" s="482"/>
      <c r="AH509" s="471"/>
      <c r="AI509" s="471"/>
      <c r="AJ509" s="471"/>
      <c r="AK509" s="472">
        <v>0</v>
      </c>
      <c r="AL509" s="471">
        <v>0</v>
      </c>
      <c r="AM509" s="473"/>
      <c r="AN509" s="471"/>
      <c r="AO509" s="474">
        <v>0</v>
      </c>
      <c r="AP509" s="475"/>
      <c r="AQ509" s="476">
        <v>0</v>
      </c>
      <c r="AR509" s="471"/>
      <c r="AS509" s="471"/>
      <c r="AT509" s="471"/>
      <c r="AU509" s="471">
        <v>0</v>
      </c>
      <c r="AV509" s="477">
        <v>0</v>
      </c>
      <c r="AW509" s="471"/>
      <c r="AX509" s="471"/>
      <c r="AY509" s="473">
        <v>0</v>
      </c>
      <c r="AZ509" s="478" t="s">
        <v>2916</v>
      </c>
      <c r="BA509" s="479">
        <v>0</v>
      </c>
      <c r="BC509" s="468" t="s">
        <v>2937</v>
      </c>
      <c r="BD509" s="468" t="s">
        <v>2937</v>
      </c>
      <c r="BE509" s="468" t="s">
        <v>2937</v>
      </c>
      <c r="BF509" s="468" t="s">
        <v>1541</v>
      </c>
      <c r="BG509" s="468" t="s">
        <v>2938</v>
      </c>
      <c r="BH509" s="468" t="s">
        <v>2938</v>
      </c>
      <c r="BI509" s="468" t="s">
        <v>2937</v>
      </c>
      <c r="BK509" s="468" t="b">
        <v>1</v>
      </c>
      <c r="BL509" s="468" t="b">
        <v>1</v>
      </c>
      <c r="BM509" s="468" t="b">
        <v>1</v>
      </c>
      <c r="BN509" s="468" t="b">
        <v>1</v>
      </c>
      <c r="BO509" s="468" t="b">
        <v>1</v>
      </c>
      <c r="BP509" s="468" t="b">
        <v>1</v>
      </c>
      <c r="BQ509" s="468" t="b">
        <v>1</v>
      </c>
      <c r="BS509" s="466"/>
    </row>
    <row r="510" spans="1:71" s="480" customFormat="1" ht="12" customHeight="1" x14ac:dyDescent="0.2">
      <c r="A510" s="383">
        <v>18230861</v>
      </c>
      <c r="B510" s="384" t="s">
        <v>3416</v>
      </c>
      <c r="C510" s="466" t="s">
        <v>2034</v>
      </c>
      <c r="D510" s="467" t="s">
        <v>1541</v>
      </c>
      <c r="E510" s="705"/>
      <c r="F510" s="466"/>
      <c r="G510" s="467"/>
      <c r="H510" s="468" t="s">
        <v>2937</v>
      </c>
      <c r="I510" s="468" t="s">
        <v>2937</v>
      </c>
      <c r="J510" s="468" t="s">
        <v>2937</v>
      </c>
      <c r="K510" s="468" t="s">
        <v>1541</v>
      </c>
      <c r="L510" s="468" t="s">
        <v>2938</v>
      </c>
      <c r="M510" s="468" t="s">
        <v>2938</v>
      </c>
      <c r="N510" s="468" t="s">
        <v>2937</v>
      </c>
      <c r="O510" s="469"/>
      <c r="P510" s="379">
        <v>0</v>
      </c>
      <c r="Q510" s="379">
        <v>0</v>
      </c>
      <c r="R510" s="379">
        <v>0</v>
      </c>
      <c r="S510" s="379">
        <v>0</v>
      </c>
      <c r="T510" s="379">
        <v>0</v>
      </c>
      <c r="U510" s="379">
        <v>0</v>
      </c>
      <c r="V510" s="379">
        <v>0</v>
      </c>
      <c r="W510" s="379">
        <v>0</v>
      </c>
      <c r="X510" s="379">
        <v>0</v>
      </c>
      <c r="Y510" s="379">
        <v>0</v>
      </c>
      <c r="Z510" s="379">
        <v>0</v>
      </c>
      <c r="AA510" s="379">
        <v>0</v>
      </c>
      <c r="AB510" s="379">
        <v>0</v>
      </c>
      <c r="AC510" s="379"/>
      <c r="AD510" s="379"/>
      <c r="AE510" s="379">
        <v>0</v>
      </c>
      <c r="AF510" s="481"/>
      <c r="AG510" s="482"/>
      <c r="AH510" s="471"/>
      <c r="AI510" s="471"/>
      <c r="AJ510" s="471"/>
      <c r="AK510" s="472">
        <v>0</v>
      </c>
      <c r="AL510" s="471">
        <v>0</v>
      </c>
      <c r="AM510" s="473"/>
      <c r="AN510" s="471"/>
      <c r="AO510" s="474">
        <v>0</v>
      </c>
      <c r="AP510" s="475"/>
      <c r="AQ510" s="476">
        <v>0</v>
      </c>
      <c r="AR510" s="471"/>
      <c r="AS510" s="471"/>
      <c r="AT510" s="471"/>
      <c r="AU510" s="471">
        <v>0</v>
      </c>
      <c r="AV510" s="477">
        <v>0</v>
      </c>
      <c r="AW510" s="471"/>
      <c r="AX510" s="471"/>
      <c r="AY510" s="473">
        <v>0</v>
      </c>
      <c r="AZ510" s="478" t="s">
        <v>2916</v>
      </c>
      <c r="BA510" s="479">
        <v>0</v>
      </c>
      <c r="BC510" s="468" t="s">
        <v>2937</v>
      </c>
      <c r="BD510" s="468" t="s">
        <v>2937</v>
      </c>
      <c r="BE510" s="468" t="s">
        <v>2937</v>
      </c>
      <c r="BF510" s="468" t="s">
        <v>1541</v>
      </c>
      <c r="BG510" s="468" t="s">
        <v>2938</v>
      </c>
      <c r="BH510" s="468" t="s">
        <v>2938</v>
      </c>
      <c r="BI510" s="468" t="s">
        <v>2937</v>
      </c>
      <c r="BK510" s="468" t="b">
        <v>1</v>
      </c>
      <c r="BL510" s="468" t="b">
        <v>1</v>
      </c>
      <c r="BM510" s="468" t="b">
        <v>1</v>
      </c>
      <c r="BN510" s="468" t="b">
        <v>1</v>
      </c>
      <c r="BO510" s="468" t="b">
        <v>1</v>
      </c>
      <c r="BP510" s="468" t="b">
        <v>1</v>
      </c>
      <c r="BQ510" s="468" t="b">
        <v>1</v>
      </c>
      <c r="BS510" s="466"/>
    </row>
    <row r="511" spans="1:71" s="480" customFormat="1" ht="12" customHeight="1" x14ac:dyDescent="0.2">
      <c r="A511" s="383">
        <v>18230871</v>
      </c>
      <c r="B511" s="384" t="s">
        <v>3417</v>
      </c>
      <c r="C511" s="466" t="s">
        <v>2035</v>
      </c>
      <c r="D511" s="467" t="s">
        <v>1541</v>
      </c>
      <c r="E511" s="705"/>
      <c r="F511" s="466"/>
      <c r="G511" s="467"/>
      <c r="H511" s="468" t="s">
        <v>2937</v>
      </c>
      <c r="I511" s="468" t="s">
        <v>2937</v>
      </c>
      <c r="J511" s="468" t="s">
        <v>2937</v>
      </c>
      <c r="K511" s="468" t="s">
        <v>1541</v>
      </c>
      <c r="L511" s="468" t="s">
        <v>2938</v>
      </c>
      <c r="M511" s="468" t="s">
        <v>2938</v>
      </c>
      <c r="N511" s="468" t="s">
        <v>2937</v>
      </c>
      <c r="O511" s="469"/>
      <c r="P511" s="379">
        <v>0</v>
      </c>
      <c r="Q511" s="379">
        <v>0</v>
      </c>
      <c r="R511" s="379">
        <v>0</v>
      </c>
      <c r="S511" s="379">
        <v>0</v>
      </c>
      <c r="T511" s="379">
        <v>0</v>
      </c>
      <c r="U511" s="379">
        <v>0</v>
      </c>
      <c r="V511" s="379">
        <v>0</v>
      </c>
      <c r="W511" s="379">
        <v>0</v>
      </c>
      <c r="X511" s="379">
        <v>0</v>
      </c>
      <c r="Y511" s="379">
        <v>0</v>
      </c>
      <c r="Z511" s="379">
        <v>0</v>
      </c>
      <c r="AA511" s="379">
        <v>0</v>
      </c>
      <c r="AB511" s="379">
        <v>0</v>
      </c>
      <c r="AC511" s="379"/>
      <c r="AD511" s="379"/>
      <c r="AE511" s="379">
        <v>0</v>
      </c>
      <c r="AF511" s="481"/>
      <c r="AG511" s="482"/>
      <c r="AH511" s="471"/>
      <c r="AI511" s="471"/>
      <c r="AJ511" s="471"/>
      <c r="AK511" s="472">
        <v>0</v>
      </c>
      <c r="AL511" s="471">
        <v>0</v>
      </c>
      <c r="AM511" s="473"/>
      <c r="AN511" s="471"/>
      <c r="AO511" s="474">
        <v>0</v>
      </c>
      <c r="AP511" s="475"/>
      <c r="AQ511" s="476">
        <v>0</v>
      </c>
      <c r="AR511" s="471"/>
      <c r="AS511" s="471"/>
      <c r="AT511" s="471"/>
      <c r="AU511" s="471">
        <v>0</v>
      </c>
      <c r="AV511" s="477">
        <v>0</v>
      </c>
      <c r="AW511" s="471"/>
      <c r="AX511" s="471"/>
      <c r="AY511" s="473">
        <v>0</v>
      </c>
      <c r="AZ511" s="478" t="s">
        <v>2916</v>
      </c>
      <c r="BA511" s="479">
        <v>0</v>
      </c>
      <c r="BC511" s="468" t="s">
        <v>2937</v>
      </c>
      <c r="BD511" s="468" t="s">
        <v>2937</v>
      </c>
      <c r="BE511" s="468" t="s">
        <v>2937</v>
      </c>
      <c r="BF511" s="468" t="s">
        <v>1541</v>
      </c>
      <c r="BG511" s="468" t="s">
        <v>2938</v>
      </c>
      <c r="BH511" s="468" t="s">
        <v>2938</v>
      </c>
      <c r="BI511" s="468" t="s">
        <v>2937</v>
      </c>
      <c r="BK511" s="468" t="b">
        <v>1</v>
      </c>
      <c r="BL511" s="468" t="b">
        <v>1</v>
      </c>
      <c r="BM511" s="468" t="b">
        <v>1</v>
      </c>
      <c r="BN511" s="468" t="b">
        <v>1</v>
      </c>
      <c r="BO511" s="468" t="b">
        <v>1</v>
      </c>
      <c r="BP511" s="468" t="b">
        <v>1</v>
      </c>
      <c r="BQ511" s="468" t="b">
        <v>1</v>
      </c>
      <c r="BS511" s="466"/>
    </row>
    <row r="512" spans="1:71" s="480" customFormat="1" ht="12" customHeight="1" x14ac:dyDescent="0.2">
      <c r="A512" s="383">
        <v>18230881</v>
      </c>
      <c r="B512" s="384" t="s">
        <v>3418</v>
      </c>
      <c r="C512" s="466" t="s">
        <v>2036</v>
      </c>
      <c r="D512" s="467" t="s">
        <v>1541</v>
      </c>
      <c r="E512" s="705"/>
      <c r="F512" s="466"/>
      <c r="G512" s="467"/>
      <c r="H512" s="468" t="s">
        <v>2937</v>
      </c>
      <c r="I512" s="468" t="s">
        <v>2937</v>
      </c>
      <c r="J512" s="468" t="s">
        <v>2937</v>
      </c>
      <c r="K512" s="468" t="s">
        <v>1541</v>
      </c>
      <c r="L512" s="468" t="s">
        <v>2938</v>
      </c>
      <c r="M512" s="468" t="s">
        <v>2938</v>
      </c>
      <c r="N512" s="468" t="s">
        <v>2937</v>
      </c>
      <c r="O512" s="469"/>
      <c r="P512" s="379">
        <v>0</v>
      </c>
      <c r="Q512" s="379">
        <v>0</v>
      </c>
      <c r="R512" s="379">
        <v>0</v>
      </c>
      <c r="S512" s="379">
        <v>0</v>
      </c>
      <c r="T512" s="379">
        <v>0</v>
      </c>
      <c r="U512" s="379">
        <v>0</v>
      </c>
      <c r="V512" s="379">
        <v>0</v>
      </c>
      <c r="W512" s="379">
        <v>0</v>
      </c>
      <c r="X512" s="379">
        <v>0</v>
      </c>
      <c r="Y512" s="379">
        <v>0</v>
      </c>
      <c r="Z512" s="379">
        <v>0</v>
      </c>
      <c r="AA512" s="379">
        <v>0</v>
      </c>
      <c r="AB512" s="379">
        <v>0</v>
      </c>
      <c r="AC512" s="379"/>
      <c r="AD512" s="379"/>
      <c r="AE512" s="379">
        <v>0</v>
      </c>
      <c r="AF512" s="481"/>
      <c r="AG512" s="482"/>
      <c r="AH512" s="471"/>
      <c r="AI512" s="471"/>
      <c r="AJ512" s="471"/>
      <c r="AK512" s="472">
        <v>0</v>
      </c>
      <c r="AL512" s="471">
        <v>0</v>
      </c>
      <c r="AM512" s="473"/>
      <c r="AN512" s="471"/>
      <c r="AO512" s="474">
        <v>0</v>
      </c>
      <c r="AP512" s="475"/>
      <c r="AQ512" s="476">
        <v>0</v>
      </c>
      <c r="AR512" s="471"/>
      <c r="AS512" s="471"/>
      <c r="AT512" s="471"/>
      <c r="AU512" s="471">
        <v>0</v>
      </c>
      <c r="AV512" s="477">
        <v>0</v>
      </c>
      <c r="AW512" s="471"/>
      <c r="AX512" s="471"/>
      <c r="AY512" s="473">
        <v>0</v>
      </c>
      <c r="AZ512" s="478" t="s">
        <v>2916</v>
      </c>
      <c r="BA512" s="479">
        <v>0</v>
      </c>
      <c r="BC512" s="468" t="s">
        <v>2937</v>
      </c>
      <c r="BD512" s="468" t="s">
        <v>2937</v>
      </c>
      <c r="BE512" s="468" t="s">
        <v>2937</v>
      </c>
      <c r="BF512" s="468" t="s">
        <v>1541</v>
      </c>
      <c r="BG512" s="468" t="s">
        <v>2938</v>
      </c>
      <c r="BH512" s="468" t="s">
        <v>2938</v>
      </c>
      <c r="BI512" s="468" t="s">
        <v>2937</v>
      </c>
      <c r="BK512" s="468" t="b">
        <v>1</v>
      </c>
      <c r="BL512" s="468" t="b">
        <v>1</v>
      </c>
      <c r="BM512" s="468" t="b">
        <v>1</v>
      </c>
      <c r="BN512" s="468" t="b">
        <v>1</v>
      </c>
      <c r="BO512" s="468" t="b">
        <v>1</v>
      </c>
      <c r="BP512" s="468" t="b">
        <v>1</v>
      </c>
      <c r="BQ512" s="468" t="b">
        <v>1</v>
      </c>
      <c r="BS512" s="466"/>
    </row>
    <row r="513" spans="1:146" s="480" customFormat="1" ht="12" customHeight="1" x14ac:dyDescent="0.2">
      <c r="A513" s="383">
        <v>18230891</v>
      </c>
      <c r="B513" s="384" t="s">
        <v>3419</v>
      </c>
      <c r="C513" s="466" t="s">
        <v>2037</v>
      </c>
      <c r="D513" s="467" t="s">
        <v>1541</v>
      </c>
      <c r="E513" s="705"/>
      <c r="F513" s="466"/>
      <c r="G513" s="467"/>
      <c r="H513" s="468" t="s">
        <v>2937</v>
      </c>
      <c r="I513" s="468" t="s">
        <v>2937</v>
      </c>
      <c r="J513" s="468" t="s">
        <v>2937</v>
      </c>
      <c r="K513" s="468" t="s">
        <v>1541</v>
      </c>
      <c r="L513" s="468" t="s">
        <v>2938</v>
      </c>
      <c r="M513" s="468" t="s">
        <v>2938</v>
      </c>
      <c r="N513" s="468" t="s">
        <v>2937</v>
      </c>
      <c r="O513" s="469"/>
      <c r="P513" s="379">
        <v>0</v>
      </c>
      <c r="Q513" s="379">
        <v>0</v>
      </c>
      <c r="R513" s="379">
        <v>0</v>
      </c>
      <c r="S513" s="379">
        <v>0</v>
      </c>
      <c r="T513" s="379">
        <v>0</v>
      </c>
      <c r="U513" s="379">
        <v>0</v>
      </c>
      <c r="V513" s="379">
        <v>0</v>
      </c>
      <c r="W513" s="379">
        <v>0</v>
      </c>
      <c r="X513" s="379">
        <v>0</v>
      </c>
      <c r="Y513" s="379">
        <v>0</v>
      </c>
      <c r="Z513" s="379">
        <v>0</v>
      </c>
      <c r="AA513" s="379">
        <v>0</v>
      </c>
      <c r="AB513" s="379">
        <v>0</v>
      </c>
      <c r="AC513" s="379"/>
      <c r="AD513" s="379"/>
      <c r="AE513" s="379">
        <v>0</v>
      </c>
      <c r="AF513" s="481"/>
      <c r="AG513" s="482"/>
      <c r="AH513" s="411"/>
      <c r="AI513" s="471"/>
      <c r="AJ513" s="471"/>
      <c r="AK513" s="472">
        <v>0</v>
      </c>
      <c r="AL513" s="471">
        <v>0</v>
      </c>
      <c r="AM513" s="412"/>
      <c r="AN513" s="411"/>
      <c r="AO513" s="474">
        <v>0</v>
      </c>
      <c r="AP513" s="475"/>
      <c r="AQ513" s="476">
        <v>0</v>
      </c>
      <c r="AR513" s="411"/>
      <c r="AS513" s="471"/>
      <c r="AT513" s="471"/>
      <c r="AU513" s="471">
        <v>0</v>
      </c>
      <c r="AV513" s="477">
        <v>0</v>
      </c>
      <c r="AW513" s="411"/>
      <c r="AX513" s="411"/>
      <c r="AY513" s="473">
        <v>0</v>
      </c>
      <c r="AZ513" s="478" t="s">
        <v>2916</v>
      </c>
      <c r="BA513" s="479">
        <v>0</v>
      </c>
      <c r="BB513" s="413"/>
      <c r="BC513" s="468" t="s">
        <v>2937</v>
      </c>
      <c r="BD513" s="468" t="s">
        <v>2937</v>
      </c>
      <c r="BE513" s="468" t="s">
        <v>2937</v>
      </c>
      <c r="BF513" s="468" t="s">
        <v>1541</v>
      </c>
      <c r="BG513" s="468" t="s">
        <v>2938</v>
      </c>
      <c r="BH513" s="468" t="s">
        <v>2938</v>
      </c>
      <c r="BI513" s="468" t="s">
        <v>2937</v>
      </c>
      <c r="BJ513" s="413"/>
      <c r="BK513" s="468" t="b">
        <v>1</v>
      </c>
      <c r="BL513" s="468" t="b">
        <v>1</v>
      </c>
      <c r="BM513" s="468" t="b">
        <v>1</v>
      </c>
      <c r="BN513" s="468" t="b">
        <v>1</v>
      </c>
      <c r="BO513" s="468" t="b">
        <v>1</v>
      </c>
      <c r="BP513" s="468" t="b">
        <v>1</v>
      </c>
      <c r="BQ513" s="468" t="b">
        <v>1</v>
      </c>
      <c r="BR513" s="413"/>
      <c r="BS513" s="529"/>
      <c r="BT513" s="413"/>
      <c r="BU513" s="413"/>
      <c r="BV513" s="413"/>
      <c r="BW513" s="413"/>
      <c r="BX513" s="413"/>
      <c r="BY513" s="413"/>
      <c r="BZ513" s="413"/>
      <c r="CA513" s="413"/>
      <c r="CB513" s="413"/>
      <c r="CC513" s="413"/>
      <c r="CD513" s="413"/>
      <c r="CE513" s="413"/>
      <c r="CF513" s="413"/>
      <c r="CG513" s="413"/>
      <c r="CH513" s="413"/>
      <c r="CI513" s="413"/>
      <c r="CJ513" s="413"/>
      <c r="CK513" s="413"/>
      <c r="CL513" s="413"/>
      <c r="CM513" s="413"/>
      <c r="CN513" s="413"/>
      <c r="CO513" s="413"/>
      <c r="CP513" s="413"/>
      <c r="CQ513" s="413"/>
      <c r="CR513" s="413"/>
      <c r="CS513" s="413"/>
      <c r="CT513" s="413"/>
      <c r="CU513" s="413"/>
      <c r="CV513" s="413"/>
      <c r="CW513" s="413"/>
      <c r="CX513" s="413"/>
      <c r="CY513" s="413"/>
      <c r="CZ513" s="413"/>
      <c r="DA513" s="413"/>
      <c r="DB513" s="413"/>
      <c r="DC513" s="413"/>
      <c r="DD513" s="413"/>
      <c r="DE513" s="413"/>
      <c r="DF513" s="413"/>
      <c r="DG513" s="413"/>
      <c r="DH513" s="413"/>
      <c r="DI513" s="413"/>
      <c r="DJ513" s="413"/>
      <c r="DK513" s="413"/>
      <c r="DL513" s="413"/>
      <c r="DM513" s="413"/>
      <c r="DN513" s="413"/>
      <c r="DO513" s="413"/>
      <c r="DP513" s="413"/>
      <c r="DQ513" s="413"/>
      <c r="DR513" s="413"/>
      <c r="DS513" s="413"/>
      <c r="DT513" s="413"/>
      <c r="DU513" s="413"/>
      <c r="DV513" s="413"/>
      <c r="DW513" s="413"/>
      <c r="DX513" s="413"/>
      <c r="DY513" s="413"/>
      <c r="DZ513" s="413"/>
      <c r="EA513" s="413"/>
      <c r="EB513" s="413"/>
      <c r="EC513" s="413"/>
      <c r="ED513" s="413"/>
      <c r="EE513" s="413"/>
      <c r="EF513" s="413"/>
      <c r="EG513" s="413"/>
      <c r="EH513" s="413"/>
      <c r="EI513" s="413"/>
      <c r="EJ513" s="413"/>
      <c r="EK513" s="413"/>
      <c r="EL513" s="413"/>
      <c r="EM513" s="413"/>
      <c r="EN513" s="413"/>
      <c r="EO513" s="413"/>
      <c r="EP513" s="413"/>
    </row>
    <row r="514" spans="1:146" s="480" customFormat="1" ht="12" customHeight="1" x14ac:dyDescent="0.2">
      <c r="A514" s="496">
        <v>18230971</v>
      </c>
      <c r="B514" s="497" t="s">
        <v>3420</v>
      </c>
      <c r="C514" s="466" t="s">
        <v>2038</v>
      </c>
      <c r="D514" s="467" t="s">
        <v>1539</v>
      </c>
      <c r="E514" s="705"/>
      <c r="F514" s="466"/>
      <c r="G514" s="467"/>
      <c r="H514" s="468" t="s">
        <v>2937</v>
      </c>
      <c r="I514" s="468" t="s">
        <v>1539</v>
      </c>
      <c r="J514" s="468" t="s">
        <v>2937</v>
      </c>
      <c r="K514" s="468" t="s">
        <v>2937</v>
      </c>
      <c r="L514" s="468" t="s">
        <v>2938</v>
      </c>
      <c r="M514" s="468" t="s">
        <v>2938</v>
      </c>
      <c r="N514" s="468" t="s">
        <v>2937</v>
      </c>
      <c r="O514" s="469"/>
      <c r="P514" s="379">
        <v>0</v>
      </c>
      <c r="Q514" s="379">
        <v>0</v>
      </c>
      <c r="R514" s="379">
        <v>0</v>
      </c>
      <c r="S514" s="379">
        <v>0</v>
      </c>
      <c r="T514" s="379">
        <v>0</v>
      </c>
      <c r="U514" s="379">
        <v>0</v>
      </c>
      <c r="V514" s="379">
        <v>0</v>
      </c>
      <c r="W514" s="379">
        <v>0</v>
      </c>
      <c r="X514" s="379">
        <v>0</v>
      </c>
      <c r="Y514" s="379">
        <v>0</v>
      </c>
      <c r="Z514" s="379">
        <v>0</v>
      </c>
      <c r="AA514" s="379">
        <v>0</v>
      </c>
      <c r="AB514" s="379">
        <v>0</v>
      </c>
      <c r="AC514" s="379"/>
      <c r="AD514" s="379"/>
      <c r="AE514" s="379">
        <v>0</v>
      </c>
      <c r="AF514" s="481" t="s">
        <v>1992</v>
      </c>
      <c r="AG514" s="482"/>
      <c r="AH514" s="471"/>
      <c r="AI514" s="471">
        <v>0</v>
      </c>
      <c r="AJ514" s="471"/>
      <c r="AK514" s="472"/>
      <c r="AL514" s="471">
        <v>0</v>
      </c>
      <c r="AM514" s="473"/>
      <c r="AN514" s="471"/>
      <c r="AO514" s="474">
        <v>0</v>
      </c>
      <c r="AP514" s="475"/>
      <c r="AQ514" s="476">
        <v>0</v>
      </c>
      <c r="AR514" s="471"/>
      <c r="AS514" s="471">
        <v>0</v>
      </c>
      <c r="AT514" s="471"/>
      <c r="AU514" s="471"/>
      <c r="AV514" s="477">
        <v>0</v>
      </c>
      <c r="AW514" s="471"/>
      <c r="AX514" s="471"/>
      <c r="AY514" s="473">
        <v>0</v>
      </c>
      <c r="AZ514" s="478"/>
      <c r="BA514" s="479">
        <v>0</v>
      </c>
      <c r="BC514" s="468" t="s">
        <v>2937</v>
      </c>
      <c r="BD514" s="468" t="s">
        <v>1539</v>
      </c>
      <c r="BE514" s="468" t="s">
        <v>2937</v>
      </c>
      <c r="BF514" s="468" t="s">
        <v>2937</v>
      </c>
      <c r="BG514" s="468" t="s">
        <v>2938</v>
      </c>
      <c r="BH514" s="468" t="s">
        <v>2938</v>
      </c>
      <c r="BI514" s="468" t="s">
        <v>2937</v>
      </c>
      <c r="BK514" s="468" t="b">
        <v>1</v>
      </c>
      <c r="BL514" s="468" t="b">
        <v>1</v>
      </c>
      <c r="BM514" s="468" t="b">
        <v>1</v>
      </c>
      <c r="BN514" s="468" t="b">
        <v>1</v>
      </c>
      <c r="BO514" s="468" t="b">
        <v>1</v>
      </c>
      <c r="BP514" s="468" t="b">
        <v>1</v>
      </c>
      <c r="BQ514" s="468" t="b">
        <v>1</v>
      </c>
      <c r="BS514" s="466"/>
    </row>
    <row r="515" spans="1:146" s="480" customFormat="1" ht="12" customHeight="1" x14ac:dyDescent="0.2">
      <c r="A515" s="383">
        <v>18230981</v>
      </c>
      <c r="B515" s="384" t="s">
        <v>3421</v>
      </c>
      <c r="C515" s="466" t="s">
        <v>2039</v>
      </c>
      <c r="D515" s="467" t="s">
        <v>1541</v>
      </c>
      <c r="E515" s="705"/>
      <c r="F515" s="466"/>
      <c r="G515" s="467"/>
      <c r="H515" s="468" t="s">
        <v>2937</v>
      </c>
      <c r="I515" s="468" t="s">
        <v>2937</v>
      </c>
      <c r="J515" s="468" t="s">
        <v>2937</v>
      </c>
      <c r="K515" s="468" t="s">
        <v>1541</v>
      </c>
      <c r="L515" s="468" t="s">
        <v>2938</v>
      </c>
      <c r="M515" s="468" t="s">
        <v>2938</v>
      </c>
      <c r="N515" s="468" t="s">
        <v>2937</v>
      </c>
      <c r="O515" s="469"/>
      <c r="P515" s="379">
        <v>0</v>
      </c>
      <c r="Q515" s="379">
        <v>0</v>
      </c>
      <c r="R515" s="379">
        <v>0</v>
      </c>
      <c r="S515" s="379">
        <v>0</v>
      </c>
      <c r="T515" s="379">
        <v>0</v>
      </c>
      <c r="U515" s="379">
        <v>0</v>
      </c>
      <c r="V515" s="379">
        <v>0</v>
      </c>
      <c r="W515" s="379">
        <v>0</v>
      </c>
      <c r="X515" s="379">
        <v>0</v>
      </c>
      <c r="Y515" s="379">
        <v>0</v>
      </c>
      <c r="Z515" s="379">
        <v>0</v>
      </c>
      <c r="AA515" s="379">
        <v>0</v>
      </c>
      <c r="AB515" s="379">
        <v>0</v>
      </c>
      <c r="AC515" s="379"/>
      <c r="AD515" s="379"/>
      <c r="AE515" s="379">
        <v>0</v>
      </c>
      <c r="AF515" s="481"/>
      <c r="AG515" s="482"/>
      <c r="AH515" s="411"/>
      <c r="AI515" s="471"/>
      <c r="AJ515" s="471"/>
      <c r="AK515" s="472">
        <v>0</v>
      </c>
      <c r="AL515" s="471">
        <v>0</v>
      </c>
      <c r="AM515" s="412"/>
      <c r="AN515" s="411"/>
      <c r="AO515" s="474">
        <v>0</v>
      </c>
      <c r="AP515" s="475"/>
      <c r="AQ515" s="476">
        <v>0</v>
      </c>
      <c r="AR515" s="411"/>
      <c r="AS515" s="471"/>
      <c r="AT515" s="471"/>
      <c r="AU515" s="471">
        <v>0</v>
      </c>
      <c r="AV515" s="477">
        <v>0</v>
      </c>
      <c r="AW515" s="411"/>
      <c r="AX515" s="411"/>
      <c r="AY515" s="473">
        <v>0</v>
      </c>
      <c r="AZ515" s="478" t="s">
        <v>2916</v>
      </c>
      <c r="BA515" s="479">
        <v>0</v>
      </c>
      <c r="BB515" s="413"/>
      <c r="BC515" s="468" t="s">
        <v>2937</v>
      </c>
      <c r="BD515" s="468" t="s">
        <v>2937</v>
      </c>
      <c r="BE515" s="468" t="s">
        <v>2937</v>
      </c>
      <c r="BF515" s="468" t="s">
        <v>1541</v>
      </c>
      <c r="BG515" s="468" t="s">
        <v>2938</v>
      </c>
      <c r="BH515" s="468" t="s">
        <v>2938</v>
      </c>
      <c r="BI515" s="468" t="s">
        <v>2937</v>
      </c>
      <c r="BJ515" s="413"/>
      <c r="BK515" s="468" t="b">
        <v>1</v>
      </c>
      <c r="BL515" s="468" t="b">
        <v>1</v>
      </c>
      <c r="BM515" s="468" t="b">
        <v>1</v>
      </c>
      <c r="BN515" s="468" t="b">
        <v>1</v>
      </c>
      <c r="BO515" s="468" t="b">
        <v>1</v>
      </c>
      <c r="BP515" s="468" t="b">
        <v>1</v>
      </c>
      <c r="BQ515" s="468" t="b">
        <v>1</v>
      </c>
      <c r="BR515" s="413"/>
      <c r="BS515" s="529"/>
      <c r="BT515" s="413"/>
      <c r="BU515" s="413"/>
      <c r="BV515" s="413"/>
      <c r="BW515" s="413"/>
      <c r="BX515" s="413"/>
      <c r="BY515" s="413"/>
      <c r="BZ515" s="413"/>
      <c r="CA515" s="413"/>
      <c r="CB515" s="413"/>
      <c r="CC515" s="413"/>
      <c r="CD515" s="413"/>
      <c r="CE515" s="413"/>
      <c r="CF515" s="413"/>
      <c r="CG515" s="413"/>
      <c r="CH515" s="413"/>
      <c r="CI515" s="413"/>
      <c r="CJ515" s="413"/>
      <c r="CK515" s="413"/>
      <c r="CL515" s="413"/>
      <c r="CM515" s="413"/>
      <c r="CN515" s="413"/>
      <c r="CO515" s="413"/>
      <c r="CP515" s="413"/>
      <c r="CQ515" s="413"/>
      <c r="CR515" s="413"/>
      <c r="CS515" s="413"/>
      <c r="CT515" s="413"/>
      <c r="CU515" s="413"/>
      <c r="CV515" s="413"/>
      <c r="CW515" s="413"/>
      <c r="CX515" s="413"/>
      <c r="CY515" s="413"/>
      <c r="CZ515" s="413"/>
      <c r="DA515" s="413"/>
      <c r="DB515" s="413"/>
      <c r="DC515" s="413"/>
      <c r="DD515" s="413"/>
      <c r="DE515" s="413"/>
      <c r="DF515" s="413"/>
      <c r="DG515" s="413"/>
      <c r="DH515" s="413"/>
      <c r="DI515" s="413"/>
      <c r="DJ515" s="413"/>
      <c r="DK515" s="413"/>
      <c r="DL515" s="413"/>
      <c r="DM515" s="413"/>
      <c r="DN515" s="413"/>
      <c r="DO515" s="413"/>
      <c r="DP515" s="413"/>
      <c r="DQ515" s="413"/>
      <c r="DR515" s="413"/>
      <c r="DS515" s="413"/>
      <c r="DT515" s="413"/>
      <c r="DU515" s="413"/>
      <c r="DV515" s="413"/>
      <c r="DW515" s="413"/>
      <c r="DX515" s="413"/>
      <c r="DY515" s="413"/>
      <c r="DZ515" s="413"/>
      <c r="EA515" s="413"/>
      <c r="EB515" s="413"/>
      <c r="EC515" s="413"/>
      <c r="ED515" s="413"/>
      <c r="EE515" s="413"/>
      <c r="EF515" s="413"/>
      <c r="EG515" s="413"/>
      <c r="EH515" s="413"/>
      <c r="EI515" s="413"/>
      <c r="EJ515" s="413"/>
      <c r="EK515" s="413"/>
      <c r="EL515" s="413"/>
      <c r="EM515" s="413"/>
      <c r="EN515" s="413"/>
      <c r="EO515" s="413"/>
      <c r="EP515" s="413"/>
    </row>
    <row r="516" spans="1:146" s="480" customFormat="1" ht="12" customHeight="1" x14ac:dyDescent="0.2">
      <c r="A516" s="496">
        <v>18231051</v>
      </c>
      <c r="B516" s="497" t="s">
        <v>3422</v>
      </c>
      <c r="C516" s="466" t="s">
        <v>2040</v>
      </c>
      <c r="D516" s="467" t="s">
        <v>1541</v>
      </c>
      <c r="E516" s="705"/>
      <c r="F516" s="466"/>
      <c r="G516" s="467"/>
      <c r="H516" s="468" t="s">
        <v>2937</v>
      </c>
      <c r="I516" s="468" t="s">
        <v>2937</v>
      </c>
      <c r="J516" s="468" t="s">
        <v>2937</v>
      </c>
      <c r="K516" s="468" t="s">
        <v>1541</v>
      </c>
      <c r="L516" s="468" t="s">
        <v>2938</v>
      </c>
      <c r="M516" s="468" t="s">
        <v>2938</v>
      </c>
      <c r="N516" s="468" t="s">
        <v>2937</v>
      </c>
      <c r="O516" s="469"/>
      <c r="P516" s="379">
        <v>-34827817</v>
      </c>
      <c r="Q516" s="379">
        <v>-34827817</v>
      </c>
      <c r="R516" s="379">
        <v>-34827817</v>
      </c>
      <c r="S516" s="379">
        <v>-34827817</v>
      </c>
      <c r="T516" s="379">
        <v>-34827817</v>
      </c>
      <c r="U516" s="379">
        <v>-34827817</v>
      </c>
      <c r="V516" s="379">
        <v>-34827817</v>
      </c>
      <c r="W516" s="379">
        <v>-34827817</v>
      </c>
      <c r="X516" s="379">
        <v>-34827817</v>
      </c>
      <c r="Y516" s="379">
        <v>-34827817</v>
      </c>
      <c r="Z516" s="379">
        <v>-34827817</v>
      </c>
      <c r="AA516" s="379">
        <v>-34827817</v>
      </c>
      <c r="AB516" s="379">
        <v>-34827817</v>
      </c>
      <c r="AC516" s="379"/>
      <c r="AD516" s="379"/>
      <c r="AE516" s="379">
        <v>-34827817</v>
      </c>
      <c r="AF516" s="481"/>
      <c r="AG516" s="482"/>
      <c r="AH516" s="411"/>
      <c r="AI516" s="471"/>
      <c r="AJ516" s="471"/>
      <c r="AK516" s="472">
        <v>-34827817</v>
      </c>
      <c r="AL516" s="471">
        <v>-34827817</v>
      </c>
      <c r="AM516" s="412"/>
      <c r="AN516" s="411"/>
      <c r="AO516" s="474">
        <v>0</v>
      </c>
      <c r="AP516" s="475"/>
      <c r="AQ516" s="476">
        <v>-34827817</v>
      </c>
      <c r="AR516" s="411"/>
      <c r="AS516" s="471"/>
      <c r="AT516" s="471"/>
      <c r="AU516" s="471">
        <v>-34827817</v>
      </c>
      <c r="AV516" s="477">
        <v>-34827817</v>
      </c>
      <c r="AW516" s="411"/>
      <c r="AX516" s="411"/>
      <c r="AY516" s="473">
        <v>0</v>
      </c>
      <c r="AZ516" s="478" t="s">
        <v>2916</v>
      </c>
      <c r="BA516" s="479">
        <v>0</v>
      </c>
      <c r="BB516" s="413"/>
      <c r="BC516" s="468" t="s">
        <v>2937</v>
      </c>
      <c r="BD516" s="468" t="s">
        <v>2937</v>
      </c>
      <c r="BE516" s="468" t="s">
        <v>2937</v>
      </c>
      <c r="BF516" s="468" t="s">
        <v>1541</v>
      </c>
      <c r="BG516" s="468" t="s">
        <v>2938</v>
      </c>
      <c r="BH516" s="468" t="s">
        <v>2938</v>
      </c>
      <c r="BI516" s="468" t="s">
        <v>2937</v>
      </c>
      <c r="BJ516" s="413"/>
      <c r="BK516" s="468" t="b">
        <v>1</v>
      </c>
      <c r="BL516" s="468" t="b">
        <v>1</v>
      </c>
      <c r="BM516" s="468" t="b">
        <v>1</v>
      </c>
      <c r="BN516" s="468" t="b">
        <v>1</v>
      </c>
      <c r="BO516" s="468" t="b">
        <v>1</v>
      </c>
      <c r="BP516" s="468" t="b">
        <v>1</v>
      </c>
      <c r="BQ516" s="468" t="b">
        <v>1</v>
      </c>
      <c r="BR516" s="413"/>
      <c r="BS516" s="529"/>
      <c r="BT516" s="413"/>
      <c r="BU516" s="413"/>
      <c r="BV516" s="413"/>
      <c r="BW516" s="413"/>
      <c r="BX516" s="413"/>
      <c r="BY516" s="413"/>
      <c r="BZ516" s="413"/>
      <c r="CA516" s="413"/>
      <c r="CB516" s="413"/>
      <c r="CC516" s="413"/>
      <c r="CD516" s="413"/>
      <c r="CE516" s="413"/>
      <c r="CF516" s="413"/>
      <c r="CG516" s="413"/>
      <c r="CH516" s="413"/>
      <c r="CI516" s="413"/>
      <c r="CJ516" s="413"/>
      <c r="CK516" s="413"/>
      <c r="CL516" s="413"/>
      <c r="CM516" s="413"/>
      <c r="CN516" s="413"/>
      <c r="CO516" s="413"/>
      <c r="CP516" s="413"/>
      <c r="CQ516" s="413"/>
      <c r="CR516" s="413"/>
      <c r="CS516" s="413"/>
      <c r="CT516" s="413"/>
      <c r="CU516" s="413"/>
      <c r="CV516" s="413"/>
      <c r="CW516" s="413"/>
      <c r="CX516" s="413"/>
      <c r="CY516" s="413"/>
      <c r="CZ516" s="413"/>
      <c r="DA516" s="413"/>
      <c r="DB516" s="413"/>
      <c r="DC516" s="413"/>
      <c r="DD516" s="413"/>
      <c r="DE516" s="413"/>
      <c r="DF516" s="413"/>
      <c r="DG516" s="413"/>
      <c r="DH516" s="413"/>
      <c r="DI516" s="413"/>
      <c r="DJ516" s="413"/>
      <c r="DK516" s="413"/>
      <c r="DL516" s="413"/>
      <c r="DM516" s="413"/>
      <c r="DN516" s="413"/>
      <c r="DO516" s="413"/>
      <c r="DP516" s="413"/>
      <c r="DQ516" s="413"/>
      <c r="DR516" s="413"/>
      <c r="DS516" s="413"/>
      <c r="DT516" s="413"/>
      <c r="DU516" s="413"/>
      <c r="DV516" s="413"/>
      <c r="DW516" s="413"/>
      <c r="DX516" s="413"/>
      <c r="DY516" s="413"/>
      <c r="DZ516" s="413"/>
      <c r="EA516" s="413"/>
      <c r="EB516" s="413"/>
      <c r="EC516" s="413"/>
      <c r="ED516" s="413"/>
      <c r="EE516" s="413"/>
      <c r="EF516" s="413"/>
      <c r="EG516" s="413"/>
      <c r="EH516" s="413"/>
      <c r="EI516" s="413"/>
      <c r="EJ516" s="413"/>
      <c r="EK516" s="413"/>
      <c r="EL516" s="413"/>
      <c r="EM516" s="413"/>
      <c r="EN516" s="413"/>
      <c r="EO516" s="413"/>
      <c r="EP516" s="413"/>
    </row>
    <row r="517" spans="1:146" s="480" customFormat="1" ht="12" customHeight="1" x14ac:dyDescent="0.2">
      <c r="A517" s="496">
        <v>18231061</v>
      </c>
      <c r="B517" s="497" t="s">
        <v>3423</v>
      </c>
      <c r="C517" s="466" t="s">
        <v>2041</v>
      </c>
      <c r="D517" s="467" t="s">
        <v>1541</v>
      </c>
      <c r="E517" s="705"/>
      <c r="F517" s="466"/>
      <c r="G517" s="467"/>
      <c r="H517" s="468" t="s">
        <v>2937</v>
      </c>
      <c r="I517" s="468" t="s">
        <v>2937</v>
      </c>
      <c r="J517" s="468" t="s">
        <v>2937</v>
      </c>
      <c r="K517" s="468" t="s">
        <v>1541</v>
      </c>
      <c r="L517" s="468" t="s">
        <v>2938</v>
      </c>
      <c r="M517" s="468" t="s">
        <v>2938</v>
      </c>
      <c r="N517" s="468" t="s">
        <v>2937</v>
      </c>
      <c r="O517" s="469"/>
      <c r="P517" s="379">
        <v>34827817</v>
      </c>
      <c r="Q517" s="379">
        <v>34827817</v>
      </c>
      <c r="R517" s="379">
        <v>34827817</v>
      </c>
      <c r="S517" s="379">
        <v>34827817</v>
      </c>
      <c r="T517" s="379">
        <v>34827817</v>
      </c>
      <c r="U517" s="379">
        <v>34827817</v>
      </c>
      <c r="V517" s="379">
        <v>34827817</v>
      </c>
      <c r="W517" s="379">
        <v>34827817</v>
      </c>
      <c r="X517" s="379">
        <v>34827817</v>
      </c>
      <c r="Y517" s="379">
        <v>34827817</v>
      </c>
      <c r="Z517" s="379">
        <v>34827817</v>
      </c>
      <c r="AA517" s="379">
        <v>34827817</v>
      </c>
      <c r="AB517" s="379">
        <v>34827817</v>
      </c>
      <c r="AC517" s="379"/>
      <c r="AD517" s="379"/>
      <c r="AE517" s="379">
        <v>34827817</v>
      </c>
      <c r="AF517" s="481"/>
      <c r="AG517" s="482"/>
      <c r="AH517" s="411"/>
      <c r="AI517" s="471"/>
      <c r="AJ517" s="471"/>
      <c r="AK517" s="472">
        <v>34827817</v>
      </c>
      <c r="AL517" s="471">
        <v>34827817</v>
      </c>
      <c r="AM517" s="412"/>
      <c r="AN517" s="411"/>
      <c r="AO517" s="474">
        <v>0</v>
      </c>
      <c r="AP517" s="475"/>
      <c r="AQ517" s="476">
        <v>34827817</v>
      </c>
      <c r="AR517" s="411"/>
      <c r="AS517" s="471"/>
      <c r="AT517" s="471"/>
      <c r="AU517" s="471">
        <v>34827817</v>
      </c>
      <c r="AV517" s="477">
        <v>34827817</v>
      </c>
      <c r="AW517" s="411"/>
      <c r="AX517" s="411"/>
      <c r="AY517" s="473">
        <v>0</v>
      </c>
      <c r="AZ517" s="478" t="s">
        <v>2916</v>
      </c>
      <c r="BA517" s="479">
        <v>0</v>
      </c>
      <c r="BB517" s="413"/>
      <c r="BC517" s="468" t="s">
        <v>2937</v>
      </c>
      <c r="BD517" s="468" t="s">
        <v>2937</v>
      </c>
      <c r="BE517" s="468" t="s">
        <v>2937</v>
      </c>
      <c r="BF517" s="468" t="s">
        <v>1541</v>
      </c>
      <c r="BG517" s="468" t="s">
        <v>2938</v>
      </c>
      <c r="BH517" s="468" t="s">
        <v>2938</v>
      </c>
      <c r="BI517" s="468" t="s">
        <v>2937</v>
      </c>
      <c r="BJ517" s="413"/>
      <c r="BK517" s="468" t="b">
        <v>1</v>
      </c>
      <c r="BL517" s="468" t="b">
        <v>1</v>
      </c>
      <c r="BM517" s="468" t="b">
        <v>1</v>
      </c>
      <c r="BN517" s="468" t="b">
        <v>1</v>
      </c>
      <c r="BO517" s="468" t="b">
        <v>1</v>
      </c>
      <c r="BP517" s="468" t="b">
        <v>1</v>
      </c>
      <c r="BQ517" s="468" t="b">
        <v>1</v>
      </c>
      <c r="BR517" s="413"/>
      <c r="BS517" s="529"/>
      <c r="BT517" s="413"/>
      <c r="BU517" s="413"/>
      <c r="BV517" s="413"/>
      <c r="BW517" s="413"/>
      <c r="BX517" s="413"/>
      <c r="BY517" s="413"/>
      <c r="BZ517" s="413"/>
      <c r="CA517" s="413"/>
      <c r="CB517" s="413"/>
      <c r="CC517" s="413"/>
      <c r="CD517" s="413"/>
      <c r="CE517" s="413"/>
      <c r="CF517" s="413"/>
      <c r="CG517" s="413"/>
      <c r="CH517" s="413"/>
      <c r="CI517" s="413"/>
      <c r="CJ517" s="413"/>
      <c r="CK517" s="413"/>
      <c r="CL517" s="413"/>
      <c r="CM517" s="413"/>
      <c r="CN517" s="413"/>
      <c r="CO517" s="413"/>
      <c r="CP517" s="413"/>
      <c r="CQ517" s="413"/>
      <c r="CR517" s="413"/>
      <c r="CS517" s="413"/>
      <c r="CT517" s="413"/>
      <c r="CU517" s="413"/>
      <c r="CV517" s="413"/>
      <c r="CW517" s="413"/>
      <c r="CX517" s="413"/>
      <c r="CY517" s="413"/>
      <c r="CZ517" s="413"/>
      <c r="DA517" s="413"/>
      <c r="DB517" s="413"/>
      <c r="DC517" s="413"/>
      <c r="DD517" s="413"/>
      <c r="DE517" s="413"/>
      <c r="DF517" s="413"/>
      <c r="DG517" s="413"/>
      <c r="DH517" s="413"/>
      <c r="DI517" s="413"/>
      <c r="DJ517" s="413"/>
      <c r="DK517" s="413"/>
      <c r="DL517" s="413"/>
      <c r="DM517" s="413"/>
      <c r="DN517" s="413"/>
      <c r="DO517" s="413"/>
      <c r="DP517" s="413"/>
      <c r="DQ517" s="413"/>
      <c r="DR517" s="413"/>
      <c r="DS517" s="413"/>
      <c r="DT517" s="413"/>
      <c r="DU517" s="413"/>
      <c r="DV517" s="413"/>
      <c r="DW517" s="413"/>
      <c r="DX517" s="413"/>
      <c r="DY517" s="413"/>
      <c r="DZ517" s="413"/>
      <c r="EA517" s="413"/>
      <c r="EB517" s="413"/>
      <c r="EC517" s="413"/>
      <c r="ED517" s="413"/>
      <c r="EE517" s="413"/>
      <c r="EF517" s="413"/>
      <c r="EG517" s="413"/>
      <c r="EH517" s="413"/>
      <c r="EI517" s="413"/>
      <c r="EJ517" s="413"/>
      <c r="EK517" s="413"/>
      <c r="EL517" s="413"/>
      <c r="EM517" s="413"/>
      <c r="EN517" s="413"/>
      <c r="EO517" s="413"/>
      <c r="EP517" s="413"/>
    </row>
    <row r="518" spans="1:146" s="480" customFormat="1" ht="12" customHeight="1" x14ac:dyDescent="0.2">
      <c r="A518" s="496">
        <v>18231081</v>
      </c>
      <c r="B518" s="497" t="s">
        <v>3424</v>
      </c>
      <c r="C518" s="466" t="s">
        <v>2042</v>
      </c>
      <c r="D518" s="467" t="s">
        <v>1541</v>
      </c>
      <c r="E518" s="705"/>
      <c r="F518" s="466"/>
      <c r="G518" s="467"/>
      <c r="H518" s="468" t="s">
        <v>2937</v>
      </c>
      <c r="I518" s="468" t="s">
        <v>2937</v>
      </c>
      <c r="J518" s="468" t="s">
        <v>2937</v>
      </c>
      <c r="K518" s="468" t="s">
        <v>1541</v>
      </c>
      <c r="L518" s="468" t="s">
        <v>2938</v>
      </c>
      <c r="M518" s="468" t="s">
        <v>2938</v>
      </c>
      <c r="N518" s="468" t="s">
        <v>2937</v>
      </c>
      <c r="O518" s="469"/>
      <c r="P518" s="379">
        <v>-25644564</v>
      </c>
      <c r="Q518" s="379">
        <v>-25644564</v>
      </c>
      <c r="R518" s="379">
        <v>-25644564</v>
      </c>
      <c r="S518" s="379">
        <v>-25644564</v>
      </c>
      <c r="T518" s="379">
        <v>-25644564</v>
      </c>
      <c r="U518" s="379">
        <v>-25644564</v>
      </c>
      <c r="V518" s="379">
        <v>-25644564</v>
      </c>
      <c r="W518" s="379">
        <v>-25644564</v>
      </c>
      <c r="X518" s="379">
        <v>-25644564</v>
      </c>
      <c r="Y518" s="379">
        <v>-25644564</v>
      </c>
      <c r="Z518" s="379">
        <v>-25644564</v>
      </c>
      <c r="AA518" s="379">
        <v>-25644564</v>
      </c>
      <c r="AB518" s="379">
        <v>-25644564</v>
      </c>
      <c r="AC518" s="379"/>
      <c r="AD518" s="379"/>
      <c r="AE518" s="379">
        <v>-25644564</v>
      </c>
      <c r="AF518" s="481"/>
      <c r="AG518" s="482"/>
      <c r="AH518" s="411"/>
      <c r="AI518" s="471"/>
      <c r="AJ518" s="471"/>
      <c r="AK518" s="472">
        <v>-25644564</v>
      </c>
      <c r="AL518" s="471">
        <v>-25644564</v>
      </c>
      <c r="AM518" s="412"/>
      <c r="AN518" s="411"/>
      <c r="AO518" s="474">
        <v>0</v>
      </c>
      <c r="AP518" s="475"/>
      <c r="AQ518" s="476">
        <v>-25644564</v>
      </c>
      <c r="AR518" s="411"/>
      <c r="AS518" s="471"/>
      <c r="AT518" s="471"/>
      <c r="AU518" s="471">
        <v>-25644564</v>
      </c>
      <c r="AV518" s="477">
        <v>-25644564</v>
      </c>
      <c r="AW518" s="411"/>
      <c r="AX518" s="411"/>
      <c r="AY518" s="473">
        <v>0</v>
      </c>
      <c r="AZ518" s="478" t="s">
        <v>2916</v>
      </c>
      <c r="BA518" s="479">
        <v>0</v>
      </c>
      <c r="BB518" s="413"/>
      <c r="BC518" s="468" t="s">
        <v>2937</v>
      </c>
      <c r="BD518" s="468" t="s">
        <v>2937</v>
      </c>
      <c r="BE518" s="468" t="s">
        <v>2937</v>
      </c>
      <c r="BF518" s="468" t="s">
        <v>1541</v>
      </c>
      <c r="BG518" s="468" t="s">
        <v>2938</v>
      </c>
      <c r="BH518" s="468" t="s">
        <v>2938</v>
      </c>
      <c r="BI518" s="468" t="s">
        <v>2937</v>
      </c>
      <c r="BJ518" s="413"/>
      <c r="BK518" s="468" t="b">
        <v>1</v>
      </c>
      <c r="BL518" s="468" t="b">
        <v>1</v>
      </c>
      <c r="BM518" s="468" t="b">
        <v>1</v>
      </c>
      <c r="BN518" s="468" t="b">
        <v>1</v>
      </c>
      <c r="BO518" s="468" t="b">
        <v>1</v>
      </c>
      <c r="BP518" s="468" t="b">
        <v>1</v>
      </c>
      <c r="BQ518" s="468" t="b">
        <v>1</v>
      </c>
      <c r="BR518" s="413"/>
      <c r="BS518" s="529"/>
      <c r="BT518" s="413"/>
      <c r="BU518" s="413"/>
      <c r="BV518" s="413"/>
      <c r="BW518" s="413"/>
      <c r="BX518" s="413"/>
      <c r="BY518" s="413"/>
      <c r="BZ518" s="413"/>
      <c r="CA518" s="413"/>
      <c r="CB518" s="413"/>
      <c r="CC518" s="413"/>
      <c r="CD518" s="413"/>
      <c r="CE518" s="413"/>
      <c r="CF518" s="413"/>
      <c r="CG518" s="413"/>
      <c r="CH518" s="413"/>
      <c r="CI518" s="413"/>
      <c r="CJ518" s="413"/>
      <c r="CK518" s="413"/>
      <c r="CL518" s="413"/>
      <c r="CM518" s="413"/>
      <c r="CN518" s="413"/>
      <c r="CO518" s="413"/>
      <c r="CP518" s="413"/>
      <c r="CQ518" s="413"/>
      <c r="CR518" s="413"/>
      <c r="CS518" s="413"/>
      <c r="CT518" s="413"/>
      <c r="CU518" s="413"/>
      <c r="CV518" s="413"/>
      <c r="CW518" s="413"/>
      <c r="CX518" s="413"/>
      <c r="CY518" s="413"/>
      <c r="CZ518" s="413"/>
      <c r="DA518" s="413"/>
      <c r="DB518" s="413"/>
      <c r="DC518" s="413"/>
      <c r="DD518" s="413"/>
      <c r="DE518" s="413"/>
      <c r="DF518" s="413"/>
      <c r="DG518" s="413"/>
      <c r="DH518" s="413"/>
      <c r="DI518" s="413"/>
      <c r="DJ518" s="413"/>
      <c r="DK518" s="413"/>
      <c r="DL518" s="413"/>
      <c r="DM518" s="413"/>
      <c r="DN518" s="413"/>
      <c r="DO518" s="413"/>
      <c r="DP518" s="413"/>
      <c r="DQ518" s="413"/>
      <c r="DR518" s="413"/>
      <c r="DS518" s="413"/>
      <c r="DT518" s="413"/>
      <c r="DU518" s="413"/>
      <c r="DV518" s="413"/>
      <c r="DW518" s="413"/>
      <c r="DX518" s="413"/>
      <c r="DY518" s="413"/>
      <c r="DZ518" s="413"/>
      <c r="EA518" s="413"/>
      <c r="EB518" s="413"/>
      <c r="EC518" s="413"/>
      <c r="ED518" s="413"/>
      <c r="EE518" s="413"/>
      <c r="EF518" s="413"/>
      <c r="EG518" s="413"/>
      <c r="EH518" s="413"/>
      <c r="EI518" s="413"/>
      <c r="EJ518" s="413"/>
      <c r="EK518" s="413"/>
      <c r="EL518" s="413"/>
      <c r="EM518" s="413"/>
      <c r="EN518" s="413"/>
      <c r="EO518" s="413"/>
      <c r="EP518" s="413"/>
    </row>
    <row r="519" spans="1:146" s="480" customFormat="1" ht="12" customHeight="1" x14ac:dyDescent="0.2">
      <c r="A519" s="496">
        <v>18231091</v>
      </c>
      <c r="B519" s="497" t="s">
        <v>3425</v>
      </c>
      <c r="C519" s="466" t="s">
        <v>2043</v>
      </c>
      <c r="D519" s="467" t="s">
        <v>1541</v>
      </c>
      <c r="E519" s="705"/>
      <c r="F519" s="466"/>
      <c r="G519" s="467"/>
      <c r="H519" s="468" t="s">
        <v>2937</v>
      </c>
      <c r="I519" s="468" t="s">
        <v>2937</v>
      </c>
      <c r="J519" s="468" t="s">
        <v>2937</v>
      </c>
      <c r="K519" s="468" t="s">
        <v>1541</v>
      </c>
      <c r="L519" s="468" t="s">
        <v>2938</v>
      </c>
      <c r="M519" s="468" t="s">
        <v>2938</v>
      </c>
      <c r="N519" s="468" t="s">
        <v>2937</v>
      </c>
      <c r="O519" s="469"/>
      <c r="P519" s="379">
        <v>25644564</v>
      </c>
      <c r="Q519" s="379">
        <v>25644564</v>
      </c>
      <c r="R519" s="379">
        <v>25644564</v>
      </c>
      <c r="S519" s="379">
        <v>25644564</v>
      </c>
      <c r="T519" s="379">
        <v>25644564</v>
      </c>
      <c r="U519" s="379">
        <v>25644564</v>
      </c>
      <c r="V519" s="379">
        <v>25644564</v>
      </c>
      <c r="W519" s="379">
        <v>25644564</v>
      </c>
      <c r="X519" s="379">
        <v>25644564</v>
      </c>
      <c r="Y519" s="379">
        <v>25644564</v>
      </c>
      <c r="Z519" s="379">
        <v>25644564</v>
      </c>
      <c r="AA519" s="379">
        <v>25644564</v>
      </c>
      <c r="AB519" s="379">
        <v>25644564</v>
      </c>
      <c r="AC519" s="379"/>
      <c r="AD519" s="379"/>
      <c r="AE519" s="379">
        <v>25644564</v>
      </c>
      <c r="AF519" s="481"/>
      <c r="AG519" s="482"/>
      <c r="AH519" s="411"/>
      <c r="AI519" s="471"/>
      <c r="AJ519" s="471"/>
      <c r="AK519" s="472">
        <v>25644564</v>
      </c>
      <c r="AL519" s="471">
        <v>25644564</v>
      </c>
      <c r="AM519" s="412"/>
      <c r="AN519" s="411"/>
      <c r="AO519" s="474">
        <v>0</v>
      </c>
      <c r="AP519" s="475"/>
      <c r="AQ519" s="476">
        <v>25644564</v>
      </c>
      <c r="AR519" s="411"/>
      <c r="AS519" s="471"/>
      <c r="AT519" s="471"/>
      <c r="AU519" s="471">
        <v>25644564</v>
      </c>
      <c r="AV519" s="477">
        <v>25644564</v>
      </c>
      <c r="AW519" s="411"/>
      <c r="AX519" s="411"/>
      <c r="AY519" s="473">
        <v>0</v>
      </c>
      <c r="AZ519" s="478" t="s">
        <v>2916</v>
      </c>
      <c r="BA519" s="479">
        <v>0</v>
      </c>
      <c r="BB519" s="413"/>
      <c r="BC519" s="468" t="s">
        <v>2937</v>
      </c>
      <c r="BD519" s="468" t="s">
        <v>2937</v>
      </c>
      <c r="BE519" s="468" t="s">
        <v>2937</v>
      </c>
      <c r="BF519" s="468" t="s">
        <v>1541</v>
      </c>
      <c r="BG519" s="468" t="s">
        <v>2938</v>
      </c>
      <c r="BH519" s="468" t="s">
        <v>2938</v>
      </c>
      <c r="BI519" s="468" t="s">
        <v>2937</v>
      </c>
      <c r="BJ519" s="413"/>
      <c r="BK519" s="468" t="b">
        <v>1</v>
      </c>
      <c r="BL519" s="468" t="b">
        <v>1</v>
      </c>
      <c r="BM519" s="468" t="b">
        <v>1</v>
      </c>
      <c r="BN519" s="468" t="b">
        <v>1</v>
      </c>
      <c r="BO519" s="468" t="b">
        <v>1</v>
      </c>
      <c r="BP519" s="468" t="b">
        <v>1</v>
      </c>
      <c r="BQ519" s="468" t="b">
        <v>1</v>
      </c>
      <c r="BR519" s="413"/>
      <c r="BS519" s="529"/>
      <c r="BT519" s="413"/>
      <c r="BU519" s="413"/>
      <c r="BV519" s="413"/>
      <c r="BW519" s="413"/>
      <c r="BX519" s="413"/>
      <c r="BY519" s="413"/>
      <c r="BZ519" s="413"/>
      <c r="CA519" s="413"/>
      <c r="CB519" s="413"/>
      <c r="CC519" s="413"/>
      <c r="CD519" s="413"/>
      <c r="CE519" s="413"/>
      <c r="CF519" s="413"/>
      <c r="CG519" s="413"/>
      <c r="CH519" s="413"/>
      <c r="CI519" s="413"/>
      <c r="CJ519" s="413"/>
      <c r="CK519" s="413"/>
      <c r="CL519" s="413"/>
      <c r="CM519" s="413"/>
      <c r="CN519" s="413"/>
      <c r="CO519" s="413"/>
      <c r="CP519" s="413"/>
      <c r="CQ519" s="413"/>
      <c r="CR519" s="413"/>
      <c r="CS519" s="413"/>
      <c r="CT519" s="413"/>
      <c r="CU519" s="413"/>
      <c r="CV519" s="413"/>
      <c r="CW519" s="413"/>
      <c r="CX519" s="413"/>
      <c r="CY519" s="413"/>
      <c r="CZ519" s="413"/>
      <c r="DA519" s="413"/>
      <c r="DB519" s="413"/>
      <c r="DC519" s="413"/>
      <c r="DD519" s="413"/>
      <c r="DE519" s="413"/>
      <c r="DF519" s="413"/>
      <c r="DG519" s="413"/>
      <c r="DH519" s="413"/>
      <c r="DI519" s="413"/>
      <c r="DJ519" s="413"/>
      <c r="DK519" s="413"/>
      <c r="DL519" s="413"/>
      <c r="DM519" s="413"/>
      <c r="DN519" s="413"/>
      <c r="DO519" s="413"/>
      <c r="DP519" s="413"/>
      <c r="DQ519" s="413"/>
      <c r="DR519" s="413"/>
      <c r="DS519" s="413"/>
      <c r="DT519" s="413"/>
      <c r="DU519" s="413"/>
      <c r="DV519" s="413"/>
      <c r="DW519" s="413"/>
      <c r="DX519" s="413"/>
      <c r="DY519" s="413"/>
      <c r="DZ519" s="413"/>
      <c r="EA519" s="413"/>
      <c r="EB519" s="413"/>
      <c r="EC519" s="413"/>
      <c r="ED519" s="413"/>
      <c r="EE519" s="413"/>
      <c r="EF519" s="413"/>
      <c r="EG519" s="413"/>
      <c r="EH519" s="413"/>
      <c r="EI519" s="413"/>
      <c r="EJ519" s="413"/>
      <c r="EK519" s="413"/>
      <c r="EL519" s="413"/>
      <c r="EM519" s="413"/>
      <c r="EN519" s="413"/>
      <c r="EO519" s="413"/>
      <c r="EP519" s="413"/>
    </row>
    <row r="520" spans="1:146" s="480" customFormat="1" ht="12" customHeight="1" x14ac:dyDescent="0.2">
      <c r="A520" s="496">
        <v>18231141</v>
      </c>
      <c r="B520" s="497" t="s">
        <v>3426</v>
      </c>
      <c r="C520" s="466" t="s">
        <v>2044</v>
      </c>
      <c r="D520" s="467" t="s">
        <v>1541</v>
      </c>
      <c r="E520" s="705"/>
      <c r="F520" s="466"/>
      <c r="G520" s="467"/>
      <c r="H520" s="468" t="s">
        <v>2937</v>
      </c>
      <c r="I520" s="468" t="s">
        <v>2937</v>
      </c>
      <c r="J520" s="468" t="s">
        <v>2937</v>
      </c>
      <c r="K520" s="468" t="s">
        <v>1541</v>
      </c>
      <c r="L520" s="468" t="s">
        <v>2938</v>
      </c>
      <c r="M520" s="468" t="s">
        <v>2938</v>
      </c>
      <c r="N520" s="468" t="s">
        <v>2937</v>
      </c>
      <c r="O520" s="469"/>
      <c r="P520" s="379">
        <v>-38038883</v>
      </c>
      <c r="Q520" s="379">
        <v>-38038883</v>
      </c>
      <c r="R520" s="379">
        <v>-38038883</v>
      </c>
      <c r="S520" s="379">
        <v>-38038883</v>
      </c>
      <c r="T520" s="379">
        <v>-38038883</v>
      </c>
      <c r="U520" s="379">
        <v>-38038883</v>
      </c>
      <c r="V520" s="379">
        <v>-38038883</v>
      </c>
      <c r="W520" s="379">
        <v>-38038883</v>
      </c>
      <c r="X520" s="379">
        <v>-38038883</v>
      </c>
      <c r="Y520" s="379">
        <v>-38038883</v>
      </c>
      <c r="Z520" s="379">
        <v>-38038883</v>
      </c>
      <c r="AA520" s="379">
        <v>-38038883</v>
      </c>
      <c r="AB520" s="379">
        <v>-38038883</v>
      </c>
      <c r="AC520" s="379"/>
      <c r="AD520" s="379"/>
      <c r="AE520" s="379">
        <v>-38038883</v>
      </c>
      <c r="AF520" s="481"/>
      <c r="AG520" s="482"/>
      <c r="AH520" s="411"/>
      <c r="AI520" s="471"/>
      <c r="AJ520" s="471"/>
      <c r="AK520" s="472">
        <v>-38038883</v>
      </c>
      <c r="AL520" s="471">
        <v>-38038883</v>
      </c>
      <c r="AM520" s="412"/>
      <c r="AN520" s="411"/>
      <c r="AO520" s="474">
        <v>0</v>
      </c>
      <c r="AP520" s="475"/>
      <c r="AQ520" s="476">
        <v>-38038883</v>
      </c>
      <c r="AR520" s="411"/>
      <c r="AS520" s="471"/>
      <c r="AT520" s="471"/>
      <c r="AU520" s="471">
        <v>-38038883</v>
      </c>
      <c r="AV520" s="477">
        <v>-38038883</v>
      </c>
      <c r="AW520" s="411"/>
      <c r="AX520" s="411"/>
      <c r="AY520" s="473">
        <v>0</v>
      </c>
      <c r="AZ520" s="478" t="s">
        <v>2916</v>
      </c>
      <c r="BA520" s="479">
        <v>0</v>
      </c>
      <c r="BB520" s="413"/>
      <c r="BC520" s="468" t="s">
        <v>2937</v>
      </c>
      <c r="BD520" s="468" t="s">
        <v>2937</v>
      </c>
      <c r="BE520" s="468" t="s">
        <v>2937</v>
      </c>
      <c r="BF520" s="468" t="s">
        <v>1541</v>
      </c>
      <c r="BG520" s="468" t="s">
        <v>2938</v>
      </c>
      <c r="BH520" s="468" t="s">
        <v>2938</v>
      </c>
      <c r="BI520" s="468" t="s">
        <v>2937</v>
      </c>
      <c r="BJ520" s="413"/>
      <c r="BK520" s="468" t="b">
        <v>1</v>
      </c>
      <c r="BL520" s="468" t="b">
        <v>1</v>
      </c>
      <c r="BM520" s="468" t="b">
        <v>1</v>
      </c>
      <c r="BN520" s="468" t="b">
        <v>1</v>
      </c>
      <c r="BO520" s="468" t="b">
        <v>1</v>
      </c>
      <c r="BP520" s="468" t="b">
        <v>1</v>
      </c>
      <c r="BQ520" s="468" t="b">
        <v>1</v>
      </c>
      <c r="BR520" s="413"/>
      <c r="BS520" s="529"/>
      <c r="BT520" s="413"/>
      <c r="BU520" s="413"/>
      <c r="BV520" s="413"/>
      <c r="BW520" s="413"/>
      <c r="BX520" s="413"/>
      <c r="BY520" s="413"/>
      <c r="BZ520" s="413"/>
      <c r="CA520" s="413"/>
      <c r="CB520" s="413"/>
      <c r="CC520" s="413"/>
      <c r="CD520" s="413"/>
      <c r="CE520" s="413"/>
      <c r="CF520" s="413"/>
      <c r="CG520" s="413"/>
      <c r="CH520" s="413"/>
      <c r="CI520" s="413"/>
      <c r="CJ520" s="413"/>
      <c r="CK520" s="413"/>
      <c r="CL520" s="413"/>
      <c r="CM520" s="413"/>
      <c r="CN520" s="413"/>
      <c r="CO520" s="413"/>
      <c r="CP520" s="413"/>
      <c r="CQ520" s="413"/>
      <c r="CR520" s="413"/>
      <c r="CS520" s="413"/>
      <c r="CT520" s="413"/>
      <c r="CU520" s="413"/>
      <c r="CV520" s="413"/>
      <c r="CW520" s="413"/>
      <c r="CX520" s="413"/>
      <c r="CY520" s="413"/>
      <c r="CZ520" s="413"/>
      <c r="DA520" s="413"/>
      <c r="DB520" s="413"/>
      <c r="DC520" s="413"/>
      <c r="DD520" s="413"/>
      <c r="DE520" s="413"/>
      <c r="DF520" s="413"/>
      <c r="DG520" s="413"/>
      <c r="DH520" s="413"/>
      <c r="DI520" s="413"/>
      <c r="DJ520" s="413"/>
      <c r="DK520" s="413"/>
      <c r="DL520" s="413"/>
      <c r="DM520" s="413"/>
      <c r="DN520" s="413"/>
      <c r="DO520" s="413"/>
      <c r="DP520" s="413"/>
      <c r="DQ520" s="413"/>
      <c r="DR520" s="413"/>
      <c r="DS520" s="413"/>
      <c r="DT520" s="413"/>
      <c r="DU520" s="413"/>
      <c r="DV520" s="413"/>
      <c r="DW520" s="413"/>
      <c r="DX520" s="413"/>
      <c r="DY520" s="413"/>
      <c r="DZ520" s="413"/>
      <c r="EA520" s="413"/>
      <c r="EB520" s="413"/>
      <c r="EC520" s="413"/>
      <c r="ED520" s="413"/>
      <c r="EE520" s="413"/>
      <c r="EF520" s="413"/>
      <c r="EG520" s="413"/>
      <c r="EH520" s="413"/>
      <c r="EI520" s="413"/>
      <c r="EJ520" s="413"/>
      <c r="EK520" s="413"/>
      <c r="EL520" s="413"/>
      <c r="EM520" s="413"/>
      <c r="EN520" s="413"/>
      <c r="EO520" s="413"/>
      <c r="EP520" s="413"/>
    </row>
    <row r="521" spans="1:146" s="480" customFormat="1" ht="12" customHeight="1" x14ac:dyDescent="0.2">
      <c r="A521" s="496">
        <v>18231151</v>
      </c>
      <c r="B521" s="497" t="s">
        <v>3427</v>
      </c>
      <c r="C521" s="466" t="s">
        <v>2045</v>
      </c>
      <c r="D521" s="467" t="s">
        <v>1541</v>
      </c>
      <c r="E521" s="705"/>
      <c r="F521" s="466"/>
      <c r="G521" s="467"/>
      <c r="H521" s="468" t="s">
        <v>2937</v>
      </c>
      <c r="I521" s="468" t="s">
        <v>2937</v>
      </c>
      <c r="J521" s="468" t="s">
        <v>2937</v>
      </c>
      <c r="K521" s="468" t="s">
        <v>1541</v>
      </c>
      <c r="L521" s="468" t="s">
        <v>2938</v>
      </c>
      <c r="M521" s="468" t="s">
        <v>2938</v>
      </c>
      <c r="N521" s="468" t="s">
        <v>2937</v>
      </c>
      <c r="O521" s="469"/>
      <c r="P521" s="379">
        <v>38038883</v>
      </c>
      <c r="Q521" s="379">
        <v>38038883</v>
      </c>
      <c r="R521" s="379">
        <v>38038883</v>
      </c>
      <c r="S521" s="379">
        <v>38038883</v>
      </c>
      <c r="T521" s="379">
        <v>38038883</v>
      </c>
      <c r="U521" s="379">
        <v>38038883</v>
      </c>
      <c r="V521" s="379">
        <v>38038883</v>
      </c>
      <c r="W521" s="379">
        <v>38038883</v>
      </c>
      <c r="X521" s="379">
        <v>38038883</v>
      </c>
      <c r="Y521" s="379">
        <v>38038883</v>
      </c>
      <c r="Z521" s="379">
        <v>38038883</v>
      </c>
      <c r="AA521" s="379">
        <v>38038883</v>
      </c>
      <c r="AB521" s="379">
        <v>38038883</v>
      </c>
      <c r="AC521" s="379"/>
      <c r="AD521" s="379"/>
      <c r="AE521" s="379">
        <v>38038883</v>
      </c>
      <c r="AF521" s="481"/>
      <c r="AG521" s="482"/>
      <c r="AH521" s="411"/>
      <c r="AI521" s="471"/>
      <c r="AJ521" s="471"/>
      <c r="AK521" s="472">
        <v>38038883</v>
      </c>
      <c r="AL521" s="471">
        <v>38038883</v>
      </c>
      <c r="AM521" s="412"/>
      <c r="AN521" s="411"/>
      <c r="AO521" s="474">
        <v>0</v>
      </c>
      <c r="AP521" s="475"/>
      <c r="AQ521" s="476">
        <v>38038883</v>
      </c>
      <c r="AR521" s="411"/>
      <c r="AS521" s="471"/>
      <c r="AT521" s="471"/>
      <c r="AU521" s="471">
        <v>38038883</v>
      </c>
      <c r="AV521" s="477">
        <v>38038883</v>
      </c>
      <c r="AW521" s="411"/>
      <c r="AX521" s="411"/>
      <c r="AY521" s="473">
        <v>0</v>
      </c>
      <c r="AZ521" s="478" t="s">
        <v>2916</v>
      </c>
      <c r="BA521" s="479">
        <v>0</v>
      </c>
      <c r="BB521" s="413"/>
      <c r="BC521" s="468" t="s">
        <v>2937</v>
      </c>
      <c r="BD521" s="468" t="s">
        <v>2937</v>
      </c>
      <c r="BE521" s="468" t="s">
        <v>2937</v>
      </c>
      <c r="BF521" s="468" t="s">
        <v>1541</v>
      </c>
      <c r="BG521" s="468" t="s">
        <v>2938</v>
      </c>
      <c r="BH521" s="468" t="s">
        <v>2938</v>
      </c>
      <c r="BI521" s="468" t="s">
        <v>2937</v>
      </c>
      <c r="BJ521" s="413"/>
      <c r="BK521" s="468" t="b">
        <v>1</v>
      </c>
      <c r="BL521" s="468" t="b">
        <v>1</v>
      </c>
      <c r="BM521" s="468" t="b">
        <v>1</v>
      </c>
      <c r="BN521" s="468" t="b">
        <v>1</v>
      </c>
      <c r="BO521" s="468" t="b">
        <v>1</v>
      </c>
      <c r="BP521" s="468" t="b">
        <v>1</v>
      </c>
      <c r="BQ521" s="468" t="b">
        <v>1</v>
      </c>
      <c r="BR521" s="413"/>
      <c r="BS521" s="529"/>
      <c r="BT521" s="413"/>
      <c r="BU521" s="413"/>
      <c r="BV521" s="413"/>
      <c r="BW521" s="413"/>
      <c r="BX521" s="413"/>
      <c r="BY521" s="413"/>
      <c r="BZ521" s="413"/>
      <c r="CA521" s="413"/>
      <c r="CB521" s="413"/>
      <c r="CC521" s="413"/>
      <c r="CD521" s="413"/>
      <c r="CE521" s="413"/>
      <c r="CF521" s="413"/>
      <c r="CG521" s="413"/>
      <c r="CH521" s="413"/>
      <c r="CI521" s="413"/>
      <c r="CJ521" s="413"/>
      <c r="CK521" s="413"/>
      <c r="CL521" s="413"/>
      <c r="CM521" s="413"/>
      <c r="CN521" s="413"/>
      <c r="CO521" s="413"/>
      <c r="CP521" s="413"/>
      <c r="CQ521" s="413"/>
      <c r="CR521" s="413"/>
      <c r="CS521" s="413"/>
      <c r="CT521" s="413"/>
      <c r="CU521" s="413"/>
      <c r="CV521" s="413"/>
      <c r="CW521" s="413"/>
      <c r="CX521" s="413"/>
      <c r="CY521" s="413"/>
      <c r="CZ521" s="413"/>
      <c r="DA521" s="413"/>
      <c r="DB521" s="413"/>
      <c r="DC521" s="413"/>
      <c r="DD521" s="413"/>
      <c r="DE521" s="413"/>
      <c r="DF521" s="413"/>
      <c r="DG521" s="413"/>
      <c r="DH521" s="413"/>
      <c r="DI521" s="413"/>
      <c r="DJ521" s="413"/>
      <c r="DK521" s="413"/>
      <c r="DL521" s="413"/>
      <c r="DM521" s="413"/>
      <c r="DN521" s="413"/>
      <c r="DO521" s="413"/>
      <c r="DP521" s="413"/>
      <c r="DQ521" s="413"/>
      <c r="DR521" s="413"/>
      <c r="DS521" s="413"/>
      <c r="DT521" s="413"/>
      <c r="DU521" s="413"/>
      <c r="DV521" s="413"/>
      <c r="DW521" s="413"/>
      <c r="DX521" s="413"/>
      <c r="DY521" s="413"/>
      <c r="DZ521" s="413"/>
      <c r="EA521" s="413"/>
      <c r="EB521" s="413"/>
      <c r="EC521" s="413"/>
      <c r="ED521" s="413"/>
      <c r="EE521" s="413"/>
      <c r="EF521" s="413"/>
      <c r="EG521" s="413"/>
      <c r="EH521" s="413"/>
      <c r="EI521" s="413"/>
      <c r="EJ521" s="413"/>
      <c r="EK521" s="413"/>
      <c r="EL521" s="413"/>
      <c r="EM521" s="413"/>
      <c r="EN521" s="413"/>
      <c r="EO521" s="413"/>
      <c r="EP521" s="413"/>
    </row>
    <row r="522" spans="1:146" s="480" customFormat="1" ht="12" customHeight="1" x14ac:dyDescent="0.2">
      <c r="A522" s="496">
        <v>18231161</v>
      </c>
      <c r="B522" s="497" t="s">
        <v>3428</v>
      </c>
      <c r="C522" s="466" t="s">
        <v>2046</v>
      </c>
      <c r="D522" s="467" t="s">
        <v>1541</v>
      </c>
      <c r="E522" s="705"/>
      <c r="F522" s="466"/>
      <c r="G522" s="467"/>
      <c r="H522" s="468" t="s">
        <v>2937</v>
      </c>
      <c r="I522" s="468" t="s">
        <v>2937</v>
      </c>
      <c r="J522" s="468" t="s">
        <v>2937</v>
      </c>
      <c r="K522" s="468" t="s">
        <v>1541</v>
      </c>
      <c r="L522" s="468" t="s">
        <v>2938</v>
      </c>
      <c r="M522" s="468" t="s">
        <v>2938</v>
      </c>
      <c r="N522" s="468" t="s">
        <v>2937</v>
      </c>
      <c r="O522" s="469"/>
      <c r="P522" s="379">
        <v>39647674</v>
      </c>
      <c r="Q522" s="379">
        <v>39647674</v>
      </c>
      <c r="R522" s="379">
        <v>39647674</v>
      </c>
      <c r="S522" s="379">
        <v>39647674</v>
      </c>
      <c r="T522" s="379">
        <v>39647674</v>
      </c>
      <c r="U522" s="379">
        <v>39647674</v>
      </c>
      <c r="V522" s="379">
        <v>39647674</v>
      </c>
      <c r="W522" s="379">
        <v>39647674</v>
      </c>
      <c r="X522" s="379">
        <v>39647674</v>
      </c>
      <c r="Y522" s="379">
        <v>39647674</v>
      </c>
      <c r="Z522" s="379">
        <v>39647674</v>
      </c>
      <c r="AA522" s="379">
        <v>39647674</v>
      </c>
      <c r="AB522" s="379">
        <v>39647674</v>
      </c>
      <c r="AC522" s="379"/>
      <c r="AD522" s="379"/>
      <c r="AE522" s="379">
        <v>39647674</v>
      </c>
      <c r="AF522" s="481"/>
      <c r="AG522" s="482"/>
      <c r="AH522" s="411"/>
      <c r="AI522" s="471"/>
      <c r="AJ522" s="471"/>
      <c r="AK522" s="472">
        <v>39647674</v>
      </c>
      <c r="AL522" s="471">
        <v>39647674</v>
      </c>
      <c r="AM522" s="412"/>
      <c r="AN522" s="411"/>
      <c r="AO522" s="474">
        <v>0</v>
      </c>
      <c r="AP522" s="475"/>
      <c r="AQ522" s="476">
        <v>39647674</v>
      </c>
      <c r="AR522" s="411"/>
      <c r="AS522" s="471"/>
      <c r="AT522" s="471"/>
      <c r="AU522" s="471">
        <v>39647674</v>
      </c>
      <c r="AV522" s="477">
        <v>39647674</v>
      </c>
      <c r="AW522" s="411"/>
      <c r="AX522" s="411"/>
      <c r="AY522" s="473">
        <v>0</v>
      </c>
      <c r="AZ522" s="478" t="s">
        <v>2916</v>
      </c>
      <c r="BA522" s="479">
        <v>0</v>
      </c>
      <c r="BB522" s="413"/>
      <c r="BC522" s="468" t="s">
        <v>2937</v>
      </c>
      <c r="BD522" s="468" t="s">
        <v>2937</v>
      </c>
      <c r="BE522" s="468" t="s">
        <v>2937</v>
      </c>
      <c r="BF522" s="468" t="s">
        <v>1541</v>
      </c>
      <c r="BG522" s="468" t="s">
        <v>2938</v>
      </c>
      <c r="BH522" s="468" t="s">
        <v>2938</v>
      </c>
      <c r="BI522" s="468" t="s">
        <v>2937</v>
      </c>
      <c r="BJ522" s="413"/>
      <c r="BK522" s="468" t="b">
        <v>1</v>
      </c>
      <c r="BL522" s="468" t="b">
        <v>1</v>
      </c>
      <c r="BM522" s="468" t="b">
        <v>1</v>
      </c>
      <c r="BN522" s="468" t="b">
        <v>1</v>
      </c>
      <c r="BO522" s="468" t="b">
        <v>1</v>
      </c>
      <c r="BP522" s="468" t="b">
        <v>1</v>
      </c>
      <c r="BQ522" s="468" t="b">
        <v>1</v>
      </c>
      <c r="BR522" s="413"/>
      <c r="BS522" s="529"/>
      <c r="BT522" s="413"/>
      <c r="BU522" s="413"/>
      <c r="BV522" s="413"/>
      <c r="BW522" s="413"/>
      <c r="BX522" s="413"/>
      <c r="BY522" s="413"/>
      <c r="BZ522" s="413"/>
      <c r="CA522" s="413"/>
      <c r="CB522" s="413"/>
      <c r="CC522" s="413"/>
      <c r="CD522" s="413"/>
      <c r="CE522" s="413"/>
      <c r="CF522" s="413"/>
      <c r="CG522" s="413"/>
      <c r="CH522" s="413"/>
      <c r="CI522" s="413"/>
      <c r="CJ522" s="413"/>
      <c r="CK522" s="413"/>
      <c r="CL522" s="413"/>
      <c r="CM522" s="413"/>
      <c r="CN522" s="413"/>
      <c r="CO522" s="413"/>
      <c r="CP522" s="413"/>
      <c r="CQ522" s="413"/>
      <c r="CR522" s="413"/>
      <c r="CS522" s="413"/>
      <c r="CT522" s="413"/>
      <c r="CU522" s="413"/>
      <c r="CV522" s="413"/>
      <c r="CW522" s="413"/>
      <c r="CX522" s="413"/>
      <c r="CY522" s="413"/>
      <c r="CZ522" s="413"/>
      <c r="DA522" s="413"/>
      <c r="DB522" s="413"/>
      <c r="DC522" s="413"/>
      <c r="DD522" s="413"/>
      <c r="DE522" s="413"/>
      <c r="DF522" s="413"/>
      <c r="DG522" s="413"/>
      <c r="DH522" s="413"/>
      <c r="DI522" s="413"/>
      <c r="DJ522" s="413"/>
      <c r="DK522" s="413"/>
      <c r="DL522" s="413"/>
      <c r="DM522" s="413"/>
      <c r="DN522" s="413"/>
      <c r="DO522" s="413"/>
      <c r="DP522" s="413"/>
      <c r="DQ522" s="413"/>
      <c r="DR522" s="413"/>
      <c r="DS522" s="413"/>
      <c r="DT522" s="413"/>
      <c r="DU522" s="413"/>
      <c r="DV522" s="413"/>
      <c r="DW522" s="413"/>
      <c r="DX522" s="413"/>
      <c r="DY522" s="413"/>
      <c r="DZ522" s="413"/>
      <c r="EA522" s="413"/>
      <c r="EB522" s="413"/>
      <c r="EC522" s="413"/>
      <c r="ED522" s="413"/>
      <c r="EE522" s="413"/>
      <c r="EF522" s="413"/>
      <c r="EG522" s="413"/>
      <c r="EH522" s="413"/>
      <c r="EI522" s="413"/>
      <c r="EJ522" s="413"/>
      <c r="EK522" s="413"/>
      <c r="EL522" s="413"/>
      <c r="EM522" s="413"/>
      <c r="EN522" s="413"/>
      <c r="EO522" s="413"/>
      <c r="EP522" s="413"/>
    </row>
    <row r="523" spans="1:146" s="480" customFormat="1" ht="12" customHeight="1" x14ac:dyDescent="0.2">
      <c r="A523" s="496">
        <v>18231171</v>
      </c>
      <c r="B523" s="497" t="s">
        <v>3429</v>
      </c>
      <c r="C523" s="466" t="s">
        <v>2047</v>
      </c>
      <c r="D523" s="467" t="s">
        <v>1541</v>
      </c>
      <c r="E523" s="705"/>
      <c r="F523" s="466"/>
      <c r="G523" s="467"/>
      <c r="H523" s="468" t="s">
        <v>2937</v>
      </c>
      <c r="I523" s="468" t="s">
        <v>2937</v>
      </c>
      <c r="J523" s="468" t="s">
        <v>2937</v>
      </c>
      <c r="K523" s="468" t="s">
        <v>1541</v>
      </c>
      <c r="L523" s="468" t="s">
        <v>2938</v>
      </c>
      <c r="M523" s="468" t="s">
        <v>2938</v>
      </c>
      <c r="N523" s="468" t="s">
        <v>2937</v>
      </c>
      <c r="O523" s="469"/>
      <c r="P523" s="379">
        <v>-39647674</v>
      </c>
      <c r="Q523" s="379">
        <v>-39647674</v>
      </c>
      <c r="R523" s="379">
        <v>-39647674</v>
      </c>
      <c r="S523" s="379">
        <v>-39647674</v>
      </c>
      <c r="T523" s="379">
        <v>-39647674</v>
      </c>
      <c r="U523" s="379">
        <v>-39647674</v>
      </c>
      <c r="V523" s="379">
        <v>-39647674</v>
      </c>
      <c r="W523" s="379">
        <v>-39647674</v>
      </c>
      <c r="X523" s="379">
        <v>-39647674</v>
      </c>
      <c r="Y523" s="379">
        <v>-39647674</v>
      </c>
      <c r="Z523" s="379">
        <v>-39647674</v>
      </c>
      <c r="AA523" s="379">
        <v>-39647674</v>
      </c>
      <c r="AB523" s="379">
        <v>-39647674</v>
      </c>
      <c r="AC523" s="379"/>
      <c r="AD523" s="379"/>
      <c r="AE523" s="379">
        <v>-39647674</v>
      </c>
      <c r="AF523" s="481"/>
      <c r="AG523" s="482"/>
      <c r="AH523" s="411"/>
      <c r="AI523" s="471"/>
      <c r="AJ523" s="471"/>
      <c r="AK523" s="472">
        <v>-39647674</v>
      </c>
      <c r="AL523" s="471">
        <v>-39647674</v>
      </c>
      <c r="AM523" s="412"/>
      <c r="AN523" s="411"/>
      <c r="AO523" s="474">
        <v>0</v>
      </c>
      <c r="AP523" s="475"/>
      <c r="AQ523" s="476">
        <v>-39647674</v>
      </c>
      <c r="AR523" s="411"/>
      <c r="AS523" s="471"/>
      <c r="AT523" s="471"/>
      <c r="AU523" s="471">
        <v>-39647674</v>
      </c>
      <c r="AV523" s="477">
        <v>-39647674</v>
      </c>
      <c r="AW523" s="411"/>
      <c r="AX523" s="411"/>
      <c r="AY523" s="473">
        <v>0</v>
      </c>
      <c r="AZ523" s="478" t="s">
        <v>2916</v>
      </c>
      <c r="BA523" s="479">
        <v>0</v>
      </c>
      <c r="BB523" s="413"/>
      <c r="BC523" s="468" t="s">
        <v>2937</v>
      </c>
      <c r="BD523" s="468" t="s">
        <v>2937</v>
      </c>
      <c r="BE523" s="468" t="s">
        <v>2937</v>
      </c>
      <c r="BF523" s="468" t="s">
        <v>1541</v>
      </c>
      <c r="BG523" s="468" t="s">
        <v>2938</v>
      </c>
      <c r="BH523" s="468" t="s">
        <v>2938</v>
      </c>
      <c r="BI523" s="468" t="s">
        <v>2937</v>
      </c>
      <c r="BJ523" s="413"/>
      <c r="BK523" s="468" t="b">
        <v>1</v>
      </c>
      <c r="BL523" s="468" t="b">
        <v>1</v>
      </c>
      <c r="BM523" s="468" t="b">
        <v>1</v>
      </c>
      <c r="BN523" s="468" t="b">
        <v>1</v>
      </c>
      <c r="BO523" s="468" t="b">
        <v>1</v>
      </c>
      <c r="BP523" s="468" t="b">
        <v>1</v>
      </c>
      <c r="BQ523" s="468" t="b">
        <v>1</v>
      </c>
      <c r="BR523" s="413"/>
      <c r="BS523" s="529"/>
      <c r="BT523" s="413"/>
      <c r="BU523" s="413"/>
      <c r="BV523" s="413"/>
      <c r="BW523" s="413"/>
      <c r="BX523" s="413"/>
      <c r="BY523" s="413"/>
      <c r="BZ523" s="413"/>
      <c r="CA523" s="413"/>
      <c r="CB523" s="413"/>
      <c r="CC523" s="413"/>
      <c r="CD523" s="413"/>
      <c r="CE523" s="413"/>
      <c r="CF523" s="413"/>
      <c r="CG523" s="413"/>
      <c r="CH523" s="413"/>
      <c r="CI523" s="413"/>
      <c r="CJ523" s="413"/>
      <c r="CK523" s="413"/>
      <c r="CL523" s="413"/>
      <c r="CM523" s="413"/>
      <c r="CN523" s="413"/>
      <c r="CO523" s="413"/>
      <c r="CP523" s="413"/>
      <c r="CQ523" s="413"/>
      <c r="CR523" s="413"/>
      <c r="CS523" s="413"/>
      <c r="CT523" s="413"/>
      <c r="CU523" s="413"/>
      <c r="CV523" s="413"/>
      <c r="CW523" s="413"/>
      <c r="CX523" s="413"/>
      <c r="CY523" s="413"/>
      <c r="CZ523" s="413"/>
      <c r="DA523" s="413"/>
      <c r="DB523" s="413"/>
      <c r="DC523" s="413"/>
      <c r="DD523" s="413"/>
      <c r="DE523" s="413"/>
      <c r="DF523" s="413"/>
      <c r="DG523" s="413"/>
      <c r="DH523" s="413"/>
      <c r="DI523" s="413"/>
      <c r="DJ523" s="413"/>
      <c r="DK523" s="413"/>
      <c r="DL523" s="413"/>
      <c r="DM523" s="413"/>
      <c r="DN523" s="413"/>
      <c r="DO523" s="413"/>
      <c r="DP523" s="413"/>
      <c r="DQ523" s="413"/>
      <c r="DR523" s="413"/>
      <c r="DS523" s="413"/>
      <c r="DT523" s="413"/>
      <c r="DU523" s="413"/>
      <c r="DV523" s="413"/>
      <c r="DW523" s="413"/>
      <c r="DX523" s="413"/>
      <c r="DY523" s="413"/>
      <c r="DZ523" s="413"/>
      <c r="EA523" s="413"/>
      <c r="EB523" s="413"/>
      <c r="EC523" s="413"/>
      <c r="ED523" s="413"/>
      <c r="EE523" s="413"/>
      <c r="EF523" s="413"/>
      <c r="EG523" s="413"/>
      <c r="EH523" s="413"/>
      <c r="EI523" s="413"/>
      <c r="EJ523" s="413"/>
      <c r="EK523" s="413"/>
      <c r="EL523" s="413"/>
      <c r="EM523" s="413"/>
      <c r="EN523" s="413"/>
      <c r="EO523" s="413"/>
      <c r="EP523" s="413"/>
    </row>
    <row r="524" spans="1:146" s="480" customFormat="1" ht="12" customHeight="1" x14ac:dyDescent="0.2">
      <c r="A524" s="496">
        <v>18231181</v>
      </c>
      <c r="B524" s="497" t="s">
        <v>3430</v>
      </c>
      <c r="C524" s="466" t="s">
        <v>2048</v>
      </c>
      <c r="D524" s="467" t="s">
        <v>1541</v>
      </c>
      <c r="E524" s="705"/>
      <c r="F524" s="466"/>
      <c r="G524" s="467"/>
      <c r="H524" s="468" t="s">
        <v>2937</v>
      </c>
      <c r="I524" s="468" t="s">
        <v>2937</v>
      </c>
      <c r="J524" s="468" t="s">
        <v>2937</v>
      </c>
      <c r="K524" s="468" t="s">
        <v>1541</v>
      </c>
      <c r="L524" s="468" t="s">
        <v>2938</v>
      </c>
      <c r="M524" s="468" t="s">
        <v>2938</v>
      </c>
      <c r="N524" s="468" t="s">
        <v>2937</v>
      </c>
      <c r="O524" s="469"/>
      <c r="P524" s="379">
        <v>8232968</v>
      </c>
      <c r="Q524" s="379">
        <v>8232968</v>
      </c>
      <c r="R524" s="379">
        <v>8232968</v>
      </c>
      <c r="S524" s="379">
        <v>8232968</v>
      </c>
      <c r="T524" s="379">
        <v>8232968</v>
      </c>
      <c r="U524" s="379">
        <v>8232968</v>
      </c>
      <c r="V524" s="379">
        <v>8232968</v>
      </c>
      <c r="W524" s="379">
        <v>8232968</v>
      </c>
      <c r="X524" s="379">
        <v>8232968</v>
      </c>
      <c r="Y524" s="379">
        <v>8232968</v>
      </c>
      <c r="Z524" s="379">
        <v>8232968</v>
      </c>
      <c r="AA524" s="379">
        <v>8232968</v>
      </c>
      <c r="AB524" s="379">
        <v>8232968</v>
      </c>
      <c r="AC524" s="379"/>
      <c r="AD524" s="379"/>
      <c r="AE524" s="379">
        <v>8232968</v>
      </c>
      <c r="AF524" s="481"/>
      <c r="AG524" s="482"/>
      <c r="AH524" s="411"/>
      <c r="AI524" s="471"/>
      <c r="AJ524" s="471"/>
      <c r="AK524" s="472">
        <v>8232968</v>
      </c>
      <c r="AL524" s="471">
        <v>8232968</v>
      </c>
      <c r="AM524" s="412"/>
      <c r="AN524" s="411"/>
      <c r="AO524" s="474">
        <v>0</v>
      </c>
      <c r="AP524" s="475"/>
      <c r="AQ524" s="476">
        <v>8232968</v>
      </c>
      <c r="AR524" s="411"/>
      <c r="AS524" s="471"/>
      <c r="AT524" s="471"/>
      <c r="AU524" s="471">
        <v>8232968</v>
      </c>
      <c r="AV524" s="477">
        <v>8232968</v>
      </c>
      <c r="AW524" s="411"/>
      <c r="AX524" s="411"/>
      <c r="AY524" s="473">
        <v>0</v>
      </c>
      <c r="AZ524" s="478" t="s">
        <v>2916</v>
      </c>
      <c r="BA524" s="479">
        <v>0</v>
      </c>
      <c r="BB524" s="413"/>
      <c r="BC524" s="468" t="s">
        <v>2937</v>
      </c>
      <c r="BD524" s="468" t="s">
        <v>2937</v>
      </c>
      <c r="BE524" s="468" t="s">
        <v>2937</v>
      </c>
      <c r="BF524" s="468" t="s">
        <v>1541</v>
      </c>
      <c r="BG524" s="468" t="s">
        <v>2938</v>
      </c>
      <c r="BH524" s="468" t="s">
        <v>2938</v>
      </c>
      <c r="BI524" s="468" t="s">
        <v>2937</v>
      </c>
      <c r="BJ524" s="413"/>
      <c r="BK524" s="468" t="b">
        <v>1</v>
      </c>
      <c r="BL524" s="468" t="b">
        <v>1</v>
      </c>
      <c r="BM524" s="468" t="b">
        <v>1</v>
      </c>
      <c r="BN524" s="468" t="b">
        <v>1</v>
      </c>
      <c r="BO524" s="468" t="b">
        <v>1</v>
      </c>
      <c r="BP524" s="468" t="b">
        <v>1</v>
      </c>
      <c r="BQ524" s="468" t="b">
        <v>1</v>
      </c>
      <c r="BR524" s="413"/>
      <c r="BS524" s="529"/>
      <c r="BT524" s="413"/>
      <c r="BU524" s="413"/>
      <c r="BV524" s="413"/>
      <c r="BW524" s="413"/>
      <c r="BX524" s="413"/>
      <c r="BY524" s="413"/>
      <c r="BZ524" s="413"/>
      <c r="CA524" s="413"/>
      <c r="CB524" s="413"/>
      <c r="CC524" s="413"/>
      <c r="CD524" s="413"/>
      <c r="CE524" s="413"/>
      <c r="CF524" s="413"/>
      <c r="CG524" s="413"/>
      <c r="CH524" s="413"/>
      <c r="CI524" s="413"/>
      <c r="CJ524" s="413"/>
      <c r="CK524" s="413"/>
      <c r="CL524" s="413"/>
      <c r="CM524" s="413"/>
      <c r="CN524" s="413"/>
      <c r="CO524" s="413"/>
      <c r="CP524" s="413"/>
      <c r="CQ524" s="413"/>
      <c r="CR524" s="413"/>
      <c r="CS524" s="413"/>
      <c r="CT524" s="413"/>
      <c r="CU524" s="413"/>
      <c r="CV524" s="413"/>
      <c r="CW524" s="413"/>
      <c r="CX524" s="413"/>
      <c r="CY524" s="413"/>
      <c r="CZ524" s="413"/>
      <c r="DA524" s="413"/>
      <c r="DB524" s="413"/>
      <c r="DC524" s="413"/>
      <c r="DD524" s="413"/>
      <c r="DE524" s="413"/>
      <c r="DF524" s="413"/>
      <c r="DG524" s="413"/>
      <c r="DH524" s="413"/>
      <c r="DI524" s="413"/>
      <c r="DJ524" s="413"/>
      <c r="DK524" s="413"/>
      <c r="DL524" s="413"/>
      <c r="DM524" s="413"/>
      <c r="DN524" s="413"/>
      <c r="DO524" s="413"/>
      <c r="DP524" s="413"/>
      <c r="DQ524" s="413"/>
      <c r="DR524" s="413"/>
      <c r="DS524" s="413"/>
      <c r="DT524" s="413"/>
      <c r="DU524" s="413"/>
      <c r="DV524" s="413"/>
      <c r="DW524" s="413"/>
      <c r="DX524" s="413"/>
      <c r="DY524" s="413"/>
      <c r="DZ524" s="413"/>
      <c r="EA524" s="413"/>
      <c r="EB524" s="413"/>
      <c r="EC524" s="413"/>
      <c r="ED524" s="413"/>
      <c r="EE524" s="413"/>
      <c r="EF524" s="413"/>
      <c r="EG524" s="413"/>
      <c r="EH524" s="413"/>
      <c r="EI524" s="413"/>
      <c r="EJ524" s="413"/>
      <c r="EK524" s="413"/>
      <c r="EL524" s="413"/>
      <c r="EM524" s="413"/>
      <c r="EN524" s="413"/>
      <c r="EO524" s="413"/>
      <c r="EP524" s="413"/>
    </row>
    <row r="525" spans="1:146" s="480" customFormat="1" ht="12" customHeight="1" x14ac:dyDescent="0.2">
      <c r="A525" s="496">
        <v>18231191</v>
      </c>
      <c r="B525" s="497" t="s">
        <v>3431</v>
      </c>
      <c r="C525" s="466" t="s">
        <v>2049</v>
      </c>
      <c r="D525" s="467" t="s">
        <v>1541</v>
      </c>
      <c r="E525" s="705"/>
      <c r="F525" s="466"/>
      <c r="G525" s="467"/>
      <c r="H525" s="468" t="s">
        <v>2937</v>
      </c>
      <c r="I525" s="468" t="s">
        <v>2937</v>
      </c>
      <c r="J525" s="468" t="s">
        <v>2937</v>
      </c>
      <c r="K525" s="468" t="s">
        <v>1541</v>
      </c>
      <c r="L525" s="468" t="s">
        <v>2938</v>
      </c>
      <c r="M525" s="468" t="s">
        <v>2938</v>
      </c>
      <c r="N525" s="468" t="s">
        <v>2937</v>
      </c>
      <c r="O525" s="469"/>
      <c r="P525" s="379">
        <v>-8232968</v>
      </c>
      <c r="Q525" s="379">
        <v>-8232968</v>
      </c>
      <c r="R525" s="379">
        <v>-8232968</v>
      </c>
      <c r="S525" s="379">
        <v>-8232968</v>
      </c>
      <c r="T525" s="379">
        <v>-8232968</v>
      </c>
      <c r="U525" s="379">
        <v>-8232968</v>
      </c>
      <c r="V525" s="379">
        <v>-8232968</v>
      </c>
      <c r="W525" s="379">
        <v>-8232968</v>
      </c>
      <c r="X525" s="379">
        <v>-8232968</v>
      </c>
      <c r="Y525" s="379">
        <v>-8232968</v>
      </c>
      <c r="Z525" s="379">
        <v>-8232968</v>
      </c>
      <c r="AA525" s="379">
        <v>-8232968</v>
      </c>
      <c r="AB525" s="379">
        <v>-8232968</v>
      </c>
      <c r="AC525" s="379"/>
      <c r="AD525" s="379"/>
      <c r="AE525" s="379">
        <v>-8232968</v>
      </c>
      <c r="AF525" s="481"/>
      <c r="AG525" s="482"/>
      <c r="AH525" s="411"/>
      <c r="AI525" s="471"/>
      <c r="AJ525" s="471"/>
      <c r="AK525" s="472">
        <v>-8232968</v>
      </c>
      <c r="AL525" s="471">
        <v>-8232968</v>
      </c>
      <c r="AM525" s="412"/>
      <c r="AN525" s="411"/>
      <c r="AO525" s="474">
        <v>0</v>
      </c>
      <c r="AP525" s="475"/>
      <c r="AQ525" s="476">
        <v>-8232968</v>
      </c>
      <c r="AR525" s="411"/>
      <c r="AS525" s="471"/>
      <c r="AT525" s="471"/>
      <c r="AU525" s="471">
        <v>-8232968</v>
      </c>
      <c r="AV525" s="477">
        <v>-8232968</v>
      </c>
      <c r="AW525" s="411"/>
      <c r="AX525" s="411"/>
      <c r="AY525" s="473">
        <v>0</v>
      </c>
      <c r="AZ525" s="478" t="s">
        <v>2916</v>
      </c>
      <c r="BA525" s="479">
        <v>0</v>
      </c>
      <c r="BB525" s="413"/>
      <c r="BC525" s="468" t="s">
        <v>2937</v>
      </c>
      <c r="BD525" s="468" t="s">
        <v>2937</v>
      </c>
      <c r="BE525" s="468" t="s">
        <v>2937</v>
      </c>
      <c r="BF525" s="468" t="s">
        <v>1541</v>
      </c>
      <c r="BG525" s="468" t="s">
        <v>2938</v>
      </c>
      <c r="BH525" s="468" t="s">
        <v>2938</v>
      </c>
      <c r="BI525" s="468" t="s">
        <v>2937</v>
      </c>
      <c r="BJ525" s="413"/>
      <c r="BK525" s="468" t="b">
        <v>1</v>
      </c>
      <c r="BL525" s="468" t="b">
        <v>1</v>
      </c>
      <c r="BM525" s="468" t="b">
        <v>1</v>
      </c>
      <c r="BN525" s="468" t="b">
        <v>1</v>
      </c>
      <c r="BO525" s="468" t="b">
        <v>1</v>
      </c>
      <c r="BP525" s="468" t="b">
        <v>1</v>
      </c>
      <c r="BQ525" s="468" t="b">
        <v>1</v>
      </c>
      <c r="BR525" s="413"/>
      <c r="BS525" s="529"/>
      <c r="BT525" s="413"/>
      <c r="BU525" s="413"/>
      <c r="BV525" s="413"/>
      <c r="BW525" s="413"/>
      <c r="BX525" s="413"/>
      <c r="BY525" s="413"/>
      <c r="BZ525" s="413"/>
      <c r="CA525" s="413"/>
      <c r="CB525" s="413"/>
      <c r="CC525" s="413"/>
      <c r="CD525" s="413"/>
      <c r="CE525" s="413"/>
      <c r="CF525" s="413"/>
      <c r="CG525" s="413"/>
      <c r="CH525" s="413"/>
      <c r="CI525" s="413"/>
      <c r="CJ525" s="413"/>
      <c r="CK525" s="413"/>
      <c r="CL525" s="413"/>
      <c r="CM525" s="413"/>
      <c r="CN525" s="413"/>
      <c r="CO525" s="413"/>
      <c r="CP525" s="413"/>
      <c r="CQ525" s="413"/>
      <c r="CR525" s="413"/>
      <c r="CS525" s="413"/>
      <c r="CT525" s="413"/>
      <c r="CU525" s="413"/>
      <c r="CV525" s="413"/>
      <c r="CW525" s="413"/>
      <c r="CX525" s="413"/>
      <c r="CY525" s="413"/>
      <c r="CZ525" s="413"/>
      <c r="DA525" s="413"/>
      <c r="DB525" s="413"/>
      <c r="DC525" s="413"/>
      <c r="DD525" s="413"/>
      <c r="DE525" s="413"/>
      <c r="DF525" s="413"/>
      <c r="DG525" s="413"/>
      <c r="DH525" s="413"/>
      <c r="DI525" s="413"/>
      <c r="DJ525" s="413"/>
      <c r="DK525" s="413"/>
      <c r="DL525" s="413"/>
      <c r="DM525" s="413"/>
      <c r="DN525" s="413"/>
      <c r="DO525" s="413"/>
      <c r="DP525" s="413"/>
      <c r="DQ525" s="413"/>
      <c r="DR525" s="413"/>
      <c r="DS525" s="413"/>
      <c r="DT525" s="413"/>
      <c r="DU525" s="413"/>
      <c r="DV525" s="413"/>
      <c r="DW525" s="413"/>
      <c r="DX525" s="413"/>
      <c r="DY525" s="413"/>
      <c r="DZ525" s="413"/>
      <c r="EA525" s="413"/>
      <c r="EB525" s="413"/>
      <c r="EC525" s="413"/>
      <c r="ED525" s="413"/>
      <c r="EE525" s="413"/>
      <c r="EF525" s="413"/>
      <c r="EG525" s="413"/>
      <c r="EH525" s="413"/>
      <c r="EI525" s="413"/>
      <c r="EJ525" s="413"/>
      <c r="EK525" s="413"/>
      <c r="EL525" s="413"/>
      <c r="EM525" s="413"/>
      <c r="EN525" s="413"/>
      <c r="EO525" s="413"/>
      <c r="EP525" s="413"/>
    </row>
    <row r="526" spans="1:146" s="480" customFormat="1" ht="12" customHeight="1" x14ac:dyDescent="0.2">
      <c r="A526" s="496">
        <v>18231241</v>
      </c>
      <c r="B526" s="497" t="s">
        <v>3432</v>
      </c>
      <c r="C526" s="466" t="s">
        <v>2050</v>
      </c>
      <c r="D526" s="467" t="s">
        <v>1541</v>
      </c>
      <c r="E526" s="705"/>
      <c r="F526" s="466"/>
      <c r="G526" s="467"/>
      <c r="H526" s="468" t="s">
        <v>2937</v>
      </c>
      <c r="I526" s="468" t="s">
        <v>2937</v>
      </c>
      <c r="J526" s="468" t="s">
        <v>2937</v>
      </c>
      <c r="K526" s="468" t="s">
        <v>1541</v>
      </c>
      <c r="L526" s="468" t="s">
        <v>2938</v>
      </c>
      <c r="M526" s="468" t="s">
        <v>2938</v>
      </c>
      <c r="N526" s="468" t="s">
        <v>2937</v>
      </c>
      <c r="O526" s="469"/>
      <c r="P526" s="379">
        <v>465000</v>
      </c>
      <c r="Q526" s="379">
        <v>465000</v>
      </c>
      <c r="R526" s="379">
        <v>465000</v>
      </c>
      <c r="S526" s="379">
        <v>0</v>
      </c>
      <c r="T526" s="379">
        <v>0</v>
      </c>
      <c r="U526" s="379">
        <v>0</v>
      </c>
      <c r="V526" s="379">
        <v>0</v>
      </c>
      <c r="W526" s="379">
        <v>0</v>
      </c>
      <c r="X526" s="379">
        <v>0</v>
      </c>
      <c r="Y526" s="379">
        <v>0</v>
      </c>
      <c r="Z526" s="379">
        <v>0</v>
      </c>
      <c r="AA526" s="379">
        <v>0</v>
      </c>
      <c r="AB526" s="379">
        <v>0</v>
      </c>
      <c r="AC526" s="379"/>
      <c r="AD526" s="379"/>
      <c r="AE526" s="379">
        <v>96875</v>
      </c>
      <c r="AF526" s="481"/>
      <c r="AG526" s="482"/>
      <c r="AH526" s="411"/>
      <c r="AI526" s="471"/>
      <c r="AJ526" s="471"/>
      <c r="AK526" s="472">
        <v>96875</v>
      </c>
      <c r="AL526" s="471">
        <v>96875</v>
      </c>
      <c r="AM526" s="412"/>
      <c r="AN526" s="411"/>
      <c r="AO526" s="474">
        <v>0</v>
      </c>
      <c r="AP526" s="475"/>
      <c r="AQ526" s="476">
        <v>0</v>
      </c>
      <c r="AR526" s="411"/>
      <c r="AS526" s="471"/>
      <c r="AT526" s="471"/>
      <c r="AU526" s="471">
        <v>0</v>
      </c>
      <c r="AV526" s="477">
        <v>0</v>
      </c>
      <c r="AW526" s="411"/>
      <c r="AX526" s="411"/>
      <c r="AY526" s="473">
        <v>0</v>
      </c>
      <c r="AZ526" s="478" t="s">
        <v>2922</v>
      </c>
      <c r="BA526" s="479">
        <v>0</v>
      </c>
      <c r="BB526" s="413"/>
      <c r="BC526" s="468" t="s">
        <v>2937</v>
      </c>
      <c r="BD526" s="468" t="s">
        <v>2937</v>
      </c>
      <c r="BE526" s="468" t="s">
        <v>2937</v>
      </c>
      <c r="BF526" s="468" t="s">
        <v>1541</v>
      </c>
      <c r="BG526" s="468" t="s">
        <v>2938</v>
      </c>
      <c r="BH526" s="468" t="s">
        <v>2938</v>
      </c>
      <c r="BI526" s="468" t="s">
        <v>2937</v>
      </c>
      <c r="BJ526" s="413"/>
      <c r="BK526" s="468" t="b">
        <v>1</v>
      </c>
      <c r="BL526" s="468" t="b">
        <v>1</v>
      </c>
      <c r="BM526" s="468" t="b">
        <v>1</v>
      </c>
      <c r="BN526" s="468" t="b">
        <v>1</v>
      </c>
      <c r="BO526" s="468" t="b">
        <v>1</v>
      </c>
      <c r="BP526" s="468" t="b">
        <v>1</v>
      </c>
      <c r="BQ526" s="468" t="b">
        <v>1</v>
      </c>
      <c r="BR526" s="413"/>
      <c r="BS526" s="529"/>
      <c r="BT526" s="413"/>
      <c r="BU526" s="413"/>
      <c r="BV526" s="413"/>
      <c r="BW526" s="413"/>
      <c r="BX526" s="413"/>
      <c r="BY526" s="413"/>
      <c r="BZ526" s="413"/>
      <c r="CA526" s="413"/>
      <c r="CB526" s="413"/>
      <c r="CC526" s="413"/>
      <c r="CD526" s="413"/>
      <c r="CE526" s="413"/>
      <c r="CF526" s="413"/>
      <c r="CG526" s="413"/>
      <c r="CH526" s="413"/>
      <c r="CI526" s="413"/>
      <c r="CJ526" s="413"/>
      <c r="CK526" s="413"/>
      <c r="CL526" s="413"/>
      <c r="CM526" s="413"/>
      <c r="CN526" s="413"/>
      <c r="CO526" s="413"/>
      <c r="CP526" s="413"/>
      <c r="CQ526" s="413"/>
      <c r="CR526" s="413"/>
      <c r="CS526" s="413"/>
      <c r="CT526" s="413"/>
      <c r="CU526" s="413"/>
      <c r="CV526" s="413"/>
      <c r="CW526" s="413"/>
      <c r="CX526" s="413"/>
      <c r="CY526" s="413"/>
      <c r="CZ526" s="413"/>
      <c r="DA526" s="413"/>
      <c r="DB526" s="413"/>
      <c r="DC526" s="413"/>
      <c r="DD526" s="413"/>
      <c r="DE526" s="413"/>
      <c r="DF526" s="413"/>
      <c r="DG526" s="413"/>
      <c r="DH526" s="413"/>
      <c r="DI526" s="413"/>
      <c r="DJ526" s="413"/>
      <c r="DK526" s="413"/>
      <c r="DL526" s="413"/>
      <c r="DM526" s="413"/>
      <c r="DN526" s="413"/>
      <c r="DO526" s="413"/>
      <c r="DP526" s="413"/>
      <c r="DQ526" s="413"/>
      <c r="DR526" s="413"/>
      <c r="DS526" s="413"/>
      <c r="DT526" s="413"/>
      <c r="DU526" s="413"/>
      <c r="DV526" s="413"/>
      <c r="DW526" s="413"/>
      <c r="DX526" s="413"/>
      <c r="DY526" s="413"/>
      <c r="DZ526" s="413"/>
      <c r="EA526" s="413"/>
      <c r="EB526" s="413"/>
      <c r="EC526" s="413"/>
      <c r="ED526" s="413"/>
      <c r="EE526" s="413"/>
      <c r="EF526" s="413"/>
      <c r="EG526" s="413"/>
      <c r="EH526" s="413"/>
      <c r="EI526" s="413"/>
      <c r="EJ526" s="413"/>
      <c r="EK526" s="413"/>
      <c r="EL526" s="413"/>
      <c r="EM526" s="413"/>
      <c r="EN526" s="413"/>
      <c r="EO526" s="413"/>
      <c r="EP526" s="413"/>
    </row>
    <row r="527" spans="1:146" s="480" customFormat="1" ht="12" customHeight="1" x14ac:dyDescent="0.2">
      <c r="A527" s="496">
        <v>18231251</v>
      </c>
      <c r="B527" s="497" t="s">
        <v>3433</v>
      </c>
      <c r="C527" s="466" t="s">
        <v>2051</v>
      </c>
      <c r="D527" s="467" t="s">
        <v>1541</v>
      </c>
      <c r="E527" s="705"/>
      <c r="F527" s="466"/>
      <c r="G527" s="467"/>
      <c r="H527" s="468" t="s">
        <v>2937</v>
      </c>
      <c r="I527" s="468" t="s">
        <v>2937</v>
      </c>
      <c r="J527" s="468" t="s">
        <v>2937</v>
      </c>
      <c r="K527" s="468" t="s">
        <v>1541</v>
      </c>
      <c r="L527" s="468" t="s">
        <v>2938</v>
      </c>
      <c r="M527" s="468" t="s">
        <v>2938</v>
      </c>
      <c r="N527" s="468" t="s">
        <v>2937</v>
      </c>
      <c r="O527" s="469"/>
      <c r="P527" s="379">
        <v>61259.91</v>
      </c>
      <c r="Q527" s="379">
        <v>61729.91</v>
      </c>
      <c r="R527" s="379">
        <v>67949.210000000006</v>
      </c>
      <c r="S527" s="379">
        <v>61259.91</v>
      </c>
      <c r="T527" s="379">
        <v>61259.91</v>
      </c>
      <c r="U527" s="379">
        <v>61259.91</v>
      </c>
      <c r="V527" s="379">
        <v>61259.91</v>
      </c>
      <c r="W527" s="379">
        <v>61259.91</v>
      </c>
      <c r="X527" s="379">
        <v>61259.91</v>
      </c>
      <c r="Y527" s="379">
        <v>61259.91</v>
      </c>
      <c r="Z527" s="379">
        <v>61259.91</v>
      </c>
      <c r="AA527" s="379">
        <v>61259.91</v>
      </c>
      <c r="AB527" s="379">
        <v>61259.91</v>
      </c>
      <c r="AC527" s="379"/>
      <c r="AD527" s="379"/>
      <c r="AE527" s="379">
        <v>61856.518333333348</v>
      </c>
      <c r="AF527" s="507"/>
      <c r="AG527" s="508"/>
      <c r="AH527" s="411"/>
      <c r="AI527" s="471"/>
      <c r="AJ527" s="471"/>
      <c r="AK527" s="472">
        <v>61856.518333333348</v>
      </c>
      <c r="AL527" s="471">
        <v>61856.518333333348</v>
      </c>
      <c r="AM527" s="412"/>
      <c r="AN527" s="411"/>
      <c r="AO527" s="474">
        <v>0</v>
      </c>
      <c r="AP527" s="475"/>
      <c r="AQ527" s="476">
        <v>61259.91</v>
      </c>
      <c r="AR527" s="411"/>
      <c r="AS527" s="471"/>
      <c r="AT527" s="471"/>
      <c r="AU527" s="471">
        <v>61259.91</v>
      </c>
      <c r="AV527" s="477">
        <v>61259.91</v>
      </c>
      <c r="AW527" s="411"/>
      <c r="AX527" s="411"/>
      <c r="AY527" s="473">
        <v>0</v>
      </c>
      <c r="AZ527" s="478" t="s">
        <v>2922</v>
      </c>
      <c r="BA527" s="479">
        <v>0</v>
      </c>
      <c r="BB527" s="413"/>
      <c r="BC527" s="468" t="s">
        <v>2937</v>
      </c>
      <c r="BD527" s="468" t="s">
        <v>2937</v>
      </c>
      <c r="BE527" s="468" t="s">
        <v>2937</v>
      </c>
      <c r="BF527" s="468" t="s">
        <v>1541</v>
      </c>
      <c r="BG527" s="468" t="s">
        <v>2938</v>
      </c>
      <c r="BH527" s="468" t="s">
        <v>2938</v>
      </c>
      <c r="BI527" s="468" t="s">
        <v>2937</v>
      </c>
      <c r="BJ527" s="413"/>
      <c r="BK527" s="468" t="b">
        <v>1</v>
      </c>
      <c r="BL527" s="468" t="b">
        <v>1</v>
      </c>
      <c r="BM527" s="468" t="b">
        <v>1</v>
      </c>
      <c r="BN527" s="468" t="b">
        <v>1</v>
      </c>
      <c r="BO527" s="468" t="b">
        <v>1</v>
      </c>
      <c r="BP527" s="468" t="b">
        <v>1</v>
      </c>
      <c r="BQ527" s="468" t="b">
        <v>1</v>
      </c>
      <c r="BR527" s="413"/>
      <c r="BS527" s="529"/>
      <c r="BT527" s="413"/>
      <c r="BU527" s="413"/>
      <c r="BV527" s="413"/>
      <c r="BW527" s="413"/>
      <c r="BX527" s="413"/>
      <c r="BY527" s="413"/>
      <c r="BZ527" s="413"/>
      <c r="CA527" s="413"/>
      <c r="CB527" s="413"/>
      <c r="CC527" s="413"/>
      <c r="CD527" s="413"/>
      <c r="CE527" s="413"/>
      <c r="CF527" s="413"/>
      <c r="CG527" s="413"/>
      <c r="CH527" s="413"/>
      <c r="CI527" s="413"/>
      <c r="CJ527" s="413"/>
      <c r="CK527" s="413"/>
      <c r="CL527" s="413"/>
      <c r="CM527" s="413"/>
      <c r="CN527" s="413"/>
      <c r="CO527" s="413"/>
      <c r="CP527" s="413"/>
      <c r="CQ527" s="413"/>
      <c r="CR527" s="413"/>
      <c r="CS527" s="413"/>
      <c r="CT527" s="413"/>
      <c r="CU527" s="413"/>
      <c r="CV527" s="413"/>
      <c r="CW527" s="413"/>
      <c r="CX527" s="413"/>
      <c r="CY527" s="413"/>
      <c r="CZ527" s="413"/>
      <c r="DA527" s="413"/>
      <c r="DB527" s="413"/>
      <c r="DC527" s="413"/>
      <c r="DD527" s="413"/>
      <c r="DE527" s="413"/>
      <c r="DF527" s="413"/>
      <c r="DG527" s="413"/>
      <c r="DH527" s="413"/>
      <c r="DI527" s="413"/>
      <c r="DJ527" s="413"/>
      <c r="DK527" s="413"/>
      <c r="DL527" s="413"/>
      <c r="DM527" s="413"/>
      <c r="DN527" s="413"/>
      <c r="DO527" s="413"/>
      <c r="DP527" s="413"/>
      <c r="DQ527" s="413"/>
      <c r="DR527" s="413"/>
      <c r="DS527" s="413"/>
      <c r="DT527" s="413"/>
      <c r="DU527" s="413"/>
      <c r="DV527" s="413"/>
      <c r="DW527" s="413"/>
      <c r="DX527" s="413"/>
      <c r="DY527" s="413"/>
      <c r="DZ527" s="413"/>
      <c r="EA527" s="413"/>
      <c r="EB527" s="413"/>
      <c r="EC527" s="413"/>
      <c r="ED527" s="413"/>
      <c r="EE527" s="413"/>
      <c r="EF527" s="413"/>
      <c r="EG527" s="413"/>
      <c r="EH527" s="413"/>
      <c r="EI527" s="413"/>
      <c r="EJ527" s="413"/>
      <c r="EK527" s="413"/>
      <c r="EL527" s="413"/>
      <c r="EM527" s="413"/>
      <c r="EN527" s="413"/>
      <c r="EO527" s="413"/>
      <c r="EP527" s="413"/>
    </row>
    <row r="528" spans="1:146" s="480" customFormat="1" ht="12" customHeight="1" x14ac:dyDescent="0.2">
      <c r="A528" s="509">
        <v>18231261</v>
      </c>
      <c r="B528" s="509" t="s">
        <v>3434</v>
      </c>
      <c r="C528" s="510" t="s">
        <v>2052</v>
      </c>
      <c r="D528" s="484" t="s">
        <v>1541</v>
      </c>
      <c r="E528" s="730"/>
      <c r="F528" s="511">
        <v>43101</v>
      </c>
      <c r="G528" s="484"/>
      <c r="H528" s="486" t="s">
        <v>2937</v>
      </c>
      <c r="I528" s="486" t="s">
        <v>2937</v>
      </c>
      <c r="J528" s="486" t="s">
        <v>2937</v>
      </c>
      <c r="K528" s="486" t="s">
        <v>1541</v>
      </c>
      <c r="L528" s="486" t="s">
        <v>2938</v>
      </c>
      <c r="M528" s="486" t="s">
        <v>2938</v>
      </c>
      <c r="N528" s="486" t="s">
        <v>2937</v>
      </c>
      <c r="O528" s="487"/>
      <c r="P528" s="381">
        <v>0</v>
      </c>
      <c r="Q528" s="381">
        <v>-1159097</v>
      </c>
      <c r="R528" s="381">
        <v>-5669298</v>
      </c>
      <c r="S528" s="381">
        <v>-7489249</v>
      </c>
      <c r="T528" s="381">
        <v>-10583532</v>
      </c>
      <c r="U528" s="381">
        <v>-12297609</v>
      </c>
      <c r="V528" s="381">
        <v>-15310715</v>
      </c>
      <c r="W528" s="381">
        <v>-4676094</v>
      </c>
      <c r="X528" s="381">
        <v>8287632</v>
      </c>
      <c r="Y528" s="381">
        <v>7718162</v>
      </c>
      <c r="Z528" s="381">
        <v>12587279</v>
      </c>
      <c r="AA528" s="381">
        <v>-351069</v>
      </c>
      <c r="AB528" s="381">
        <v>3491160.77</v>
      </c>
      <c r="AC528" s="381"/>
      <c r="AD528" s="381"/>
      <c r="AE528" s="381">
        <v>-2266500.80125</v>
      </c>
      <c r="AF528" s="512"/>
      <c r="AG528" s="513"/>
      <c r="AH528" s="414"/>
      <c r="AI528" s="490"/>
      <c r="AJ528" s="490"/>
      <c r="AK528" s="491">
        <v>-2266500.80125</v>
      </c>
      <c r="AL528" s="490">
        <v>-2266500.80125</v>
      </c>
      <c r="AM528" s="415"/>
      <c r="AN528" s="414"/>
      <c r="AO528" s="493">
        <v>0</v>
      </c>
      <c r="AP528" s="490"/>
      <c r="AQ528" s="494">
        <v>3491160.77</v>
      </c>
      <c r="AR528" s="414"/>
      <c r="AS528" s="490"/>
      <c r="AT528" s="490"/>
      <c r="AU528" s="490">
        <v>3491160.77</v>
      </c>
      <c r="AV528" s="495">
        <v>3491160.77</v>
      </c>
      <c r="AW528" s="414"/>
      <c r="AX528" s="414"/>
      <c r="AY528" s="492">
        <v>0</v>
      </c>
      <c r="AZ528" s="731" t="s">
        <v>2916</v>
      </c>
      <c r="BA528" s="479">
        <v>0</v>
      </c>
      <c r="BB528" s="413"/>
      <c r="BC528" s="486" t="s">
        <v>2937</v>
      </c>
      <c r="BD528" s="486" t="s">
        <v>2937</v>
      </c>
      <c r="BE528" s="486" t="s">
        <v>2937</v>
      </c>
      <c r="BF528" s="468" t="s">
        <v>1541</v>
      </c>
      <c r="BG528" s="468" t="s">
        <v>2938</v>
      </c>
      <c r="BH528" s="468" t="s">
        <v>2938</v>
      </c>
      <c r="BI528" s="468" t="s">
        <v>2937</v>
      </c>
      <c r="BJ528" s="413"/>
      <c r="BK528" s="468" t="b">
        <v>1</v>
      </c>
      <c r="BL528" s="468" t="b">
        <v>1</v>
      </c>
      <c r="BM528" s="468" t="b">
        <v>1</v>
      </c>
      <c r="BN528" s="468" t="b">
        <v>1</v>
      </c>
      <c r="BO528" s="468" t="b">
        <v>1</v>
      </c>
      <c r="BP528" s="468" t="b">
        <v>1</v>
      </c>
      <c r="BQ528" s="468" t="b">
        <v>1</v>
      </c>
      <c r="BR528" s="413"/>
      <c r="BS528" s="529"/>
      <c r="BT528" s="413"/>
      <c r="BU528" s="413"/>
      <c r="BV528" s="413"/>
      <c r="BW528" s="413"/>
      <c r="BX528" s="413"/>
      <c r="BY528" s="413"/>
      <c r="BZ528" s="413"/>
      <c r="CA528" s="413"/>
      <c r="CB528" s="413"/>
      <c r="CC528" s="413"/>
      <c r="CD528" s="413"/>
      <c r="CE528" s="413"/>
      <c r="CF528" s="413"/>
      <c r="CG528" s="413"/>
      <c r="CH528" s="413"/>
      <c r="CI528" s="413"/>
      <c r="CJ528" s="413"/>
      <c r="CK528" s="413"/>
      <c r="CL528" s="413"/>
      <c r="CM528" s="413"/>
      <c r="CN528" s="413"/>
      <c r="CO528" s="413"/>
      <c r="CP528" s="413"/>
      <c r="CQ528" s="413"/>
      <c r="CR528" s="413"/>
      <c r="CS528" s="413"/>
      <c r="CT528" s="413"/>
      <c r="CU528" s="413"/>
      <c r="CV528" s="413"/>
      <c r="CW528" s="413"/>
      <c r="CX528" s="413"/>
      <c r="CY528" s="413"/>
      <c r="CZ528" s="413"/>
      <c r="DA528" s="413"/>
      <c r="DB528" s="413"/>
      <c r="DC528" s="413"/>
      <c r="DD528" s="413"/>
      <c r="DE528" s="413"/>
      <c r="DF528" s="413"/>
      <c r="DG528" s="413"/>
      <c r="DH528" s="413"/>
      <c r="DI528" s="413"/>
      <c r="DJ528" s="413"/>
      <c r="DK528" s="413"/>
      <c r="DL528" s="413"/>
      <c r="DM528" s="413"/>
      <c r="DN528" s="413"/>
      <c r="DO528" s="413"/>
      <c r="DP528" s="413"/>
      <c r="DQ528" s="413"/>
      <c r="DR528" s="413"/>
      <c r="DS528" s="413"/>
      <c r="DT528" s="413"/>
      <c r="DU528" s="413"/>
      <c r="DV528" s="413"/>
      <c r="DW528" s="413"/>
      <c r="DX528" s="413"/>
      <c r="DY528" s="413"/>
      <c r="DZ528" s="413"/>
      <c r="EA528" s="413"/>
      <c r="EB528" s="413"/>
      <c r="EC528" s="413"/>
      <c r="ED528" s="413"/>
      <c r="EE528" s="413"/>
      <c r="EF528" s="413"/>
      <c r="EG528" s="413"/>
      <c r="EH528" s="413"/>
      <c r="EI528" s="413"/>
      <c r="EJ528" s="413"/>
      <c r="EK528" s="413"/>
      <c r="EL528" s="413"/>
      <c r="EM528" s="413"/>
      <c r="EN528" s="413"/>
      <c r="EO528" s="413"/>
      <c r="EP528" s="413"/>
    </row>
    <row r="529" spans="1:146" s="480" customFormat="1" ht="12" customHeight="1" x14ac:dyDescent="0.2">
      <c r="A529" s="509">
        <v>18231271</v>
      </c>
      <c r="B529" s="509" t="s">
        <v>3435</v>
      </c>
      <c r="C529" s="510" t="s">
        <v>2053</v>
      </c>
      <c r="D529" s="484" t="s">
        <v>1541</v>
      </c>
      <c r="E529" s="730"/>
      <c r="F529" s="511">
        <v>43101</v>
      </c>
      <c r="G529" s="484"/>
      <c r="H529" s="486" t="s">
        <v>2937</v>
      </c>
      <c r="I529" s="486" t="s">
        <v>2937</v>
      </c>
      <c r="J529" s="486" t="s">
        <v>2937</v>
      </c>
      <c r="K529" s="486" t="s">
        <v>1541</v>
      </c>
      <c r="L529" s="486" t="s">
        <v>2938</v>
      </c>
      <c r="M529" s="486" t="s">
        <v>2938</v>
      </c>
      <c r="N529" s="486" t="s">
        <v>2937</v>
      </c>
      <c r="O529" s="487"/>
      <c r="P529" s="381">
        <v>0</v>
      </c>
      <c r="Q529" s="381">
        <v>1159097</v>
      </c>
      <c r="R529" s="381">
        <v>5669298</v>
      </c>
      <c r="S529" s="381">
        <v>7489249</v>
      </c>
      <c r="T529" s="381">
        <v>10583532</v>
      </c>
      <c r="U529" s="381">
        <v>12297609</v>
      </c>
      <c r="V529" s="381">
        <v>15310715</v>
      </c>
      <c r="W529" s="381">
        <v>4676094</v>
      </c>
      <c r="X529" s="381">
        <v>-8287632</v>
      </c>
      <c r="Y529" s="381">
        <v>-7718162</v>
      </c>
      <c r="Z529" s="381">
        <v>-12587279</v>
      </c>
      <c r="AA529" s="381">
        <v>351069</v>
      </c>
      <c r="AB529" s="381">
        <v>-3491160.77</v>
      </c>
      <c r="AC529" s="381"/>
      <c r="AD529" s="381"/>
      <c r="AE529" s="381">
        <v>2266500.80125</v>
      </c>
      <c r="AF529" s="512"/>
      <c r="AG529" s="513"/>
      <c r="AH529" s="414"/>
      <c r="AI529" s="490"/>
      <c r="AJ529" s="490"/>
      <c r="AK529" s="491">
        <v>2266500.80125</v>
      </c>
      <c r="AL529" s="490">
        <v>2266500.80125</v>
      </c>
      <c r="AM529" s="415"/>
      <c r="AN529" s="414"/>
      <c r="AO529" s="493">
        <v>0</v>
      </c>
      <c r="AP529" s="490"/>
      <c r="AQ529" s="494">
        <v>-3491160.77</v>
      </c>
      <c r="AR529" s="414"/>
      <c r="AS529" s="490"/>
      <c r="AT529" s="490"/>
      <c r="AU529" s="490">
        <v>-3491160.77</v>
      </c>
      <c r="AV529" s="495">
        <v>-3491160.77</v>
      </c>
      <c r="AW529" s="414"/>
      <c r="AX529" s="414"/>
      <c r="AY529" s="492">
        <v>0</v>
      </c>
      <c r="AZ529" s="731" t="s">
        <v>2916</v>
      </c>
      <c r="BA529" s="479">
        <v>0</v>
      </c>
      <c r="BB529" s="413"/>
      <c r="BC529" s="486" t="s">
        <v>2937</v>
      </c>
      <c r="BD529" s="486" t="s">
        <v>2937</v>
      </c>
      <c r="BE529" s="486" t="s">
        <v>2937</v>
      </c>
      <c r="BF529" s="468" t="s">
        <v>1541</v>
      </c>
      <c r="BG529" s="468" t="s">
        <v>2938</v>
      </c>
      <c r="BH529" s="468" t="s">
        <v>2938</v>
      </c>
      <c r="BI529" s="468" t="s">
        <v>2937</v>
      </c>
      <c r="BJ529" s="413"/>
      <c r="BK529" s="468" t="b">
        <v>1</v>
      </c>
      <c r="BL529" s="468" t="b">
        <v>1</v>
      </c>
      <c r="BM529" s="468" t="b">
        <v>1</v>
      </c>
      <c r="BN529" s="468" t="b">
        <v>1</v>
      </c>
      <c r="BO529" s="468" t="b">
        <v>1</v>
      </c>
      <c r="BP529" s="468" t="b">
        <v>1</v>
      </c>
      <c r="BQ529" s="468" t="b">
        <v>1</v>
      </c>
      <c r="BR529" s="413"/>
      <c r="BS529" s="529"/>
      <c r="BT529" s="413"/>
      <c r="BU529" s="413"/>
      <c r="BV529" s="413"/>
      <c r="BW529" s="413"/>
      <c r="BX529" s="413"/>
      <c r="BY529" s="413"/>
      <c r="BZ529" s="413"/>
      <c r="CA529" s="413"/>
      <c r="CB529" s="413"/>
      <c r="CC529" s="413"/>
      <c r="CD529" s="413"/>
      <c r="CE529" s="413"/>
      <c r="CF529" s="413"/>
      <c r="CG529" s="413"/>
      <c r="CH529" s="413"/>
      <c r="CI529" s="413"/>
      <c r="CJ529" s="413"/>
      <c r="CK529" s="413"/>
      <c r="CL529" s="413"/>
      <c r="CM529" s="413"/>
      <c r="CN529" s="413"/>
      <c r="CO529" s="413"/>
      <c r="CP529" s="413"/>
      <c r="CQ529" s="413"/>
      <c r="CR529" s="413"/>
      <c r="CS529" s="413"/>
      <c r="CT529" s="413"/>
      <c r="CU529" s="413"/>
      <c r="CV529" s="413"/>
      <c r="CW529" s="413"/>
      <c r="CX529" s="413"/>
      <c r="CY529" s="413"/>
      <c r="CZ529" s="413"/>
      <c r="DA529" s="413"/>
      <c r="DB529" s="413"/>
      <c r="DC529" s="413"/>
      <c r="DD529" s="413"/>
      <c r="DE529" s="413"/>
      <c r="DF529" s="413"/>
      <c r="DG529" s="413"/>
      <c r="DH529" s="413"/>
      <c r="DI529" s="413"/>
      <c r="DJ529" s="413"/>
      <c r="DK529" s="413"/>
      <c r="DL529" s="413"/>
      <c r="DM529" s="413"/>
      <c r="DN529" s="413"/>
      <c r="DO529" s="413"/>
      <c r="DP529" s="413"/>
      <c r="DQ529" s="413"/>
      <c r="DR529" s="413"/>
      <c r="DS529" s="413"/>
      <c r="DT529" s="413"/>
      <c r="DU529" s="413"/>
      <c r="DV529" s="413"/>
      <c r="DW529" s="413"/>
      <c r="DX529" s="413"/>
      <c r="DY529" s="413"/>
      <c r="DZ529" s="413"/>
      <c r="EA529" s="413"/>
      <c r="EB529" s="413"/>
      <c r="EC529" s="413"/>
      <c r="ED529" s="413"/>
      <c r="EE529" s="413"/>
      <c r="EF529" s="413"/>
      <c r="EG529" s="413"/>
      <c r="EH529" s="413"/>
      <c r="EI529" s="413"/>
      <c r="EJ529" s="413"/>
      <c r="EK529" s="413"/>
      <c r="EL529" s="413"/>
      <c r="EM529" s="413"/>
      <c r="EN529" s="413"/>
      <c r="EO529" s="413"/>
      <c r="EP529" s="413"/>
    </row>
    <row r="530" spans="1:146" s="480" customFormat="1" ht="12" customHeight="1" x14ac:dyDescent="0.2">
      <c r="A530" s="496">
        <v>18232221</v>
      </c>
      <c r="B530" s="497" t="s">
        <v>3436</v>
      </c>
      <c r="C530" s="466" t="s">
        <v>2054</v>
      </c>
      <c r="D530" s="467" t="s">
        <v>1541</v>
      </c>
      <c r="E530" s="705"/>
      <c r="F530" s="466"/>
      <c r="G530" s="467"/>
      <c r="H530" s="468" t="s">
        <v>2937</v>
      </c>
      <c r="I530" s="468" t="s">
        <v>2937</v>
      </c>
      <c r="J530" s="468" t="s">
        <v>2937</v>
      </c>
      <c r="K530" s="468" t="s">
        <v>1541</v>
      </c>
      <c r="L530" s="468" t="s">
        <v>2938</v>
      </c>
      <c r="M530" s="468" t="s">
        <v>2938</v>
      </c>
      <c r="N530" s="468" t="s">
        <v>2937</v>
      </c>
      <c r="O530" s="469"/>
      <c r="P530" s="379">
        <v>200000</v>
      </c>
      <c r="Q530" s="379">
        <v>200000</v>
      </c>
      <c r="R530" s="379">
        <v>200000</v>
      </c>
      <c r="S530" s="379">
        <v>197670.25</v>
      </c>
      <c r="T530" s="379">
        <v>197670.25</v>
      </c>
      <c r="U530" s="379">
        <v>197670.25</v>
      </c>
      <c r="V530" s="379">
        <v>197670.25</v>
      </c>
      <c r="W530" s="379">
        <v>197670.25</v>
      </c>
      <c r="X530" s="379">
        <v>197670.25</v>
      </c>
      <c r="Y530" s="379">
        <v>197670.25</v>
      </c>
      <c r="Z530" s="379">
        <v>197670.25</v>
      </c>
      <c r="AA530" s="379">
        <v>197670.25</v>
      </c>
      <c r="AB530" s="379">
        <v>50000</v>
      </c>
      <c r="AC530" s="379"/>
      <c r="AD530" s="379"/>
      <c r="AE530" s="379">
        <v>192002.6875</v>
      </c>
      <c r="AF530" s="481"/>
      <c r="AG530" s="482"/>
      <c r="AH530" s="471"/>
      <c r="AI530" s="471"/>
      <c r="AJ530" s="471"/>
      <c r="AK530" s="472">
        <v>192002.6875</v>
      </c>
      <c r="AL530" s="471">
        <v>192002.6875</v>
      </c>
      <c r="AM530" s="473"/>
      <c r="AN530" s="471"/>
      <c r="AO530" s="474">
        <v>0</v>
      </c>
      <c r="AP530" s="475"/>
      <c r="AQ530" s="476">
        <v>50000</v>
      </c>
      <c r="AR530" s="471"/>
      <c r="AS530" s="471"/>
      <c r="AT530" s="471"/>
      <c r="AU530" s="471">
        <v>50000</v>
      </c>
      <c r="AV530" s="477">
        <v>50000</v>
      </c>
      <c r="AW530" s="471"/>
      <c r="AX530" s="471"/>
      <c r="AY530" s="473">
        <v>0</v>
      </c>
      <c r="AZ530" s="478" t="s">
        <v>2922</v>
      </c>
      <c r="BA530" s="479">
        <v>0</v>
      </c>
      <c r="BC530" s="468" t="s">
        <v>2937</v>
      </c>
      <c r="BD530" s="468" t="s">
        <v>2937</v>
      </c>
      <c r="BE530" s="468" t="s">
        <v>2937</v>
      </c>
      <c r="BF530" s="468" t="s">
        <v>1541</v>
      </c>
      <c r="BG530" s="468" t="s">
        <v>2938</v>
      </c>
      <c r="BH530" s="468" t="s">
        <v>2938</v>
      </c>
      <c r="BI530" s="468" t="s">
        <v>2937</v>
      </c>
      <c r="BK530" s="468" t="b">
        <v>1</v>
      </c>
      <c r="BL530" s="468" t="b">
        <v>1</v>
      </c>
      <c r="BM530" s="468" t="b">
        <v>1</v>
      </c>
      <c r="BN530" s="468" t="b">
        <v>1</v>
      </c>
      <c r="BO530" s="468" t="b">
        <v>1</v>
      </c>
      <c r="BP530" s="468" t="b">
        <v>1</v>
      </c>
      <c r="BQ530" s="468" t="b">
        <v>1</v>
      </c>
      <c r="BS530" s="466"/>
    </row>
    <row r="531" spans="1:146" s="480" customFormat="1" ht="12" customHeight="1" x14ac:dyDescent="0.2">
      <c r="A531" s="496">
        <v>18232251</v>
      </c>
      <c r="B531" s="497" t="s">
        <v>3437</v>
      </c>
      <c r="C531" s="466" t="s">
        <v>2055</v>
      </c>
      <c r="D531" s="467" t="s">
        <v>1542</v>
      </c>
      <c r="E531" s="705"/>
      <c r="F531" s="466"/>
      <c r="G531" s="467"/>
      <c r="H531" s="468" t="s">
        <v>2937</v>
      </c>
      <c r="I531" s="468" t="s">
        <v>2937</v>
      </c>
      <c r="J531" s="468" t="s">
        <v>2937</v>
      </c>
      <c r="K531" s="468" t="s">
        <v>2937</v>
      </c>
      <c r="L531" s="468" t="s">
        <v>1542</v>
      </c>
      <c r="M531" s="468" t="s">
        <v>2938</v>
      </c>
      <c r="N531" s="468" t="s">
        <v>1542</v>
      </c>
      <c r="O531" s="469"/>
      <c r="P531" s="379">
        <v>23165.34</v>
      </c>
      <c r="Q531" s="379">
        <v>23185.34</v>
      </c>
      <c r="R531" s="379">
        <v>23185.34</v>
      </c>
      <c r="S531" s="379">
        <v>25495.09</v>
      </c>
      <c r="T531" s="379">
        <v>25495.09</v>
      </c>
      <c r="U531" s="379">
        <v>25495.09</v>
      </c>
      <c r="V531" s="379">
        <v>25495.09</v>
      </c>
      <c r="W531" s="379">
        <v>25495.09</v>
      </c>
      <c r="X531" s="379">
        <v>25495.09</v>
      </c>
      <c r="Y531" s="379">
        <v>25495.09</v>
      </c>
      <c r="Z531" s="379">
        <v>25495.09</v>
      </c>
      <c r="AA531" s="379">
        <v>25495.09</v>
      </c>
      <c r="AB531" s="379">
        <v>25495.09</v>
      </c>
      <c r="AC531" s="379"/>
      <c r="AD531" s="379"/>
      <c r="AE531" s="379">
        <v>25013.05875</v>
      </c>
      <c r="AF531" s="481"/>
      <c r="AG531" s="482"/>
      <c r="AH531" s="471"/>
      <c r="AI531" s="471"/>
      <c r="AJ531" s="471"/>
      <c r="AK531" s="472"/>
      <c r="AL531" s="471">
        <v>0</v>
      </c>
      <c r="AM531" s="473">
        <v>25013.05875</v>
      </c>
      <c r="AN531" s="471"/>
      <c r="AO531" s="474">
        <v>25013.05875</v>
      </c>
      <c r="AP531" s="475"/>
      <c r="AQ531" s="476">
        <v>25495.09</v>
      </c>
      <c r="AR531" s="471"/>
      <c r="AS531" s="471"/>
      <c r="AT531" s="471"/>
      <c r="AU531" s="471"/>
      <c r="AV531" s="477">
        <v>0</v>
      </c>
      <c r="AW531" s="471">
        <v>25495.09</v>
      </c>
      <c r="AX531" s="471"/>
      <c r="AY531" s="473">
        <v>25495.09</v>
      </c>
      <c r="AZ531" s="478"/>
      <c r="BA531" s="479">
        <v>0</v>
      </c>
      <c r="BC531" s="468" t="s">
        <v>2937</v>
      </c>
      <c r="BD531" s="468" t="s">
        <v>2937</v>
      </c>
      <c r="BE531" s="468" t="s">
        <v>2937</v>
      </c>
      <c r="BF531" s="468" t="s">
        <v>2937</v>
      </c>
      <c r="BG531" s="468" t="s">
        <v>1542</v>
      </c>
      <c r="BH531" s="468" t="s">
        <v>2938</v>
      </c>
      <c r="BI531" s="468" t="s">
        <v>1542</v>
      </c>
      <c r="BK531" s="468" t="b">
        <v>1</v>
      </c>
      <c r="BL531" s="468" t="b">
        <v>1</v>
      </c>
      <c r="BM531" s="468" t="b">
        <v>1</v>
      </c>
      <c r="BN531" s="468" t="b">
        <v>1</v>
      </c>
      <c r="BO531" s="468" t="b">
        <v>1</v>
      </c>
      <c r="BP531" s="468" t="b">
        <v>1</v>
      </c>
      <c r="BQ531" s="468" t="b">
        <v>1</v>
      </c>
      <c r="BS531" s="466"/>
    </row>
    <row r="532" spans="1:146" s="480" customFormat="1" ht="12" customHeight="1" x14ac:dyDescent="0.2">
      <c r="A532" s="496">
        <v>18232261</v>
      </c>
      <c r="B532" s="497" t="s">
        <v>3438</v>
      </c>
      <c r="C532" s="466" t="s">
        <v>2056</v>
      </c>
      <c r="D532" s="467" t="s">
        <v>1541</v>
      </c>
      <c r="E532" s="705"/>
      <c r="F532" s="466"/>
      <c r="G532" s="467"/>
      <c r="H532" s="468" t="s">
        <v>2937</v>
      </c>
      <c r="I532" s="468" t="s">
        <v>2937</v>
      </c>
      <c r="J532" s="468" t="s">
        <v>2937</v>
      </c>
      <c r="K532" s="468" t="s">
        <v>1541</v>
      </c>
      <c r="L532" s="468" t="s">
        <v>2938</v>
      </c>
      <c r="M532" s="468" t="s">
        <v>2938</v>
      </c>
      <c r="N532" s="468" t="s">
        <v>2937</v>
      </c>
      <c r="O532" s="469"/>
      <c r="P532" s="379">
        <v>150000</v>
      </c>
      <c r="Q532" s="379">
        <v>150000</v>
      </c>
      <c r="R532" s="379">
        <v>150000</v>
      </c>
      <c r="S532" s="379">
        <v>87847.75</v>
      </c>
      <c r="T532" s="379">
        <v>87847.75</v>
      </c>
      <c r="U532" s="379">
        <v>87847.75</v>
      </c>
      <c r="V532" s="379">
        <v>110868.66</v>
      </c>
      <c r="W532" s="379">
        <v>110868.66</v>
      </c>
      <c r="X532" s="379">
        <v>110868.66</v>
      </c>
      <c r="Y532" s="379">
        <v>75282.86</v>
      </c>
      <c r="Z532" s="379">
        <v>75282.86</v>
      </c>
      <c r="AA532" s="379">
        <v>75282.86</v>
      </c>
      <c r="AB532" s="379">
        <v>160000</v>
      </c>
      <c r="AC532" s="379"/>
      <c r="AD532" s="379"/>
      <c r="AE532" s="379">
        <v>106416.48416666668</v>
      </c>
      <c r="AF532" s="481"/>
      <c r="AG532" s="482"/>
      <c r="AH532" s="471"/>
      <c r="AI532" s="471"/>
      <c r="AJ532" s="471"/>
      <c r="AK532" s="472">
        <v>106416.48416666668</v>
      </c>
      <c r="AL532" s="471">
        <v>106416.48416666668</v>
      </c>
      <c r="AM532" s="473"/>
      <c r="AN532" s="471"/>
      <c r="AO532" s="474">
        <v>0</v>
      </c>
      <c r="AP532" s="475"/>
      <c r="AQ532" s="476">
        <v>160000</v>
      </c>
      <c r="AR532" s="471"/>
      <c r="AS532" s="471"/>
      <c r="AT532" s="471"/>
      <c r="AU532" s="471">
        <v>160000</v>
      </c>
      <c r="AV532" s="477">
        <v>160000</v>
      </c>
      <c r="AW532" s="471"/>
      <c r="AX532" s="471"/>
      <c r="AY532" s="473">
        <v>0</v>
      </c>
      <c r="AZ532" s="478" t="s">
        <v>2922</v>
      </c>
      <c r="BA532" s="479">
        <v>0</v>
      </c>
      <c r="BC532" s="468" t="s">
        <v>2937</v>
      </c>
      <c r="BD532" s="468" t="s">
        <v>2937</v>
      </c>
      <c r="BE532" s="468" t="s">
        <v>2937</v>
      </c>
      <c r="BF532" s="468" t="s">
        <v>1541</v>
      </c>
      <c r="BG532" s="468" t="s">
        <v>2938</v>
      </c>
      <c r="BH532" s="468" t="s">
        <v>2938</v>
      </c>
      <c r="BI532" s="468" t="s">
        <v>2937</v>
      </c>
      <c r="BK532" s="468" t="b">
        <v>1</v>
      </c>
      <c r="BL532" s="468" t="b">
        <v>1</v>
      </c>
      <c r="BM532" s="468" t="b">
        <v>1</v>
      </c>
      <c r="BN532" s="468" t="b">
        <v>1</v>
      </c>
      <c r="BO532" s="468" t="b">
        <v>1</v>
      </c>
      <c r="BP532" s="468" t="b">
        <v>1</v>
      </c>
      <c r="BQ532" s="468" t="b">
        <v>1</v>
      </c>
      <c r="BS532" s="466"/>
    </row>
    <row r="533" spans="1:146" s="480" customFormat="1" ht="12" customHeight="1" x14ac:dyDescent="0.2">
      <c r="A533" s="496">
        <v>18232271</v>
      </c>
      <c r="B533" s="497" t="s">
        <v>3439</v>
      </c>
      <c r="C533" s="466" t="s">
        <v>2057</v>
      </c>
      <c r="D533" s="467" t="s">
        <v>1542</v>
      </c>
      <c r="E533" s="705"/>
      <c r="F533" s="466"/>
      <c r="G533" s="467"/>
      <c r="H533" s="468" t="s">
        <v>2937</v>
      </c>
      <c r="I533" s="468" t="s">
        <v>2937</v>
      </c>
      <c r="J533" s="468" t="s">
        <v>2937</v>
      </c>
      <c r="K533" s="468" t="s">
        <v>2937</v>
      </c>
      <c r="L533" s="468" t="s">
        <v>1542</v>
      </c>
      <c r="M533" s="468" t="s">
        <v>2938</v>
      </c>
      <c r="N533" s="468" t="s">
        <v>1542</v>
      </c>
      <c r="O533" s="469"/>
      <c r="P533" s="379">
        <v>250050.86</v>
      </c>
      <c r="Q533" s="379">
        <v>272689.36</v>
      </c>
      <c r="R533" s="379">
        <v>115835.43</v>
      </c>
      <c r="S533" s="379">
        <v>-65949.009999999995</v>
      </c>
      <c r="T533" s="379">
        <v>-88673.66</v>
      </c>
      <c r="U533" s="379">
        <v>-127460.08</v>
      </c>
      <c r="V533" s="379">
        <v>-122689.07</v>
      </c>
      <c r="W533" s="379">
        <v>-148518.07</v>
      </c>
      <c r="X533" s="379">
        <v>-141170.51999999999</v>
      </c>
      <c r="Y533" s="379">
        <v>-127338.13</v>
      </c>
      <c r="Z533" s="379">
        <v>-104416.31</v>
      </c>
      <c r="AA533" s="379">
        <v>-98363.79</v>
      </c>
      <c r="AB533" s="379">
        <v>-87291.95</v>
      </c>
      <c r="AC533" s="379"/>
      <c r="AD533" s="379"/>
      <c r="AE533" s="379">
        <v>-46222.866250000014</v>
      </c>
      <c r="AF533" s="481"/>
      <c r="AG533" s="482"/>
      <c r="AH533" s="471"/>
      <c r="AI533" s="471"/>
      <c r="AJ533" s="471"/>
      <c r="AK533" s="472"/>
      <c r="AL533" s="471">
        <v>0</v>
      </c>
      <c r="AM533" s="473">
        <v>-46222.866250000014</v>
      </c>
      <c r="AN533" s="471"/>
      <c r="AO533" s="474">
        <v>-46222.866250000014</v>
      </c>
      <c r="AP533" s="475"/>
      <c r="AQ533" s="476">
        <v>-87291.95</v>
      </c>
      <c r="AR533" s="471"/>
      <c r="AS533" s="471"/>
      <c r="AT533" s="471"/>
      <c r="AU533" s="471"/>
      <c r="AV533" s="477">
        <v>0</v>
      </c>
      <c r="AW533" s="471">
        <v>-87291.95</v>
      </c>
      <c r="AX533" s="471"/>
      <c r="AY533" s="473">
        <v>-87291.95</v>
      </c>
      <c r="AZ533" s="478"/>
      <c r="BA533" s="479">
        <v>0</v>
      </c>
      <c r="BC533" s="468" t="s">
        <v>2937</v>
      </c>
      <c r="BD533" s="468" t="s">
        <v>2937</v>
      </c>
      <c r="BE533" s="468" t="s">
        <v>2937</v>
      </c>
      <c r="BF533" s="468" t="s">
        <v>2937</v>
      </c>
      <c r="BG533" s="468" t="s">
        <v>1542</v>
      </c>
      <c r="BH533" s="468" t="s">
        <v>2938</v>
      </c>
      <c r="BI533" s="468" t="s">
        <v>1542</v>
      </c>
      <c r="BK533" s="468" t="b">
        <v>1</v>
      </c>
      <c r="BL533" s="468" t="b">
        <v>1</v>
      </c>
      <c r="BM533" s="468" t="b">
        <v>1</v>
      </c>
      <c r="BN533" s="468" t="b">
        <v>1</v>
      </c>
      <c r="BO533" s="468" t="b">
        <v>1</v>
      </c>
      <c r="BP533" s="468" t="b">
        <v>1</v>
      </c>
      <c r="BQ533" s="468" t="b">
        <v>1</v>
      </c>
      <c r="BS533" s="466"/>
    </row>
    <row r="534" spans="1:146" s="480" customFormat="1" ht="12" customHeight="1" x14ac:dyDescent="0.2">
      <c r="A534" s="496">
        <v>18232301</v>
      </c>
      <c r="B534" s="497" t="s">
        <v>3440</v>
      </c>
      <c r="C534" s="466" t="s">
        <v>2058</v>
      </c>
      <c r="D534" s="467" t="s">
        <v>1539</v>
      </c>
      <c r="E534" s="705"/>
      <c r="F534" s="466"/>
      <c r="G534" s="467"/>
      <c r="H534" s="468" t="s">
        <v>2937</v>
      </c>
      <c r="I534" s="468" t="s">
        <v>1539</v>
      </c>
      <c r="J534" s="468" t="s">
        <v>2937</v>
      </c>
      <c r="K534" s="468" t="s">
        <v>2937</v>
      </c>
      <c r="L534" s="468" t="s">
        <v>2938</v>
      </c>
      <c r="M534" s="468" t="s">
        <v>2938</v>
      </c>
      <c r="N534" s="468" t="s">
        <v>2937</v>
      </c>
      <c r="O534" s="469"/>
      <c r="P534" s="379">
        <v>62954125.369999997</v>
      </c>
      <c r="Q534" s="379">
        <v>62667908.369999997</v>
      </c>
      <c r="R534" s="379">
        <v>62361705.369999997</v>
      </c>
      <c r="S534" s="379">
        <v>62072585.369999997</v>
      </c>
      <c r="T534" s="379">
        <v>61777559.369999997</v>
      </c>
      <c r="U534" s="379">
        <v>61487220.369999997</v>
      </c>
      <c r="V534" s="379">
        <v>61189384.369999997</v>
      </c>
      <c r="W534" s="379">
        <v>60897821.369999997</v>
      </c>
      <c r="X534" s="379">
        <v>60604807.369999997</v>
      </c>
      <c r="Y534" s="379">
        <v>60304382.369999997</v>
      </c>
      <c r="Z534" s="379">
        <v>60010138.369999997</v>
      </c>
      <c r="AA534" s="379">
        <v>59708524.369999997</v>
      </c>
      <c r="AB534" s="379">
        <v>59411377.369999997</v>
      </c>
      <c r="AC534" s="379"/>
      <c r="AD534" s="379"/>
      <c r="AE534" s="379">
        <v>61188732.369999997</v>
      </c>
      <c r="AF534" s="481" t="s">
        <v>2059</v>
      </c>
      <c r="AG534" s="482"/>
      <c r="AH534" s="471"/>
      <c r="AI534" s="471">
        <v>61188732.369999997</v>
      </c>
      <c r="AJ534" s="471"/>
      <c r="AK534" s="472"/>
      <c r="AL534" s="471">
        <v>61188732.369999997</v>
      </c>
      <c r="AM534" s="473"/>
      <c r="AN534" s="471"/>
      <c r="AO534" s="474">
        <v>0</v>
      </c>
      <c r="AP534" s="475"/>
      <c r="AQ534" s="476">
        <v>59411377.369999997</v>
      </c>
      <c r="AR534" s="471"/>
      <c r="AS534" s="471">
        <v>59411377.369999997</v>
      </c>
      <c r="AT534" s="471"/>
      <c r="AU534" s="471"/>
      <c r="AV534" s="477">
        <v>59411377.369999997</v>
      </c>
      <c r="AW534" s="471"/>
      <c r="AX534" s="471"/>
      <c r="AY534" s="473">
        <v>0</v>
      </c>
      <c r="AZ534" s="478"/>
      <c r="BA534" s="479">
        <v>0</v>
      </c>
      <c r="BC534" s="468" t="s">
        <v>2937</v>
      </c>
      <c r="BD534" s="468" t="s">
        <v>1539</v>
      </c>
      <c r="BE534" s="468" t="s">
        <v>2937</v>
      </c>
      <c r="BF534" s="468" t="s">
        <v>2937</v>
      </c>
      <c r="BG534" s="468" t="s">
        <v>2938</v>
      </c>
      <c r="BH534" s="468" t="s">
        <v>2938</v>
      </c>
      <c r="BI534" s="468" t="s">
        <v>2937</v>
      </c>
      <c r="BK534" s="468" t="b">
        <v>1</v>
      </c>
      <c r="BL534" s="468" t="b">
        <v>1</v>
      </c>
      <c r="BM534" s="468" t="b">
        <v>1</v>
      </c>
      <c r="BN534" s="468" t="b">
        <v>1</v>
      </c>
      <c r="BO534" s="468" t="b">
        <v>1</v>
      </c>
      <c r="BP534" s="468" t="b">
        <v>1</v>
      </c>
      <c r="BQ534" s="468" t="b">
        <v>1</v>
      </c>
      <c r="BS534" s="466"/>
    </row>
    <row r="535" spans="1:146" s="480" customFormat="1" ht="12" customHeight="1" x14ac:dyDescent="0.2">
      <c r="A535" s="496">
        <v>18232311</v>
      </c>
      <c r="B535" s="497" t="s">
        <v>3441</v>
      </c>
      <c r="C535" s="466" t="s">
        <v>2060</v>
      </c>
      <c r="D535" s="467" t="s">
        <v>1539</v>
      </c>
      <c r="E535" s="705"/>
      <c r="F535" s="466"/>
      <c r="G535" s="467"/>
      <c r="H535" s="468" t="s">
        <v>2937</v>
      </c>
      <c r="I535" s="468" t="s">
        <v>1539</v>
      </c>
      <c r="J535" s="468" t="s">
        <v>2937</v>
      </c>
      <c r="K535" s="468" t="s">
        <v>2937</v>
      </c>
      <c r="L535" s="468" t="s">
        <v>2938</v>
      </c>
      <c r="M535" s="468" t="s">
        <v>2938</v>
      </c>
      <c r="N535" s="468" t="s">
        <v>2937</v>
      </c>
      <c r="O535" s="469"/>
      <c r="P535" s="379">
        <v>13369404</v>
      </c>
      <c r="Q535" s="379">
        <v>13312119</v>
      </c>
      <c r="R535" s="379">
        <v>13254834</v>
      </c>
      <c r="S535" s="379">
        <v>13197549</v>
      </c>
      <c r="T535" s="379">
        <v>13140264</v>
      </c>
      <c r="U535" s="379">
        <v>13082979</v>
      </c>
      <c r="V535" s="379">
        <v>13025694</v>
      </c>
      <c r="W535" s="379">
        <v>12968409</v>
      </c>
      <c r="X535" s="379">
        <v>12911124</v>
      </c>
      <c r="Y535" s="379">
        <v>12853839</v>
      </c>
      <c r="Z535" s="379">
        <v>12796554</v>
      </c>
      <c r="AA535" s="379">
        <v>12739269</v>
      </c>
      <c r="AB535" s="379">
        <v>12681984</v>
      </c>
      <c r="AC535" s="379"/>
      <c r="AD535" s="379"/>
      <c r="AE535" s="379">
        <v>13025694</v>
      </c>
      <c r="AF535" s="481" t="s">
        <v>2059</v>
      </c>
      <c r="AG535" s="482"/>
      <c r="AH535" s="471"/>
      <c r="AI535" s="471">
        <v>13025694</v>
      </c>
      <c r="AJ535" s="471"/>
      <c r="AK535" s="472"/>
      <c r="AL535" s="471">
        <v>13025694</v>
      </c>
      <c r="AM535" s="473"/>
      <c r="AN535" s="471"/>
      <c r="AO535" s="474">
        <v>0</v>
      </c>
      <c r="AP535" s="475"/>
      <c r="AQ535" s="476">
        <v>12681984</v>
      </c>
      <c r="AR535" s="471"/>
      <c r="AS535" s="471">
        <v>12681984</v>
      </c>
      <c r="AT535" s="471"/>
      <c r="AU535" s="471"/>
      <c r="AV535" s="477">
        <v>12681984</v>
      </c>
      <c r="AW535" s="471"/>
      <c r="AX535" s="471"/>
      <c r="AY535" s="473">
        <v>0</v>
      </c>
      <c r="AZ535" s="478"/>
      <c r="BA535" s="479">
        <v>0</v>
      </c>
      <c r="BC535" s="468" t="s">
        <v>2937</v>
      </c>
      <c r="BD535" s="468" t="s">
        <v>1539</v>
      </c>
      <c r="BE535" s="468" t="s">
        <v>2937</v>
      </c>
      <c r="BF535" s="468" t="s">
        <v>2937</v>
      </c>
      <c r="BG535" s="468" t="s">
        <v>2938</v>
      </c>
      <c r="BH535" s="468" t="s">
        <v>2938</v>
      </c>
      <c r="BI535" s="468" t="s">
        <v>2937</v>
      </c>
      <c r="BK535" s="468" t="b">
        <v>1</v>
      </c>
      <c r="BL535" s="468" t="b">
        <v>1</v>
      </c>
      <c r="BM535" s="468" t="b">
        <v>1</v>
      </c>
      <c r="BN535" s="468" t="b">
        <v>1</v>
      </c>
      <c r="BO535" s="468" t="b">
        <v>1</v>
      </c>
      <c r="BP535" s="468" t="b">
        <v>1</v>
      </c>
      <c r="BQ535" s="468" t="b">
        <v>1</v>
      </c>
      <c r="BS535" s="466"/>
    </row>
    <row r="536" spans="1:146" s="480" customFormat="1" ht="12" customHeight="1" x14ac:dyDescent="0.2">
      <c r="A536" s="496">
        <v>18232321</v>
      </c>
      <c r="B536" s="497" t="s">
        <v>3442</v>
      </c>
      <c r="C536" s="466" t="s">
        <v>2061</v>
      </c>
      <c r="D536" s="467" t="s">
        <v>1539</v>
      </c>
      <c r="E536" s="705"/>
      <c r="F536" s="466"/>
      <c r="G536" s="467"/>
      <c r="H536" s="468" t="s">
        <v>2937</v>
      </c>
      <c r="I536" s="468" t="s">
        <v>1539</v>
      </c>
      <c r="J536" s="468" t="s">
        <v>2937</v>
      </c>
      <c r="K536" s="468" t="s">
        <v>2937</v>
      </c>
      <c r="L536" s="468" t="s">
        <v>2938</v>
      </c>
      <c r="M536" s="468" t="s">
        <v>2938</v>
      </c>
      <c r="N536" s="468" t="s">
        <v>2937</v>
      </c>
      <c r="O536" s="469"/>
      <c r="P536" s="379">
        <v>999999.71</v>
      </c>
      <c r="Q536" s="379">
        <v>958333.04</v>
      </c>
      <c r="R536" s="379">
        <v>916666.37</v>
      </c>
      <c r="S536" s="379">
        <v>874999.7</v>
      </c>
      <c r="T536" s="379">
        <v>833333.03</v>
      </c>
      <c r="U536" s="379">
        <v>791666.36</v>
      </c>
      <c r="V536" s="379">
        <v>749999.69</v>
      </c>
      <c r="W536" s="379">
        <v>708333.02</v>
      </c>
      <c r="X536" s="379">
        <v>666666.35</v>
      </c>
      <c r="Y536" s="379">
        <v>624999.68000000005</v>
      </c>
      <c r="Z536" s="379">
        <v>583333.01</v>
      </c>
      <c r="AA536" s="379">
        <v>541666.34</v>
      </c>
      <c r="AB536" s="379">
        <v>499999.67</v>
      </c>
      <c r="AC536" s="379"/>
      <c r="AD536" s="379"/>
      <c r="AE536" s="379">
        <v>749999.69</v>
      </c>
      <c r="AF536" s="481" t="s">
        <v>2062</v>
      </c>
      <c r="AG536" s="482"/>
      <c r="AH536" s="471"/>
      <c r="AI536" s="471">
        <v>749999.69</v>
      </c>
      <c r="AJ536" s="471"/>
      <c r="AK536" s="472"/>
      <c r="AL536" s="471">
        <v>749999.69</v>
      </c>
      <c r="AM536" s="473"/>
      <c r="AN536" s="471"/>
      <c r="AO536" s="474">
        <v>0</v>
      </c>
      <c r="AP536" s="475"/>
      <c r="AQ536" s="476">
        <v>499999.67</v>
      </c>
      <c r="AR536" s="471"/>
      <c r="AS536" s="471">
        <v>499999.67</v>
      </c>
      <c r="AT536" s="471"/>
      <c r="AU536" s="471"/>
      <c r="AV536" s="477">
        <v>499999.67</v>
      </c>
      <c r="AW536" s="471"/>
      <c r="AX536" s="471"/>
      <c r="AY536" s="473">
        <v>0</v>
      </c>
      <c r="AZ536" s="478"/>
      <c r="BA536" s="479">
        <v>0</v>
      </c>
      <c r="BC536" s="468" t="s">
        <v>2937</v>
      </c>
      <c r="BD536" s="468" t="s">
        <v>1539</v>
      </c>
      <c r="BE536" s="468" t="s">
        <v>2937</v>
      </c>
      <c r="BF536" s="468" t="s">
        <v>2937</v>
      </c>
      <c r="BG536" s="468" t="s">
        <v>2938</v>
      </c>
      <c r="BH536" s="468" t="s">
        <v>2938</v>
      </c>
      <c r="BI536" s="468" t="s">
        <v>2937</v>
      </c>
      <c r="BK536" s="468" t="b">
        <v>1</v>
      </c>
      <c r="BL536" s="468" t="b">
        <v>1</v>
      </c>
      <c r="BM536" s="468" t="b">
        <v>1</v>
      </c>
      <c r="BN536" s="468" t="b">
        <v>1</v>
      </c>
      <c r="BO536" s="468" t="b">
        <v>1</v>
      </c>
      <c r="BP536" s="468" t="b">
        <v>1</v>
      </c>
      <c r="BQ536" s="468" t="b">
        <v>1</v>
      </c>
      <c r="BS536" s="466"/>
    </row>
    <row r="537" spans="1:146" s="480" customFormat="1" ht="12" customHeight="1" x14ac:dyDescent="0.2">
      <c r="A537" s="496">
        <v>18232331</v>
      </c>
      <c r="B537" s="497" t="s">
        <v>3443</v>
      </c>
      <c r="C537" s="466" t="s">
        <v>2063</v>
      </c>
      <c r="D537" s="467" t="s">
        <v>1539</v>
      </c>
      <c r="E537" s="705"/>
      <c r="F537" s="466"/>
      <c r="G537" s="467"/>
      <c r="H537" s="468" t="s">
        <v>2937</v>
      </c>
      <c r="I537" s="468" t="s">
        <v>1539</v>
      </c>
      <c r="J537" s="468" t="s">
        <v>2937</v>
      </c>
      <c r="K537" s="468" t="s">
        <v>2937</v>
      </c>
      <c r="L537" s="468" t="s">
        <v>2938</v>
      </c>
      <c r="M537" s="468" t="s">
        <v>2938</v>
      </c>
      <c r="N537" s="468" t="s">
        <v>2937</v>
      </c>
      <c r="O537" s="469"/>
      <c r="P537" s="379">
        <v>0</v>
      </c>
      <c r="Q537" s="379">
        <v>0</v>
      </c>
      <c r="R537" s="379">
        <v>0</v>
      </c>
      <c r="S537" s="379">
        <v>0</v>
      </c>
      <c r="T537" s="379">
        <v>0</v>
      </c>
      <c r="U537" s="379">
        <v>0</v>
      </c>
      <c r="V537" s="379">
        <v>0</v>
      </c>
      <c r="W537" s="379">
        <v>0</v>
      </c>
      <c r="X537" s="379">
        <v>0</v>
      </c>
      <c r="Y537" s="379">
        <v>0</v>
      </c>
      <c r="Z537" s="379">
        <v>0</v>
      </c>
      <c r="AA537" s="379">
        <v>0</v>
      </c>
      <c r="AB537" s="379">
        <v>0</v>
      </c>
      <c r="AC537" s="379"/>
      <c r="AD537" s="379"/>
      <c r="AE537" s="379">
        <v>0</v>
      </c>
      <c r="AF537" s="481" t="s">
        <v>2059</v>
      </c>
      <c r="AG537" s="482"/>
      <c r="AH537" s="471"/>
      <c r="AI537" s="471">
        <v>0</v>
      </c>
      <c r="AJ537" s="471"/>
      <c r="AK537" s="472"/>
      <c r="AL537" s="471">
        <v>0</v>
      </c>
      <c r="AM537" s="473"/>
      <c r="AN537" s="471"/>
      <c r="AO537" s="474">
        <v>0</v>
      </c>
      <c r="AP537" s="475"/>
      <c r="AQ537" s="476">
        <v>0</v>
      </c>
      <c r="AR537" s="471"/>
      <c r="AS537" s="471">
        <v>0</v>
      </c>
      <c r="AT537" s="471"/>
      <c r="AU537" s="471"/>
      <c r="AV537" s="477">
        <v>0</v>
      </c>
      <c r="AW537" s="471"/>
      <c r="AX537" s="471"/>
      <c r="AY537" s="473">
        <v>0</v>
      </c>
      <c r="AZ537" s="478"/>
      <c r="BA537" s="479">
        <v>0</v>
      </c>
      <c r="BC537" s="468" t="s">
        <v>2937</v>
      </c>
      <c r="BD537" s="468" t="s">
        <v>1539</v>
      </c>
      <c r="BE537" s="468" t="s">
        <v>2937</v>
      </c>
      <c r="BF537" s="468" t="s">
        <v>2937</v>
      </c>
      <c r="BG537" s="468" t="s">
        <v>2938</v>
      </c>
      <c r="BH537" s="468" t="s">
        <v>2938</v>
      </c>
      <c r="BI537" s="468" t="s">
        <v>2937</v>
      </c>
      <c r="BK537" s="468" t="b">
        <v>1</v>
      </c>
      <c r="BL537" s="468" t="b">
        <v>1</v>
      </c>
      <c r="BM537" s="468" t="b">
        <v>1</v>
      </c>
      <c r="BN537" s="468" t="b">
        <v>1</v>
      </c>
      <c r="BO537" s="468" t="b">
        <v>1</v>
      </c>
      <c r="BP537" s="468" t="b">
        <v>1</v>
      </c>
      <c r="BQ537" s="468" t="b">
        <v>1</v>
      </c>
      <c r="BS537" s="466"/>
    </row>
    <row r="538" spans="1:146" s="480" customFormat="1" ht="12" customHeight="1" x14ac:dyDescent="0.2">
      <c r="A538" s="496">
        <v>18233061</v>
      </c>
      <c r="B538" s="497" t="s">
        <v>3444</v>
      </c>
      <c r="C538" s="466" t="s">
        <v>2064</v>
      </c>
      <c r="D538" s="467" t="s">
        <v>1542</v>
      </c>
      <c r="E538" s="705"/>
      <c r="F538" s="466"/>
      <c r="G538" s="467"/>
      <c r="H538" s="468" t="s">
        <v>2937</v>
      </c>
      <c r="I538" s="468" t="s">
        <v>2937</v>
      </c>
      <c r="J538" s="468" t="s">
        <v>2937</v>
      </c>
      <c r="K538" s="468" t="s">
        <v>2937</v>
      </c>
      <c r="L538" s="468" t="s">
        <v>1542</v>
      </c>
      <c r="M538" s="468" t="s">
        <v>2938</v>
      </c>
      <c r="N538" s="468" t="s">
        <v>1542</v>
      </c>
      <c r="O538" s="469"/>
      <c r="P538" s="379">
        <v>20000</v>
      </c>
      <c r="Q538" s="379">
        <v>20000</v>
      </c>
      <c r="R538" s="379">
        <v>20000</v>
      </c>
      <c r="S538" s="379">
        <v>20000</v>
      </c>
      <c r="T538" s="379">
        <v>20000</v>
      </c>
      <c r="U538" s="379">
        <v>20000</v>
      </c>
      <c r="V538" s="379">
        <v>20000</v>
      </c>
      <c r="W538" s="379">
        <v>20000</v>
      </c>
      <c r="X538" s="379">
        <v>20000</v>
      </c>
      <c r="Y538" s="379">
        <v>20000</v>
      </c>
      <c r="Z538" s="379">
        <v>20000</v>
      </c>
      <c r="AA538" s="379">
        <v>20000</v>
      </c>
      <c r="AB538" s="379">
        <v>21000</v>
      </c>
      <c r="AC538" s="379"/>
      <c r="AD538" s="379"/>
      <c r="AE538" s="379">
        <v>20041.666666666668</v>
      </c>
      <c r="AF538" s="481"/>
      <c r="AG538" s="482"/>
      <c r="AH538" s="471"/>
      <c r="AI538" s="471"/>
      <c r="AJ538" s="471"/>
      <c r="AK538" s="472"/>
      <c r="AL538" s="471">
        <v>0</v>
      </c>
      <c r="AM538" s="473">
        <v>20041.666666666668</v>
      </c>
      <c r="AN538" s="471"/>
      <c r="AO538" s="474">
        <v>20041.666666666668</v>
      </c>
      <c r="AP538" s="475"/>
      <c r="AQ538" s="476">
        <v>21000</v>
      </c>
      <c r="AR538" s="471"/>
      <c r="AS538" s="471"/>
      <c r="AT538" s="471"/>
      <c r="AU538" s="471"/>
      <c r="AV538" s="477">
        <v>0</v>
      </c>
      <c r="AW538" s="471">
        <v>21000</v>
      </c>
      <c r="AX538" s="471"/>
      <c r="AY538" s="473">
        <v>21000</v>
      </c>
      <c r="AZ538" s="478"/>
      <c r="BA538" s="479">
        <v>0</v>
      </c>
      <c r="BC538" s="468" t="s">
        <v>2937</v>
      </c>
      <c r="BD538" s="468" t="s">
        <v>2937</v>
      </c>
      <c r="BE538" s="468" t="s">
        <v>2937</v>
      </c>
      <c r="BF538" s="468" t="s">
        <v>2937</v>
      </c>
      <c r="BG538" s="468" t="s">
        <v>1542</v>
      </c>
      <c r="BH538" s="468" t="s">
        <v>2938</v>
      </c>
      <c r="BI538" s="468" t="s">
        <v>1542</v>
      </c>
      <c r="BK538" s="468" t="b">
        <v>1</v>
      </c>
      <c r="BL538" s="468" t="b">
        <v>1</v>
      </c>
      <c r="BM538" s="468" t="b">
        <v>1</v>
      </c>
      <c r="BN538" s="468" t="b">
        <v>1</v>
      </c>
      <c r="BO538" s="468" t="b">
        <v>1</v>
      </c>
      <c r="BP538" s="468" t="b">
        <v>1</v>
      </c>
      <c r="BQ538" s="468" t="b">
        <v>1</v>
      </c>
      <c r="BS538" s="466"/>
    </row>
    <row r="539" spans="1:146" s="480" customFormat="1" ht="12" customHeight="1" x14ac:dyDescent="0.2">
      <c r="A539" s="496">
        <v>18233091</v>
      </c>
      <c r="B539" s="497" t="s">
        <v>3445</v>
      </c>
      <c r="C539" s="466" t="s">
        <v>2065</v>
      </c>
      <c r="D539" s="467" t="s">
        <v>1542</v>
      </c>
      <c r="E539" s="705"/>
      <c r="F539" s="466"/>
      <c r="G539" s="467"/>
      <c r="H539" s="468" t="s">
        <v>2937</v>
      </c>
      <c r="I539" s="468" t="s">
        <v>2937</v>
      </c>
      <c r="J539" s="468" t="s">
        <v>2937</v>
      </c>
      <c r="K539" s="468" t="s">
        <v>2937</v>
      </c>
      <c r="L539" s="468" t="s">
        <v>1542</v>
      </c>
      <c r="M539" s="468" t="s">
        <v>2938</v>
      </c>
      <c r="N539" s="468" t="s">
        <v>1542</v>
      </c>
      <c r="O539" s="469"/>
      <c r="P539" s="379">
        <v>0</v>
      </c>
      <c r="Q539" s="379">
        <v>0</v>
      </c>
      <c r="R539" s="379">
        <v>0</v>
      </c>
      <c r="S539" s="379">
        <v>0</v>
      </c>
      <c r="T539" s="379">
        <v>0</v>
      </c>
      <c r="U539" s="379">
        <v>0</v>
      </c>
      <c r="V539" s="379">
        <v>0</v>
      </c>
      <c r="W539" s="379">
        <v>0</v>
      </c>
      <c r="X539" s="379">
        <v>0</v>
      </c>
      <c r="Y539" s="379">
        <v>0</v>
      </c>
      <c r="Z539" s="379">
        <v>0</v>
      </c>
      <c r="AA539" s="379">
        <v>0</v>
      </c>
      <c r="AB539" s="379">
        <v>0</v>
      </c>
      <c r="AC539" s="379"/>
      <c r="AD539" s="379"/>
      <c r="AE539" s="379">
        <v>0</v>
      </c>
      <c r="AF539" s="481"/>
      <c r="AG539" s="482"/>
      <c r="AH539" s="471"/>
      <c r="AI539" s="471"/>
      <c r="AJ539" s="471"/>
      <c r="AK539" s="472"/>
      <c r="AL539" s="471">
        <v>0</v>
      </c>
      <c r="AM539" s="473">
        <v>0</v>
      </c>
      <c r="AN539" s="471"/>
      <c r="AO539" s="474">
        <v>0</v>
      </c>
      <c r="AP539" s="475"/>
      <c r="AQ539" s="476">
        <v>0</v>
      </c>
      <c r="AR539" s="471"/>
      <c r="AS539" s="471"/>
      <c r="AT539" s="471"/>
      <c r="AU539" s="471"/>
      <c r="AV539" s="477">
        <v>0</v>
      </c>
      <c r="AW539" s="471">
        <v>0</v>
      </c>
      <c r="AX539" s="471"/>
      <c r="AY539" s="473">
        <v>0</v>
      </c>
      <c r="AZ539" s="478"/>
      <c r="BA539" s="479">
        <v>0</v>
      </c>
      <c r="BC539" s="468" t="s">
        <v>2937</v>
      </c>
      <c r="BD539" s="468" t="s">
        <v>2937</v>
      </c>
      <c r="BE539" s="468" t="s">
        <v>2937</v>
      </c>
      <c r="BF539" s="468" t="s">
        <v>2937</v>
      </c>
      <c r="BG539" s="468" t="s">
        <v>1542</v>
      </c>
      <c r="BH539" s="468" t="s">
        <v>2938</v>
      </c>
      <c r="BI539" s="468" t="s">
        <v>1542</v>
      </c>
      <c r="BK539" s="468" t="b">
        <v>1</v>
      </c>
      <c r="BL539" s="468" t="b">
        <v>1</v>
      </c>
      <c r="BM539" s="468" t="b">
        <v>1</v>
      </c>
      <c r="BN539" s="468" t="b">
        <v>1</v>
      </c>
      <c r="BO539" s="468" t="b">
        <v>1</v>
      </c>
      <c r="BP539" s="468" t="b">
        <v>1</v>
      </c>
      <c r="BQ539" s="468" t="b">
        <v>1</v>
      </c>
      <c r="BS539" s="466"/>
    </row>
    <row r="540" spans="1:146" s="480" customFormat="1" ht="12" customHeight="1" x14ac:dyDescent="0.2">
      <c r="A540" s="523">
        <v>18235521</v>
      </c>
      <c r="B540" s="467" t="s">
        <v>3446</v>
      </c>
      <c r="C540" s="466" t="s">
        <v>2066</v>
      </c>
      <c r="D540" s="467" t="s">
        <v>1539</v>
      </c>
      <c r="E540" s="705"/>
      <c r="F540" s="466"/>
      <c r="G540" s="467"/>
      <c r="H540" s="468" t="s">
        <v>2937</v>
      </c>
      <c r="I540" s="468" t="s">
        <v>1539</v>
      </c>
      <c r="J540" s="468" t="s">
        <v>2937</v>
      </c>
      <c r="K540" s="468" t="s">
        <v>2937</v>
      </c>
      <c r="L540" s="468" t="s">
        <v>2938</v>
      </c>
      <c r="M540" s="468" t="s">
        <v>2938</v>
      </c>
      <c r="N540" s="468" t="s">
        <v>2937</v>
      </c>
      <c r="O540" s="469"/>
      <c r="P540" s="379">
        <v>20750386.879999999</v>
      </c>
      <c r="Q540" s="379">
        <v>20509965.879999999</v>
      </c>
      <c r="R540" s="379">
        <v>20269544.879999999</v>
      </c>
      <c r="S540" s="379">
        <v>20029123.879999999</v>
      </c>
      <c r="T540" s="379">
        <v>19788702.879999999</v>
      </c>
      <c r="U540" s="379">
        <v>19548281.879999999</v>
      </c>
      <c r="V540" s="379">
        <v>19307860.879999999</v>
      </c>
      <c r="W540" s="379">
        <v>19067439.879999999</v>
      </c>
      <c r="X540" s="379">
        <v>18827018.879999999</v>
      </c>
      <c r="Y540" s="379">
        <v>18586597.879999999</v>
      </c>
      <c r="Z540" s="379">
        <v>18346176.879999999</v>
      </c>
      <c r="AA540" s="379">
        <v>18105755.879999999</v>
      </c>
      <c r="AB540" s="379">
        <v>17865334.879999999</v>
      </c>
      <c r="AC540" s="379"/>
      <c r="AD540" s="379"/>
      <c r="AE540" s="379">
        <v>19307860.879999999</v>
      </c>
      <c r="AF540" s="481" t="s">
        <v>2067</v>
      </c>
      <c r="AG540" s="482"/>
      <c r="AH540" s="471"/>
      <c r="AI540" s="471">
        <v>19307860.879999999</v>
      </c>
      <c r="AJ540" s="471"/>
      <c r="AK540" s="472"/>
      <c r="AL540" s="471">
        <v>19307860.879999999</v>
      </c>
      <c r="AM540" s="473"/>
      <c r="AN540" s="471"/>
      <c r="AO540" s="474">
        <v>0</v>
      </c>
      <c r="AP540" s="475"/>
      <c r="AQ540" s="476">
        <v>17865334.879999999</v>
      </c>
      <c r="AR540" s="471"/>
      <c r="AS540" s="471">
        <v>17865334.879999999</v>
      </c>
      <c r="AT540" s="471"/>
      <c r="AU540" s="471"/>
      <c r="AV540" s="477">
        <v>17865334.879999999</v>
      </c>
      <c r="AW540" s="471"/>
      <c r="AX540" s="471"/>
      <c r="AY540" s="473">
        <v>0</v>
      </c>
      <c r="AZ540" s="478"/>
      <c r="BA540" s="479">
        <v>0</v>
      </c>
      <c r="BC540" s="468" t="s">
        <v>2937</v>
      </c>
      <c r="BD540" s="468" t="s">
        <v>1539</v>
      </c>
      <c r="BE540" s="468" t="s">
        <v>2937</v>
      </c>
      <c r="BF540" s="468" t="s">
        <v>2937</v>
      </c>
      <c r="BG540" s="468" t="s">
        <v>2938</v>
      </c>
      <c r="BH540" s="468" t="s">
        <v>2938</v>
      </c>
      <c r="BI540" s="468" t="s">
        <v>2937</v>
      </c>
      <c r="BK540" s="468" t="b">
        <v>1</v>
      </c>
      <c r="BL540" s="468" t="b">
        <v>1</v>
      </c>
      <c r="BM540" s="468" t="b">
        <v>1</v>
      </c>
      <c r="BN540" s="468" t="b">
        <v>1</v>
      </c>
      <c r="BO540" s="468" t="b">
        <v>1</v>
      </c>
      <c r="BP540" s="468" t="b">
        <v>1</v>
      </c>
      <c r="BQ540" s="468" t="b">
        <v>1</v>
      </c>
      <c r="BS540" s="466"/>
    </row>
    <row r="541" spans="1:146" s="480" customFormat="1" ht="12" customHeight="1" x14ac:dyDescent="0.2">
      <c r="A541" s="496">
        <v>18236021</v>
      </c>
      <c r="B541" s="497" t="s">
        <v>3447</v>
      </c>
      <c r="C541" s="466" t="s">
        <v>2068</v>
      </c>
      <c r="D541" s="467" t="s">
        <v>1539</v>
      </c>
      <c r="E541" s="705"/>
      <c r="F541" s="466"/>
      <c r="G541" s="467"/>
      <c r="H541" s="468" t="s">
        <v>2937</v>
      </c>
      <c r="I541" s="468" t="s">
        <v>1539</v>
      </c>
      <c r="J541" s="468" t="s">
        <v>2937</v>
      </c>
      <c r="K541" s="468" t="s">
        <v>2937</v>
      </c>
      <c r="L541" s="468" t="s">
        <v>2938</v>
      </c>
      <c r="M541" s="468" t="s">
        <v>2938</v>
      </c>
      <c r="N541" s="468" t="s">
        <v>2937</v>
      </c>
      <c r="O541" s="469"/>
      <c r="P541" s="379">
        <v>0</v>
      </c>
      <c r="Q541" s="379">
        <v>0</v>
      </c>
      <c r="R541" s="379">
        <v>0</v>
      </c>
      <c r="S541" s="379">
        <v>0</v>
      </c>
      <c r="T541" s="379">
        <v>0</v>
      </c>
      <c r="U541" s="379">
        <v>0</v>
      </c>
      <c r="V541" s="379">
        <v>0</v>
      </c>
      <c r="W541" s="379">
        <v>0</v>
      </c>
      <c r="X541" s="379">
        <v>0</v>
      </c>
      <c r="Y541" s="379">
        <v>0</v>
      </c>
      <c r="Z541" s="379">
        <v>0</v>
      </c>
      <c r="AA541" s="379">
        <v>0</v>
      </c>
      <c r="AB541" s="379">
        <v>0</v>
      </c>
      <c r="AC541" s="379"/>
      <c r="AD541" s="379"/>
      <c r="AE541" s="379">
        <v>0</v>
      </c>
      <c r="AF541" s="481" t="s">
        <v>1992</v>
      </c>
      <c r="AG541" s="482"/>
      <c r="AH541" s="471"/>
      <c r="AI541" s="471">
        <v>0</v>
      </c>
      <c r="AJ541" s="471"/>
      <c r="AK541" s="472"/>
      <c r="AL541" s="471">
        <v>0</v>
      </c>
      <c r="AM541" s="473"/>
      <c r="AN541" s="471"/>
      <c r="AO541" s="474">
        <v>0</v>
      </c>
      <c r="AP541" s="475"/>
      <c r="AQ541" s="476">
        <v>0</v>
      </c>
      <c r="AR541" s="471"/>
      <c r="AS541" s="471">
        <v>0</v>
      </c>
      <c r="AT541" s="471"/>
      <c r="AU541" s="471"/>
      <c r="AV541" s="477">
        <v>0</v>
      </c>
      <c r="AW541" s="471"/>
      <c r="AX541" s="471"/>
      <c r="AY541" s="473">
        <v>0</v>
      </c>
      <c r="AZ541" s="478"/>
      <c r="BA541" s="479">
        <v>0</v>
      </c>
      <c r="BC541" s="468" t="s">
        <v>2937</v>
      </c>
      <c r="BD541" s="468" t="s">
        <v>1539</v>
      </c>
      <c r="BE541" s="468" t="s">
        <v>2937</v>
      </c>
      <c r="BF541" s="468" t="s">
        <v>2937</v>
      </c>
      <c r="BG541" s="468" t="s">
        <v>2938</v>
      </c>
      <c r="BH541" s="468" t="s">
        <v>2938</v>
      </c>
      <c r="BI541" s="468" t="s">
        <v>2937</v>
      </c>
      <c r="BK541" s="468" t="b">
        <v>1</v>
      </c>
      <c r="BL541" s="468" t="b">
        <v>1</v>
      </c>
      <c r="BM541" s="468" t="b">
        <v>1</v>
      </c>
      <c r="BN541" s="468" t="b">
        <v>1</v>
      </c>
      <c r="BO541" s="468" t="b">
        <v>1</v>
      </c>
      <c r="BP541" s="468" t="b">
        <v>1</v>
      </c>
      <c r="BQ541" s="468" t="b">
        <v>1</v>
      </c>
      <c r="BS541" s="466"/>
    </row>
    <row r="542" spans="1:146" s="480" customFormat="1" ht="12" customHeight="1" x14ac:dyDescent="0.2">
      <c r="A542" s="496">
        <v>18236031</v>
      </c>
      <c r="B542" s="497" t="s">
        <v>3448</v>
      </c>
      <c r="C542" s="466" t="s">
        <v>2069</v>
      </c>
      <c r="D542" s="467" t="s">
        <v>1539</v>
      </c>
      <c r="E542" s="705"/>
      <c r="F542" s="466"/>
      <c r="G542" s="467"/>
      <c r="H542" s="468" t="s">
        <v>2937</v>
      </c>
      <c r="I542" s="468" t="s">
        <v>1539</v>
      </c>
      <c r="J542" s="468" t="s">
        <v>2937</v>
      </c>
      <c r="K542" s="468" t="s">
        <v>2937</v>
      </c>
      <c r="L542" s="468" t="s">
        <v>2938</v>
      </c>
      <c r="M542" s="468" t="s">
        <v>2938</v>
      </c>
      <c r="N542" s="468" t="s">
        <v>2937</v>
      </c>
      <c r="O542" s="469"/>
      <c r="P542" s="379">
        <v>0</v>
      </c>
      <c r="Q542" s="379">
        <v>0</v>
      </c>
      <c r="R542" s="379">
        <v>0</v>
      </c>
      <c r="S542" s="379">
        <v>0</v>
      </c>
      <c r="T542" s="379">
        <v>0</v>
      </c>
      <c r="U542" s="379">
        <v>0</v>
      </c>
      <c r="V542" s="379">
        <v>0</v>
      </c>
      <c r="W542" s="379">
        <v>0</v>
      </c>
      <c r="X542" s="379">
        <v>0</v>
      </c>
      <c r="Y542" s="379">
        <v>0</v>
      </c>
      <c r="Z542" s="379">
        <v>0</v>
      </c>
      <c r="AA542" s="379">
        <v>0</v>
      </c>
      <c r="AB542" s="379">
        <v>0</v>
      </c>
      <c r="AC542" s="379"/>
      <c r="AD542" s="379"/>
      <c r="AE542" s="379">
        <v>0</v>
      </c>
      <c r="AF542" s="481" t="s">
        <v>1992</v>
      </c>
      <c r="AG542" s="482"/>
      <c r="AH542" s="471"/>
      <c r="AI542" s="471">
        <v>0</v>
      </c>
      <c r="AJ542" s="471"/>
      <c r="AK542" s="472"/>
      <c r="AL542" s="471">
        <v>0</v>
      </c>
      <c r="AM542" s="473"/>
      <c r="AN542" s="471"/>
      <c r="AO542" s="474">
        <v>0</v>
      </c>
      <c r="AP542" s="475"/>
      <c r="AQ542" s="476">
        <v>0</v>
      </c>
      <c r="AR542" s="471"/>
      <c r="AS542" s="471">
        <v>0</v>
      </c>
      <c r="AT542" s="471"/>
      <c r="AU542" s="471"/>
      <c r="AV542" s="477">
        <v>0</v>
      </c>
      <c r="AW542" s="471"/>
      <c r="AX542" s="471"/>
      <c r="AY542" s="473">
        <v>0</v>
      </c>
      <c r="AZ542" s="478"/>
      <c r="BA542" s="479">
        <v>0</v>
      </c>
      <c r="BC542" s="468" t="s">
        <v>2937</v>
      </c>
      <c r="BD542" s="468" t="s">
        <v>1539</v>
      </c>
      <c r="BE542" s="468" t="s">
        <v>2937</v>
      </c>
      <c r="BF542" s="468" t="s">
        <v>2937</v>
      </c>
      <c r="BG542" s="468" t="s">
        <v>2938</v>
      </c>
      <c r="BH542" s="468" t="s">
        <v>2938</v>
      </c>
      <c r="BI542" s="468" t="s">
        <v>2937</v>
      </c>
      <c r="BK542" s="468" t="b">
        <v>1</v>
      </c>
      <c r="BL542" s="468" t="b">
        <v>1</v>
      </c>
      <c r="BM542" s="468" t="b">
        <v>1</v>
      </c>
      <c r="BN542" s="468" t="b">
        <v>1</v>
      </c>
      <c r="BO542" s="468" t="b">
        <v>1</v>
      </c>
      <c r="BP542" s="468" t="b">
        <v>1</v>
      </c>
      <c r="BQ542" s="468" t="b">
        <v>1</v>
      </c>
      <c r="BS542" s="466"/>
    </row>
    <row r="543" spans="1:146" s="480" customFormat="1" ht="12" customHeight="1" x14ac:dyDescent="0.2">
      <c r="A543" s="496">
        <v>18236041</v>
      </c>
      <c r="B543" s="497" t="s">
        <v>3449</v>
      </c>
      <c r="C543" s="466" t="s">
        <v>2070</v>
      </c>
      <c r="D543" s="467" t="s">
        <v>1539</v>
      </c>
      <c r="E543" s="705"/>
      <c r="F543" s="466"/>
      <c r="G543" s="467"/>
      <c r="H543" s="468" t="s">
        <v>2937</v>
      </c>
      <c r="I543" s="468" t="s">
        <v>1539</v>
      </c>
      <c r="J543" s="468" t="s">
        <v>2937</v>
      </c>
      <c r="K543" s="468" t="s">
        <v>2937</v>
      </c>
      <c r="L543" s="468" t="s">
        <v>2938</v>
      </c>
      <c r="M543" s="468" t="s">
        <v>2938</v>
      </c>
      <c r="N543" s="468" t="s">
        <v>2937</v>
      </c>
      <c r="O543" s="469"/>
      <c r="P543" s="379">
        <v>0</v>
      </c>
      <c r="Q543" s="379">
        <v>0</v>
      </c>
      <c r="R543" s="379">
        <v>0</v>
      </c>
      <c r="S543" s="379">
        <v>0</v>
      </c>
      <c r="T543" s="379">
        <v>0</v>
      </c>
      <c r="U543" s="379">
        <v>0</v>
      </c>
      <c r="V543" s="379">
        <v>0</v>
      </c>
      <c r="W543" s="379">
        <v>0</v>
      </c>
      <c r="X543" s="379">
        <v>0</v>
      </c>
      <c r="Y543" s="379">
        <v>0</v>
      </c>
      <c r="Z543" s="379">
        <v>0</v>
      </c>
      <c r="AA543" s="379">
        <v>0</v>
      </c>
      <c r="AB543" s="379">
        <v>0</v>
      </c>
      <c r="AC543" s="379"/>
      <c r="AD543" s="379"/>
      <c r="AE543" s="379">
        <v>0</v>
      </c>
      <c r="AF543" s="481" t="s">
        <v>1992</v>
      </c>
      <c r="AG543" s="482"/>
      <c r="AH543" s="471"/>
      <c r="AI543" s="471">
        <v>0</v>
      </c>
      <c r="AJ543" s="471"/>
      <c r="AK543" s="472"/>
      <c r="AL543" s="471">
        <v>0</v>
      </c>
      <c r="AM543" s="473"/>
      <c r="AN543" s="471"/>
      <c r="AO543" s="474">
        <v>0</v>
      </c>
      <c r="AP543" s="475"/>
      <c r="AQ543" s="476">
        <v>0</v>
      </c>
      <c r="AR543" s="471"/>
      <c r="AS543" s="471">
        <v>0</v>
      </c>
      <c r="AT543" s="471"/>
      <c r="AU543" s="471"/>
      <c r="AV543" s="477">
        <v>0</v>
      </c>
      <c r="AW543" s="471"/>
      <c r="AX543" s="471"/>
      <c r="AY543" s="473">
        <v>0</v>
      </c>
      <c r="AZ543" s="478"/>
      <c r="BA543" s="479">
        <v>0</v>
      </c>
      <c r="BC543" s="468" t="s">
        <v>2937</v>
      </c>
      <c r="BD543" s="468" t="s">
        <v>1539</v>
      </c>
      <c r="BE543" s="468" t="s">
        <v>2937</v>
      </c>
      <c r="BF543" s="468" t="s">
        <v>2937</v>
      </c>
      <c r="BG543" s="468" t="s">
        <v>2938</v>
      </c>
      <c r="BH543" s="468" t="s">
        <v>2938</v>
      </c>
      <c r="BI543" s="468" t="s">
        <v>2937</v>
      </c>
      <c r="BK543" s="468" t="b">
        <v>1</v>
      </c>
      <c r="BL543" s="468" t="b">
        <v>1</v>
      </c>
      <c r="BM543" s="468" t="b">
        <v>1</v>
      </c>
      <c r="BN543" s="468" t="b">
        <v>1</v>
      </c>
      <c r="BO543" s="468" t="b">
        <v>1</v>
      </c>
      <c r="BP543" s="468" t="b">
        <v>1</v>
      </c>
      <c r="BQ543" s="468" t="b">
        <v>1</v>
      </c>
      <c r="BS543" s="466"/>
    </row>
    <row r="544" spans="1:146" s="480" customFormat="1" ht="12" customHeight="1" x14ac:dyDescent="0.2">
      <c r="A544" s="496">
        <v>18236051</v>
      </c>
      <c r="B544" s="497" t="s">
        <v>3450</v>
      </c>
      <c r="C544" s="466" t="s">
        <v>2071</v>
      </c>
      <c r="D544" s="467" t="s">
        <v>1539</v>
      </c>
      <c r="E544" s="705"/>
      <c r="F544" s="466"/>
      <c r="G544" s="467"/>
      <c r="H544" s="468" t="s">
        <v>2937</v>
      </c>
      <c r="I544" s="468" t="s">
        <v>1539</v>
      </c>
      <c r="J544" s="468" t="s">
        <v>2937</v>
      </c>
      <c r="K544" s="468" t="s">
        <v>2937</v>
      </c>
      <c r="L544" s="468" t="s">
        <v>2938</v>
      </c>
      <c r="M544" s="468" t="s">
        <v>2938</v>
      </c>
      <c r="N544" s="468" t="s">
        <v>2937</v>
      </c>
      <c r="O544" s="469"/>
      <c r="P544" s="379">
        <v>0</v>
      </c>
      <c r="Q544" s="379">
        <v>0</v>
      </c>
      <c r="R544" s="379">
        <v>0</v>
      </c>
      <c r="S544" s="379">
        <v>0</v>
      </c>
      <c r="T544" s="379">
        <v>0</v>
      </c>
      <c r="U544" s="379">
        <v>0</v>
      </c>
      <c r="V544" s="379">
        <v>0</v>
      </c>
      <c r="W544" s="379">
        <v>0</v>
      </c>
      <c r="X544" s="379">
        <v>0</v>
      </c>
      <c r="Y544" s="379">
        <v>0</v>
      </c>
      <c r="Z544" s="379">
        <v>0</v>
      </c>
      <c r="AA544" s="379">
        <v>0</v>
      </c>
      <c r="AB544" s="379">
        <v>0</v>
      </c>
      <c r="AC544" s="379"/>
      <c r="AD544" s="379"/>
      <c r="AE544" s="379">
        <v>0</v>
      </c>
      <c r="AF544" s="481" t="s">
        <v>1992</v>
      </c>
      <c r="AG544" s="482"/>
      <c r="AH544" s="471"/>
      <c r="AI544" s="471">
        <v>0</v>
      </c>
      <c r="AJ544" s="471"/>
      <c r="AK544" s="472"/>
      <c r="AL544" s="471">
        <v>0</v>
      </c>
      <c r="AM544" s="473"/>
      <c r="AN544" s="471"/>
      <c r="AO544" s="474">
        <v>0</v>
      </c>
      <c r="AP544" s="475"/>
      <c r="AQ544" s="476">
        <v>0</v>
      </c>
      <c r="AR544" s="471"/>
      <c r="AS544" s="471">
        <v>0</v>
      </c>
      <c r="AT544" s="471"/>
      <c r="AU544" s="471"/>
      <c r="AV544" s="477">
        <v>0</v>
      </c>
      <c r="AW544" s="471"/>
      <c r="AX544" s="471"/>
      <c r="AY544" s="473">
        <v>0</v>
      </c>
      <c r="AZ544" s="478"/>
      <c r="BA544" s="479">
        <v>0</v>
      </c>
      <c r="BC544" s="468" t="s">
        <v>2937</v>
      </c>
      <c r="BD544" s="468" t="s">
        <v>1539</v>
      </c>
      <c r="BE544" s="468" t="s">
        <v>2937</v>
      </c>
      <c r="BF544" s="468" t="s">
        <v>2937</v>
      </c>
      <c r="BG544" s="468" t="s">
        <v>2938</v>
      </c>
      <c r="BH544" s="468" t="s">
        <v>2938</v>
      </c>
      <c r="BI544" s="468" t="s">
        <v>2937</v>
      </c>
      <c r="BK544" s="468" t="b">
        <v>1</v>
      </c>
      <c r="BL544" s="468" t="b">
        <v>1</v>
      </c>
      <c r="BM544" s="468" t="b">
        <v>1</v>
      </c>
      <c r="BN544" s="468" t="b">
        <v>1</v>
      </c>
      <c r="BO544" s="468" t="b">
        <v>1</v>
      </c>
      <c r="BP544" s="468" t="b">
        <v>1</v>
      </c>
      <c r="BQ544" s="468" t="b">
        <v>1</v>
      </c>
      <c r="BS544" s="466"/>
    </row>
    <row r="545" spans="1:71" s="480" customFormat="1" ht="12" customHeight="1" x14ac:dyDescent="0.2">
      <c r="A545" s="496">
        <v>18236061</v>
      </c>
      <c r="B545" s="497" t="s">
        <v>3451</v>
      </c>
      <c r="C545" s="466" t="s">
        <v>2072</v>
      </c>
      <c r="D545" s="467" t="s">
        <v>1539</v>
      </c>
      <c r="E545" s="705"/>
      <c r="F545" s="466"/>
      <c r="G545" s="467"/>
      <c r="H545" s="468" t="s">
        <v>2937</v>
      </c>
      <c r="I545" s="468" t="s">
        <v>1539</v>
      </c>
      <c r="J545" s="468" t="s">
        <v>2937</v>
      </c>
      <c r="K545" s="468" t="s">
        <v>2937</v>
      </c>
      <c r="L545" s="468" t="s">
        <v>2938</v>
      </c>
      <c r="M545" s="468" t="s">
        <v>2938</v>
      </c>
      <c r="N545" s="468" t="s">
        <v>2937</v>
      </c>
      <c r="O545" s="469"/>
      <c r="P545" s="379">
        <v>0</v>
      </c>
      <c r="Q545" s="379">
        <v>0</v>
      </c>
      <c r="R545" s="379">
        <v>0</v>
      </c>
      <c r="S545" s="379">
        <v>0</v>
      </c>
      <c r="T545" s="379">
        <v>0</v>
      </c>
      <c r="U545" s="379">
        <v>0</v>
      </c>
      <c r="V545" s="379">
        <v>0</v>
      </c>
      <c r="W545" s="379">
        <v>0</v>
      </c>
      <c r="X545" s="379">
        <v>0</v>
      </c>
      <c r="Y545" s="379">
        <v>0</v>
      </c>
      <c r="Z545" s="379">
        <v>0</v>
      </c>
      <c r="AA545" s="379">
        <v>0</v>
      </c>
      <c r="AB545" s="379">
        <v>0</v>
      </c>
      <c r="AC545" s="379"/>
      <c r="AD545" s="379"/>
      <c r="AE545" s="379">
        <v>0</v>
      </c>
      <c r="AF545" s="481" t="s">
        <v>1992</v>
      </c>
      <c r="AG545" s="482"/>
      <c r="AH545" s="471"/>
      <c r="AI545" s="471">
        <v>0</v>
      </c>
      <c r="AJ545" s="471"/>
      <c r="AK545" s="472"/>
      <c r="AL545" s="471">
        <v>0</v>
      </c>
      <c r="AM545" s="473"/>
      <c r="AN545" s="471"/>
      <c r="AO545" s="474">
        <v>0</v>
      </c>
      <c r="AP545" s="475"/>
      <c r="AQ545" s="476">
        <v>0</v>
      </c>
      <c r="AR545" s="471"/>
      <c r="AS545" s="471">
        <v>0</v>
      </c>
      <c r="AT545" s="471"/>
      <c r="AU545" s="471"/>
      <c r="AV545" s="477">
        <v>0</v>
      </c>
      <c r="AW545" s="471"/>
      <c r="AX545" s="471"/>
      <c r="AY545" s="473">
        <v>0</v>
      </c>
      <c r="AZ545" s="478"/>
      <c r="BA545" s="479">
        <v>0</v>
      </c>
      <c r="BC545" s="468" t="s">
        <v>2937</v>
      </c>
      <c r="BD545" s="468" t="s">
        <v>1539</v>
      </c>
      <c r="BE545" s="468" t="s">
        <v>2937</v>
      </c>
      <c r="BF545" s="468" t="s">
        <v>2937</v>
      </c>
      <c r="BG545" s="468" t="s">
        <v>2938</v>
      </c>
      <c r="BH545" s="468" t="s">
        <v>2938</v>
      </c>
      <c r="BI545" s="468" t="s">
        <v>2937</v>
      </c>
      <c r="BK545" s="468" t="b">
        <v>1</v>
      </c>
      <c r="BL545" s="468" t="b">
        <v>1</v>
      </c>
      <c r="BM545" s="468" t="b">
        <v>1</v>
      </c>
      <c r="BN545" s="468" t="b">
        <v>1</v>
      </c>
      <c r="BO545" s="468" t="b">
        <v>1</v>
      </c>
      <c r="BP545" s="468" t="b">
        <v>1</v>
      </c>
      <c r="BQ545" s="468" t="b">
        <v>1</v>
      </c>
      <c r="BS545" s="466"/>
    </row>
    <row r="546" spans="1:71" s="480" customFormat="1" ht="12" customHeight="1" x14ac:dyDescent="0.2">
      <c r="A546" s="496">
        <v>18236071</v>
      </c>
      <c r="B546" s="497" t="s">
        <v>3452</v>
      </c>
      <c r="C546" s="466" t="s">
        <v>2073</v>
      </c>
      <c r="D546" s="467" t="s">
        <v>1539</v>
      </c>
      <c r="E546" s="705"/>
      <c r="F546" s="466"/>
      <c r="G546" s="467"/>
      <c r="H546" s="468" t="s">
        <v>2937</v>
      </c>
      <c r="I546" s="468" t="s">
        <v>1539</v>
      </c>
      <c r="J546" s="468" t="s">
        <v>2937</v>
      </c>
      <c r="K546" s="468" t="s">
        <v>2937</v>
      </c>
      <c r="L546" s="468" t="s">
        <v>2938</v>
      </c>
      <c r="M546" s="468" t="s">
        <v>2938</v>
      </c>
      <c r="N546" s="468" t="s">
        <v>2937</v>
      </c>
      <c r="O546" s="469"/>
      <c r="P546" s="379">
        <v>0</v>
      </c>
      <c r="Q546" s="379">
        <v>0</v>
      </c>
      <c r="R546" s="379">
        <v>0</v>
      </c>
      <c r="S546" s="379">
        <v>0</v>
      </c>
      <c r="T546" s="379">
        <v>0</v>
      </c>
      <c r="U546" s="379">
        <v>0</v>
      </c>
      <c r="V546" s="379">
        <v>0</v>
      </c>
      <c r="W546" s="379">
        <v>0</v>
      </c>
      <c r="X546" s="379">
        <v>0</v>
      </c>
      <c r="Y546" s="379">
        <v>0</v>
      </c>
      <c r="Z546" s="379">
        <v>0</v>
      </c>
      <c r="AA546" s="379">
        <v>0</v>
      </c>
      <c r="AB546" s="379">
        <v>0</v>
      </c>
      <c r="AC546" s="379"/>
      <c r="AD546" s="379"/>
      <c r="AE546" s="379">
        <v>0</v>
      </c>
      <c r="AF546" s="481" t="s">
        <v>1992</v>
      </c>
      <c r="AG546" s="482"/>
      <c r="AH546" s="471"/>
      <c r="AI546" s="471">
        <v>0</v>
      </c>
      <c r="AJ546" s="471"/>
      <c r="AK546" s="472"/>
      <c r="AL546" s="471">
        <v>0</v>
      </c>
      <c r="AM546" s="473"/>
      <c r="AN546" s="471"/>
      <c r="AO546" s="474">
        <v>0</v>
      </c>
      <c r="AP546" s="475"/>
      <c r="AQ546" s="476">
        <v>0</v>
      </c>
      <c r="AR546" s="471"/>
      <c r="AS546" s="471">
        <v>0</v>
      </c>
      <c r="AT546" s="471"/>
      <c r="AU546" s="471"/>
      <c r="AV546" s="477">
        <v>0</v>
      </c>
      <c r="AW546" s="471"/>
      <c r="AX546" s="471"/>
      <c r="AY546" s="473">
        <v>0</v>
      </c>
      <c r="AZ546" s="478"/>
      <c r="BA546" s="479">
        <v>0</v>
      </c>
      <c r="BC546" s="468" t="s">
        <v>2937</v>
      </c>
      <c r="BD546" s="468" t="s">
        <v>1539</v>
      </c>
      <c r="BE546" s="468" t="s">
        <v>2937</v>
      </c>
      <c r="BF546" s="468" t="s">
        <v>2937</v>
      </c>
      <c r="BG546" s="468" t="s">
        <v>2938</v>
      </c>
      <c r="BH546" s="468" t="s">
        <v>2938</v>
      </c>
      <c r="BI546" s="468" t="s">
        <v>2937</v>
      </c>
      <c r="BK546" s="468" t="b">
        <v>1</v>
      </c>
      <c r="BL546" s="468" t="b">
        <v>1</v>
      </c>
      <c r="BM546" s="468" t="b">
        <v>1</v>
      </c>
      <c r="BN546" s="468" t="b">
        <v>1</v>
      </c>
      <c r="BO546" s="468" t="b">
        <v>1</v>
      </c>
      <c r="BP546" s="468" t="b">
        <v>1</v>
      </c>
      <c r="BQ546" s="468" t="b">
        <v>1</v>
      </c>
      <c r="BS546" s="466"/>
    </row>
    <row r="547" spans="1:71" s="480" customFormat="1" ht="12" customHeight="1" x14ac:dyDescent="0.2">
      <c r="A547" s="496">
        <v>18236091</v>
      </c>
      <c r="B547" s="497" t="s">
        <v>3453</v>
      </c>
      <c r="C547" s="466" t="s">
        <v>2074</v>
      </c>
      <c r="D547" s="467" t="s">
        <v>1539</v>
      </c>
      <c r="E547" s="705"/>
      <c r="F547" s="466"/>
      <c r="G547" s="467"/>
      <c r="H547" s="468" t="s">
        <v>2937</v>
      </c>
      <c r="I547" s="468" t="s">
        <v>1539</v>
      </c>
      <c r="J547" s="468" t="s">
        <v>2937</v>
      </c>
      <c r="K547" s="468" t="s">
        <v>2937</v>
      </c>
      <c r="L547" s="468" t="s">
        <v>2938</v>
      </c>
      <c r="M547" s="468" t="s">
        <v>2938</v>
      </c>
      <c r="N547" s="468" t="s">
        <v>2937</v>
      </c>
      <c r="O547" s="469"/>
      <c r="P547" s="379">
        <v>0</v>
      </c>
      <c r="Q547" s="379">
        <v>0</v>
      </c>
      <c r="R547" s="379">
        <v>0</v>
      </c>
      <c r="S547" s="379">
        <v>0</v>
      </c>
      <c r="T547" s="379">
        <v>0</v>
      </c>
      <c r="U547" s="379">
        <v>0</v>
      </c>
      <c r="V547" s="379">
        <v>0</v>
      </c>
      <c r="W547" s="379">
        <v>0</v>
      </c>
      <c r="X547" s="379">
        <v>0</v>
      </c>
      <c r="Y547" s="379">
        <v>0</v>
      </c>
      <c r="Z547" s="379">
        <v>0</v>
      </c>
      <c r="AA547" s="379">
        <v>0</v>
      </c>
      <c r="AB547" s="379">
        <v>0</v>
      </c>
      <c r="AC547" s="379"/>
      <c r="AD547" s="379"/>
      <c r="AE547" s="379">
        <v>0</v>
      </c>
      <c r="AF547" s="481" t="s">
        <v>1992</v>
      </c>
      <c r="AG547" s="482"/>
      <c r="AH547" s="471"/>
      <c r="AI547" s="471">
        <v>0</v>
      </c>
      <c r="AJ547" s="471"/>
      <c r="AK547" s="472"/>
      <c r="AL547" s="471">
        <v>0</v>
      </c>
      <c r="AM547" s="473"/>
      <c r="AN547" s="471"/>
      <c r="AO547" s="474">
        <v>0</v>
      </c>
      <c r="AP547" s="475"/>
      <c r="AQ547" s="476">
        <v>0</v>
      </c>
      <c r="AR547" s="471"/>
      <c r="AS547" s="471">
        <v>0</v>
      </c>
      <c r="AT547" s="471"/>
      <c r="AU547" s="471"/>
      <c r="AV547" s="477">
        <v>0</v>
      </c>
      <c r="AW547" s="471"/>
      <c r="AX547" s="471"/>
      <c r="AY547" s="473">
        <v>0</v>
      </c>
      <c r="AZ547" s="478"/>
      <c r="BA547" s="479">
        <v>0</v>
      </c>
      <c r="BC547" s="468" t="s">
        <v>2937</v>
      </c>
      <c r="BD547" s="468" t="s">
        <v>1539</v>
      </c>
      <c r="BE547" s="468" t="s">
        <v>2937</v>
      </c>
      <c r="BF547" s="468" t="s">
        <v>2937</v>
      </c>
      <c r="BG547" s="468" t="s">
        <v>2938</v>
      </c>
      <c r="BH547" s="468" t="s">
        <v>2938</v>
      </c>
      <c r="BI547" s="468" t="s">
        <v>2937</v>
      </c>
      <c r="BK547" s="468" t="b">
        <v>1</v>
      </c>
      <c r="BL547" s="468" t="b">
        <v>1</v>
      </c>
      <c r="BM547" s="468" t="b">
        <v>1</v>
      </c>
      <c r="BN547" s="468" t="b">
        <v>1</v>
      </c>
      <c r="BO547" s="468" t="b">
        <v>1</v>
      </c>
      <c r="BP547" s="468" t="b">
        <v>1</v>
      </c>
      <c r="BQ547" s="468" t="b">
        <v>1</v>
      </c>
      <c r="BS547" s="466"/>
    </row>
    <row r="548" spans="1:71" s="480" customFormat="1" ht="12" customHeight="1" x14ac:dyDescent="0.2">
      <c r="A548" s="496">
        <v>18236101</v>
      </c>
      <c r="B548" s="497" t="s">
        <v>3454</v>
      </c>
      <c r="C548" s="466" t="s">
        <v>2075</v>
      </c>
      <c r="D548" s="467" t="s">
        <v>1539</v>
      </c>
      <c r="E548" s="705"/>
      <c r="F548" s="466"/>
      <c r="G548" s="467"/>
      <c r="H548" s="468" t="s">
        <v>2937</v>
      </c>
      <c r="I548" s="468" t="s">
        <v>1539</v>
      </c>
      <c r="J548" s="468" t="s">
        <v>2937</v>
      </c>
      <c r="K548" s="468" t="s">
        <v>2937</v>
      </c>
      <c r="L548" s="468" t="s">
        <v>2938</v>
      </c>
      <c r="M548" s="468" t="s">
        <v>2938</v>
      </c>
      <c r="N548" s="468" t="s">
        <v>2937</v>
      </c>
      <c r="O548" s="469"/>
      <c r="P548" s="379">
        <v>0</v>
      </c>
      <c r="Q548" s="379">
        <v>0</v>
      </c>
      <c r="R548" s="379">
        <v>0</v>
      </c>
      <c r="S548" s="379">
        <v>0</v>
      </c>
      <c r="T548" s="379">
        <v>0</v>
      </c>
      <c r="U548" s="379">
        <v>0</v>
      </c>
      <c r="V548" s="379">
        <v>0</v>
      </c>
      <c r="W548" s="379">
        <v>0</v>
      </c>
      <c r="X548" s="379">
        <v>0</v>
      </c>
      <c r="Y548" s="379">
        <v>0</v>
      </c>
      <c r="Z548" s="379">
        <v>0</v>
      </c>
      <c r="AA548" s="379">
        <v>0</v>
      </c>
      <c r="AB548" s="379">
        <v>0</v>
      </c>
      <c r="AC548" s="379"/>
      <c r="AD548" s="379"/>
      <c r="AE548" s="379">
        <v>0</v>
      </c>
      <c r="AF548" s="481" t="s">
        <v>1992</v>
      </c>
      <c r="AG548" s="482"/>
      <c r="AH548" s="471"/>
      <c r="AI548" s="471">
        <v>0</v>
      </c>
      <c r="AJ548" s="471"/>
      <c r="AK548" s="472"/>
      <c r="AL548" s="471">
        <v>0</v>
      </c>
      <c r="AM548" s="473"/>
      <c r="AN548" s="471"/>
      <c r="AO548" s="474">
        <v>0</v>
      </c>
      <c r="AP548" s="475"/>
      <c r="AQ548" s="476">
        <v>0</v>
      </c>
      <c r="AR548" s="471"/>
      <c r="AS548" s="471">
        <v>0</v>
      </c>
      <c r="AT548" s="471"/>
      <c r="AU548" s="471"/>
      <c r="AV548" s="477">
        <v>0</v>
      </c>
      <c r="AW548" s="471"/>
      <c r="AX548" s="471"/>
      <c r="AY548" s="473">
        <v>0</v>
      </c>
      <c r="AZ548" s="478"/>
      <c r="BA548" s="479">
        <v>0</v>
      </c>
      <c r="BC548" s="468" t="s">
        <v>2937</v>
      </c>
      <c r="BD548" s="468" t="s">
        <v>1539</v>
      </c>
      <c r="BE548" s="468" t="s">
        <v>2937</v>
      </c>
      <c r="BF548" s="468" t="s">
        <v>2937</v>
      </c>
      <c r="BG548" s="468" t="s">
        <v>2938</v>
      </c>
      <c r="BH548" s="468" t="s">
        <v>2938</v>
      </c>
      <c r="BI548" s="468" t="s">
        <v>2937</v>
      </c>
      <c r="BK548" s="468" t="b">
        <v>1</v>
      </c>
      <c r="BL548" s="468" t="b">
        <v>1</v>
      </c>
      <c r="BM548" s="468" t="b">
        <v>1</v>
      </c>
      <c r="BN548" s="468" t="b">
        <v>1</v>
      </c>
      <c r="BO548" s="468" t="b">
        <v>1</v>
      </c>
      <c r="BP548" s="468" t="b">
        <v>1</v>
      </c>
      <c r="BQ548" s="468" t="b">
        <v>1</v>
      </c>
      <c r="BS548" s="466"/>
    </row>
    <row r="549" spans="1:71" s="480" customFormat="1" ht="12" customHeight="1" x14ac:dyDescent="0.2">
      <c r="A549" s="496">
        <v>18236111</v>
      </c>
      <c r="B549" s="497" t="s">
        <v>3455</v>
      </c>
      <c r="C549" s="466" t="s">
        <v>2076</v>
      </c>
      <c r="D549" s="467" t="s">
        <v>1539</v>
      </c>
      <c r="E549" s="705"/>
      <c r="F549" s="466"/>
      <c r="G549" s="467"/>
      <c r="H549" s="468" t="s">
        <v>2937</v>
      </c>
      <c r="I549" s="468" t="s">
        <v>1539</v>
      </c>
      <c r="J549" s="468" t="s">
        <v>2937</v>
      </c>
      <c r="K549" s="468" t="s">
        <v>2937</v>
      </c>
      <c r="L549" s="468" t="s">
        <v>2938</v>
      </c>
      <c r="M549" s="468" t="s">
        <v>2938</v>
      </c>
      <c r="N549" s="468" t="s">
        <v>2937</v>
      </c>
      <c r="O549" s="469"/>
      <c r="P549" s="379">
        <v>0</v>
      </c>
      <c r="Q549" s="379">
        <v>0</v>
      </c>
      <c r="R549" s="379">
        <v>0</v>
      </c>
      <c r="S549" s="379">
        <v>0</v>
      </c>
      <c r="T549" s="379">
        <v>0</v>
      </c>
      <c r="U549" s="379">
        <v>0</v>
      </c>
      <c r="V549" s="379">
        <v>0</v>
      </c>
      <c r="W549" s="379">
        <v>0</v>
      </c>
      <c r="X549" s="379">
        <v>0</v>
      </c>
      <c r="Y549" s="379">
        <v>0</v>
      </c>
      <c r="Z549" s="379">
        <v>0</v>
      </c>
      <c r="AA549" s="379">
        <v>0</v>
      </c>
      <c r="AB549" s="379">
        <v>0</v>
      </c>
      <c r="AC549" s="379"/>
      <c r="AD549" s="379"/>
      <c r="AE549" s="379">
        <v>0</v>
      </c>
      <c r="AF549" s="481" t="s">
        <v>1992</v>
      </c>
      <c r="AG549" s="482"/>
      <c r="AH549" s="471"/>
      <c r="AI549" s="471">
        <v>0</v>
      </c>
      <c r="AJ549" s="471"/>
      <c r="AK549" s="472"/>
      <c r="AL549" s="471">
        <v>0</v>
      </c>
      <c r="AM549" s="473"/>
      <c r="AN549" s="471"/>
      <c r="AO549" s="474">
        <v>0</v>
      </c>
      <c r="AP549" s="475"/>
      <c r="AQ549" s="476">
        <v>0</v>
      </c>
      <c r="AR549" s="471"/>
      <c r="AS549" s="471">
        <v>0</v>
      </c>
      <c r="AT549" s="471"/>
      <c r="AU549" s="471"/>
      <c r="AV549" s="477">
        <v>0</v>
      </c>
      <c r="AW549" s="471"/>
      <c r="AX549" s="471"/>
      <c r="AY549" s="473">
        <v>0</v>
      </c>
      <c r="AZ549" s="478"/>
      <c r="BA549" s="479">
        <v>0</v>
      </c>
      <c r="BC549" s="468" t="s">
        <v>2937</v>
      </c>
      <c r="BD549" s="468" t="s">
        <v>1539</v>
      </c>
      <c r="BE549" s="468" t="s">
        <v>2937</v>
      </c>
      <c r="BF549" s="468" t="s">
        <v>2937</v>
      </c>
      <c r="BG549" s="468" t="s">
        <v>2938</v>
      </c>
      <c r="BH549" s="468" t="s">
        <v>2938</v>
      </c>
      <c r="BI549" s="468" t="s">
        <v>2937</v>
      </c>
      <c r="BK549" s="468" t="b">
        <v>1</v>
      </c>
      <c r="BL549" s="468" t="b">
        <v>1</v>
      </c>
      <c r="BM549" s="468" t="b">
        <v>1</v>
      </c>
      <c r="BN549" s="468" t="b">
        <v>1</v>
      </c>
      <c r="BO549" s="468" t="b">
        <v>1</v>
      </c>
      <c r="BP549" s="468" t="b">
        <v>1</v>
      </c>
      <c r="BQ549" s="468" t="b">
        <v>1</v>
      </c>
      <c r="BS549" s="466"/>
    </row>
    <row r="550" spans="1:71" s="480" customFormat="1" ht="12" customHeight="1" x14ac:dyDescent="0.2">
      <c r="A550" s="496">
        <v>18237112</v>
      </c>
      <c r="B550" s="497" t="s">
        <v>3456</v>
      </c>
      <c r="C550" s="466" t="s">
        <v>2077</v>
      </c>
      <c r="D550" s="467" t="s">
        <v>1542</v>
      </c>
      <c r="E550" s="705"/>
      <c r="F550" s="466"/>
      <c r="G550" s="467"/>
      <c r="H550" s="468" t="s">
        <v>2937</v>
      </c>
      <c r="I550" s="468" t="s">
        <v>2937</v>
      </c>
      <c r="J550" s="468" t="s">
        <v>2937</v>
      </c>
      <c r="K550" s="468" t="s">
        <v>2937</v>
      </c>
      <c r="L550" s="468" t="s">
        <v>1542</v>
      </c>
      <c r="M550" s="468" t="s">
        <v>2938</v>
      </c>
      <c r="N550" s="468" t="s">
        <v>1542</v>
      </c>
      <c r="O550" s="469"/>
      <c r="P550" s="379">
        <v>5107.6499999999996</v>
      </c>
      <c r="Q550" s="379">
        <v>5107.6499999999996</v>
      </c>
      <c r="R550" s="379">
        <v>5107.6499999999996</v>
      </c>
      <c r="S550" s="379">
        <v>5107.6499999999996</v>
      </c>
      <c r="T550" s="379">
        <v>5107.6499999999996</v>
      </c>
      <c r="U550" s="379">
        <v>5107.6499999999996</v>
      </c>
      <c r="V550" s="379">
        <v>5107.6499999999996</v>
      </c>
      <c r="W550" s="379">
        <v>5107.6499999999996</v>
      </c>
      <c r="X550" s="379">
        <v>5107.6499999999996</v>
      </c>
      <c r="Y550" s="379">
        <v>5107.6499999999996</v>
      </c>
      <c r="Z550" s="379">
        <v>5107.6499999999996</v>
      </c>
      <c r="AA550" s="379">
        <v>5107.6499999999996</v>
      </c>
      <c r="AB550" s="379">
        <v>5107.6499999999996</v>
      </c>
      <c r="AC550" s="379"/>
      <c r="AD550" s="379"/>
      <c r="AE550" s="379">
        <v>5107.6500000000005</v>
      </c>
      <c r="AF550" s="507"/>
      <c r="AG550" s="508"/>
      <c r="AH550" s="471"/>
      <c r="AI550" s="471"/>
      <c r="AJ550" s="471"/>
      <c r="AK550" s="472"/>
      <c r="AL550" s="471">
        <v>0</v>
      </c>
      <c r="AM550" s="473">
        <v>5107.6500000000005</v>
      </c>
      <c r="AN550" s="471"/>
      <c r="AO550" s="474">
        <v>5107.6500000000005</v>
      </c>
      <c r="AP550" s="475"/>
      <c r="AQ550" s="476">
        <v>5107.6499999999996</v>
      </c>
      <c r="AR550" s="471"/>
      <c r="AS550" s="471"/>
      <c r="AT550" s="471"/>
      <c r="AU550" s="471"/>
      <c r="AV550" s="477">
        <v>0</v>
      </c>
      <c r="AW550" s="471">
        <v>5107.6499999999996</v>
      </c>
      <c r="AX550" s="471"/>
      <c r="AY550" s="473">
        <v>5107.6499999999996</v>
      </c>
      <c r="AZ550" s="478"/>
      <c r="BA550" s="479">
        <v>0</v>
      </c>
      <c r="BC550" s="468" t="s">
        <v>2937</v>
      </c>
      <c r="BD550" s="468" t="s">
        <v>2937</v>
      </c>
      <c r="BE550" s="468" t="s">
        <v>2937</v>
      </c>
      <c r="BF550" s="468" t="s">
        <v>2937</v>
      </c>
      <c r="BG550" s="468" t="s">
        <v>1542</v>
      </c>
      <c r="BH550" s="468" t="s">
        <v>2938</v>
      </c>
      <c r="BI550" s="468" t="s">
        <v>1542</v>
      </c>
      <c r="BK550" s="468" t="b">
        <v>1</v>
      </c>
      <c r="BL550" s="468" t="b">
        <v>1</v>
      </c>
      <c r="BM550" s="468" t="b">
        <v>1</v>
      </c>
      <c r="BN550" s="468" t="b">
        <v>1</v>
      </c>
      <c r="BO550" s="468" t="b">
        <v>1</v>
      </c>
      <c r="BP550" s="468" t="b">
        <v>1</v>
      </c>
      <c r="BQ550" s="468" t="b">
        <v>1</v>
      </c>
      <c r="BS550" s="466"/>
    </row>
    <row r="551" spans="1:71" s="480" customFormat="1" ht="12" customHeight="1" x14ac:dyDescent="0.2">
      <c r="A551" s="496">
        <v>18237122</v>
      </c>
      <c r="B551" s="497" t="s">
        <v>3457</v>
      </c>
      <c r="C551" s="466" t="s">
        <v>2078</v>
      </c>
      <c r="D551" s="467" t="s">
        <v>1542</v>
      </c>
      <c r="E551" s="705"/>
      <c r="F551" s="466"/>
      <c r="G551" s="467"/>
      <c r="H551" s="468" t="s">
        <v>2937</v>
      </c>
      <c r="I551" s="468" t="s">
        <v>2937</v>
      </c>
      <c r="J551" s="468" t="s">
        <v>2937</v>
      </c>
      <c r="K551" s="468" t="s">
        <v>2937</v>
      </c>
      <c r="L551" s="468" t="s">
        <v>1542</v>
      </c>
      <c r="M551" s="468" t="s">
        <v>2938</v>
      </c>
      <c r="N551" s="468" t="s">
        <v>1542</v>
      </c>
      <c r="O551" s="469"/>
      <c r="P551" s="379">
        <v>0</v>
      </c>
      <c r="Q551" s="379">
        <v>0</v>
      </c>
      <c r="R551" s="379">
        <v>0</v>
      </c>
      <c r="S551" s="379">
        <v>0</v>
      </c>
      <c r="T551" s="379">
        <v>0</v>
      </c>
      <c r="U551" s="379">
        <v>0</v>
      </c>
      <c r="V551" s="379">
        <v>0</v>
      </c>
      <c r="W551" s="379">
        <v>0</v>
      </c>
      <c r="X551" s="379">
        <v>0</v>
      </c>
      <c r="Y551" s="379">
        <v>0</v>
      </c>
      <c r="Z551" s="379">
        <v>0</v>
      </c>
      <c r="AA551" s="379">
        <v>0</v>
      </c>
      <c r="AB551" s="379">
        <v>0</v>
      </c>
      <c r="AC551" s="379"/>
      <c r="AD551" s="379"/>
      <c r="AE551" s="379">
        <v>0</v>
      </c>
      <c r="AF551" s="507"/>
      <c r="AG551" s="508"/>
      <c r="AH551" s="471"/>
      <c r="AI551" s="471"/>
      <c r="AJ551" s="471"/>
      <c r="AK551" s="472"/>
      <c r="AL551" s="471">
        <v>0</v>
      </c>
      <c r="AM551" s="473">
        <v>0</v>
      </c>
      <c r="AN551" s="471"/>
      <c r="AO551" s="474">
        <v>0</v>
      </c>
      <c r="AP551" s="475"/>
      <c r="AQ551" s="476">
        <v>0</v>
      </c>
      <c r="AR551" s="471"/>
      <c r="AS551" s="471"/>
      <c r="AT551" s="471"/>
      <c r="AU551" s="471"/>
      <c r="AV551" s="477">
        <v>0</v>
      </c>
      <c r="AW551" s="471">
        <v>0</v>
      </c>
      <c r="AX551" s="471"/>
      <c r="AY551" s="473">
        <v>0</v>
      </c>
      <c r="AZ551" s="478"/>
      <c r="BA551" s="479">
        <v>0</v>
      </c>
      <c r="BC551" s="468" t="s">
        <v>2937</v>
      </c>
      <c r="BD551" s="468" t="s">
        <v>2937</v>
      </c>
      <c r="BE551" s="468" t="s">
        <v>2937</v>
      </c>
      <c r="BF551" s="468" t="s">
        <v>2937</v>
      </c>
      <c r="BG551" s="468" t="s">
        <v>1542</v>
      </c>
      <c r="BH551" s="468" t="s">
        <v>2938</v>
      </c>
      <c r="BI551" s="468" t="s">
        <v>1542</v>
      </c>
      <c r="BK551" s="468" t="b">
        <v>1</v>
      </c>
      <c r="BL551" s="468" t="b">
        <v>1</v>
      </c>
      <c r="BM551" s="468" t="b">
        <v>1</v>
      </c>
      <c r="BN551" s="468" t="b">
        <v>1</v>
      </c>
      <c r="BO551" s="468" t="b">
        <v>1</v>
      </c>
      <c r="BP551" s="468" t="b">
        <v>1</v>
      </c>
      <c r="BQ551" s="468" t="b">
        <v>1</v>
      </c>
      <c r="BS551" s="466"/>
    </row>
    <row r="552" spans="1:71" s="480" customFormat="1" ht="12" customHeight="1" x14ac:dyDescent="0.2">
      <c r="A552" s="383">
        <v>18237132</v>
      </c>
      <c r="B552" s="384" t="s">
        <v>3458</v>
      </c>
      <c r="C552" s="416" t="s">
        <v>2079</v>
      </c>
      <c r="D552" s="467" t="s">
        <v>1542</v>
      </c>
      <c r="E552" s="705"/>
      <c r="F552" s="416"/>
      <c r="G552" s="467"/>
      <c r="H552" s="468" t="s">
        <v>2937</v>
      </c>
      <c r="I552" s="468" t="s">
        <v>2937</v>
      </c>
      <c r="J552" s="468" t="s">
        <v>2937</v>
      </c>
      <c r="K552" s="468" t="s">
        <v>2937</v>
      </c>
      <c r="L552" s="468" t="s">
        <v>1542</v>
      </c>
      <c r="M552" s="468" t="s">
        <v>2938</v>
      </c>
      <c r="N552" s="468" t="s">
        <v>1542</v>
      </c>
      <c r="O552" s="469"/>
      <c r="P552" s="379">
        <v>0</v>
      </c>
      <c r="Q552" s="379">
        <v>0</v>
      </c>
      <c r="R552" s="379">
        <v>0</v>
      </c>
      <c r="S552" s="379">
        <v>0</v>
      </c>
      <c r="T552" s="379">
        <v>0</v>
      </c>
      <c r="U552" s="379">
        <v>0</v>
      </c>
      <c r="V552" s="379">
        <v>0</v>
      </c>
      <c r="W552" s="379">
        <v>0</v>
      </c>
      <c r="X552" s="379">
        <v>0</v>
      </c>
      <c r="Y552" s="379">
        <v>0</v>
      </c>
      <c r="Z552" s="379">
        <v>0</v>
      </c>
      <c r="AA552" s="379">
        <v>0</v>
      </c>
      <c r="AB552" s="379">
        <v>0</v>
      </c>
      <c r="AC552" s="379"/>
      <c r="AD552" s="379"/>
      <c r="AE552" s="379">
        <v>0</v>
      </c>
      <c r="AF552" s="507"/>
      <c r="AG552" s="508"/>
      <c r="AH552" s="471"/>
      <c r="AI552" s="471"/>
      <c r="AJ552" s="471"/>
      <c r="AK552" s="472"/>
      <c r="AL552" s="471">
        <v>0</v>
      </c>
      <c r="AM552" s="473">
        <v>0</v>
      </c>
      <c r="AN552" s="471"/>
      <c r="AO552" s="474">
        <v>0</v>
      </c>
      <c r="AP552" s="475"/>
      <c r="AQ552" s="476">
        <v>0</v>
      </c>
      <c r="AR552" s="471"/>
      <c r="AS552" s="471"/>
      <c r="AT552" s="471"/>
      <c r="AU552" s="471"/>
      <c r="AV552" s="477">
        <v>0</v>
      </c>
      <c r="AW552" s="471">
        <v>0</v>
      </c>
      <c r="AX552" s="471"/>
      <c r="AY552" s="473">
        <v>0</v>
      </c>
      <c r="AZ552" s="478"/>
      <c r="BA552" s="479">
        <v>0</v>
      </c>
      <c r="BC552" s="468" t="s">
        <v>2937</v>
      </c>
      <c r="BD552" s="468" t="s">
        <v>2937</v>
      </c>
      <c r="BE552" s="468" t="s">
        <v>2937</v>
      </c>
      <c r="BF552" s="468" t="s">
        <v>2937</v>
      </c>
      <c r="BG552" s="468" t="s">
        <v>1542</v>
      </c>
      <c r="BH552" s="468" t="s">
        <v>2938</v>
      </c>
      <c r="BI552" s="468" t="s">
        <v>1542</v>
      </c>
      <c r="BK552" s="468" t="b">
        <v>1</v>
      </c>
      <c r="BL552" s="468" t="b">
        <v>1</v>
      </c>
      <c r="BM552" s="468" t="b">
        <v>1</v>
      </c>
      <c r="BN552" s="468" t="b">
        <v>1</v>
      </c>
      <c r="BO552" s="468" t="b">
        <v>1</v>
      </c>
      <c r="BP552" s="468" t="b">
        <v>1</v>
      </c>
      <c r="BQ552" s="468" t="b">
        <v>1</v>
      </c>
      <c r="BS552" s="466"/>
    </row>
    <row r="553" spans="1:71" s="480" customFormat="1" ht="12" customHeight="1" x14ac:dyDescent="0.2">
      <c r="A553" s="383">
        <v>18237142</v>
      </c>
      <c r="B553" s="384" t="s">
        <v>3459</v>
      </c>
      <c r="C553" s="416" t="s">
        <v>2080</v>
      </c>
      <c r="D553" s="467" t="s">
        <v>1542</v>
      </c>
      <c r="E553" s="705"/>
      <c r="F553" s="416"/>
      <c r="G553" s="467"/>
      <c r="H553" s="468" t="s">
        <v>2937</v>
      </c>
      <c r="I553" s="468" t="s">
        <v>2937</v>
      </c>
      <c r="J553" s="468" t="s">
        <v>2937</v>
      </c>
      <c r="K553" s="468" t="s">
        <v>2937</v>
      </c>
      <c r="L553" s="468" t="s">
        <v>1542</v>
      </c>
      <c r="M553" s="468" t="s">
        <v>2938</v>
      </c>
      <c r="N553" s="468" t="s">
        <v>1542</v>
      </c>
      <c r="O553" s="469"/>
      <c r="P553" s="379">
        <v>0</v>
      </c>
      <c r="Q553" s="379">
        <v>0</v>
      </c>
      <c r="R553" s="379">
        <v>0</v>
      </c>
      <c r="S553" s="379">
        <v>0</v>
      </c>
      <c r="T553" s="379">
        <v>0</v>
      </c>
      <c r="U553" s="379">
        <v>0</v>
      </c>
      <c r="V553" s="379">
        <v>0</v>
      </c>
      <c r="W553" s="379">
        <v>0</v>
      </c>
      <c r="X553" s="379">
        <v>0</v>
      </c>
      <c r="Y553" s="379">
        <v>0</v>
      </c>
      <c r="Z553" s="379">
        <v>0</v>
      </c>
      <c r="AA553" s="379">
        <v>0</v>
      </c>
      <c r="AB553" s="379">
        <v>0</v>
      </c>
      <c r="AC553" s="379"/>
      <c r="AD553" s="379"/>
      <c r="AE553" s="379">
        <v>0</v>
      </c>
      <c r="AF553" s="507"/>
      <c r="AG553" s="508"/>
      <c r="AH553" s="471"/>
      <c r="AI553" s="471"/>
      <c r="AJ553" s="471"/>
      <c r="AK553" s="472"/>
      <c r="AL553" s="471">
        <v>0</v>
      </c>
      <c r="AM553" s="473">
        <v>0</v>
      </c>
      <c r="AN553" s="471"/>
      <c r="AO553" s="474">
        <v>0</v>
      </c>
      <c r="AP553" s="475"/>
      <c r="AQ553" s="476">
        <v>0</v>
      </c>
      <c r="AR553" s="471"/>
      <c r="AS553" s="471"/>
      <c r="AT553" s="471"/>
      <c r="AU553" s="471"/>
      <c r="AV553" s="477">
        <v>0</v>
      </c>
      <c r="AW553" s="471">
        <v>0</v>
      </c>
      <c r="AX553" s="471"/>
      <c r="AY553" s="473">
        <v>0</v>
      </c>
      <c r="AZ553" s="478"/>
      <c r="BA553" s="479">
        <v>0</v>
      </c>
      <c r="BC553" s="468" t="s">
        <v>2937</v>
      </c>
      <c r="BD553" s="468" t="s">
        <v>2937</v>
      </c>
      <c r="BE553" s="468" t="s">
        <v>2937</v>
      </c>
      <c r="BF553" s="468" t="s">
        <v>2937</v>
      </c>
      <c r="BG553" s="468" t="s">
        <v>1542</v>
      </c>
      <c r="BH553" s="468" t="s">
        <v>2938</v>
      </c>
      <c r="BI553" s="468" t="s">
        <v>1542</v>
      </c>
      <c r="BK553" s="468" t="b">
        <v>1</v>
      </c>
      <c r="BL553" s="468" t="b">
        <v>1</v>
      </c>
      <c r="BM553" s="468" t="b">
        <v>1</v>
      </c>
      <c r="BN553" s="468" t="b">
        <v>1</v>
      </c>
      <c r="BO553" s="468" t="b">
        <v>1</v>
      </c>
      <c r="BP553" s="468" t="b">
        <v>1</v>
      </c>
      <c r="BQ553" s="468" t="b">
        <v>1</v>
      </c>
      <c r="BS553" s="466"/>
    </row>
    <row r="554" spans="1:71" s="480" customFormat="1" ht="12" customHeight="1" x14ac:dyDescent="0.2">
      <c r="A554" s="383">
        <v>18237152</v>
      </c>
      <c r="B554" s="384" t="s">
        <v>3460</v>
      </c>
      <c r="C554" s="416" t="s">
        <v>2081</v>
      </c>
      <c r="D554" s="467" t="s">
        <v>1542</v>
      </c>
      <c r="E554" s="705"/>
      <c r="F554" s="416"/>
      <c r="G554" s="467"/>
      <c r="H554" s="468" t="s">
        <v>2937</v>
      </c>
      <c r="I554" s="468" t="s">
        <v>2937</v>
      </c>
      <c r="J554" s="468" t="s">
        <v>2937</v>
      </c>
      <c r="K554" s="468" t="s">
        <v>2937</v>
      </c>
      <c r="L554" s="468" t="s">
        <v>1542</v>
      </c>
      <c r="M554" s="468" t="s">
        <v>2938</v>
      </c>
      <c r="N554" s="468" t="s">
        <v>1542</v>
      </c>
      <c r="O554" s="469"/>
      <c r="P554" s="379">
        <v>0</v>
      </c>
      <c r="Q554" s="379">
        <v>0</v>
      </c>
      <c r="R554" s="379">
        <v>0</v>
      </c>
      <c r="S554" s="379">
        <v>0</v>
      </c>
      <c r="T554" s="379">
        <v>0</v>
      </c>
      <c r="U554" s="379">
        <v>0</v>
      </c>
      <c r="V554" s="379">
        <v>0</v>
      </c>
      <c r="W554" s="379">
        <v>0</v>
      </c>
      <c r="X554" s="379">
        <v>0</v>
      </c>
      <c r="Y554" s="379">
        <v>0</v>
      </c>
      <c r="Z554" s="379">
        <v>0</v>
      </c>
      <c r="AA554" s="379">
        <v>0</v>
      </c>
      <c r="AB554" s="379">
        <v>0</v>
      </c>
      <c r="AC554" s="379"/>
      <c r="AD554" s="379"/>
      <c r="AE554" s="379">
        <v>0</v>
      </c>
      <c r="AF554" s="507"/>
      <c r="AG554" s="508"/>
      <c r="AH554" s="471"/>
      <c r="AI554" s="471"/>
      <c r="AJ554" s="471"/>
      <c r="AK554" s="472"/>
      <c r="AL554" s="471">
        <v>0</v>
      </c>
      <c r="AM554" s="473">
        <v>0</v>
      </c>
      <c r="AN554" s="471"/>
      <c r="AO554" s="474">
        <v>0</v>
      </c>
      <c r="AP554" s="475"/>
      <c r="AQ554" s="476">
        <v>0</v>
      </c>
      <c r="AR554" s="471"/>
      <c r="AS554" s="471"/>
      <c r="AT554" s="471"/>
      <c r="AU554" s="471"/>
      <c r="AV554" s="477">
        <v>0</v>
      </c>
      <c r="AW554" s="471">
        <v>0</v>
      </c>
      <c r="AX554" s="471"/>
      <c r="AY554" s="473">
        <v>0</v>
      </c>
      <c r="AZ554" s="478"/>
      <c r="BA554" s="479">
        <v>0</v>
      </c>
      <c r="BC554" s="468" t="s">
        <v>2937</v>
      </c>
      <c r="BD554" s="468" t="s">
        <v>2937</v>
      </c>
      <c r="BE554" s="468" t="s">
        <v>2937</v>
      </c>
      <c r="BF554" s="468" t="s">
        <v>2937</v>
      </c>
      <c r="BG554" s="468" t="s">
        <v>1542</v>
      </c>
      <c r="BH554" s="468" t="s">
        <v>2938</v>
      </c>
      <c r="BI554" s="468" t="s">
        <v>1542</v>
      </c>
      <c r="BK554" s="468" t="b">
        <v>1</v>
      </c>
      <c r="BL554" s="468" t="b">
        <v>1</v>
      </c>
      <c r="BM554" s="468" t="b">
        <v>1</v>
      </c>
      <c r="BN554" s="468" t="b">
        <v>1</v>
      </c>
      <c r="BO554" s="468" t="b">
        <v>1</v>
      </c>
      <c r="BP554" s="468" t="b">
        <v>1</v>
      </c>
      <c r="BQ554" s="468" t="b">
        <v>1</v>
      </c>
      <c r="BS554" s="466"/>
    </row>
    <row r="555" spans="1:71" s="480" customFormat="1" ht="12" customHeight="1" x14ac:dyDescent="0.2">
      <c r="A555" s="393">
        <v>18237161</v>
      </c>
      <c r="B555" s="393" t="s">
        <v>3461</v>
      </c>
      <c r="C555" s="417" t="s">
        <v>2082</v>
      </c>
      <c r="D555" s="484" t="s">
        <v>1541</v>
      </c>
      <c r="E555" s="730"/>
      <c r="F555" s="511">
        <v>43101</v>
      </c>
      <c r="G555" s="484"/>
      <c r="H555" s="486" t="s">
        <v>2937</v>
      </c>
      <c r="I555" s="486" t="s">
        <v>2937</v>
      </c>
      <c r="J555" s="486" t="s">
        <v>2937</v>
      </c>
      <c r="K555" s="486" t="s">
        <v>1541</v>
      </c>
      <c r="L555" s="486" t="s">
        <v>2938</v>
      </c>
      <c r="M555" s="486" t="s">
        <v>2938</v>
      </c>
      <c r="N555" s="486" t="s">
        <v>2937</v>
      </c>
      <c r="O555" s="487"/>
      <c r="P555" s="381">
        <v>0</v>
      </c>
      <c r="Q555" s="381">
        <v>1010556.04</v>
      </c>
      <c r="R555" s="381">
        <v>1010556.04</v>
      </c>
      <c r="S555" s="381">
        <v>1010556.04</v>
      </c>
      <c r="T555" s="381">
        <v>1010556.04</v>
      </c>
      <c r="U555" s="381">
        <v>0</v>
      </c>
      <c r="V555" s="381">
        <v>0</v>
      </c>
      <c r="W555" s="381">
        <v>0</v>
      </c>
      <c r="X555" s="381">
        <v>0</v>
      </c>
      <c r="Y555" s="381">
        <v>0</v>
      </c>
      <c r="Z555" s="381">
        <v>0</v>
      </c>
      <c r="AA555" s="381">
        <v>0</v>
      </c>
      <c r="AB555" s="381">
        <v>0</v>
      </c>
      <c r="AC555" s="381"/>
      <c r="AD555" s="381"/>
      <c r="AE555" s="381">
        <v>336852.01333333337</v>
      </c>
      <c r="AF555" s="512"/>
      <c r="AG555" s="513"/>
      <c r="AH555" s="490"/>
      <c r="AI555" s="490"/>
      <c r="AJ555" s="490"/>
      <c r="AK555" s="491">
        <v>336852.01333333337</v>
      </c>
      <c r="AL555" s="490">
        <v>336852.01333333337</v>
      </c>
      <c r="AM555" s="492"/>
      <c r="AN555" s="490"/>
      <c r="AO555" s="493">
        <v>0</v>
      </c>
      <c r="AP555" s="490"/>
      <c r="AQ555" s="494">
        <v>0</v>
      </c>
      <c r="AR555" s="490"/>
      <c r="AS555" s="490"/>
      <c r="AT555" s="490"/>
      <c r="AU555" s="490">
        <v>0</v>
      </c>
      <c r="AV555" s="495">
        <v>0</v>
      </c>
      <c r="AW555" s="490"/>
      <c r="AX555" s="490"/>
      <c r="AY555" s="492">
        <v>0</v>
      </c>
      <c r="AZ555" s="731" t="s">
        <v>2923</v>
      </c>
      <c r="BA555" s="479">
        <v>0</v>
      </c>
      <c r="BC555" s="486" t="s">
        <v>2937</v>
      </c>
      <c r="BD555" s="486" t="s">
        <v>2937</v>
      </c>
      <c r="BE555" s="486" t="s">
        <v>2937</v>
      </c>
      <c r="BF555" s="468" t="s">
        <v>1541</v>
      </c>
      <c r="BG555" s="468" t="s">
        <v>2938</v>
      </c>
      <c r="BH555" s="468" t="s">
        <v>2938</v>
      </c>
      <c r="BI555" s="468" t="s">
        <v>2937</v>
      </c>
      <c r="BK555" s="468" t="b">
        <v>1</v>
      </c>
      <c r="BL555" s="468" t="b">
        <v>1</v>
      </c>
      <c r="BM555" s="468" t="b">
        <v>1</v>
      </c>
      <c r="BN555" s="468" t="b">
        <v>1</v>
      </c>
      <c r="BO555" s="468" t="b">
        <v>1</v>
      </c>
      <c r="BP555" s="468" t="b">
        <v>1</v>
      </c>
      <c r="BQ555" s="468" t="b">
        <v>1</v>
      </c>
      <c r="BS555" s="466"/>
    </row>
    <row r="556" spans="1:71" s="480" customFormat="1" ht="12" customHeight="1" x14ac:dyDescent="0.2">
      <c r="A556" s="393">
        <v>18237171</v>
      </c>
      <c r="B556" s="393" t="s">
        <v>3462</v>
      </c>
      <c r="C556" s="417" t="s">
        <v>2083</v>
      </c>
      <c r="D556" s="484" t="s">
        <v>1541</v>
      </c>
      <c r="E556" s="730"/>
      <c r="F556" s="511">
        <v>43101</v>
      </c>
      <c r="G556" s="484"/>
      <c r="H556" s="486" t="s">
        <v>2937</v>
      </c>
      <c r="I556" s="486" t="s">
        <v>2937</v>
      </c>
      <c r="J556" s="486" t="s">
        <v>2937</v>
      </c>
      <c r="K556" s="486" t="s">
        <v>1541</v>
      </c>
      <c r="L556" s="486" t="s">
        <v>2938</v>
      </c>
      <c r="M556" s="486" t="s">
        <v>2938</v>
      </c>
      <c r="N556" s="486" t="s">
        <v>2937</v>
      </c>
      <c r="O556" s="487"/>
      <c r="P556" s="381">
        <v>0</v>
      </c>
      <c r="Q556" s="381">
        <v>127367.65</v>
      </c>
      <c r="R556" s="381">
        <v>127367.65</v>
      </c>
      <c r="S556" s="381">
        <v>127367.65</v>
      </c>
      <c r="T556" s="381">
        <v>6913.99</v>
      </c>
      <c r="U556" s="381">
        <v>0</v>
      </c>
      <c r="V556" s="381">
        <v>0</v>
      </c>
      <c r="W556" s="381">
        <v>0</v>
      </c>
      <c r="X556" s="381">
        <v>0</v>
      </c>
      <c r="Y556" s="381">
        <v>0</v>
      </c>
      <c r="Z556" s="381">
        <v>0</v>
      </c>
      <c r="AA556" s="381">
        <v>0</v>
      </c>
      <c r="AB556" s="381">
        <v>0</v>
      </c>
      <c r="AC556" s="381"/>
      <c r="AD556" s="381"/>
      <c r="AE556" s="381">
        <v>32418.078333333327</v>
      </c>
      <c r="AF556" s="512"/>
      <c r="AG556" s="513"/>
      <c r="AH556" s="490"/>
      <c r="AI556" s="490"/>
      <c r="AJ556" s="490"/>
      <c r="AK556" s="491">
        <v>32418.078333333327</v>
      </c>
      <c r="AL556" s="490">
        <v>32418.078333333327</v>
      </c>
      <c r="AM556" s="492"/>
      <c r="AN556" s="490"/>
      <c r="AO556" s="493">
        <v>0</v>
      </c>
      <c r="AP556" s="490"/>
      <c r="AQ556" s="494">
        <v>0</v>
      </c>
      <c r="AR556" s="490"/>
      <c r="AS556" s="490"/>
      <c r="AT556" s="490"/>
      <c r="AU556" s="490">
        <v>0</v>
      </c>
      <c r="AV556" s="495">
        <v>0</v>
      </c>
      <c r="AW556" s="490"/>
      <c r="AX556" s="490"/>
      <c r="AY556" s="492">
        <v>0</v>
      </c>
      <c r="AZ556" s="731" t="s">
        <v>2923</v>
      </c>
      <c r="BA556" s="479">
        <v>0</v>
      </c>
      <c r="BC556" s="486" t="s">
        <v>2937</v>
      </c>
      <c r="BD556" s="486" t="s">
        <v>2937</v>
      </c>
      <c r="BE556" s="486" t="s">
        <v>2937</v>
      </c>
      <c r="BF556" s="468" t="s">
        <v>1541</v>
      </c>
      <c r="BG556" s="468" t="s">
        <v>2938</v>
      </c>
      <c r="BH556" s="468" t="s">
        <v>2938</v>
      </c>
      <c r="BI556" s="468" t="s">
        <v>2937</v>
      </c>
      <c r="BK556" s="468" t="b">
        <v>1</v>
      </c>
      <c r="BL556" s="468" t="b">
        <v>1</v>
      </c>
      <c r="BM556" s="468" t="b">
        <v>1</v>
      </c>
      <c r="BN556" s="468" t="b">
        <v>1</v>
      </c>
      <c r="BO556" s="468" t="b">
        <v>1</v>
      </c>
      <c r="BP556" s="468" t="b">
        <v>1</v>
      </c>
      <c r="BQ556" s="468" t="b">
        <v>1</v>
      </c>
      <c r="BS556" s="466"/>
    </row>
    <row r="557" spans="1:71" s="480" customFormat="1" ht="12" customHeight="1" x14ac:dyDescent="0.2">
      <c r="A557" s="393">
        <v>18237181</v>
      </c>
      <c r="B557" s="393" t="s">
        <v>3463</v>
      </c>
      <c r="C557" s="417" t="s">
        <v>2084</v>
      </c>
      <c r="D557" s="484" t="s">
        <v>1541</v>
      </c>
      <c r="E557" s="730"/>
      <c r="F557" s="511">
        <v>43101</v>
      </c>
      <c r="G557" s="484"/>
      <c r="H557" s="486" t="s">
        <v>2937</v>
      </c>
      <c r="I557" s="486" t="s">
        <v>2937</v>
      </c>
      <c r="J557" s="486" t="s">
        <v>2937</v>
      </c>
      <c r="K557" s="486" t="s">
        <v>1541</v>
      </c>
      <c r="L557" s="486" t="s">
        <v>2938</v>
      </c>
      <c r="M557" s="486" t="s">
        <v>2938</v>
      </c>
      <c r="N557" s="486" t="s">
        <v>2937</v>
      </c>
      <c r="O557" s="487"/>
      <c r="P557" s="381">
        <v>0</v>
      </c>
      <c r="Q557" s="381">
        <v>225.55</v>
      </c>
      <c r="R557" s="381">
        <v>676.64</v>
      </c>
      <c r="S557" s="381">
        <v>1127.73</v>
      </c>
      <c r="T557" s="381">
        <v>86.97</v>
      </c>
      <c r="U557" s="381">
        <v>111.65</v>
      </c>
      <c r="V557" s="381">
        <v>134.25</v>
      </c>
      <c r="W557" s="381">
        <v>155.68</v>
      </c>
      <c r="X557" s="381">
        <v>174.78</v>
      </c>
      <c r="Y557" s="381">
        <v>191.71</v>
      </c>
      <c r="Z557" s="381">
        <v>207.54</v>
      </c>
      <c r="AA557" s="381">
        <v>221.18</v>
      </c>
      <c r="AB557" s="381">
        <v>232.69</v>
      </c>
      <c r="AC557" s="381"/>
      <c r="AD557" s="381"/>
      <c r="AE557" s="381">
        <v>285.83541666666662</v>
      </c>
      <c r="AF557" s="512"/>
      <c r="AG557" s="513"/>
      <c r="AH557" s="490"/>
      <c r="AI557" s="490"/>
      <c r="AJ557" s="490"/>
      <c r="AK557" s="491">
        <v>285.83541666666662</v>
      </c>
      <c r="AL557" s="490">
        <v>285.83541666666662</v>
      </c>
      <c r="AM557" s="492"/>
      <c r="AN557" s="490"/>
      <c r="AO557" s="493">
        <v>0</v>
      </c>
      <c r="AP557" s="490"/>
      <c r="AQ557" s="494">
        <v>232.69</v>
      </c>
      <c r="AR557" s="490"/>
      <c r="AS557" s="490"/>
      <c r="AT557" s="490"/>
      <c r="AU557" s="490">
        <v>232.69</v>
      </c>
      <c r="AV557" s="495">
        <v>232.69</v>
      </c>
      <c r="AW557" s="490"/>
      <c r="AX557" s="490"/>
      <c r="AY557" s="492">
        <v>0</v>
      </c>
      <c r="AZ557" s="731" t="s">
        <v>2923</v>
      </c>
      <c r="BA557" s="479">
        <v>0</v>
      </c>
      <c r="BC557" s="486" t="s">
        <v>2937</v>
      </c>
      <c r="BD557" s="486" t="s">
        <v>2937</v>
      </c>
      <c r="BE557" s="486" t="s">
        <v>2937</v>
      </c>
      <c r="BF557" s="468" t="s">
        <v>1541</v>
      </c>
      <c r="BG557" s="468" t="s">
        <v>2938</v>
      </c>
      <c r="BH557" s="468" t="s">
        <v>2938</v>
      </c>
      <c r="BI557" s="468" t="s">
        <v>2937</v>
      </c>
      <c r="BK557" s="468" t="b">
        <v>1</v>
      </c>
      <c r="BL557" s="468" t="b">
        <v>1</v>
      </c>
      <c r="BM557" s="468" t="b">
        <v>1</v>
      </c>
      <c r="BN557" s="468" t="b">
        <v>1</v>
      </c>
      <c r="BO557" s="468" t="b">
        <v>1</v>
      </c>
      <c r="BP557" s="468" t="b">
        <v>1</v>
      </c>
      <c r="BQ557" s="468" t="b">
        <v>1</v>
      </c>
      <c r="BS557" s="466"/>
    </row>
    <row r="558" spans="1:71" s="480" customFormat="1" ht="12" customHeight="1" x14ac:dyDescent="0.25">
      <c r="A558" s="393">
        <v>18237191</v>
      </c>
      <c r="B558" s="393" t="s">
        <v>4267</v>
      </c>
      <c r="C558" s="746" t="s">
        <v>2085</v>
      </c>
      <c r="D558" s="484" t="s">
        <v>1541</v>
      </c>
      <c r="E558" s="730"/>
      <c r="F558" s="511">
        <v>43221</v>
      </c>
      <c r="G558" s="484"/>
      <c r="H558" s="486"/>
      <c r="I558" s="486"/>
      <c r="J558" s="486"/>
      <c r="K558" s="486" t="s">
        <v>1541</v>
      </c>
      <c r="L558" s="486" t="s">
        <v>2938</v>
      </c>
      <c r="M558" s="486" t="s">
        <v>2938</v>
      </c>
      <c r="N558" s="486" t="s">
        <v>2937</v>
      </c>
      <c r="O558" s="487"/>
      <c r="P558" s="381"/>
      <c r="Q558" s="381"/>
      <c r="R558" s="381"/>
      <c r="S558" s="381"/>
      <c r="T558" s="381"/>
      <c r="U558" s="381">
        <v>6335.41</v>
      </c>
      <c r="V558" s="381">
        <v>5799.92</v>
      </c>
      <c r="W558" s="381">
        <v>5168.95</v>
      </c>
      <c r="X558" s="381">
        <v>4606.47</v>
      </c>
      <c r="Y558" s="381">
        <v>4059.33</v>
      </c>
      <c r="Z558" s="381">
        <v>3600.55</v>
      </c>
      <c r="AA558" s="381">
        <v>2997.86</v>
      </c>
      <c r="AB558" s="381">
        <v>2572.84</v>
      </c>
      <c r="AC558" s="381"/>
      <c r="AD558" s="381"/>
      <c r="AE558" s="381">
        <v>2821.2425000000003</v>
      </c>
      <c r="AF558" s="512"/>
      <c r="AG558" s="513"/>
      <c r="AH558" s="490"/>
      <c r="AI558" s="490"/>
      <c r="AJ558" s="490"/>
      <c r="AK558" s="491">
        <v>2821.2425000000003</v>
      </c>
      <c r="AL558" s="490">
        <v>2821.2425000000003</v>
      </c>
      <c r="AM558" s="492"/>
      <c r="AN558" s="490"/>
      <c r="AO558" s="493">
        <v>0</v>
      </c>
      <c r="AP558" s="490"/>
      <c r="AQ558" s="494">
        <v>2572.84</v>
      </c>
      <c r="AR558" s="490"/>
      <c r="AS558" s="490"/>
      <c r="AT558" s="490"/>
      <c r="AU558" s="490">
        <v>2572.84</v>
      </c>
      <c r="AV558" s="495">
        <v>2572.84</v>
      </c>
      <c r="AW558" s="490"/>
      <c r="AX558" s="490"/>
      <c r="AY558" s="492">
        <v>0</v>
      </c>
      <c r="AZ558" s="731" t="s">
        <v>2923</v>
      </c>
      <c r="BA558" s="479">
        <v>0</v>
      </c>
      <c r="BC558" s="486"/>
      <c r="BD558" s="486"/>
      <c r="BE558" s="486"/>
      <c r="BF558" s="468" t="s">
        <v>1541</v>
      </c>
      <c r="BG558" s="468" t="s">
        <v>2938</v>
      </c>
      <c r="BH558" s="468" t="s">
        <v>2938</v>
      </c>
      <c r="BI558" s="468" t="s">
        <v>2937</v>
      </c>
      <c r="BK558" s="468" t="b">
        <v>1</v>
      </c>
      <c r="BL558" s="468" t="b">
        <v>1</v>
      </c>
      <c r="BM558" s="468" t="b">
        <v>1</v>
      </c>
      <c r="BN558" s="468" t="b">
        <v>1</v>
      </c>
      <c r="BO558" s="468" t="b">
        <v>1</v>
      </c>
      <c r="BP558" s="468" t="b">
        <v>1</v>
      </c>
      <c r="BQ558" s="468" t="b">
        <v>1</v>
      </c>
      <c r="BS558" s="466"/>
    </row>
    <row r="559" spans="1:71" s="480" customFormat="1" ht="12" customHeight="1" x14ac:dyDescent="0.2">
      <c r="A559" s="393">
        <v>18237201</v>
      </c>
      <c r="B559" s="393" t="s">
        <v>3464</v>
      </c>
      <c r="C559" s="417" t="s">
        <v>2086</v>
      </c>
      <c r="D559" s="484" t="s">
        <v>1541</v>
      </c>
      <c r="E559" s="730"/>
      <c r="F559" s="511">
        <v>43101</v>
      </c>
      <c r="G559" s="484"/>
      <c r="H559" s="486" t="s">
        <v>2937</v>
      </c>
      <c r="I559" s="486" t="s">
        <v>2937</v>
      </c>
      <c r="J559" s="486" t="s">
        <v>2937</v>
      </c>
      <c r="K559" s="486" t="s">
        <v>1541</v>
      </c>
      <c r="L559" s="486" t="s">
        <v>2938</v>
      </c>
      <c r="M559" s="486" t="s">
        <v>2938</v>
      </c>
      <c r="N559" s="486" t="s">
        <v>2937</v>
      </c>
      <c r="O559" s="487"/>
      <c r="P559" s="381">
        <v>0</v>
      </c>
      <c r="Q559" s="381">
        <v>5310509.9000000004</v>
      </c>
      <c r="R559" s="381">
        <v>5387122.7000000002</v>
      </c>
      <c r="S559" s="381">
        <v>5881130.96</v>
      </c>
      <c r="T559" s="381">
        <v>5861913.0700000003</v>
      </c>
      <c r="U559" s="381">
        <v>1970457.63</v>
      </c>
      <c r="V559" s="381">
        <v>2237283.89</v>
      </c>
      <c r="W559" s="381">
        <v>2425966.17</v>
      </c>
      <c r="X559" s="381">
        <v>2965458.47</v>
      </c>
      <c r="Y559" s="381">
        <v>3741675.94</v>
      </c>
      <c r="Z559" s="381">
        <v>3970721.89</v>
      </c>
      <c r="AA559" s="381">
        <v>4327789.83</v>
      </c>
      <c r="AB559" s="381">
        <v>5245012.28</v>
      </c>
      <c r="AC559" s="381"/>
      <c r="AD559" s="381"/>
      <c r="AE559" s="381">
        <v>3891878.0491666663</v>
      </c>
      <c r="AF559" s="512"/>
      <c r="AG559" s="513"/>
      <c r="AH559" s="490"/>
      <c r="AI559" s="490"/>
      <c r="AJ559" s="490"/>
      <c r="AK559" s="491">
        <v>3891878.0491666663</v>
      </c>
      <c r="AL559" s="490">
        <v>3891878.0491666663</v>
      </c>
      <c r="AM559" s="492"/>
      <c r="AN559" s="490"/>
      <c r="AO559" s="493">
        <v>0</v>
      </c>
      <c r="AP559" s="490"/>
      <c r="AQ559" s="494">
        <v>5245012.28</v>
      </c>
      <c r="AR559" s="490"/>
      <c r="AS559" s="490"/>
      <c r="AT559" s="490"/>
      <c r="AU559" s="490">
        <v>5245012.28</v>
      </c>
      <c r="AV559" s="495">
        <v>5245012.28</v>
      </c>
      <c r="AW559" s="490"/>
      <c r="AX559" s="490"/>
      <c r="AY559" s="492">
        <v>0</v>
      </c>
      <c r="AZ559" s="731" t="s">
        <v>2923</v>
      </c>
      <c r="BA559" s="479">
        <v>0</v>
      </c>
      <c r="BC559" s="486" t="s">
        <v>2937</v>
      </c>
      <c r="BD559" s="486" t="s">
        <v>2937</v>
      </c>
      <c r="BE559" s="486" t="s">
        <v>2937</v>
      </c>
      <c r="BF559" s="468" t="s">
        <v>1541</v>
      </c>
      <c r="BG559" s="468" t="s">
        <v>2938</v>
      </c>
      <c r="BH559" s="468" t="s">
        <v>2938</v>
      </c>
      <c r="BI559" s="468" t="s">
        <v>2937</v>
      </c>
      <c r="BK559" s="468" t="b">
        <v>1</v>
      </c>
      <c r="BL559" s="468" t="b">
        <v>1</v>
      </c>
      <c r="BM559" s="468" t="b">
        <v>1</v>
      </c>
      <c r="BN559" s="468" t="b">
        <v>1</v>
      </c>
      <c r="BO559" s="468" t="b">
        <v>1</v>
      </c>
      <c r="BP559" s="468" t="b">
        <v>1</v>
      </c>
      <c r="BQ559" s="468" t="b">
        <v>1</v>
      </c>
      <c r="BS559" s="466"/>
    </row>
    <row r="560" spans="1:71" s="480" customFormat="1" ht="12" customHeight="1" x14ac:dyDescent="0.2">
      <c r="A560" s="394">
        <v>18237211</v>
      </c>
      <c r="B560" s="395" t="s">
        <v>3465</v>
      </c>
      <c r="C560" s="418" t="s">
        <v>2087</v>
      </c>
      <c r="D560" s="484" t="s">
        <v>1541</v>
      </c>
      <c r="E560" s="730"/>
      <c r="F560" s="501">
        <v>43070</v>
      </c>
      <c r="G560" s="484"/>
      <c r="H560" s="486" t="s">
        <v>2937</v>
      </c>
      <c r="I560" s="486" t="s">
        <v>2937</v>
      </c>
      <c r="J560" s="486" t="s">
        <v>2937</v>
      </c>
      <c r="K560" s="486" t="s">
        <v>1541</v>
      </c>
      <c r="L560" s="486" t="s">
        <v>2938</v>
      </c>
      <c r="M560" s="486" t="s">
        <v>2938</v>
      </c>
      <c r="N560" s="486" t="s">
        <v>2937</v>
      </c>
      <c r="O560" s="487"/>
      <c r="P560" s="381">
        <v>23158.12</v>
      </c>
      <c r="Q560" s="381">
        <v>4866591.76</v>
      </c>
      <c r="R560" s="381">
        <v>4505332.0199999996</v>
      </c>
      <c r="S560" s="381">
        <v>4667176.51</v>
      </c>
      <c r="T560" s="381">
        <v>4061773.01</v>
      </c>
      <c r="U560" s="381">
        <v>0</v>
      </c>
      <c r="V560" s="381">
        <v>0</v>
      </c>
      <c r="W560" s="381">
        <v>0</v>
      </c>
      <c r="X560" s="381">
        <v>0</v>
      </c>
      <c r="Y560" s="381">
        <v>309045.33</v>
      </c>
      <c r="Z560" s="381">
        <v>504542.27</v>
      </c>
      <c r="AA560" s="381">
        <v>765174.35</v>
      </c>
      <c r="AB560" s="381">
        <v>1472859</v>
      </c>
      <c r="AC560" s="381"/>
      <c r="AD560" s="381"/>
      <c r="AE560" s="381">
        <v>1702303.6508333329</v>
      </c>
      <c r="AF560" s="512"/>
      <c r="AG560" s="513"/>
      <c r="AH560" s="490"/>
      <c r="AI560" s="490"/>
      <c r="AJ560" s="490"/>
      <c r="AK560" s="491">
        <v>1702303.6508333329</v>
      </c>
      <c r="AL560" s="490">
        <v>1702303.6508333329</v>
      </c>
      <c r="AM560" s="492"/>
      <c r="AN560" s="490"/>
      <c r="AO560" s="493">
        <v>0</v>
      </c>
      <c r="AP560" s="490"/>
      <c r="AQ560" s="494">
        <v>1472859</v>
      </c>
      <c r="AR560" s="490"/>
      <c r="AS560" s="490"/>
      <c r="AT560" s="490"/>
      <c r="AU560" s="490">
        <v>1472859</v>
      </c>
      <c r="AV560" s="495">
        <v>1472859</v>
      </c>
      <c r="AW560" s="490"/>
      <c r="AX560" s="490"/>
      <c r="AY560" s="492">
        <v>0</v>
      </c>
      <c r="AZ560" s="731" t="s">
        <v>2923</v>
      </c>
      <c r="BA560" s="479">
        <v>0</v>
      </c>
      <c r="BC560" s="486" t="s">
        <v>2937</v>
      </c>
      <c r="BD560" s="486" t="s">
        <v>2937</v>
      </c>
      <c r="BE560" s="486" t="s">
        <v>2937</v>
      </c>
      <c r="BF560" s="468" t="s">
        <v>1541</v>
      </c>
      <c r="BG560" s="468" t="s">
        <v>2938</v>
      </c>
      <c r="BH560" s="468" t="s">
        <v>2938</v>
      </c>
      <c r="BI560" s="468" t="s">
        <v>2937</v>
      </c>
      <c r="BK560" s="468" t="b">
        <v>1</v>
      </c>
      <c r="BL560" s="468" t="b">
        <v>1</v>
      </c>
      <c r="BM560" s="468" t="b">
        <v>1</v>
      </c>
      <c r="BN560" s="468" t="b">
        <v>1</v>
      </c>
      <c r="BO560" s="468" t="b">
        <v>1</v>
      </c>
      <c r="BP560" s="468" t="b">
        <v>1</v>
      </c>
      <c r="BQ560" s="468" t="b">
        <v>1</v>
      </c>
      <c r="BS560" s="466"/>
    </row>
    <row r="561" spans="1:71" s="480" customFormat="1" ht="12" customHeight="1" x14ac:dyDescent="0.2">
      <c r="A561" s="394">
        <v>18237221</v>
      </c>
      <c r="B561" s="395" t="s">
        <v>3466</v>
      </c>
      <c r="C561" s="418" t="s">
        <v>2088</v>
      </c>
      <c r="D561" s="484" t="s">
        <v>1541</v>
      </c>
      <c r="E561" s="730"/>
      <c r="F561" s="501">
        <v>43070</v>
      </c>
      <c r="G561" s="484"/>
      <c r="H561" s="486" t="s">
        <v>2937</v>
      </c>
      <c r="I561" s="486" t="s">
        <v>2937</v>
      </c>
      <c r="J561" s="486" t="s">
        <v>2937</v>
      </c>
      <c r="K561" s="486" t="s">
        <v>1541</v>
      </c>
      <c r="L561" s="486" t="s">
        <v>2938</v>
      </c>
      <c r="M561" s="486" t="s">
        <v>2938</v>
      </c>
      <c r="N561" s="486" t="s">
        <v>2937</v>
      </c>
      <c r="O561" s="487"/>
      <c r="P561" s="381">
        <v>94681.86</v>
      </c>
      <c r="Q561" s="381">
        <v>1296197.46</v>
      </c>
      <c r="R561" s="381">
        <v>1367803.4</v>
      </c>
      <c r="S561" s="381">
        <v>1441151.09</v>
      </c>
      <c r="T561" s="381">
        <v>1439062.01</v>
      </c>
      <c r="U561" s="381">
        <v>643443.1</v>
      </c>
      <c r="V561" s="381">
        <v>820002.18</v>
      </c>
      <c r="W561" s="381">
        <v>838971.29</v>
      </c>
      <c r="X561" s="381">
        <v>1206707.7</v>
      </c>
      <c r="Y561" s="381">
        <v>1277708.2</v>
      </c>
      <c r="Z561" s="381">
        <v>1470633.61</v>
      </c>
      <c r="AA561" s="381">
        <v>1658269.74</v>
      </c>
      <c r="AB561" s="381">
        <v>1866510.07</v>
      </c>
      <c r="AC561" s="381"/>
      <c r="AD561" s="381"/>
      <c r="AE561" s="381">
        <v>1203378.812083333</v>
      </c>
      <c r="AF561" s="512"/>
      <c r="AG561" s="513"/>
      <c r="AH561" s="490"/>
      <c r="AI561" s="490"/>
      <c r="AJ561" s="490"/>
      <c r="AK561" s="491">
        <v>1203378.812083333</v>
      </c>
      <c r="AL561" s="490">
        <v>1203378.812083333</v>
      </c>
      <c r="AM561" s="492"/>
      <c r="AN561" s="490"/>
      <c r="AO561" s="493">
        <v>0</v>
      </c>
      <c r="AP561" s="490"/>
      <c r="AQ561" s="494">
        <v>1866510.07</v>
      </c>
      <c r="AR561" s="490"/>
      <c r="AS561" s="490"/>
      <c r="AT561" s="490"/>
      <c r="AU561" s="490">
        <v>1866510.07</v>
      </c>
      <c r="AV561" s="495">
        <v>1866510.07</v>
      </c>
      <c r="AW561" s="490"/>
      <c r="AX561" s="490"/>
      <c r="AY561" s="492">
        <v>0</v>
      </c>
      <c r="AZ561" s="731" t="s">
        <v>2923</v>
      </c>
      <c r="BA561" s="479">
        <v>0</v>
      </c>
      <c r="BC561" s="486" t="s">
        <v>2937</v>
      </c>
      <c r="BD561" s="486" t="s">
        <v>2937</v>
      </c>
      <c r="BE561" s="486" t="s">
        <v>2937</v>
      </c>
      <c r="BF561" s="468" t="s">
        <v>1541</v>
      </c>
      <c r="BG561" s="468" t="s">
        <v>2938</v>
      </c>
      <c r="BH561" s="468" t="s">
        <v>2938</v>
      </c>
      <c r="BI561" s="468" t="s">
        <v>2937</v>
      </c>
      <c r="BK561" s="468" t="b">
        <v>1</v>
      </c>
      <c r="BL561" s="468" t="b">
        <v>1</v>
      </c>
      <c r="BM561" s="468" t="b">
        <v>1</v>
      </c>
      <c r="BN561" s="468" t="b">
        <v>1</v>
      </c>
      <c r="BO561" s="468" t="b">
        <v>1</v>
      </c>
      <c r="BP561" s="468" t="b">
        <v>1</v>
      </c>
      <c r="BQ561" s="468" t="b">
        <v>1</v>
      </c>
      <c r="BS561" s="466"/>
    </row>
    <row r="562" spans="1:71" s="480" customFormat="1" ht="12" customHeight="1" x14ac:dyDescent="0.2">
      <c r="A562" s="393">
        <v>18237231</v>
      </c>
      <c r="B562" s="393" t="s">
        <v>3467</v>
      </c>
      <c r="C562" s="417" t="s">
        <v>2089</v>
      </c>
      <c r="D562" s="484" t="s">
        <v>1541</v>
      </c>
      <c r="E562" s="730"/>
      <c r="F562" s="511">
        <v>43101</v>
      </c>
      <c r="G562" s="484"/>
      <c r="H562" s="486" t="s">
        <v>2937</v>
      </c>
      <c r="I562" s="486" t="s">
        <v>2937</v>
      </c>
      <c r="J562" s="486" t="s">
        <v>2937</v>
      </c>
      <c r="K562" s="486" t="s">
        <v>1541</v>
      </c>
      <c r="L562" s="486" t="s">
        <v>2938</v>
      </c>
      <c r="M562" s="486" t="s">
        <v>2938</v>
      </c>
      <c r="N562" s="486" t="s">
        <v>2937</v>
      </c>
      <c r="O562" s="487"/>
      <c r="P562" s="381">
        <v>0</v>
      </c>
      <c r="Q562" s="381">
        <v>3430641.38</v>
      </c>
      <c r="R562" s="381">
        <v>2507239.0499999998</v>
      </c>
      <c r="S562" s="381">
        <v>1454059.51</v>
      </c>
      <c r="T562" s="381">
        <v>0</v>
      </c>
      <c r="U562" s="381">
        <v>339148.32</v>
      </c>
      <c r="V562" s="381">
        <v>0</v>
      </c>
      <c r="W562" s="381">
        <v>0</v>
      </c>
      <c r="X562" s="381">
        <v>0</v>
      </c>
      <c r="Y562" s="381">
        <v>0</v>
      </c>
      <c r="Z562" s="381">
        <v>0</v>
      </c>
      <c r="AA562" s="381">
        <v>0</v>
      </c>
      <c r="AB562" s="381">
        <v>0</v>
      </c>
      <c r="AC562" s="381"/>
      <c r="AD562" s="381"/>
      <c r="AE562" s="381">
        <v>644257.35499999998</v>
      </c>
      <c r="AF562" s="512"/>
      <c r="AG562" s="513"/>
      <c r="AH562" s="490"/>
      <c r="AI562" s="490"/>
      <c r="AJ562" s="490"/>
      <c r="AK562" s="491">
        <v>644257.35499999998</v>
      </c>
      <c r="AL562" s="490">
        <v>644257.35499999998</v>
      </c>
      <c r="AM562" s="492"/>
      <c r="AN562" s="490"/>
      <c r="AO562" s="493">
        <v>0</v>
      </c>
      <c r="AP562" s="490"/>
      <c r="AQ562" s="494">
        <v>0</v>
      </c>
      <c r="AR562" s="490"/>
      <c r="AS562" s="490"/>
      <c r="AT562" s="490"/>
      <c r="AU562" s="490">
        <v>0</v>
      </c>
      <c r="AV562" s="495">
        <v>0</v>
      </c>
      <c r="AW562" s="490"/>
      <c r="AX562" s="490"/>
      <c r="AY562" s="492">
        <v>0</v>
      </c>
      <c r="AZ562" s="731" t="s">
        <v>2923</v>
      </c>
      <c r="BA562" s="479">
        <v>0</v>
      </c>
      <c r="BC562" s="486" t="s">
        <v>2937</v>
      </c>
      <c r="BD562" s="486" t="s">
        <v>2937</v>
      </c>
      <c r="BE562" s="486" t="s">
        <v>2937</v>
      </c>
      <c r="BF562" s="468" t="s">
        <v>1541</v>
      </c>
      <c r="BG562" s="468" t="s">
        <v>2938</v>
      </c>
      <c r="BH562" s="468" t="s">
        <v>2938</v>
      </c>
      <c r="BI562" s="468" t="s">
        <v>2937</v>
      </c>
      <c r="BK562" s="468" t="b">
        <v>1</v>
      </c>
      <c r="BL562" s="468" t="b">
        <v>1</v>
      </c>
      <c r="BM562" s="468" t="b">
        <v>1</v>
      </c>
      <c r="BN562" s="468" t="b">
        <v>1</v>
      </c>
      <c r="BO562" s="468" t="b">
        <v>1</v>
      </c>
      <c r="BP562" s="468" t="b">
        <v>1</v>
      </c>
      <c r="BQ562" s="468" t="b">
        <v>1</v>
      </c>
      <c r="BS562" s="466"/>
    </row>
    <row r="563" spans="1:71" s="480" customFormat="1" ht="12" customHeight="1" x14ac:dyDescent="0.2">
      <c r="A563" s="393">
        <v>18237241</v>
      </c>
      <c r="B563" s="393" t="s">
        <v>3468</v>
      </c>
      <c r="C563" s="417" t="s">
        <v>2090</v>
      </c>
      <c r="D563" s="484" t="s">
        <v>1541</v>
      </c>
      <c r="E563" s="730"/>
      <c r="F563" s="511">
        <v>43101</v>
      </c>
      <c r="G563" s="484"/>
      <c r="H563" s="486" t="s">
        <v>2937</v>
      </c>
      <c r="I563" s="486" t="s">
        <v>2937</v>
      </c>
      <c r="J563" s="486" t="s">
        <v>2937</v>
      </c>
      <c r="K563" s="486" t="s">
        <v>1541</v>
      </c>
      <c r="L563" s="486" t="s">
        <v>2938</v>
      </c>
      <c r="M563" s="486" t="s">
        <v>2938</v>
      </c>
      <c r="N563" s="486" t="s">
        <v>2937</v>
      </c>
      <c r="O563" s="487"/>
      <c r="P563" s="381">
        <v>0</v>
      </c>
      <c r="Q563" s="381">
        <v>404128.53</v>
      </c>
      <c r="R563" s="381">
        <v>0</v>
      </c>
      <c r="S563" s="381">
        <v>0</v>
      </c>
      <c r="T563" s="381">
        <v>0</v>
      </c>
      <c r="U563" s="381">
        <v>0</v>
      </c>
      <c r="V563" s="381">
        <v>0</v>
      </c>
      <c r="W563" s="381">
        <v>0</v>
      </c>
      <c r="X563" s="381">
        <v>0</v>
      </c>
      <c r="Y563" s="381">
        <v>0</v>
      </c>
      <c r="Z563" s="381">
        <v>0</v>
      </c>
      <c r="AA563" s="381">
        <v>0</v>
      </c>
      <c r="AB563" s="381">
        <v>0</v>
      </c>
      <c r="AC563" s="381"/>
      <c r="AD563" s="381"/>
      <c r="AE563" s="381">
        <v>33677.377500000002</v>
      </c>
      <c r="AF563" s="512"/>
      <c r="AG563" s="513"/>
      <c r="AH563" s="490"/>
      <c r="AI563" s="490"/>
      <c r="AJ563" s="490"/>
      <c r="AK563" s="491">
        <v>33677.377500000002</v>
      </c>
      <c r="AL563" s="490">
        <v>33677.377500000002</v>
      </c>
      <c r="AM563" s="492"/>
      <c r="AN563" s="490"/>
      <c r="AO563" s="493">
        <v>0</v>
      </c>
      <c r="AP563" s="490"/>
      <c r="AQ563" s="494">
        <v>0</v>
      </c>
      <c r="AR563" s="490"/>
      <c r="AS563" s="490"/>
      <c r="AT563" s="490"/>
      <c r="AU563" s="490">
        <v>0</v>
      </c>
      <c r="AV563" s="495">
        <v>0</v>
      </c>
      <c r="AW563" s="490"/>
      <c r="AX563" s="490"/>
      <c r="AY563" s="492">
        <v>0</v>
      </c>
      <c r="AZ563" s="731" t="s">
        <v>2923</v>
      </c>
      <c r="BA563" s="479">
        <v>0</v>
      </c>
      <c r="BC563" s="486" t="s">
        <v>2937</v>
      </c>
      <c r="BD563" s="486" t="s">
        <v>2937</v>
      </c>
      <c r="BE563" s="486" t="s">
        <v>2937</v>
      </c>
      <c r="BF563" s="468" t="s">
        <v>1541</v>
      </c>
      <c r="BG563" s="468" t="s">
        <v>2938</v>
      </c>
      <c r="BH563" s="468" t="s">
        <v>2938</v>
      </c>
      <c r="BI563" s="468" t="s">
        <v>2937</v>
      </c>
      <c r="BK563" s="468" t="b">
        <v>1</v>
      </c>
      <c r="BL563" s="468" t="b">
        <v>1</v>
      </c>
      <c r="BM563" s="468" t="b">
        <v>1</v>
      </c>
      <c r="BN563" s="468" t="b">
        <v>1</v>
      </c>
      <c r="BO563" s="468" t="b">
        <v>1</v>
      </c>
      <c r="BP563" s="468" t="b">
        <v>1</v>
      </c>
      <c r="BQ563" s="468" t="b">
        <v>1</v>
      </c>
      <c r="BS563" s="466"/>
    </row>
    <row r="564" spans="1:71" s="480" customFormat="1" ht="12" customHeight="1" x14ac:dyDescent="0.2">
      <c r="A564" s="393">
        <v>18237251</v>
      </c>
      <c r="B564" s="393" t="s">
        <v>3469</v>
      </c>
      <c r="C564" s="417" t="s">
        <v>2091</v>
      </c>
      <c r="D564" s="484" t="s">
        <v>1541</v>
      </c>
      <c r="E564" s="730"/>
      <c r="F564" s="511">
        <v>43101</v>
      </c>
      <c r="G564" s="484"/>
      <c r="H564" s="486" t="s">
        <v>2937</v>
      </c>
      <c r="I564" s="486" t="s">
        <v>2937</v>
      </c>
      <c r="J564" s="486" t="s">
        <v>2937</v>
      </c>
      <c r="K564" s="486" t="s">
        <v>1541</v>
      </c>
      <c r="L564" s="486" t="s">
        <v>2938</v>
      </c>
      <c r="M564" s="486" t="s">
        <v>2938</v>
      </c>
      <c r="N564" s="486" t="s">
        <v>2937</v>
      </c>
      <c r="O564" s="487"/>
      <c r="P564" s="381">
        <v>0</v>
      </c>
      <c r="Q564" s="381">
        <v>1016896.38</v>
      </c>
      <c r="R564" s="381">
        <v>922204</v>
      </c>
      <c r="S564" s="381">
        <v>1173617.1000000001</v>
      </c>
      <c r="T564" s="381">
        <v>386648.74</v>
      </c>
      <c r="U564" s="381">
        <v>898922.84</v>
      </c>
      <c r="V564" s="381">
        <v>977525.48</v>
      </c>
      <c r="W564" s="381">
        <v>965312.22</v>
      </c>
      <c r="X564" s="381">
        <v>1248501.05</v>
      </c>
      <c r="Y564" s="381">
        <v>1751645.28</v>
      </c>
      <c r="Z564" s="381">
        <v>1767472.06</v>
      </c>
      <c r="AA564" s="381">
        <v>1883244</v>
      </c>
      <c r="AB564" s="381">
        <v>2468307.38</v>
      </c>
      <c r="AC564" s="381"/>
      <c r="AD564" s="381"/>
      <c r="AE564" s="381">
        <v>1185511.9033333331</v>
      </c>
      <c r="AF564" s="512"/>
      <c r="AG564" s="513"/>
      <c r="AH564" s="490"/>
      <c r="AI564" s="490"/>
      <c r="AJ564" s="490"/>
      <c r="AK564" s="491">
        <v>1185511.9033333331</v>
      </c>
      <c r="AL564" s="490">
        <v>1185511.9033333331</v>
      </c>
      <c r="AM564" s="492"/>
      <c r="AN564" s="490"/>
      <c r="AO564" s="493">
        <v>0</v>
      </c>
      <c r="AP564" s="490"/>
      <c r="AQ564" s="494">
        <v>2468307.38</v>
      </c>
      <c r="AR564" s="490"/>
      <c r="AS564" s="490"/>
      <c r="AT564" s="490"/>
      <c r="AU564" s="490">
        <v>2468307.38</v>
      </c>
      <c r="AV564" s="495">
        <v>2468307.38</v>
      </c>
      <c r="AW564" s="490"/>
      <c r="AX564" s="490"/>
      <c r="AY564" s="492">
        <v>0</v>
      </c>
      <c r="AZ564" s="731" t="s">
        <v>2923</v>
      </c>
      <c r="BA564" s="479">
        <v>0</v>
      </c>
      <c r="BC564" s="486" t="s">
        <v>2937</v>
      </c>
      <c r="BD564" s="486" t="s">
        <v>2937</v>
      </c>
      <c r="BE564" s="486" t="s">
        <v>2937</v>
      </c>
      <c r="BF564" s="468" t="s">
        <v>1541</v>
      </c>
      <c r="BG564" s="468" t="s">
        <v>2938</v>
      </c>
      <c r="BH564" s="468" t="s">
        <v>2938</v>
      </c>
      <c r="BI564" s="468" t="s">
        <v>2937</v>
      </c>
      <c r="BK564" s="468" t="b">
        <v>1</v>
      </c>
      <c r="BL564" s="468" t="b">
        <v>1</v>
      </c>
      <c r="BM564" s="468" t="b">
        <v>1</v>
      </c>
      <c r="BN564" s="468" t="b">
        <v>1</v>
      </c>
      <c r="BO564" s="468" t="b">
        <v>1</v>
      </c>
      <c r="BP564" s="468" t="b">
        <v>1</v>
      </c>
      <c r="BQ564" s="468" t="b">
        <v>1</v>
      </c>
      <c r="BS564" s="466"/>
    </row>
    <row r="565" spans="1:71" s="480" customFormat="1" ht="12" customHeight="1" x14ac:dyDescent="0.2">
      <c r="A565" s="393">
        <v>18237261</v>
      </c>
      <c r="B565" s="393" t="s">
        <v>3470</v>
      </c>
      <c r="C565" s="510" t="s">
        <v>2092</v>
      </c>
      <c r="D565" s="484" t="s">
        <v>1541</v>
      </c>
      <c r="E565" s="730"/>
      <c r="F565" s="511">
        <v>43132</v>
      </c>
      <c r="G565" s="484"/>
      <c r="H565" s="486" t="s">
        <v>2937</v>
      </c>
      <c r="I565" s="486" t="s">
        <v>2937</v>
      </c>
      <c r="J565" s="486" t="s">
        <v>2937</v>
      </c>
      <c r="K565" s="486" t="s">
        <v>1541</v>
      </c>
      <c r="L565" s="486" t="s">
        <v>2938</v>
      </c>
      <c r="M565" s="486" t="s">
        <v>2938</v>
      </c>
      <c r="N565" s="486" t="s">
        <v>2937</v>
      </c>
      <c r="O565" s="487"/>
      <c r="P565" s="381">
        <v>0</v>
      </c>
      <c r="Q565" s="381">
        <v>0</v>
      </c>
      <c r="R565" s="381">
        <v>65877.88</v>
      </c>
      <c r="S565" s="381">
        <v>13046.03</v>
      </c>
      <c r="T565" s="381">
        <v>0</v>
      </c>
      <c r="U565" s="381">
        <v>0</v>
      </c>
      <c r="V565" s="381">
        <v>0</v>
      </c>
      <c r="W565" s="381">
        <v>0</v>
      </c>
      <c r="X565" s="381">
        <v>0</v>
      </c>
      <c r="Y565" s="381">
        <v>0</v>
      </c>
      <c r="Z565" s="381">
        <v>0</v>
      </c>
      <c r="AA565" s="381">
        <v>0</v>
      </c>
      <c r="AB565" s="381">
        <v>0</v>
      </c>
      <c r="AC565" s="381"/>
      <c r="AD565" s="381"/>
      <c r="AE565" s="381">
        <v>6576.9925000000003</v>
      </c>
      <c r="AF565" s="512"/>
      <c r="AG565" s="513"/>
      <c r="AH565" s="490"/>
      <c r="AI565" s="490"/>
      <c r="AJ565" s="490"/>
      <c r="AK565" s="491">
        <v>6576.9925000000003</v>
      </c>
      <c r="AL565" s="490">
        <v>6576.9925000000003</v>
      </c>
      <c r="AM565" s="492"/>
      <c r="AN565" s="490"/>
      <c r="AO565" s="493"/>
      <c r="AP565" s="490"/>
      <c r="AQ565" s="494">
        <v>0</v>
      </c>
      <c r="AR565" s="490"/>
      <c r="AS565" s="490"/>
      <c r="AT565" s="490"/>
      <c r="AU565" s="490">
        <v>0</v>
      </c>
      <c r="AV565" s="495">
        <v>0</v>
      </c>
      <c r="AW565" s="490"/>
      <c r="AX565" s="490"/>
      <c r="AY565" s="492">
        <v>0</v>
      </c>
      <c r="AZ565" s="731" t="s">
        <v>2923</v>
      </c>
      <c r="BA565" s="479">
        <v>0</v>
      </c>
      <c r="BC565" s="486" t="s">
        <v>2937</v>
      </c>
      <c r="BD565" s="486" t="s">
        <v>2937</v>
      </c>
      <c r="BE565" s="486" t="s">
        <v>2937</v>
      </c>
      <c r="BF565" s="468" t="s">
        <v>1541</v>
      </c>
      <c r="BG565" s="468" t="s">
        <v>2938</v>
      </c>
      <c r="BH565" s="468" t="s">
        <v>2938</v>
      </c>
      <c r="BI565" s="468" t="s">
        <v>2937</v>
      </c>
      <c r="BK565" s="468" t="b">
        <v>1</v>
      </c>
      <c r="BL565" s="468" t="b">
        <v>1</v>
      </c>
      <c r="BM565" s="468" t="b">
        <v>1</v>
      </c>
      <c r="BN565" s="468" t="b">
        <v>1</v>
      </c>
      <c r="BO565" s="468" t="b">
        <v>1</v>
      </c>
      <c r="BP565" s="468" t="b">
        <v>1</v>
      </c>
      <c r="BQ565" s="468" t="b">
        <v>1</v>
      </c>
      <c r="BS565" s="466"/>
    </row>
    <row r="566" spans="1:71" s="480" customFormat="1" ht="12" customHeight="1" x14ac:dyDescent="0.2">
      <c r="A566" s="394">
        <v>18237271</v>
      </c>
      <c r="B566" s="395" t="s">
        <v>3471</v>
      </c>
      <c r="C566" s="418" t="s">
        <v>2093</v>
      </c>
      <c r="D566" s="484" t="s">
        <v>1541</v>
      </c>
      <c r="E566" s="730"/>
      <c r="F566" s="501">
        <v>43070</v>
      </c>
      <c r="G566" s="484"/>
      <c r="H566" s="486" t="s">
        <v>2937</v>
      </c>
      <c r="I566" s="486" t="s">
        <v>2937</v>
      </c>
      <c r="J566" s="486" t="s">
        <v>2937</v>
      </c>
      <c r="K566" s="486" t="s">
        <v>1541</v>
      </c>
      <c r="L566" s="486" t="s">
        <v>2938</v>
      </c>
      <c r="M566" s="486" t="s">
        <v>2938</v>
      </c>
      <c r="N566" s="486" t="s">
        <v>2937</v>
      </c>
      <c r="O566" s="487"/>
      <c r="P566" s="381">
        <v>133361.39000000001</v>
      </c>
      <c r="Q566" s="381">
        <v>956585.82</v>
      </c>
      <c r="R566" s="381">
        <v>468633.14</v>
      </c>
      <c r="S566" s="381">
        <v>608791.43999999994</v>
      </c>
      <c r="T566" s="381">
        <v>288775.17</v>
      </c>
      <c r="U566" s="381">
        <v>0</v>
      </c>
      <c r="V566" s="381">
        <v>0</v>
      </c>
      <c r="W566" s="381">
        <v>0</v>
      </c>
      <c r="X566" s="381">
        <v>0</v>
      </c>
      <c r="Y566" s="381">
        <v>0</v>
      </c>
      <c r="Z566" s="381">
        <v>0</v>
      </c>
      <c r="AA566" s="381">
        <v>0</v>
      </c>
      <c r="AB566" s="381">
        <v>0</v>
      </c>
      <c r="AC566" s="381"/>
      <c r="AD566" s="381"/>
      <c r="AE566" s="381">
        <v>199122.18874999997</v>
      </c>
      <c r="AF566" s="512"/>
      <c r="AG566" s="513"/>
      <c r="AH566" s="490"/>
      <c r="AI566" s="490"/>
      <c r="AJ566" s="490"/>
      <c r="AK566" s="491">
        <v>199122.18874999997</v>
      </c>
      <c r="AL566" s="490">
        <v>199122.18874999997</v>
      </c>
      <c r="AM566" s="492"/>
      <c r="AN566" s="490"/>
      <c r="AO566" s="493">
        <v>0</v>
      </c>
      <c r="AP566" s="490"/>
      <c r="AQ566" s="494">
        <v>0</v>
      </c>
      <c r="AR566" s="490"/>
      <c r="AS566" s="490"/>
      <c r="AT566" s="490"/>
      <c r="AU566" s="490">
        <v>0</v>
      </c>
      <c r="AV566" s="495">
        <v>0</v>
      </c>
      <c r="AW566" s="490"/>
      <c r="AX566" s="490"/>
      <c r="AY566" s="492">
        <v>0</v>
      </c>
      <c r="AZ566" s="731" t="s">
        <v>2923</v>
      </c>
      <c r="BA566" s="479">
        <v>0</v>
      </c>
      <c r="BC566" s="486" t="s">
        <v>2937</v>
      </c>
      <c r="BD566" s="486" t="s">
        <v>2937</v>
      </c>
      <c r="BE566" s="486" t="s">
        <v>2937</v>
      </c>
      <c r="BF566" s="468" t="s">
        <v>1541</v>
      </c>
      <c r="BG566" s="468" t="s">
        <v>2938</v>
      </c>
      <c r="BH566" s="468" t="s">
        <v>2938</v>
      </c>
      <c r="BI566" s="468" t="s">
        <v>2937</v>
      </c>
      <c r="BK566" s="468" t="b">
        <v>1</v>
      </c>
      <c r="BL566" s="468" t="b">
        <v>1</v>
      </c>
      <c r="BM566" s="468" t="b">
        <v>1</v>
      </c>
      <c r="BN566" s="468" t="b">
        <v>1</v>
      </c>
      <c r="BO566" s="468" t="b">
        <v>1</v>
      </c>
      <c r="BP566" s="468" t="b">
        <v>1</v>
      </c>
      <c r="BQ566" s="468" t="b">
        <v>1</v>
      </c>
      <c r="BS566" s="466"/>
    </row>
    <row r="567" spans="1:71" s="480" customFormat="1" ht="12" customHeight="1" x14ac:dyDescent="0.2">
      <c r="A567" s="394">
        <v>18237281</v>
      </c>
      <c r="B567" s="395" t="s">
        <v>3472</v>
      </c>
      <c r="C567" s="418" t="s">
        <v>2094</v>
      </c>
      <c r="D567" s="484" t="s">
        <v>1541</v>
      </c>
      <c r="E567" s="730"/>
      <c r="F567" s="501">
        <v>43070</v>
      </c>
      <c r="G567" s="484"/>
      <c r="H567" s="486" t="s">
        <v>2937</v>
      </c>
      <c r="I567" s="486" t="s">
        <v>2937</v>
      </c>
      <c r="J567" s="486" t="s">
        <v>2937</v>
      </c>
      <c r="K567" s="486" t="s">
        <v>1541</v>
      </c>
      <c r="L567" s="486" t="s">
        <v>2938</v>
      </c>
      <c r="M567" s="486" t="s">
        <v>2938</v>
      </c>
      <c r="N567" s="486" t="s">
        <v>2937</v>
      </c>
      <c r="O567" s="487"/>
      <c r="P567" s="381">
        <v>129130.56</v>
      </c>
      <c r="Q567" s="381">
        <v>598079.81999999995</v>
      </c>
      <c r="R567" s="381">
        <v>717448.8</v>
      </c>
      <c r="S567" s="381">
        <v>839588.52</v>
      </c>
      <c r="T567" s="381">
        <v>737066.4</v>
      </c>
      <c r="U567" s="381">
        <v>978828.96</v>
      </c>
      <c r="V567" s="381">
        <v>1242985.23</v>
      </c>
      <c r="W567" s="381">
        <v>1286555.76</v>
      </c>
      <c r="X567" s="381">
        <v>1804217.41</v>
      </c>
      <c r="Y567" s="381">
        <v>1916277.12</v>
      </c>
      <c r="Z567" s="381">
        <v>2194751.35</v>
      </c>
      <c r="AA567" s="381">
        <v>2464422.6800000002</v>
      </c>
      <c r="AB567" s="381">
        <v>2784489.88</v>
      </c>
      <c r="AC567" s="381"/>
      <c r="AD567" s="381"/>
      <c r="AE567" s="381">
        <v>1353086.0225</v>
      </c>
      <c r="AF567" s="512"/>
      <c r="AG567" s="513"/>
      <c r="AH567" s="490"/>
      <c r="AI567" s="490"/>
      <c r="AJ567" s="490"/>
      <c r="AK567" s="491">
        <v>1353086.0225</v>
      </c>
      <c r="AL567" s="490">
        <v>1353086.0225</v>
      </c>
      <c r="AM567" s="492"/>
      <c r="AN567" s="490"/>
      <c r="AO567" s="493">
        <v>0</v>
      </c>
      <c r="AP567" s="490"/>
      <c r="AQ567" s="494">
        <v>2784489.88</v>
      </c>
      <c r="AR567" s="490"/>
      <c r="AS567" s="490"/>
      <c r="AT567" s="490"/>
      <c r="AU567" s="490">
        <v>2784489.88</v>
      </c>
      <c r="AV567" s="495">
        <v>2784489.88</v>
      </c>
      <c r="AW567" s="490"/>
      <c r="AX567" s="490"/>
      <c r="AY567" s="492">
        <v>0</v>
      </c>
      <c r="AZ567" s="731" t="s">
        <v>2923</v>
      </c>
      <c r="BA567" s="479">
        <v>0</v>
      </c>
      <c r="BC567" s="486" t="s">
        <v>2937</v>
      </c>
      <c r="BD567" s="486" t="s">
        <v>2937</v>
      </c>
      <c r="BE567" s="486" t="s">
        <v>2937</v>
      </c>
      <c r="BF567" s="468" t="s">
        <v>1541</v>
      </c>
      <c r="BG567" s="468" t="s">
        <v>2938</v>
      </c>
      <c r="BH567" s="468" t="s">
        <v>2938</v>
      </c>
      <c r="BI567" s="468" t="s">
        <v>2937</v>
      </c>
      <c r="BK567" s="468" t="b">
        <v>1</v>
      </c>
      <c r="BL567" s="468" t="b">
        <v>1</v>
      </c>
      <c r="BM567" s="468" t="b">
        <v>1</v>
      </c>
      <c r="BN567" s="468" t="b">
        <v>1</v>
      </c>
      <c r="BO567" s="468" t="b">
        <v>1</v>
      </c>
      <c r="BP567" s="468" t="b">
        <v>1</v>
      </c>
      <c r="BQ567" s="468" t="b">
        <v>1</v>
      </c>
      <c r="BS567" s="466"/>
    </row>
    <row r="568" spans="1:71" s="480" customFormat="1" ht="12" customHeight="1" x14ac:dyDescent="0.2">
      <c r="A568" s="393">
        <v>18237292</v>
      </c>
      <c r="B568" s="393" t="s">
        <v>3473</v>
      </c>
      <c r="C568" s="417" t="s">
        <v>2095</v>
      </c>
      <c r="D568" s="484" t="s">
        <v>1541</v>
      </c>
      <c r="E568" s="730"/>
      <c r="F568" s="511">
        <v>43101</v>
      </c>
      <c r="G568" s="484"/>
      <c r="H568" s="486" t="s">
        <v>2937</v>
      </c>
      <c r="I568" s="486" t="s">
        <v>2937</v>
      </c>
      <c r="J568" s="486" t="s">
        <v>2937</v>
      </c>
      <c r="K568" s="486" t="s">
        <v>1541</v>
      </c>
      <c r="L568" s="486" t="s">
        <v>2938</v>
      </c>
      <c r="M568" s="486" t="s">
        <v>2938</v>
      </c>
      <c r="N568" s="486" t="s">
        <v>2937</v>
      </c>
      <c r="O568" s="487"/>
      <c r="P568" s="381">
        <v>0</v>
      </c>
      <c r="Q568" s="381">
        <v>1128506.1100000001</v>
      </c>
      <c r="R568" s="381">
        <v>57536.91</v>
      </c>
      <c r="S568" s="381">
        <v>0</v>
      </c>
      <c r="T568" s="381">
        <v>0</v>
      </c>
      <c r="U568" s="381">
        <v>0</v>
      </c>
      <c r="V568" s="381">
        <v>0</v>
      </c>
      <c r="W568" s="381">
        <v>0</v>
      </c>
      <c r="X568" s="381">
        <v>0</v>
      </c>
      <c r="Y568" s="381">
        <v>0</v>
      </c>
      <c r="Z568" s="381">
        <v>0</v>
      </c>
      <c r="AA568" s="381">
        <v>0</v>
      </c>
      <c r="AB568" s="381">
        <v>0</v>
      </c>
      <c r="AC568" s="381"/>
      <c r="AD568" s="381"/>
      <c r="AE568" s="381">
        <v>98836.918333333335</v>
      </c>
      <c r="AF568" s="512"/>
      <c r="AG568" s="513"/>
      <c r="AH568" s="490"/>
      <c r="AI568" s="490"/>
      <c r="AJ568" s="490"/>
      <c r="AK568" s="491">
        <v>98836.918333333335</v>
      </c>
      <c r="AL568" s="490">
        <v>98836.918333333335</v>
      </c>
      <c r="AM568" s="492"/>
      <c r="AN568" s="490"/>
      <c r="AO568" s="493">
        <v>0</v>
      </c>
      <c r="AP568" s="490"/>
      <c r="AQ568" s="494">
        <v>0</v>
      </c>
      <c r="AR568" s="490"/>
      <c r="AS568" s="490"/>
      <c r="AT568" s="490"/>
      <c r="AU568" s="490">
        <v>0</v>
      </c>
      <c r="AV568" s="495">
        <v>0</v>
      </c>
      <c r="AW568" s="490"/>
      <c r="AX568" s="490"/>
      <c r="AY568" s="492">
        <v>0</v>
      </c>
      <c r="AZ568" s="731" t="s">
        <v>2923</v>
      </c>
      <c r="BA568" s="479">
        <v>0</v>
      </c>
      <c r="BC568" s="486" t="s">
        <v>2937</v>
      </c>
      <c r="BD568" s="486" t="s">
        <v>2937</v>
      </c>
      <c r="BE568" s="486" t="s">
        <v>2937</v>
      </c>
      <c r="BF568" s="468" t="s">
        <v>1541</v>
      </c>
      <c r="BG568" s="468" t="s">
        <v>2938</v>
      </c>
      <c r="BH568" s="468" t="s">
        <v>2938</v>
      </c>
      <c r="BI568" s="468" t="s">
        <v>2937</v>
      </c>
      <c r="BK568" s="468" t="b">
        <v>1</v>
      </c>
      <c r="BL568" s="468" t="b">
        <v>1</v>
      </c>
      <c r="BM568" s="468" t="b">
        <v>1</v>
      </c>
      <c r="BN568" s="468" t="b">
        <v>1</v>
      </c>
      <c r="BO568" s="468" t="b">
        <v>1</v>
      </c>
      <c r="BP568" s="468" t="b">
        <v>1</v>
      </c>
      <c r="BQ568" s="468" t="b">
        <v>1</v>
      </c>
      <c r="BS568" s="466"/>
    </row>
    <row r="569" spans="1:71" s="480" customFormat="1" ht="12" customHeight="1" x14ac:dyDescent="0.2">
      <c r="A569" s="394">
        <v>18237302</v>
      </c>
      <c r="B569" s="395" t="s">
        <v>3474</v>
      </c>
      <c r="C569" s="418" t="s">
        <v>2096</v>
      </c>
      <c r="D569" s="484" t="s">
        <v>1541</v>
      </c>
      <c r="E569" s="730"/>
      <c r="F569" s="501">
        <v>43070</v>
      </c>
      <c r="G569" s="484"/>
      <c r="H569" s="486" t="s">
        <v>2937</v>
      </c>
      <c r="I569" s="486" t="s">
        <v>2937</v>
      </c>
      <c r="J569" s="486" t="s">
        <v>2937</v>
      </c>
      <c r="K569" s="486" t="s">
        <v>1541</v>
      </c>
      <c r="L569" s="486" t="s">
        <v>2938</v>
      </c>
      <c r="M569" s="486" t="s">
        <v>2938</v>
      </c>
      <c r="N569" s="486" t="s">
        <v>2937</v>
      </c>
      <c r="O569" s="487"/>
      <c r="P569" s="381">
        <v>138018.64000000001</v>
      </c>
      <c r="Q569" s="381">
        <v>511441.53</v>
      </c>
      <c r="R569" s="381">
        <v>335956.86</v>
      </c>
      <c r="S569" s="381">
        <v>593266.19999999995</v>
      </c>
      <c r="T569" s="381">
        <v>506993.28</v>
      </c>
      <c r="U569" s="381">
        <v>164204.48000000001</v>
      </c>
      <c r="V569" s="381">
        <v>70107.520000000004</v>
      </c>
      <c r="W569" s="381">
        <v>241552.41</v>
      </c>
      <c r="X569" s="381">
        <v>0</v>
      </c>
      <c r="Y569" s="381">
        <v>0</v>
      </c>
      <c r="Z569" s="381">
        <v>0</v>
      </c>
      <c r="AA569" s="381">
        <v>0</v>
      </c>
      <c r="AB569" s="381">
        <v>0</v>
      </c>
      <c r="AC569" s="381"/>
      <c r="AD569" s="381"/>
      <c r="AE569" s="381">
        <v>207710.96666666667</v>
      </c>
      <c r="AF569" s="512"/>
      <c r="AG569" s="513"/>
      <c r="AH569" s="490"/>
      <c r="AI569" s="490"/>
      <c r="AJ569" s="490"/>
      <c r="AK569" s="491">
        <v>207710.96666666667</v>
      </c>
      <c r="AL569" s="490">
        <v>207710.96666666667</v>
      </c>
      <c r="AM569" s="492"/>
      <c r="AN569" s="490"/>
      <c r="AO569" s="493">
        <v>0</v>
      </c>
      <c r="AP569" s="490"/>
      <c r="AQ569" s="494">
        <v>0</v>
      </c>
      <c r="AR569" s="490"/>
      <c r="AS569" s="490"/>
      <c r="AT569" s="490"/>
      <c r="AU569" s="490">
        <v>0</v>
      </c>
      <c r="AV569" s="495">
        <v>0</v>
      </c>
      <c r="AW569" s="490"/>
      <c r="AX569" s="490"/>
      <c r="AY569" s="492">
        <v>0</v>
      </c>
      <c r="AZ569" s="731" t="s">
        <v>2923</v>
      </c>
      <c r="BA569" s="479">
        <v>0</v>
      </c>
      <c r="BC569" s="486" t="s">
        <v>2937</v>
      </c>
      <c r="BD569" s="486" t="s">
        <v>2937</v>
      </c>
      <c r="BE569" s="486" t="s">
        <v>2937</v>
      </c>
      <c r="BF569" s="468" t="s">
        <v>1541</v>
      </c>
      <c r="BG569" s="468" t="s">
        <v>2938</v>
      </c>
      <c r="BH569" s="468" t="s">
        <v>2938</v>
      </c>
      <c r="BI569" s="468" t="s">
        <v>2937</v>
      </c>
      <c r="BK569" s="468" t="b">
        <v>1</v>
      </c>
      <c r="BL569" s="468" t="b">
        <v>1</v>
      </c>
      <c r="BM569" s="468" t="b">
        <v>1</v>
      </c>
      <c r="BN569" s="468" t="b">
        <v>1</v>
      </c>
      <c r="BO569" s="468" t="b">
        <v>1</v>
      </c>
      <c r="BP569" s="468" t="b">
        <v>1</v>
      </c>
      <c r="BQ569" s="468" t="b">
        <v>1</v>
      </c>
      <c r="BS569" s="466"/>
    </row>
    <row r="570" spans="1:71" s="480" customFormat="1" ht="12" customHeight="1" x14ac:dyDescent="0.2">
      <c r="A570" s="393">
        <v>18237311</v>
      </c>
      <c r="B570" s="393" t="s">
        <v>3475</v>
      </c>
      <c r="C570" s="417" t="s">
        <v>2097</v>
      </c>
      <c r="D570" s="484" t="s">
        <v>1541</v>
      </c>
      <c r="E570" s="730"/>
      <c r="F570" s="511">
        <v>43101</v>
      </c>
      <c r="G570" s="484"/>
      <c r="H570" s="486" t="s">
        <v>2937</v>
      </c>
      <c r="I570" s="486" t="s">
        <v>2937</v>
      </c>
      <c r="J570" s="486" t="s">
        <v>2937</v>
      </c>
      <c r="K570" s="486" t="s">
        <v>1541</v>
      </c>
      <c r="L570" s="486" t="s">
        <v>2938</v>
      </c>
      <c r="M570" s="486" t="s">
        <v>2938</v>
      </c>
      <c r="N570" s="486" t="s">
        <v>2937</v>
      </c>
      <c r="O570" s="487"/>
      <c r="P570" s="381">
        <v>0</v>
      </c>
      <c r="Q570" s="381">
        <v>216820.74</v>
      </c>
      <c r="R570" s="381">
        <v>239129.01</v>
      </c>
      <c r="S570" s="381">
        <v>261422.55</v>
      </c>
      <c r="T570" s="381">
        <v>284726.12</v>
      </c>
      <c r="U570" s="381">
        <v>100000.92</v>
      </c>
      <c r="V570" s="381">
        <v>119842.81</v>
      </c>
      <c r="W570" s="381">
        <v>140565.73000000001</v>
      </c>
      <c r="X570" s="381">
        <v>161673.31</v>
      </c>
      <c r="Y570" s="381">
        <v>184383.12</v>
      </c>
      <c r="Z570" s="381">
        <v>209474.13</v>
      </c>
      <c r="AA570" s="381">
        <v>234691.34</v>
      </c>
      <c r="AB570" s="381">
        <v>261382.18</v>
      </c>
      <c r="AC570" s="381"/>
      <c r="AD570" s="381"/>
      <c r="AE570" s="381">
        <v>190285.07249999998</v>
      </c>
      <c r="AF570" s="512"/>
      <c r="AG570" s="513"/>
      <c r="AH570" s="490"/>
      <c r="AI570" s="490"/>
      <c r="AJ570" s="490"/>
      <c r="AK570" s="491">
        <v>190285.07249999998</v>
      </c>
      <c r="AL570" s="490">
        <v>190285.07249999998</v>
      </c>
      <c r="AM570" s="492"/>
      <c r="AN570" s="490"/>
      <c r="AO570" s="493">
        <v>0</v>
      </c>
      <c r="AP570" s="490"/>
      <c r="AQ570" s="494">
        <v>261382.18</v>
      </c>
      <c r="AR570" s="490"/>
      <c r="AS570" s="490"/>
      <c r="AT570" s="490"/>
      <c r="AU570" s="490">
        <v>261382.18</v>
      </c>
      <c r="AV570" s="495">
        <v>261382.18</v>
      </c>
      <c r="AW570" s="490"/>
      <c r="AX570" s="490"/>
      <c r="AY570" s="492">
        <v>0</v>
      </c>
      <c r="AZ570" s="731" t="s">
        <v>2923</v>
      </c>
      <c r="BA570" s="479">
        <v>0</v>
      </c>
      <c r="BC570" s="486" t="s">
        <v>2937</v>
      </c>
      <c r="BD570" s="486" t="s">
        <v>2937</v>
      </c>
      <c r="BE570" s="486" t="s">
        <v>2937</v>
      </c>
      <c r="BF570" s="468" t="s">
        <v>1541</v>
      </c>
      <c r="BG570" s="468" t="s">
        <v>2938</v>
      </c>
      <c r="BH570" s="468" t="s">
        <v>2938</v>
      </c>
      <c r="BI570" s="468" t="s">
        <v>2937</v>
      </c>
      <c r="BK570" s="468" t="b">
        <v>1</v>
      </c>
      <c r="BL570" s="468" t="b">
        <v>1</v>
      </c>
      <c r="BM570" s="468" t="b">
        <v>1</v>
      </c>
      <c r="BN570" s="468" t="b">
        <v>1</v>
      </c>
      <c r="BO570" s="468" t="b">
        <v>1</v>
      </c>
      <c r="BP570" s="468" t="b">
        <v>1</v>
      </c>
      <c r="BQ570" s="468" t="b">
        <v>1</v>
      </c>
      <c r="BS570" s="466"/>
    </row>
    <row r="571" spans="1:71" s="480" customFormat="1" ht="12" customHeight="1" x14ac:dyDescent="0.2">
      <c r="A571" s="393">
        <v>18237321</v>
      </c>
      <c r="B571" s="393" t="s">
        <v>3476</v>
      </c>
      <c r="C571" s="417" t="s">
        <v>2098</v>
      </c>
      <c r="D571" s="484" t="s">
        <v>1541</v>
      </c>
      <c r="E571" s="730"/>
      <c r="F571" s="511">
        <v>43101</v>
      </c>
      <c r="G571" s="484"/>
      <c r="H571" s="486" t="s">
        <v>2937</v>
      </c>
      <c r="I571" s="486" t="s">
        <v>2937</v>
      </c>
      <c r="J571" s="486" t="s">
        <v>2937</v>
      </c>
      <c r="K571" s="486" t="s">
        <v>1541</v>
      </c>
      <c r="L571" s="486" t="s">
        <v>2938</v>
      </c>
      <c r="M571" s="486" t="s">
        <v>2938</v>
      </c>
      <c r="N571" s="486" t="s">
        <v>2937</v>
      </c>
      <c r="O571" s="487"/>
      <c r="P571" s="381">
        <v>0</v>
      </c>
      <c r="Q571" s="381">
        <v>231526.69</v>
      </c>
      <c r="R571" s="381">
        <v>251738.25</v>
      </c>
      <c r="S571" s="381">
        <v>270427.62</v>
      </c>
      <c r="T571" s="381">
        <v>288066.46000000002</v>
      </c>
      <c r="U571" s="381">
        <v>79700.179999999993</v>
      </c>
      <c r="V571" s="381">
        <v>89679.84</v>
      </c>
      <c r="W571" s="381">
        <v>99656.53</v>
      </c>
      <c r="X571" s="381">
        <v>107618.02</v>
      </c>
      <c r="Y571" s="381">
        <v>116371.28</v>
      </c>
      <c r="Z571" s="381">
        <v>127150.79</v>
      </c>
      <c r="AA571" s="381">
        <v>137537.68</v>
      </c>
      <c r="AB571" s="381">
        <v>148528.34</v>
      </c>
      <c r="AC571" s="381"/>
      <c r="AD571" s="381"/>
      <c r="AE571" s="381">
        <v>156144.79250000001</v>
      </c>
      <c r="AF571" s="512"/>
      <c r="AG571" s="513"/>
      <c r="AH571" s="490"/>
      <c r="AI571" s="490"/>
      <c r="AJ571" s="490"/>
      <c r="AK571" s="491">
        <v>156144.79250000001</v>
      </c>
      <c r="AL571" s="490">
        <v>156144.79250000001</v>
      </c>
      <c r="AM571" s="492"/>
      <c r="AN571" s="490"/>
      <c r="AO571" s="493">
        <v>0</v>
      </c>
      <c r="AP571" s="490"/>
      <c r="AQ571" s="494">
        <v>148528.34</v>
      </c>
      <c r="AR571" s="490"/>
      <c r="AS571" s="490"/>
      <c r="AT571" s="490"/>
      <c r="AU571" s="490">
        <v>148528.34</v>
      </c>
      <c r="AV571" s="495">
        <v>148528.34</v>
      </c>
      <c r="AW571" s="490"/>
      <c r="AX571" s="490"/>
      <c r="AY571" s="492">
        <v>0</v>
      </c>
      <c r="AZ571" s="731" t="s">
        <v>2923</v>
      </c>
      <c r="BA571" s="479">
        <v>0</v>
      </c>
      <c r="BC571" s="486" t="s">
        <v>2937</v>
      </c>
      <c r="BD571" s="486" t="s">
        <v>2937</v>
      </c>
      <c r="BE571" s="486" t="s">
        <v>2937</v>
      </c>
      <c r="BF571" s="468" t="s">
        <v>1541</v>
      </c>
      <c r="BG571" s="468" t="s">
        <v>2938</v>
      </c>
      <c r="BH571" s="468" t="s">
        <v>2938</v>
      </c>
      <c r="BI571" s="468" t="s">
        <v>2937</v>
      </c>
      <c r="BK571" s="468" t="b">
        <v>1</v>
      </c>
      <c r="BL571" s="468" t="b">
        <v>1</v>
      </c>
      <c r="BM571" s="468" t="b">
        <v>1</v>
      </c>
      <c r="BN571" s="468" t="b">
        <v>1</v>
      </c>
      <c r="BO571" s="468" t="b">
        <v>1</v>
      </c>
      <c r="BP571" s="468" t="b">
        <v>1</v>
      </c>
      <c r="BQ571" s="468" t="b">
        <v>1</v>
      </c>
      <c r="BS571" s="466"/>
    </row>
    <row r="572" spans="1:71" s="480" customFormat="1" ht="12" customHeight="1" x14ac:dyDescent="0.2">
      <c r="A572" s="394">
        <v>18237331</v>
      </c>
      <c r="B572" s="395" t="s">
        <v>3477</v>
      </c>
      <c r="C572" s="418" t="s">
        <v>2099</v>
      </c>
      <c r="D572" s="484" t="s">
        <v>1541</v>
      </c>
      <c r="E572" s="730"/>
      <c r="F572" s="501">
        <v>43070</v>
      </c>
      <c r="G572" s="484"/>
      <c r="H572" s="486" t="s">
        <v>2937</v>
      </c>
      <c r="I572" s="486" t="s">
        <v>2937</v>
      </c>
      <c r="J572" s="486" t="s">
        <v>2937</v>
      </c>
      <c r="K572" s="486" t="s">
        <v>1541</v>
      </c>
      <c r="L572" s="486" t="s">
        <v>2938</v>
      </c>
      <c r="M572" s="486" t="s">
        <v>2938</v>
      </c>
      <c r="N572" s="486" t="s">
        <v>2937</v>
      </c>
      <c r="O572" s="487"/>
      <c r="P572" s="381">
        <v>126.81</v>
      </c>
      <c r="Q572" s="381">
        <v>45813.17</v>
      </c>
      <c r="R572" s="381">
        <v>51320.959999999999</v>
      </c>
      <c r="S572" s="381">
        <v>56911.9</v>
      </c>
      <c r="T572" s="381">
        <v>62731.57</v>
      </c>
      <c r="U572" s="381">
        <v>25428.44</v>
      </c>
      <c r="V572" s="381">
        <v>31238.73</v>
      </c>
      <c r="W572" s="381">
        <v>37476.49</v>
      </c>
      <c r="X572" s="381">
        <v>44218.48</v>
      </c>
      <c r="Y572" s="381">
        <v>51586.02</v>
      </c>
      <c r="Z572" s="381">
        <v>59681.33</v>
      </c>
      <c r="AA572" s="381">
        <v>68334.990000000005</v>
      </c>
      <c r="AB572" s="381">
        <v>77573.17</v>
      </c>
      <c r="AC572" s="381"/>
      <c r="AD572" s="381"/>
      <c r="AE572" s="381">
        <v>47799.339166666672</v>
      </c>
      <c r="AF572" s="512"/>
      <c r="AG572" s="513"/>
      <c r="AH572" s="490"/>
      <c r="AI572" s="490"/>
      <c r="AJ572" s="490"/>
      <c r="AK572" s="491">
        <v>47799.339166666672</v>
      </c>
      <c r="AL572" s="490">
        <v>47799.339166666672</v>
      </c>
      <c r="AM572" s="492"/>
      <c r="AN572" s="490"/>
      <c r="AO572" s="493">
        <v>0</v>
      </c>
      <c r="AP572" s="490"/>
      <c r="AQ572" s="494">
        <v>77573.17</v>
      </c>
      <c r="AR572" s="490"/>
      <c r="AS572" s="490"/>
      <c r="AT572" s="490"/>
      <c r="AU572" s="490">
        <v>77573.17</v>
      </c>
      <c r="AV572" s="495">
        <v>77573.17</v>
      </c>
      <c r="AW572" s="490"/>
      <c r="AX572" s="490"/>
      <c r="AY572" s="492">
        <v>0</v>
      </c>
      <c r="AZ572" s="731" t="s">
        <v>2923</v>
      </c>
      <c r="BA572" s="479">
        <v>0</v>
      </c>
      <c r="BC572" s="486" t="s">
        <v>2937</v>
      </c>
      <c r="BD572" s="486" t="s">
        <v>2937</v>
      </c>
      <c r="BE572" s="486" t="s">
        <v>2937</v>
      </c>
      <c r="BF572" s="468" t="s">
        <v>1541</v>
      </c>
      <c r="BG572" s="468" t="s">
        <v>2938</v>
      </c>
      <c r="BH572" s="468" t="s">
        <v>2938</v>
      </c>
      <c r="BI572" s="468" t="s">
        <v>2937</v>
      </c>
      <c r="BK572" s="468" t="b">
        <v>1</v>
      </c>
      <c r="BL572" s="468" t="b">
        <v>1</v>
      </c>
      <c r="BM572" s="468" t="b">
        <v>1</v>
      </c>
      <c r="BN572" s="468" t="b">
        <v>1</v>
      </c>
      <c r="BO572" s="468" t="b">
        <v>1</v>
      </c>
      <c r="BP572" s="468" t="b">
        <v>1</v>
      </c>
      <c r="BQ572" s="468" t="b">
        <v>1</v>
      </c>
      <c r="BS572" s="466"/>
    </row>
    <row r="573" spans="1:71" s="480" customFormat="1" ht="12" customHeight="1" x14ac:dyDescent="0.2">
      <c r="A573" s="393">
        <v>18237341</v>
      </c>
      <c r="B573" s="393" t="s">
        <v>3478</v>
      </c>
      <c r="C573" s="417" t="s">
        <v>2084</v>
      </c>
      <c r="D573" s="484" t="s">
        <v>1541</v>
      </c>
      <c r="E573" s="730"/>
      <c r="F573" s="511">
        <v>43101</v>
      </c>
      <c r="G573" s="484"/>
      <c r="H573" s="486" t="s">
        <v>2937</v>
      </c>
      <c r="I573" s="486" t="s">
        <v>2937</v>
      </c>
      <c r="J573" s="486" t="s">
        <v>2937</v>
      </c>
      <c r="K573" s="486" t="s">
        <v>1541</v>
      </c>
      <c r="L573" s="486" t="s">
        <v>2938</v>
      </c>
      <c r="M573" s="486" t="s">
        <v>2938</v>
      </c>
      <c r="N573" s="486" t="s">
        <v>2937</v>
      </c>
      <c r="O573" s="487"/>
      <c r="P573" s="381">
        <v>0</v>
      </c>
      <c r="Q573" s="381">
        <v>1234.02</v>
      </c>
      <c r="R573" s="381">
        <v>11749.02</v>
      </c>
      <c r="S573" s="381">
        <v>18763.82</v>
      </c>
      <c r="T573" s="381">
        <v>-7103.53</v>
      </c>
      <c r="U573" s="381">
        <v>0</v>
      </c>
      <c r="V573" s="381">
        <v>0</v>
      </c>
      <c r="W573" s="381">
        <v>0</v>
      </c>
      <c r="X573" s="381">
        <v>0</v>
      </c>
      <c r="Y573" s="381">
        <v>0</v>
      </c>
      <c r="Z573" s="381">
        <v>0</v>
      </c>
      <c r="AA573" s="381">
        <v>0</v>
      </c>
      <c r="AB573" s="381">
        <v>0</v>
      </c>
      <c r="AC573" s="381"/>
      <c r="AD573" s="381"/>
      <c r="AE573" s="381">
        <v>2053.6108333333336</v>
      </c>
      <c r="AF573" s="512"/>
      <c r="AG573" s="513"/>
      <c r="AH573" s="490"/>
      <c r="AI573" s="490"/>
      <c r="AJ573" s="490"/>
      <c r="AK573" s="491">
        <v>2053.6108333333336</v>
      </c>
      <c r="AL573" s="490">
        <v>2053.6108333333336</v>
      </c>
      <c r="AM573" s="492"/>
      <c r="AN573" s="490"/>
      <c r="AO573" s="493">
        <v>0</v>
      </c>
      <c r="AP573" s="490"/>
      <c r="AQ573" s="494">
        <v>0</v>
      </c>
      <c r="AR573" s="490"/>
      <c r="AS573" s="490"/>
      <c r="AT573" s="490"/>
      <c r="AU573" s="490">
        <v>0</v>
      </c>
      <c r="AV573" s="495">
        <v>0</v>
      </c>
      <c r="AW573" s="490"/>
      <c r="AX573" s="490"/>
      <c r="AY573" s="492">
        <v>0</v>
      </c>
      <c r="AZ573" s="731" t="s">
        <v>2923</v>
      </c>
      <c r="BA573" s="479">
        <v>0</v>
      </c>
      <c r="BC573" s="486" t="s">
        <v>2937</v>
      </c>
      <c r="BD573" s="486" t="s">
        <v>2937</v>
      </c>
      <c r="BE573" s="486" t="s">
        <v>2937</v>
      </c>
      <c r="BF573" s="468" t="s">
        <v>1541</v>
      </c>
      <c r="BG573" s="468" t="s">
        <v>2938</v>
      </c>
      <c r="BH573" s="468" t="s">
        <v>2938</v>
      </c>
      <c r="BI573" s="468" t="s">
        <v>2937</v>
      </c>
      <c r="BK573" s="468" t="b">
        <v>1</v>
      </c>
      <c r="BL573" s="468" t="b">
        <v>1</v>
      </c>
      <c r="BM573" s="468" t="b">
        <v>1</v>
      </c>
      <c r="BN573" s="468" t="b">
        <v>1</v>
      </c>
      <c r="BO573" s="468" t="b">
        <v>1</v>
      </c>
      <c r="BP573" s="468" t="b">
        <v>1</v>
      </c>
      <c r="BQ573" s="468" t="b">
        <v>1</v>
      </c>
      <c r="BS573" s="466"/>
    </row>
    <row r="574" spans="1:71" s="480" customFormat="1" ht="12" customHeight="1" x14ac:dyDescent="0.2">
      <c r="A574" s="393">
        <v>18237351</v>
      </c>
      <c r="B574" s="393" t="s">
        <v>3479</v>
      </c>
      <c r="C574" s="417" t="s">
        <v>2100</v>
      </c>
      <c r="D574" s="484" t="s">
        <v>1541</v>
      </c>
      <c r="E574" s="730"/>
      <c r="F574" s="511">
        <v>43101</v>
      </c>
      <c r="G574" s="484"/>
      <c r="H574" s="486" t="s">
        <v>2937</v>
      </c>
      <c r="I574" s="486" t="s">
        <v>2937</v>
      </c>
      <c r="J574" s="486" t="s">
        <v>2937</v>
      </c>
      <c r="K574" s="486" t="s">
        <v>1541</v>
      </c>
      <c r="L574" s="486" t="s">
        <v>2938</v>
      </c>
      <c r="M574" s="486" t="s">
        <v>2938</v>
      </c>
      <c r="N574" s="486" t="s">
        <v>2937</v>
      </c>
      <c r="O574" s="487"/>
      <c r="P574" s="381">
        <v>0</v>
      </c>
      <c r="Q574" s="381">
        <v>588.96</v>
      </c>
      <c r="R574" s="381">
        <v>1066.5899999999999</v>
      </c>
      <c r="S574" s="381">
        <v>206.25</v>
      </c>
      <c r="T574" s="381">
        <v>-1129.6300000000001</v>
      </c>
      <c r="U574" s="381">
        <v>0</v>
      </c>
      <c r="V574" s="381">
        <v>0</v>
      </c>
      <c r="W574" s="381">
        <v>0</v>
      </c>
      <c r="X574" s="381">
        <v>0</v>
      </c>
      <c r="Y574" s="381">
        <v>0</v>
      </c>
      <c r="Z574" s="381">
        <v>0</v>
      </c>
      <c r="AA574" s="381">
        <v>0</v>
      </c>
      <c r="AB574" s="381">
        <v>0</v>
      </c>
      <c r="AC574" s="381"/>
      <c r="AD574" s="381"/>
      <c r="AE574" s="381">
        <v>61.014166666666654</v>
      </c>
      <c r="AF574" s="512"/>
      <c r="AG574" s="513"/>
      <c r="AH574" s="490"/>
      <c r="AI574" s="490"/>
      <c r="AJ574" s="490"/>
      <c r="AK574" s="491">
        <v>61.014166666666654</v>
      </c>
      <c r="AL574" s="490">
        <v>61.014166666666654</v>
      </c>
      <c r="AM574" s="492"/>
      <c r="AN574" s="490"/>
      <c r="AO574" s="493">
        <v>0</v>
      </c>
      <c r="AP574" s="490"/>
      <c r="AQ574" s="494">
        <v>0</v>
      </c>
      <c r="AR574" s="490"/>
      <c r="AS574" s="490"/>
      <c r="AT574" s="490"/>
      <c r="AU574" s="490">
        <v>0</v>
      </c>
      <c r="AV574" s="495">
        <v>0</v>
      </c>
      <c r="AW574" s="490"/>
      <c r="AX574" s="490"/>
      <c r="AY574" s="492">
        <v>0</v>
      </c>
      <c r="AZ574" s="731" t="s">
        <v>2923</v>
      </c>
      <c r="BA574" s="479">
        <v>0</v>
      </c>
      <c r="BC574" s="486" t="s">
        <v>2937</v>
      </c>
      <c r="BD574" s="486" t="s">
        <v>2937</v>
      </c>
      <c r="BE574" s="486" t="s">
        <v>2937</v>
      </c>
      <c r="BF574" s="468" t="s">
        <v>1541</v>
      </c>
      <c r="BG574" s="468" t="s">
        <v>2938</v>
      </c>
      <c r="BH574" s="468" t="s">
        <v>2938</v>
      </c>
      <c r="BI574" s="468" t="s">
        <v>2937</v>
      </c>
      <c r="BK574" s="468" t="b">
        <v>1</v>
      </c>
      <c r="BL574" s="468" t="b">
        <v>1</v>
      </c>
      <c r="BM574" s="468" t="b">
        <v>1</v>
      </c>
      <c r="BN574" s="468" t="b">
        <v>1</v>
      </c>
      <c r="BO574" s="468" t="b">
        <v>1</v>
      </c>
      <c r="BP574" s="468" t="b">
        <v>1</v>
      </c>
      <c r="BQ574" s="468" t="b">
        <v>1</v>
      </c>
      <c r="BS574" s="466"/>
    </row>
    <row r="575" spans="1:71" s="480" customFormat="1" ht="12" customHeight="1" x14ac:dyDescent="0.2">
      <c r="A575" s="393">
        <v>18237361</v>
      </c>
      <c r="B575" s="393" t="s">
        <v>3480</v>
      </c>
      <c r="C575" s="417" t="s">
        <v>2084</v>
      </c>
      <c r="D575" s="484" t="s">
        <v>1541</v>
      </c>
      <c r="E575" s="730"/>
      <c r="F575" s="511">
        <v>43101</v>
      </c>
      <c r="G575" s="484"/>
      <c r="H575" s="486" t="s">
        <v>2937</v>
      </c>
      <c r="I575" s="486" t="s">
        <v>2937</v>
      </c>
      <c r="J575" s="486" t="s">
        <v>2937</v>
      </c>
      <c r="K575" s="486" t="s">
        <v>1541</v>
      </c>
      <c r="L575" s="486" t="s">
        <v>2938</v>
      </c>
      <c r="M575" s="486" t="s">
        <v>2938</v>
      </c>
      <c r="N575" s="486" t="s">
        <v>2937</v>
      </c>
      <c r="O575" s="487"/>
      <c r="P575" s="381">
        <v>0</v>
      </c>
      <c r="Q575" s="381">
        <v>1050.79</v>
      </c>
      <c r="R575" s="381">
        <v>4484.6099999999997</v>
      </c>
      <c r="S575" s="381">
        <v>8195.9599999999991</v>
      </c>
      <c r="T575" s="381">
        <v>4480.42</v>
      </c>
      <c r="U575" s="381">
        <v>6941.33</v>
      </c>
      <c r="V575" s="381">
        <v>9844.57</v>
      </c>
      <c r="W575" s="381">
        <v>13069.22</v>
      </c>
      <c r="X575" s="381">
        <v>16875.16</v>
      </c>
      <c r="Y575" s="381">
        <v>22266.02</v>
      </c>
      <c r="Z575" s="381">
        <v>29089.8</v>
      </c>
      <c r="AA575" s="381">
        <v>36239.599999999999</v>
      </c>
      <c r="AB575" s="381">
        <v>44895.61</v>
      </c>
      <c r="AC575" s="381"/>
      <c r="AD575" s="381"/>
      <c r="AE575" s="381">
        <v>14582.107083333334</v>
      </c>
      <c r="AF575" s="512"/>
      <c r="AG575" s="513"/>
      <c r="AH575" s="490"/>
      <c r="AI575" s="490"/>
      <c r="AJ575" s="490"/>
      <c r="AK575" s="491">
        <v>14582.107083333334</v>
      </c>
      <c r="AL575" s="490">
        <v>14582.107083333334</v>
      </c>
      <c r="AM575" s="492"/>
      <c r="AN575" s="490"/>
      <c r="AO575" s="493">
        <v>0</v>
      </c>
      <c r="AP575" s="490"/>
      <c r="AQ575" s="494">
        <v>44895.61</v>
      </c>
      <c r="AR575" s="490"/>
      <c r="AS575" s="490"/>
      <c r="AT575" s="490"/>
      <c r="AU575" s="490">
        <v>44895.61</v>
      </c>
      <c r="AV575" s="495">
        <v>44895.61</v>
      </c>
      <c r="AW575" s="490"/>
      <c r="AX575" s="490"/>
      <c r="AY575" s="492">
        <v>0</v>
      </c>
      <c r="AZ575" s="731" t="s">
        <v>2923</v>
      </c>
      <c r="BA575" s="479">
        <v>0</v>
      </c>
      <c r="BC575" s="486" t="s">
        <v>2937</v>
      </c>
      <c r="BD575" s="486" t="s">
        <v>2937</v>
      </c>
      <c r="BE575" s="486" t="s">
        <v>2937</v>
      </c>
      <c r="BF575" s="468" t="s">
        <v>1541</v>
      </c>
      <c r="BG575" s="468" t="s">
        <v>2938</v>
      </c>
      <c r="BH575" s="468" t="s">
        <v>2938</v>
      </c>
      <c r="BI575" s="468" t="s">
        <v>2937</v>
      </c>
      <c r="BK575" s="468" t="b">
        <v>1</v>
      </c>
      <c r="BL575" s="468" t="b">
        <v>1</v>
      </c>
      <c r="BM575" s="468" t="b">
        <v>1</v>
      </c>
      <c r="BN575" s="468" t="b">
        <v>1</v>
      </c>
      <c r="BO575" s="468" t="b">
        <v>1</v>
      </c>
      <c r="BP575" s="468" t="b">
        <v>1</v>
      </c>
      <c r="BQ575" s="468" t="b">
        <v>1</v>
      </c>
      <c r="BS575" s="466"/>
    </row>
    <row r="576" spans="1:71" s="480" customFormat="1" ht="12" customHeight="1" x14ac:dyDescent="0.2">
      <c r="A576" s="393">
        <v>18237371</v>
      </c>
      <c r="B576" s="393" t="s">
        <v>4268</v>
      </c>
      <c r="C576" s="417" t="s">
        <v>2084</v>
      </c>
      <c r="D576" s="484" t="s">
        <v>1541</v>
      </c>
      <c r="E576" s="730"/>
      <c r="F576" s="511">
        <v>43191</v>
      </c>
      <c r="G576" s="484"/>
      <c r="H576" s="486"/>
      <c r="I576" s="486"/>
      <c r="J576" s="486"/>
      <c r="K576" s="486" t="s">
        <v>1541</v>
      </c>
      <c r="L576" s="486" t="s">
        <v>2938</v>
      </c>
      <c r="M576" s="486" t="s">
        <v>2938</v>
      </c>
      <c r="N576" s="486"/>
      <c r="O576" s="487"/>
      <c r="P576" s="381"/>
      <c r="Q576" s="381">
        <v>0</v>
      </c>
      <c r="R576" s="381">
        <v>0</v>
      </c>
      <c r="S576" s="381">
        <v>0</v>
      </c>
      <c r="T576" s="381">
        <v>-139.76</v>
      </c>
      <c r="U576" s="381">
        <v>0</v>
      </c>
      <c r="V576" s="381">
        <v>0</v>
      </c>
      <c r="W576" s="381">
        <v>0</v>
      </c>
      <c r="X576" s="381">
        <v>0</v>
      </c>
      <c r="Y576" s="381">
        <v>0</v>
      </c>
      <c r="Z576" s="381">
        <v>0</v>
      </c>
      <c r="AA576" s="381">
        <v>0</v>
      </c>
      <c r="AB576" s="381">
        <v>0</v>
      </c>
      <c r="AC576" s="381"/>
      <c r="AD576" s="381"/>
      <c r="AE576" s="381">
        <v>-11.646666666666667</v>
      </c>
      <c r="AF576" s="512"/>
      <c r="AG576" s="513"/>
      <c r="AH576" s="490"/>
      <c r="AI576" s="490"/>
      <c r="AJ576" s="490"/>
      <c r="AK576" s="491">
        <v>-11.646666666666667</v>
      </c>
      <c r="AL576" s="490">
        <v>-11.646666666666667</v>
      </c>
      <c r="AM576" s="492"/>
      <c r="AN576" s="490"/>
      <c r="AO576" s="493">
        <v>0</v>
      </c>
      <c r="AP576" s="490"/>
      <c r="AQ576" s="494">
        <v>0</v>
      </c>
      <c r="AR576" s="490"/>
      <c r="AS576" s="490"/>
      <c r="AT576" s="490"/>
      <c r="AU576" s="490">
        <v>0</v>
      </c>
      <c r="AV576" s="495">
        <v>0</v>
      </c>
      <c r="AW576" s="490"/>
      <c r="AX576" s="490"/>
      <c r="AY576" s="492">
        <v>0</v>
      </c>
      <c r="AZ576" s="731" t="s">
        <v>2923</v>
      </c>
      <c r="BA576" s="479">
        <v>0</v>
      </c>
      <c r="BC576" s="486"/>
      <c r="BD576" s="486"/>
      <c r="BE576" s="486"/>
      <c r="BF576" s="468" t="s">
        <v>1541</v>
      </c>
      <c r="BG576" s="468" t="s">
        <v>2938</v>
      </c>
      <c r="BH576" s="468" t="s">
        <v>2938</v>
      </c>
      <c r="BI576" s="468"/>
      <c r="BK576" s="468" t="b">
        <v>1</v>
      </c>
      <c r="BL576" s="468" t="b">
        <v>1</v>
      </c>
      <c r="BM576" s="468" t="b">
        <v>1</v>
      </c>
      <c r="BN576" s="468" t="b">
        <v>1</v>
      </c>
      <c r="BO576" s="468" t="b">
        <v>1</v>
      </c>
      <c r="BP576" s="468" t="b">
        <v>1</v>
      </c>
      <c r="BQ576" s="468" t="b">
        <v>1</v>
      </c>
      <c r="BS576" s="466"/>
    </row>
    <row r="577" spans="1:71" s="480" customFormat="1" ht="12" customHeight="1" x14ac:dyDescent="0.2">
      <c r="A577" s="394">
        <v>18237381</v>
      </c>
      <c r="B577" s="395" t="s">
        <v>3481</v>
      </c>
      <c r="C577" s="418" t="s">
        <v>2101</v>
      </c>
      <c r="D577" s="484" t="s">
        <v>1541</v>
      </c>
      <c r="E577" s="730"/>
      <c r="F577" s="501">
        <v>43070</v>
      </c>
      <c r="G577" s="484"/>
      <c r="H577" s="486" t="s">
        <v>2937</v>
      </c>
      <c r="I577" s="486" t="s">
        <v>2937</v>
      </c>
      <c r="J577" s="486" t="s">
        <v>2937</v>
      </c>
      <c r="K577" s="486" t="s">
        <v>1541</v>
      </c>
      <c r="L577" s="486" t="s">
        <v>2938</v>
      </c>
      <c r="M577" s="486" t="s">
        <v>2938</v>
      </c>
      <c r="N577" s="486" t="s">
        <v>2937</v>
      </c>
      <c r="O577" s="487"/>
      <c r="P577" s="381">
        <v>233.94</v>
      </c>
      <c r="Q577" s="381">
        <v>2164.0500000000002</v>
      </c>
      <c r="R577" s="381">
        <v>4687.88</v>
      </c>
      <c r="S577" s="381">
        <v>6595.82</v>
      </c>
      <c r="T577" s="381">
        <v>3943.59</v>
      </c>
      <c r="U577" s="381">
        <v>3852.93</v>
      </c>
      <c r="V577" s="381">
        <v>3621.63</v>
      </c>
      <c r="W577" s="381">
        <v>3466.84</v>
      </c>
      <c r="X577" s="381">
        <v>2173.0700000000002</v>
      </c>
      <c r="Y577" s="381">
        <v>457.1</v>
      </c>
      <c r="Z577" s="381">
        <v>0</v>
      </c>
      <c r="AA577" s="381">
        <v>0</v>
      </c>
      <c r="AB577" s="381">
        <v>0</v>
      </c>
      <c r="AC577" s="381"/>
      <c r="AD577" s="381"/>
      <c r="AE577" s="381">
        <v>2589.9900000000002</v>
      </c>
      <c r="AF577" s="512"/>
      <c r="AG577" s="513"/>
      <c r="AH577" s="490"/>
      <c r="AI577" s="490"/>
      <c r="AJ577" s="490"/>
      <c r="AK577" s="491">
        <v>2589.9900000000002</v>
      </c>
      <c r="AL577" s="490">
        <v>2589.9900000000002</v>
      </c>
      <c r="AM577" s="492"/>
      <c r="AN577" s="490"/>
      <c r="AO577" s="493">
        <v>0</v>
      </c>
      <c r="AP577" s="490"/>
      <c r="AQ577" s="494">
        <v>0</v>
      </c>
      <c r="AR577" s="490"/>
      <c r="AS577" s="490"/>
      <c r="AT577" s="490"/>
      <c r="AU577" s="490">
        <v>0</v>
      </c>
      <c r="AV577" s="495">
        <v>0</v>
      </c>
      <c r="AW577" s="490"/>
      <c r="AX577" s="490"/>
      <c r="AY577" s="492">
        <v>0</v>
      </c>
      <c r="AZ577" s="731" t="s">
        <v>2923</v>
      </c>
      <c r="BA577" s="479">
        <v>0</v>
      </c>
      <c r="BC577" s="486" t="s">
        <v>2937</v>
      </c>
      <c r="BD577" s="486" t="s">
        <v>2937</v>
      </c>
      <c r="BE577" s="486" t="s">
        <v>2937</v>
      </c>
      <c r="BF577" s="468" t="s">
        <v>1541</v>
      </c>
      <c r="BG577" s="468" t="s">
        <v>2938</v>
      </c>
      <c r="BH577" s="468" t="s">
        <v>2938</v>
      </c>
      <c r="BI577" s="468" t="s">
        <v>2937</v>
      </c>
      <c r="BK577" s="468" t="b">
        <v>1</v>
      </c>
      <c r="BL577" s="468" t="b">
        <v>1</v>
      </c>
      <c r="BM577" s="468" t="b">
        <v>1</v>
      </c>
      <c r="BN577" s="468" t="b">
        <v>1</v>
      </c>
      <c r="BO577" s="468" t="b">
        <v>1</v>
      </c>
      <c r="BP577" s="468" t="b">
        <v>1</v>
      </c>
      <c r="BQ577" s="468" t="b">
        <v>1</v>
      </c>
      <c r="BS577" s="466"/>
    </row>
    <row r="578" spans="1:71" s="480" customFormat="1" ht="12" customHeight="1" x14ac:dyDescent="0.2">
      <c r="A578" s="394">
        <v>18237391</v>
      </c>
      <c r="B578" s="395" t="s">
        <v>3482</v>
      </c>
      <c r="C578" s="418" t="s">
        <v>2102</v>
      </c>
      <c r="D578" s="484" t="s">
        <v>1541</v>
      </c>
      <c r="E578" s="730"/>
      <c r="F578" s="501">
        <v>43070</v>
      </c>
      <c r="G578" s="484"/>
      <c r="H578" s="486" t="s">
        <v>2937</v>
      </c>
      <c r="I578" s="486" t="s">
        <v>2937</v>
      </c>
      <c r="J578" s="486" t="s">
        <v>2937</v>
      </c>
      <c r="K578" s="486" t="s">
        <v>1541</v>
      </c>
      <c r="L578" s="486" t="s">
        <v>2938</v>
      </c>
      <c r="M578" s="486" t="s">
        <v>2938</v>
      </c>
      <c r="N578" s="486" t="s">
        <v>2937</v>
      </c>
      <c r="O578" s="487"/>
      <c r="P578" s="381">
        <v>226.52</v>
      </c>
      <c r="Q578" s="381">
        <v>1514.29</v>
      </c>
      <c r="R578" s="381">
        <v>3843.87</v>
      </c>
      <c r="S578" s="381">
        <v>6601.12</v>
      </c>
      <c r="T578" s="381">
        <v>8192.8799999999992</v>
      </c>
      <c r="U578" s="381">
        <v>11404.12</v>
      </c>
      <c r="V578" s="381">
        <v>16010.76</v>
      </c>
      <c r="W578" s="381">
        <v>21408.9</v>
      </c>
      <c r="X578" s="381">
        <v>27865.38</v>
      </c>
      <c r="Y578" s="381">
        <v>35517.040000000001</v>
      </c>
      <c r="Z578" s="381">
        <v>44379.37</v>
      </c>
      <c r="AA578" s="381">
        <v>54339.69</v>
      </c>
      <c r="AB578" s="381">
        <v>65483.13</v>
      </c>
      <c r="AC578" s="381"/>
      <c r="AD578" s="381"/>
      <c r="AE578" s="381">
        <v>21994.353749999998</v>
      </c>
      <c r="AF578" s="512"/>
      <c r="AG578" s="513"/>
      <c r="AH578" s="490"/>
      <c r="AI578" s="490"/>
      <c r="AJ578" s="490"/>
      <c r="AK578" s="491">
        <v>21994.353749999998</v>
      </c>
      <c r="AL578" s="490">
        <v>21994.353749999998</v>
      </c>
      <c r="AM578" s="492"/>
      <c r="AN578" s="490"/>
      <c r="AO578" s="493">
        <v>0</v>
      </c>
      <c r="AP578" s="490"/>
      <c r="AQ578" s="494">
        <v>65483.13</v>
      </c>
      <c r="AR578" s="490"/>
      <c r="AS578" s="490"/>
      <c r="AT578" s="490"/>
      <c r="AU578" s="490">
        <v>65483.13</v>
      </c>
      <c r="AV578" s="495">
        <v>65483.13</v>
      </c>
      <c r="AW578" s="490"/>
      <c r="AX578" s="490"/>
      <c r="AY578" s="492">
        <v>0</v>
      </c>
      <c r="AZ578" s="731" t="s">
        <v>2923</v>
      </c>
      <c r="BA578" s="479">
        <v>0</v>
      </c>
      <c r="BC578" s="486" t="s">
        <v>2937</v>
      </c>
      <c r="BD578" s="486" t="s">
        <v>2937</v>
      </c>
      <c r="BE578" s="486" t="s">
        <v>2937</v>
      </c>
      <c r="BF578" s="468" t="s">
        <v>1541</v>
      </c>
      <c r="BG578" s="468" t="s">
        <v>2938</v>
      </c>
      <c r="BH578" s="468" t="s">
        <v>2938</v>
      </c>
      <c r="BI578" s="468" t="s">
        <v>2937</v>
      </c>
      <c r="BK578" s="468" t="b">
        <v>1</v>
      </c>
      <c r="BL578" s="468" t="b">
        <v>1</v>
      </c>
      <c r="BM578" s="468" t="b">
        <v>1</v>
      </c>
      <c r="BN578" s="468" t="b">
        <v>1</v>
      </c>
      <c r="BO578" s="468" t="b">
        <v>1</v>
      </c>
      <c r="BP578" s="468" t="b">
        <v>1</v>
      </c>
      <c r="BQ578" s="468" t="b">
        <v>1</v>
      </c>
      <c r="BS578" s="466"/>
    </row>
    <row r="579" spans="1:71" s="480" customFormat="1" ht="12" customHeight="1" x14ac:dyDescent="0.2">
      <c r="A579" s="393">
        <v>18237401</v>
      </c>
      <c r="B579" s="393" t="s">
        <v>3483</v>
      </c>
      <c r="C579" s="417" t="s">
        <v>2103</v>
      </c>
      <c r="D579" s="484" t="s">
        <v>1541</v>
      </c>
      <c r="E579" s="730"/>
      <c r="F579" s="511">
        <v>43101</v>
      </c>
      <c r="G579" s="484"/>
      <c r="H579" s="486" t="s">
        <v>2937</v>
      </c>
      <c r="I579" s="486" t="s">
        <v>2937</v>
      </c>
      <c r="J579" s="486" t="s">
        <v>2937</v>
      </c>
      <c r="K579" s="486" t="s">
        <v>1541</v>
      </c>
      <c r="L579" s="486" t="s">
        <v>2938</v>
      </c>
      <c r="M579" s="486" t="s">
        <v>2938</v>
      </c>
      <c r="N579" s="486" t="s">
        <v>2937</v>
      </c>
      <c r="O579" s="487"/>
      <c r="P579" s="381">
        <v>0</v>
      </c>
      <c r="Q579" s="381">
        <v>47514.42</v>
      </c>
      <c r="R579" s="381">
        <v>51793.97</v>
      </c>
      <c r="S579" s="381">
        <v>55855.98</v>
      </c>
      <c r="T579" s="381">
        <v>60008.72</v>
      </c>
      <c r="U579" s="381">
        <v>18148.189999999999</v>
      </c>
      <c r="V579" s="381">
        <v>20893.75</v>
      </c>
      <c r="W579" s="381">
        <v>23517.58</v>
      </c>
      <c r="X579" s="381">
        <v>25878.6</v>
      </c>
      <c r="Y579" s="381">
        <v>27995.27</v>
      </c>
      <c r="Z579" s="381">
        <v>29999.53</v>
      </c>
      <c r="AA579" s="381">
        <v>31756.59</v>
      </c>
      <c r="AB579" s="381">
        <v>33274.32</v>
      </c>
      <c r="AC579" s="381"/>
      <c r="AD579" s="381"/>
      <c r="AE579" s="381">
        <v>34166.646666666667</v>
      </c>
      <c r="AF579" s="512"/>
      <c r="AG579" s="513"/>
      <c r="AH579" s="490"/>
      <c r="AI579" s="490"/>
      <c r="AJ579" s="490"/>
      <c r="AK579" s="491">
        <v>34166.646666666667</v>
      </c>
      <c r="AL579" s="490">
        <v>34166.646666666667</v>
      </c>
      <c r="AM579" s="492"/>
      <c r="AN579" s="490"/>
      <c r="AO579" s="493">
        <v>0</v>
      </c>
      <c r="AP579" s="490"/>
      <c r="AQ579" s="494">
        <v>33274.32</v>
      </c>
      <c r="AR579" s="490"/>
      <c r="AS579" s="490"/>
      <c r="AT579" s="490"/>
      <c r="AU579" s="490">
        <v>33274.32</v>
      </c>
      <c r="AV579" s="495">
        <v>33274.32</v>
      </c>
      <c r="AW579" s="490"/>
      <c r="AX579" s="490"/>
      <c r="AY579" s="492">
        <v>0</v>
      </c>
      <c r="AZ579" s="731" t="s">
        <v>2923</v>
      </c>
      <c r="BA579" s="479">
        <v>0</v>
      </c>
      <c r="BC579" s="486" t="s">
        <v>2937</v>
      </c>
      <c r="BD579" s="486" t="s">
        <v>2937</v>
      </c>
      <c r="BE579" s="486" t="s">
        <v>2937</v>
      </c>
      <c r="BF579" s="468" t="s">
        <v>1541</v>
      </c>
      <c r="BG579" s="468" t="s">
        <v>2938</v>
      </c>
      <c r="BH579" s="468" t="s">
        <v>2938</v>
      </c>
      <c r="BI579" s="468" t="s">
        <v>2937</v>
      </c>
      <c r="BK579" s="468" t="b">
        <v>1</v>
      </c>
      <c r="BL579" s="468" t="b">
        <v>1</v>
      </c>
      <c r="BM579" s="468" t="b">
        <v>1</v>
      </c>
      <c r="BN579" s="468" t="b">
        <v>1</v>
      </c>
      <c r="BO579" s="468" t="b">
        <v>1</v>
      </c>
      <c r="BP579" s="468" t="b">
        <v>1</v>
      </c>
      <c r="BQ579" s="468" t="b">
        <v>1</v>
      </c>
      <c r="BS579" s="466"/>
    </row>
    <row r="580" spans="1:71" s="480" customFormat="1" ht="12" customHeight="1" x14ac:dyDescent="0.2">
      <c r="A580" s="393">
        <v>18237402</v>
      </c>
      <c r="B580" s="393" t="s">
        <v>3484</v>
      </c>
      <c r="C580" s="417" t="s">
        <v>2104</v>
      </c>
      <c r="D580" s="484" t="s">
        <v>1541</v>
      </c>
      <c r="E580" s="730"/>
      <c r="F580" s="511">
        <v>43101</v>
      </c>
      <c r="G580" s="484"/>
      <c r="H580" s="486" t="s">
        <v>2937</v>
      </c>
      <c r="I580" s="486" t="s">
        <v>2937</v>
      </c>
      <c r="J580" s="486" t="s">
        <v>2937</v>
      </c>
      <c r="K580" s="486" t="s">
        <v>1541</v>
      </c>
      <c r="L580" s="486" t="s">
        <v>2938</v>
      </c>
      <c r="M580" s="486" t="s">
        <v>2938</v>
      </c>
      <c r="N580" s="486" t="s">
        <v>2937</v>
      </c>
      <c r="O580" s="487"/>
      <c r="P580" s="381">
        <v>0</v>
      </c>
      <c r="Q580" s="381">
        <v>321178.28999999998</v>
      </c>
      <c r="R580" s="381">
        <v>337213.05</v>
      </c>
      <c r="S580" s="381">
        <v>345163.39</v>
      </c>
      <c r="T580" s="381">
        <v>347032.02</v>
      </c>
      <c r="U580" s="381">
        <v>33063.74</v>
      </c>
      <c r="V580" s="381">
        <v>29120.23</v>
      </c>
      <c r="W580" s="381">
        <v>24564.45</v>
      </c>
      <c r="X580" s="381">
        <v>20057.29</v>
      </c>
      <c r="Y580" s="381">
        <v>15295.87</v>
      </c>
      <c r="Z580" s="381">
        <v>9770.91</v>
      </c>
      <c r="AA580" s="381">
        <v>3282.76</v>
      </c>
      <c r="AB580" s="381">
        <v>0</v>
      </c>
      <c r="AC580" s="381"/>
      <c r="AD580" s="381"/>
      <c r="AE580" s="381">
        <v>123811.83333333333</v>
      </c>
      <c r="AF580" s="512"/>
      <c r="AG580" s="513"/>
      <c r="AH580" s="490"/>
      <c r="AI580" s="490"/>
      <c r="AJ580" s="490"/>
      <c r="AK580" s="491">
        <v>123811.83333333333</v>
      </c>
      <c r="AL580" s="490">
        <v>123811.83333333333</v>
      </c>
      <c r="AM580" s="492"/>
      <c r="AN580" s="490"/>
      <c r="AO580" s="493">
        <v>0</v>
      </c>
      <c r="AP580" s="490"/>
      <c r="AQ580" s="494">
        <v>0</v>
      </c>
      <c r="AR580" s="490"/>
      <c r="AS580" s="490"/>
      <c r="AT580" s="490"/>
      <c r="AU580" s="490">
        <v>0</v>
      </c>
      <c r="AV580" s="495">
        <v>0</v>
      </c>
      <c r="AW580" s="490"/>
      <c r="AX580" s="490"/>
      <c r="AY580" s="492">
        <v>0</v>
      </c>
      <c r="AZ580" s="731" t="s">
        <v>2923</v>
      </c>
      <c r="BA580" s="479">
        <v>0</v>
      </c>
      <c r="BC580" s="486" t="s">
        <v>2937</v>
      </c>
      <c r="BD580" s="486" t="s">
        <v>2937</v>
      </c>
      <c r="BE580" s="486" t="s">
        <v>2937</v>
      </c>
      <c r="BF580" s="468" t="s">
        <v>1541</v>
      </c>
      <c r="BG580" s="468" t="s">
        <v>2938</v>
      </c>
      <c r="BH580" s="468" t="s">
        <v>2938</v>
      </c>
      <c r="BI580" s="468" t="s">
        <v>2937</v>
      </c>
      <c r="BK580" s="468" t="b">
        <v>1</v>
      </c>
      <c r="BL580" s="468" t="b">
        <v>1</v>
      </c>
      <c r="BM580" s="468" t="b">
        <v>1</v>
      </c>
      <c r="BN580" s="468" t="b">
        <v>1</v>
      </c>
      <c r="BO580" s="468" t="b">
        <v>1</v>
      </c>
      <c r="BP580" s="468" t="b">
        <v>1</v>
      </c>
      <c r="BQ580" s="468" t="b">
        <v>1</v>
      </c>
      <c r="BS580" s="466"/>
    </row>
    <row r="581" spans="1:71" s="480" customFormat="1" ht="12" customHeight="1" x14ac:dyDescent="0.2">
      <c r="A581" s="394">
        <v>18237411</v>
      </c>
      <c r="B581" s="395" t="s">
        <v>3485</v>
      </c>
      <c r="C581" s="418" t="s">
        <v>2105</v>
      </c>
      <c r="D581" s="484" t="s">
        <v>1541</v>
      </c>
      <c r="E581" s="730"/>
      <c r="F581" s="501">
        <v>43070</v>
      </c>
      <c r="G581" s="484"/>
      <c r="H581" s="486" t="s">
        <v>2937</v>
      </c>
      <c r="I581" s="486" t="s">
        <v>2937</v>
      </c>
      <c r="J581" s="486" t="s">
        <v>2937</v>
      </c>
      <c r="K581" s="486" t="s">
        <v>1541</v>
      </c>
      <c r="L581" s="486" t="s">
        <v>2938</v>
      </c>
      <c r="M581" s="486" t="s">
        <v>2938</v>
      </c>
      <c r="N581" s="486" t="s">
        <v>2937</v>
      </c>
      <c r="O581" s="487"/>
      <c r="P581" s="381">
        <v>-24025</v>
      </c>
      <c r="Q581" s="381">
        <v>268047.5</v>
      </c>
      <c r="R581" s="381">
        <v>146853.87</v>
      </c>
      <c r="S581" s="381">
        <v>139200.16</v>
      </c>
      <c r="T581" s="381">
        <v>79538.09</v>
      </c>
      <c r="U581" s="381">
        <v>811975</v>
      </c>
      <c r="V581" s="381">
        <v>748105.5</v>
      </c>
      <c r="W581" s="381">
        <v>672847.54</v>
      </c>
      <c r="X581" s="381">
        <v>605758.80000000005</v>
      </c>
      <c r="Y581" s="381">
        <v>540499.67000000004</v>
      </c>
      <c r="Z581" s="381">
        <v>485780.23</v>
      </c>
      <c r="AA581" s="381">
        <v>413896.01</v>
      </c>
      <c r="AB581" s="381">
        <v>363202.5</v>
      </c>
      <c r="AC581" s="381"/>
      <c r="AD581" s="381"/>
      <c r="AE581" s="381">
        <v>423507.59333333327</v>
      </c>
      <c r="AF581" s="512"/>
      <c r="AG581" s="513"/>
      <c r="AH581" s="490"/>
      <c r="AI581" s="490"/>
      <c r="AJ581" s="490"/>
      <c r="AK581" s="491">
        <v>423507.59333333327</v>
      </c>
      <c r="AL581" s="490">
        <v>423507.59333333327</v>
      </c>
      <c r="AM581" s="492"/>
      <c r="AN581" s="490"/>
      <c r="AO581" s="493">
        <v>0</v>
      </c>
      <c r="AP581" s="490"/>
      <c r="AQ581" s="494">
        <v>363202.5</v>
      </c>
      <c r="AR581" s="490"/>
      <c r="AS581" s="490"/>
      <c r="AT581" s="490"/>
      <c r="AU581" s="490">
        <v>363202.5</v>
      </c>
      <c r="AV581" s="495">
        <v>363202.5</v>
      </c>
      <c r="AW581" s="490"/>
      <c r="AX581" s="490"/>
      <c r="AY581" s="492">
        <v>0</v>
      </c>
      <c r="AZ581" s="731" t="s">
        <v>2923</v>
      </c>
      <c r="BA581" s="479">
        <v>0</v>
      </c>
      <c r="BC581" s="486" t="s">
        <v>2937</v>
      </c>
      <c r="BD581" s="486" t="s">
        <v>2937</v>
      </c>
      <c r="BE581" s="486" t="s">
        <v>2937</v>
      </c>
      <c r="BF581" s="468" t="s">
        <v>1541</v>
      </c>
      <c r="BG581" s="468" t="s">
        <v>2938</v>
      </c>
      <c r="BH581" s="468" t="s">
        <v>2938</v>
      </c>
      <c r="BI581" s="468" t="s">
        <v>2937</v>
      </c>
      <c r="BK581" s="468" t="b">
        <v>1</v>
      </c>
      <c r="BL581" s="468" t="b">
        <v>1</v>
      </c>
      <c r="BM581" s="468" t="b">
        <v>1</v>
      </c>
      <c r="BN581" s="468" t="b">
        <v>1</v>
      </c>
      <c r="BO581" s="468" t="b">
        <v>1</v>
      </c>
      <c r="BP581" s="468" t="b">
        <v>1</v>
      </c>
      <c r="BQ581" s="468" t="b">
        <v>1</v>
      </c>
      <c r="BS581" s="466"/>
    </row>
    <row r="582" spans="1:71" s="480" customFormat="1" ht="12" customHeight="1" x14ac:dyDescent="0.2">
      <c r="A582" s="394">
        <v>18237412</v>
      </c>
      <c r="B582" s="395" t="s">
        <v>3486</v>
      </c>
      <c r="C582" s="418" t="s">
        <v>2106</v>
      </c>
      <c r="D582" s="484" t="s">
        <v>1541</v>
      </c>
      <c r="E582" s="730"/>
      <c r="F582" s="501">
        <v>43070</v>
      </c>
      <c r="G582" s="484"/>
      <c r="H582" s="486" t="s">
        <v>2937</v>
      </c>
      <c r="I582" s="486" t="s">
        <v>2937</v>
      </c>
      <c r="J582" s="486" t="s">
        <v>2937</v>
      </c>
      <c r="K582" s="486" t="s">
        <v>1541</v>
      </c>
      <c r="L582" s="486" t="s">
        <v>2938</v>
      </c>
      <c r="M582" s="486" t="s">
        <v>2938</v>
      </c>
      <c r="N582" s="486" t="s">
        <v>2937</v>
      </c>
      <c r="O582" s="487"/>
      <c r="P582" s="381">
        <v>98.07</v>
      </c>
      <c r="Q582" s="381">
        <v>137536.98000000001</v>
      </c>
      <c r="R582" s="381">
        <v>146888.18</v>
      </c>
      <c r="S582" s="381">
        <v>155654.84</v>
      </c>
      <c r="T582" s="381">
        <v>164542.10999999999</v>
      </c>
      <c r="U582" s="381">
        <v>39624.93</v>
      </c>
      <c r="V582" s="381">
        <v>45815.79</v>
      </c>
      <c r="W582" s="381">
        <v>52144.29</v>
      </c>
      <c r="X582" s="381">
        <v>57107.34</v>
      </c>
      <c r="Y582" s="381">
        <v>60134.94</v>
      </c>
      <c r="Z582" s="381">
        <v>62835.91</v>
      </c>
      <c r="AA582" s="381">
        <v>64801.73</v>
      </c>
      <c r="AB582" s="381">
        <v>66607.72</v>
      </c>
      <c r="AC582" s="381"/>
      <c r="AD582" s="381"/>
      <c r="AE582" s="381">
        <v>85036.661250000019</v>
      </c>
      <c r="AF582" s="512"/>
      <c r="AG582" s="513"/>
      <c r="AH582" s="490"/>
      <c r="AI582" s="490"/>
      <c r="AJ582" s="490"/>
      <c r="AK582" s="491">
        <v>85036.661250000019</v>
      </c>
      <c r="AL582" s="490">
        <v>85036.661250000019</v>
      </c>
      <c r="AM582" s="492"/>
      <c r="AN582" s="490"/>
      <c r="AO582" s="493">
        <v>0</v>
      </c>
      <c r="AP582" s="490"/>
      <c r="AQ582" s="494">
        <v>66607.72</v>
      </c>
      <c r="AR582" s="490"/>
      <c r="AS582" s="490"/>
      <c r="AT582" s="490"/>
      <c r="AU582" s="490">
        <v>66607.72</v>
      </c>
      <c r="AV582" s="495">
        <v>66607.72</v>
      </c>
      <c r="AW582" s="490"/>
      <c r="AX582" s="490"/>
      <c r="AY582" s="492">
        <v>0</v>
      </c>
      <c r="AZ582" s="731" t="s">
        <v>2923</v>
      </c>
      <c r="BA582" s="479">
        <v>0</v>
      </c>
      <c r="BC582" s="486" t="s">
        <v>2937</v>
      </c>
      <c r="BD582" s="486" t="s">
        <v>2937</v>
      </c>
      <c r="BE582" s="486" t="s">
        <v>2937</v>
      </c>
      <c r="BF582" s="468" t="s">
        <v>1541</v>
      </c>
      <c r="BG582" s="468" t="s">
        <v>2938</v>
      </c>
      <c r="BH582" s="468" t="s">
        <v>2938</v>
      </c>
      <c r="BI582" s="468" t="s">
        <v>2937</v>
      </c>
      <c r="BK582" s="468" t="b">
        <v>1</v>
      </c>
      <c r="BL582" s="468" t="b">
        <v>1</v>
      </c>
      <c r="BM582" s="468" t="b">
        <v>1</v>
      </c>
      <c r="BN582" s="468" t="b">
        <v>1</v>
      </c>
      <c r="BO582" s="468" t="b">
        <v>1</v>
      </c>
      <c r="BP582" s="468" t="b">
        <v>1</v>
      </c>
      <c r="BQ582" s="468" t="b">
        <v>1</v>
      </c>
      <c r="BS582" s="466"/>
    </row>
    <row r="583" spans="1:71" s="480" customFormat="1" ht="12" customHeight="1" x14ac:dyDescent="0.2">
      <c r="A583" s="394">
        <v>18237421</v>
      </c>
      <c r="B583" s="395" t="s">
        <v>3487</v>
      </c>
      <c r="C583" s="418" t="s">
        <v>2107</v>
      </c>
      <c r="D583" s="484" t="s">
        <v>1541</v>
      </c>
      <c r="E583" s="730"/>
      <c r="F583" s="501">
        <v>43070</v>
      </c>
      <c r="G583" s="484"/>
      <c r="H583" s="486" t="s">
        <v>2937</v>
      </c>
      <c r="I583" s="486" t="s">
        <v>2937</v>
      </c>
      <c r="J583" s="486" t="s">
        <v>2937</v>
      </c>
      <c r="K583" s="486" t="s">
        <v>1541</v>
      </c>
      <c r="L583" s="486" t="s">
        <v>2938</v>
      </c>
      <c r="M583" s="486" t="s">
        <v>2938</v>
      </c>
      <c r="N583" s="486" t="s">
        <v>2937</v>
      </c>
      <c r="O583" s="487"/>
      <c r="P583" s="381">
        <v>-154152.79999999999</v>
      </c>
      <c r="Q583" s="381">
        <v>1144641.3500000001</v>
      </c>
      <c r="R583" s="381">
        <v>848172.17</v>
      </c>
      <c r="S583" s="381">
        <v>537411.38</v>
      </c>
      <c r="T583" s="381">
        <v>269099.92</v>
      </c>
      <c r="U583" s="381">
        <v>4294966.8</v>
      </c>
      <c r="V583" s="381">
        <v>3294766.88</v>
      </c>
      <c r="W583" s="381">
        <v>3012344.43</v>
      </c>
      <c r="X583" s="381">
        <v>2732692.17</v>
      </c>
      <c r="Y583" s="381">
        <v>2487859.08</v>
      </c>
      <c r="Z583" s="381">
        <v>2218916.1800000002</v>
      </c>
      <c r="AA583" s="381">
        <v>1932431.34</v>
      </c>
      <c r="AB583" s="381">
        <v>1625203.29</v>
      </c>
      <c r="AC583" s="381"/>
      <c r="AD583" s="381"/>
      <c r="AE583" s="381">
        <v>1959068.9120833334</v>
      </c>
      <c r="AF583" s="512"/>
      <c r="AG583" s="513"/>
      <c r="AH583" s="490"/>
      <c r="AI583" s="490"/>
      <c r="AJ583" s="490"/>
      <c r="AK583" s="491">
        <v>1959068.9120833334</v>
      </c>
      <c r="AL583" s="490">
        <v>1959068.9120833334</v>
      </c>
      <c r="AM583" s="492"/>
      <c r="AN583" s="490"/>
      <c r="AO583" s="493">
        <v>0</v>
      </c>
      <c r="AP583" s="490"/>
      <c r="AQ583" s="494">
        <v>1625203.29</v>
      </c>
      <c r="AR583" s="490"/>
      <c r="AS583" s="490"/>
      <c r="AT583" s="490"/>
      <c r="AU583" s="490">
        <v>1625203.29</v>
      </c>
      <c r="AV583" s="495">
        <v>1625203.29</v>
      </c>
      <c r="AW583" s="490"/>
      <c r="AX583" s="490"/>
      <c r="AY583" s="492">
        <v>0</v>
      </c>
      <c r="AZ583" s="731" t="s">
        <v>2923</v>
      </c>
      <c r="BA583" s="479">
        <v>0</v>
      </c>
      <c r="BC583" s="486" t="s">
        <v>2937</v>
      </c>
      <c r="BD583" s="486" t="s">
        <v>2937</v>
      </c>
      <c r="BE583" s="486" t="s">
        <v>2937</v>
      </c>
      <c r="BF583" s="468" t="s">
        <v>1541</v>
      </c>
      <c r="BG583" s="468" t="s">
        <v>2938</v>
      </c>
      <c r="BH583" s="468" t="s">
        <v>2938</v>
      </c>
      <c r="BI583" s="468" t="s">
        <v>2937</v>
      </c>
      <c r="BK583" s="468" t="b">
        <v>1</v>
      </c>
      <c r="BL583" s="468" t="b">
        <v>1</v>
      </c>
      <c r="BM583" s="468" t="b">
        <v>1</v>
      </c>
      <c r="BN583" s="468" t="b">
        <v>1</v>
      </c>
      <c r="BO583" s="468" t="b">
        <v>1</v>
      </c>
      <c r="BP583" s="468" t="b">
        <v>1</v>
      </c>
      <c r="BQ583" s="468" t="b">
        <v>1</v>
      </c>
      <c r="BS583" s="466"/>
    </row>
    <row r="584" spans="1:71" s="480" customFormat="1" ht="12" customHeight="1" x14ac:dyDescent="0.2">
      <c r="A584" s="394">
        <v>18237431</v>
      </c>
      <c r="B584" s="395" t="s">
        <v>3488</v>
      </c>
      <c r="C584" s="418" t="s">
        <v>2108</v>
      </c>
      <c r="D584" s="484" t="s">
        <v>1541</v>
      </c>
      <c r="E584" s="730"/>
      <c r="F584" s="501">
        <v>43070</v>
      </c>
      <c r="G584" s="484"/>
      <c r="H584" s="486" t="s">
        <v>2937</v>
      </c>
      <c r="I584" s="486" t="s">
        <v>2937</v>
      </c>
      <c r="J584" s="486" t="s">
        <v>2937</v>
      </c>
      <c r="K584" s="486" t="s">
        <v>1541</v>
      </c>
      <c r="L584" s="486" t="s">
        <v>2938</v>
      </c>
      <c r="M584" s="486" t="s">
        <v>2938</v>
      </c>
      <c r="N584" s="486" t="s">
        <v>2937</v>
      </c>
      <c r="O584" s="487"/>
      <c r="P584" s="381">
        <v>-152267.75</v>
      </c>
      <c r="Q584" s="381">
        <v>1240435.3500000001</v>
      </c>
      <c r="R584" s="381">
        <v>900983.93</v>
      </c>
      <c r="S584" s="381">
        <v>548005.24</v>
      </c>
      <c r="T584" s="381">
        <v>229795.8</v>
      </c>
      <c r="U584" s="381">
        <v>5058664.09</v>
      </c>
      <c r="V584" s="381">
        <v>3536893.8</v>
      </c>
      <c r="W584" s="381">
        <v>3165881.53</v>
      </c>
      <c r="X584" s="381">
        <v>2816201.04</v>
      </c>
      <c r="Y584" s="381">
        <v>2504767.66</v>
      </c>
      <c r="Z584" s="381">
        <v>2165290.02</v>
      </c>
      <c r="AA584" s="381">
        <v>1822958.49</v>
      </c>
      <c r="AB584" s="381">
        <v>1451761.65</v>
      </c>
      <c r="AC584" s="381"/>
      <c r="AD584" s="381"/>
      <c r="AE584" s="381">
        <v>2053301.9916666665</v>
      </c>
      <c r="AF584" s="512"/>
      <c r="AG584" s="513"/>
      <c r="AH584" s="490"/>
      <c r="AI584" s="490"/>
      <c r="AJ584" s="490"/>
      <c r="AK584" s="491">
        <v>2053301.9916666665</v>
      </c>
      <c r="AL584" s="490">
        <v>2053301.9916666665</v>
      </c>
      <c r="AM584" s="492"/>
      <c r="AN584" s="490"/>
      <c r="AO584" s="493">
        <v>0</v>
      </c>
      <c r="AP584" s="490"/>
      <c r="AQ584" s="494">
        <v>1451761.65</v>
      </c>
      <c r="AR584" s="490"/>
      <c r="AS584" s="490"/>
      <c r="AT584" s="490"/>
      <c r="AU584" s="490">
        <v>1451761.65</v>
      </c>
      <c r="AV584" s="495">
        <v>1451761.65</v>
      </c>
      <c r="AW584" s="490"/>
      <c r="AX584" s="490"/>
      <c r="AY584" s="492">
        <v>0</v>
      </c>
      <c r="AZ584" s="731" t="s">
        <v>2923</v>
      </c>
      <c r="BA584" s="479">
        <v>0</v>
      </c>
      <c r="BC584" s="486" t="s">
        <v>2937</v>
      </c>
      <c r="BD584" s="486" t="s">
        <v>2937</v>
      </c>
      <c r="BE584" s="486" t="s">
        <v>2937</v>
      </c>
      <c r="BF584" s="468" t="s">
        <v>1541</v>
      </c>
      <c r="BG584" s="468" t="s">
        <v>2938</v>
      </c>
      <c r="BH584" s="468" t="s">
        <v>2938</v>
      </c>
      <c r="BI584" s="468" t="s">
        <v>2937</v>
      </c>
      <c r="BK584" s="468" t="b">
        <v>1</v>
      </c>
      <c r="BL584" s="468" t="b">
        <v>1</v>
      </c>
      <c r="BM584" s="468" t="b">
        <v>1</v>
      </c>
      <c r="BN584" s="468" t="b">
        <v>1</v>
      </c>
      <c r="BO584" s="468" t="b">
        <v>1</v>
      </c>
      <c r="BP584" s="468" t="b">
        <v>1</v>
      </c>
      <c r="BQ584" s="468" t="b">
        <v>1</v>
      </c>
      <c r="BS584" s="466"/>
    </row>
    <row r="585" spans="1:71" s="480" customFormat="1" ht="12" customHeight="1" x14ac:dyDescent="0.2">
      <c r="A585" s="394">
        <v>18237441</v>
      </c>
      <c r="B585" s="395" t="s">
        <v>3489</v>
      </c>
      <c r="C585" s="418" t="s">
        <v>2109</v>
      </c>
      <c r="D585" s="484" t="s">
        <v>1541</v>
      </c>
      <c r="E585" s="730"/>
      <c r="F585" s="501">
        <v>43070</v>
      </c>
      <c r="G585" s="484"/>
      <c r="H585" s="486" t="s">
        <v>2937</v>
      </c>
      <c r="I585" s="486" t="s">
        <v>2937</v>
      </c>
      <c r="J585" s="486" t="s">
        <v>2937</v>
      </c>
      <c r="K585" s="486" t="s">
        <v>1541</v>
      </c>
      <c r="L585" s="486" t="s">
        <v>2938</v>
      </c>
      <c r="M585" s="486" t="s">
        <v>2938</v>
      </c>
      <c r="N585" s="486" t="s">
        <v>2937</v>
      </c>
      <c r="O585" s="487"/>
      <c r="P585" s="381">
        <v>-23482.89</v>
      </c>
      <c r="Q585" s="381">
        <v>259504.88</v>
      </c>
      <c r="R585" s="381">
        <v>208583.38</v>
      </c>
      <c r="S585" s="381">
        <v>156717.25</v>
      </c>
      <c r="T585" s="381">
        <v>99665.82</v>
      </c>
      <c r="U585" s="381">
        <v>900129.83</v>
      </c>
      <c r="V585" s="381">
        <v>843195.62</v>
      </c>
      <c r="W585" s="381">
        <v>771093.63</v>
      </c>
      <c r="X585" s="381">
        <v>708332.98</v>
      </c>
      <c r="Y585" s="381">
        <v>646765.23</v>
      </c>
      <c r="Z585" s="381">
        <v>585694.09</v>
      </c>
      <c r="AA585" s="381">
        <v>531069.67000000004</v>
      </c>
      <c r="AB585" s="381">
        <v>467216.02</v>
      </c>
      <c r="AC585" s="381"/>
      <c r="AD585" s="381"/>
      <c r="AE585" s="381">
        <v>494384.91208333336</v>
      </c>
      <c r="AF585" s="512"/>
      <c r="AG585" s="513"/>
      <c r="AH585" s="490"/>
      <c r="AI585" s="490"/>
      <c r="AJ585" s="490"/>
      <c r="AK585" s="491">
        <v>494384.91208333336</v>
      </c>
      <c r="AL585" s="490">
        <v>494384.91208333336</v>
      </c>
      <c r="AM585" s="492"/>
      <c r="AN585" s="490"/>
      <c r="AO585" s="493">
        <v>0</v>
      </c>
      <c r="AP585" s="490"/>
      <c r="AQ585" s="494">
        <v>467216.02</v>
      </c>
      <c r="AR585" s="490"/>
      <c r="AS585" s="490"/>
      <c r="AT585" s="490"/>
      <c r="AU585" s="490">
        <v>467216.02</v>
      </c>
      <c r="AV585" s="495">
        <v>467216.02</v>
      </c>
      <c r="AW585" s="490"/>
      <c r="AX585" s="490"/>
      <c r="AY585" s="492">
        <v>0</v>
      </c>
      <c r="AZ585" s="731" t="s">
        <v>2923</v>
      </c>
      <c r="BA585" s="479">
        <v>0</v>
      </c>
      <c r="BC585" s="486" t="s">
        <v>2937</v>
      </c>
      <c r="BD585" s="486" t="s">
        <v>2937</v>
      </c>
      <c r="BE585" s="486" t="s">
        <v>2937</v>
      </c>
      <c r="BF585" s="468" t="s">
        <v>1541</v>
      </c>
      <c r="BG585" s="468" t="s">
        <v>2938</v>
      </c>
      <c r="BH585" s="468" t="s">
        <v>2938</v>
      </c>
      <c r="BI585" s="468" t="s">
        <v>2937</v>
      </c>
      <c r="BK585" s="468" t="b">
        <v>1</v>
      </c>
      <c r="BL585" s="468" t="b">
        <v>1</v>
      </c>
      <c r="BM585" s="468" t="b">
        <v>1</v>
      </c>
      <c r="BN585" s="468" t="b">
        <v>1</v>
      </c>
      <c r="BO585" s="468" t="b">
        <v>1</v>
      </c>
      <c r="BP585" s="468" t="b">
        <v>1</v>
      </c>
      <c r="BQ585" s="468" t="b">
        <v>1</v>
      </c>
      <c r="BS585" s="466"/>
    </row>
    <row r="586" spans="1:71" s="480" customFormat="1" ht="12" customHeight="1" x14ac:dyDescent="0.25">
      <c r="A586" s="394">
        <v>18237461</v>
      </c>
      <c r="B586" s="395" t="s">
        <v>4269</v>
      </c>
      <c r="C586" s="746" t="s">
        <v>2110</v>
      </c>
      <c r="D586" s="484" t="s">
        <v>1541</v>
      </c>
      <c r="E586" s="730"/>
      <c r="F586" s="501">
        <v>43221</v>
      </c>
      <c r="G586" s="484"/>
      <c r="H586" s="486"/>
      <c r="I586" s="486"/>
      <c r="J586" s="486"/>
      <c r="K586" s="486" t="s">
        <v>1541</v>
      </c>
      <c r="L586" s="486" t="s">
        <v>2938</v>
      </c>
      <c r="M586" s="486" t="s">
        <v>2938</v>
      </c>
      <c r="N586" s="486"/>
      <c r="O586" s="487"/>
      <c r="P586" s="381"/>
      <c r="Q586" s="381"/>
      <c r="R586" s="381"/>
      <c r="S586" s="381"/>
      <c r="T586" s="381"/>
      <c r="U586" s="381">
        <v>987.25</v>
      </c>
      <c r="V586" s="381">
        <v>987.25</v>
      </c>
      <c r="W586" s="381">
        <v>987.25</v>
      </c>
      <c r="X586" s="381">
        <v>987.25</v>
      </c>
      <c r="Y586" s="381">
        <v>987.25</v>
      </c>
      <c r="Z586" s="381">
        <v>987.25</v>
      </c>
      <c r="AA586" s="381">
        <v>987.25</v>
      </c>
      <c r="AB586" s="381">
        <v>987.25</v>
      </c>
      <c r="AC586" s="381"/>
      <c r="AD586" s="381"/>
      <c r="AE586" s="381">
        <v>617.03125</v>
      </c>
      <c r="AF586" s="512"/>
      <c r="AG586" s="513"/>
      <c r="AH586" s="490"/>
      <c r="AI586" s="490"/>
      <c r="AJ586" s="490"/>
      <c r="AK586" s="491">
        <v>617.03125</v>
      </c>
      <c r="AL586" s="490">
        <v>617.03125</v>
      </c>
      <c r="AM586" s="492"/>
      <c r="AN586" s="490"/>
      <c r="AO586" s="493">
        <v>0</v>
      </c>
      <c r="AP586" s="490"/>
      <c r="AQ586" s="494">
        <v>987.25</v>
      </c>
      <c r="AR586" s="490"/>
      <c r="AS586" s="490"/>
      <c r="AT586" s="490"/>
      <c r="AU586" s="490">
        <v>987.25</v>
      </c>
      <c r="AV586" s="495">
        <v>987.25</v>
      </c>
      <c r="AW586" s="490"/>
      <c r="AX586" s="490"/>
      <c r="AY586" s="492">
        <v>0</v>
      </c>
      <c r="AZ586" s="731" t="s">
        <v>2923</v>
      </c>
      <c r="BA586" s="479">
        <v>0</v>
      </c>
      <c r="BC586" s="486"/>
      <c r="BD586" s="486"/>
      <c r="BE586" s="486"/>
      <c r="BF586" s="468" t="s">
        <v>1541</v>
      </c>
      <c r="BG586" s="468" t="s">
        <v>2938</v>
      </c>
      <c r="BH586" s="468" t="s">
        <v>2938</v>
      </c>
      <c r="BI586" s="468"/>
      <c r="BK586" s="468" t="b">
        <v>1</v>
      </c>
      <c r="BL586" s="468" t="b">
        <v>1</v>
      </c>
      <c r="BM586" s="468" t="b">
        <v>1</v>
      </c>
      <c r="BN586" s="468" t="b">
        <v>1</v>
      </c>
      <c r="BO586" s="468" t="b">
        <v>1</v>
      </c>
      <c r="BP586" s="468" t="b">
        <v>1</v>
      </c>
      <c r="BQ586" s="468" t="b">
        <v>1</v>
      </c>
      <c r="BS586" s="466"/>
    </row>
    <row r="587" spans="1:71" s="480" customFormat="1" ht="12" customHeight="1" x14ac:dyDescent="0.25">
      <c r="A587" s="394">
        <v>18237491</v>
      </c>
      <c r="B587" s="395" t="s">
        <v>4270</v>
      </c>
      <c r="C587" s="746" t="s">
        <v>2111</v>
      </c>
      <c r="D587" s="484" t="s">
        <v>1541</v>
      </c>
      <c r="E587" s="730"/>
      <c r="F587" s="501">
        <v>43221</v>
      </c>
      <c r="G587" s="484"/>
      <c r="H587" s="486"/>
      <c r="I587" s="486"/>
      <c r="J587" s="486"/>
      <c r="K587" s="486" t="s">
        <v>1541</v>
      </c>
      <c r="L587" s="486" t="s">
        <v>2938</v>
      </c>
      <c r="M587" s="486" t="s">
        <v>2938</v>
      </c>
      <c r="N587" s="486"/>
      <c r="O587" s="487"/>
      <c r="P587" s="381"/>
      <c r="Q587" s="381"/>
      <c r="R587" s="381"/>
      <c r="S587" s="381"/>
      <c r="T587" s="381"/>
      <c r="U587" s="381">
        <v>143853.23000000001</v>
      </c>
      <c r="V587" s="381">
        <v>131137.56</v>
      </c>
      <c r="W587" s="381">
        <v>116702.9</v>
      </c>
      <c r="X587" s="381">
        <v>102519.39</v>
      </c>
      <c r="Y587" s="381">
        <v>89826.17</v>
      </c>
      <c r="Z587" s="381">
        <v>76515.73</v>
      </c>
      <c r="AA587" s="381">
        <v>64689.53</v>
      </c>
      <c r="AB587" s="381">
        <v>51871.25</v>
      </c>
      <c r="AC587" s="381"/>
      <c r="AD587" s="381"/>
      <c r="AE587" s="381">
        <v>62598.344583333346</v>
      </c>
      <c r="AF587" s="512"/>
      <c r="AG587" s="513"/>
      <c r="AH587" s="490"/>
      <c r="AI587" s="490"/>
      <c r="AJ587" s="490"/>
      <c r="AK587" s="491">
        <v>62598.344583333346</v>
      </c>
      <c r="AL587" s="490">
        <v>62598.344583333346</v>
      </c>
      <c r="AM587" s="492"/>
      <c r="AN587" s="490"/>
      <c r="AO587" s="493">
        <v>0</v>
      </c>
      <c r="AP587" s="490"/>
      <c r="AQ587" s="494">
        <v>51871.25</v>
      </c>
      <c r="AR587" s="490"/>
      <c r="AS587" s="490"/>
      <c r="AT587" s="490"/>
      <c r="AU587" s="490">
        <v>51871.25</v>
      </c>
      <c r="AV587" s="495">
        <v>51871.25</v>
      </c>
      <c r="AW587" s="490"/>
      <c r="AX587" s="490"/>
      <c r="AY587" s="492">
        <v>0</v>
      </c>
      <c r="AZ587" s="731" t="s">
        <v>2923</v>
      </c>
      <c r="BA587" s="479">
        <v>0</v>
      </c>
      <c r="BC587" s="486"/>
      <c r="BD587" s="486"/>
      <c r="BE587" s="486"/>
      <c r="BF587" s="468" t="s">
        <v>1541</v>
      </c>
      <c r="BG587" s="468" t="s">
        <v>2938</v>
      </c>
      <c r="BH587" s="468" t="s">
        <v>2938</v>
      </c>
      <c r="BI587" s="468"/>
      <c r="BK587" s="468" t="b">
        <v>1</v>
      </c>
      <c r="BL587" s="468" t="b">
        <v>1</v>
      </c>
      <c r="BM587" s="468" t="b">
        <v>1</v>
      </c>
      <c r="BN587" s="468" t="b">
        <v>1</v>
      </c>
      <c r="BO587" s="468" t="b">
        <v>1</v>
      </c>
      <c r="BP587" s="468" t="b">
        <v>1</v>
      </c>
      <c r="BQ587" s="468" t="b">
        <v>1</v>
      </c>
      <c r="BS587" s="466"/>
    </row>
    <row r="588" spans="1:71" s="480" customFormat="1" ht="12" customHeight="1" x14ac:dyDescent="0.25">
      <c r="A588" s="394">
        <v>18237501</v>
      </c>
      <c r="B588" s="395" t="s">
        <v>4271</v>
      </c>
      <c r="C588" s="746" t="s">
        <v>2112</v>
      </c>
      <c r="D588" s="484" t="s">
        <v>1541</v>
      </c>
      <c r="E588" s="730"/>
      <c r="F588" s="501">
        <v>43221</v>
      </c>
      <c r="G588" s="484"/>
      <c r="H588" s="486"/>
      <c r="I588" s="486"/>
      <c r="J588" s="486"/>
      <c r="K588" s="486" t="s">
        <v>1541</v>
      </c>
      <c r="L588" s="486" t="s">
        <v>2938</v>
      </c>
      <c r="M588" s="486" t="s">
        <v>2938</v>
      </c>
      <c r="N588" s="486"/>
      <c r="O588" s="487"/>
      <c r="P588" s="381"/>
      <c r="Q588" s="381"/>
      <c r="R588" s="381"/>
      <c r="S588" s="381"/>
      <c r="T588" s="381"/>
      <c r="U588" s="381">
        <v>130096.77</v>
      </c>
      <c r="V588" s="381">
        <v>121871.24</v>
      </c>
      <c r="W588" s="381">
        <v>111347.75</v>
      </c>
      <c r="X588" s="381">
        <v>102187.66</v>
      </c>
      <c r="Y588" s="381">
        <v>93201.67</v>
      </c>
      <c r="Z588" s="381">
        <v>84288.16</v>
      </c>
      <c r="AA588" s="381">
        <v>76315.570000000007</v>
      </c>
      <c r="AB588" s="381">
        <v>66995.95</v>
      </c>
      <c r="AC588" s="381"/>
      <c r="AD588" s="381"/>
      <c r="AE588" s="381">
        <v>62733.899583333339</v>
      </c>
      <c r="AF588" s="512"/>
      <c r="AG588" s="513"/>
      <c r="AH588" s="490"/>
      <c r="AI588" s="490"/>
      <c r="AJ588" s="490"/>
      <c r="AK588" s="491">
        <v>62733.899583333339</v>
      </c>
      <c r="AL588" s="490">
        <v>62733.899583333339</v>
      </c>
      <c r="AM588" s="492"/>
      <c r="AN588" s="490"/>
      <c r="AO588" s="493">
        <v>0</v>
      </c>
      <c r="AP588" s="490"/>
      <c r="AQ588" s="494">
        <v>66995.95</v>
      </c>
      <c r="AR588" s="490"/>
      <c r="AS588" s="490"/>
      <c r="AT588" s="490"/>
      <c r="AU588" s="490">
        <v>66995.95</v>
      </c>
      <c r="AV588" s="495">
        <v>66995.95</v>
      </c>
      <c r="AW588" s="490"/>
      <c r="AX588" s="490"/>
      <c r="AY588" s="492">
        <v>0</v>
      </c>
      <c r="AZ588" s="731" t="s">
        <v>2923</v>
      </c>
      <c r="BA588" s="479">
        <v>0</v>
      </c>
      <c r="BC588" s="486"/>
      <c r="BD588" s="486"/>
      <c r="BE588" s="486"/>
      <c r="BF588" s="468" t="s">
        <v>1541</v>
      </c>
      <c r="BG588" s="468" t="s">
        <v>2938</v>
      </c>
      <c r="BH588" s="468" t="s">
        <v>2938</v>
      </c>
      <c r="BI588" s="468"/>
      <c r="BK588" s="468" t="b">
        <v>1</v>
      </c>
      <c r="BL588" s="468" t="b">
        <v>1</v>
      </c>
      <c r="BM588" s="468" t="b">
        <v>1</v>
      </c>
      <c r="BN588" s="468" t="b">
        <v>1</v>
      </c>
      <c r="BO588" s="468" t="b">
        <v>1</v>
      </c>
      <c r="BP588" s="468" t="b">
        <v>1</v>
      </c>
      <c r="BQ588" s="468" t="b">
        <v>1</v>
      </c>
      <c r="BS588" s="466"/>
    </row>
    <row r="589" spans="1:71" s="480" customFormat="1" ht="12" customHeight="1" x14ac:dyDescent="0.2">
      <c r="A589" s="394">
        <v>18237502</v>
      </c>
      <c r="B589" s="395" t="s">
        <v>3490</v>
      </c>
      <c r="C589" s="418" t="s">
        <v>2113</v>
      </c>
      <c r="D589" s="484" t="s">
        <v>1541</v>
      </c>
      <c r="E589" s="730"/>
      <c r="F589" s="501">
        <v>43070</v>
      </c>
      <c r="G589" s="484"/>
      <c r="H589" s="486" t="s">
        <v>2937</v>
      </c>
      <c r="I589" s="486" t="s">
        <v>2937</v>
      </c>
      <c r="J589" s="486" t="s">
        <v>2937</v>
      </c>
      <c r="K589" s="486" t="s">
        <v>1541</v>
      </c>
      <c r="L589" s="486" t="s">
        <v>2938</v>
      </c>
      <c r="M589" s="486" t="s">
        <v>2938</v>
      </c>
      <c r="N589" s="486" t="s">
        <v>2937</v>
      </c>
      <c r="O589" s="487"/>
      <c r="P589" s="381">
        <v>-567913.01</v>
      </c>
      <c r="Q589" s="381">
        <v>4734808.6500000004</v>
      </c>
      <c r="R589" s="381">
        <v>3487510.05</v>
      </c>
      <c r="S589" s="381">
        <v>2363798.31</v>
      </c>
      <c r="T589" s="381">
        <v>1609188.67</v>
      </c>
      <c r="U589" s="381">
        <v>1385855.74</v>
      </c>
      <c r="V589" s="381">
        <v>1307804.79</v>
      </c>
      <c r="W589" s="381">
        <v>1254829.95</v>
      </c>
      <c r="X589" s="381">
        <v>1197700.8</v>
      </c>
      <c r="Y589" s="381">
        <v>1133788.23</v>
      </c>
      <c r="Z589" s="381">
        <v>1022287.12</v>
      </c>
      <c r="AA589" s="381">
        <v>868291.2</v>
      </c>
      <c r="AB589" s="381">
        <v>639222.56999999995</v>
      </c>
      <c r="AC589" s="381"/>
      <c r="AD589" s="381"/>
      <c r="AE589" s="381">
        <v>1700126.5241666669</v>
      </c>
      <c r="AF589" s="512"/>
      <c r="AG589" s="513"/>
      <c r="AH589" s="490"/>
      <c r="AI589" s="490"/>
      <c r="AJ589" s="490"/>
      <c r="AK589" s="491">
        <v>1700126.5241666669</v>
      </c>
      <c r="AL589" s="490">
        <v>1700126.5241666669</v>
      </c>
      <c r="AM589" s="492"/>
      <c r="AN589" s="490"/>
      <c r="AO589" s="493">
        <v>0</v>
      </c>
      <c r="AP589" s="490"/>
      <c r="AQ589" s="494">
        <v>639222.56999999995</v>
      </c>
      <c r="AR589" s="490"/>
      <c r="AS589" s="490"/>
      <c r="AT589" s="490"/>
      <c r="AU589" s="490">
        <v>639222.56999999995</v>
      </c>
      <c r="AV589" s="495">
        <v>639222.56999999995</v>
      </c>
      <c r="AW589" s="490"/>
      <c r="AX589" s="490"/>
      <c r="AY589" s="492">
        <v>0</v>
      </c>
      <c r="AZ589" s="731" t="s">
        <v>2923</v>
      </c>
      <c r="BA589" s="479">
        <v>0</v>
      </c>
      <c r="BC589" s="486" t="s">
        <v>2937</v>
      </c>
      <c r="BD589" s="486" t="s">
        <v>2937</v>
      </c>
      <c r="BE589" s="486" t="s">
        <v>2937</v>
      </c>
      <c r="BF589" s="468" t="s">
        <v>1541</v>
      </c>
      <c r="BG589" s="468" t="s">
        <v>2938</v>
      </c>
      <c r="BH589" s="468" t="s">
        <v>2938</v>
      </c>
      <c r="BI589" s="468" t="s">
        <v>2937</v>
      </c>
      <c r="BK589" s="468" t="b">
        <v>1</v>
      </c>
      <c r="BL589" s="468" t="b">
        <v>1</v>
      </c>
      <c r="BM589" s="468" t="b">
        <v>1</v>
      </c>
      <c r="BN589" s="468" t="b">
        <v>1</v>
      </c>
      <c r="BO589" s="468" t="b">
        <v>1</v>
      </c>
      <c r="BP589" s="468" t="b">
        <v>1</v>
      </c>
      <c r="BQ589" s="468" t="b">
        <v>1</v>
      </c>
      <c r="BS589" s="466"/>
    </row>
    <row r="590" spans="1:71" s="480" customFormat="1" ht="12" customHeight="1" x14ac:dyDescent="0.2">
      <c r="A590" s="394">
        <v>18237512</v>
      </c>
      <c r="B590" s="395" t="s">
        <v>3491</v>
      </c>
      <c r="C590" s="418" t="s">
        <v>2114</v>
      </c>
      <c r="D590" s="484" t="s">
        <v>1541</v>
      </c>
      <c r="E590" s="730"/>
      <c r="F590" s="501">
        <v>43070</v>
      </c>
      <c r="G590" s="484"/>
      <c r="H590" s="486" t="s">
        <v>2937</v>
      </c>
      <c r="I590" s="486" t="s">
        <v>2937</v>
      </c>
      <c r="J590" s="486" t="s">
        <v>2937</v>
      </c>
      <c r="K590" s="486" t="s">
        <v>1541</v>
      </c>
      <c r="L590" s="486" t="s">
        <v>2938</v>
      </c>
      <c r="M590" s="486" t="s">
        <v>2938</v>
      </c>
      <c r="N590" s="486" t="s">
        <v>2937</v>
      </c>
      <c r="O590" s="487"/>
      <c r="P590" s="381">
        <v>-85799.86</v>
      </c>
      <c r="Q590" s="381">
        <v>2441010.52</v>
      </c>
      <c r="R590" s="381">
        <v>2191392.2000000002</v>
      </c>
      <c r="S590" s="381">
        <v>2010594.14</v>
      </c>
      <c r="T590" s="381">
        <v>1825742.46</v>
      </c>
      <c r="U590" s="381">
        <v>1798440.82</v>
      </c>
      <c r="V590" s="381">
        <v>1686715.57</v>
      </c>
      <c r="W590" s="381">
        <v>1623245.98</v>
      </c>
      <c r="X590" s="381">
        <v>1461501.77</v>
      </c>
      <c r="Y590" s="381">
        <v>1357169.56</v>
      </c>
      <c r="Z590" s="381">
        <v>1230420.2</v>
      </c>
      <c r="AA590" s="381">
        <v>1067532.8500000001</v>
      </c>
      <c r="AB590" s="381">
        <v>879938.14</v>
      </c>
      <c r="AC590" s="381"/>
      <c r="AD590" s="381"/>
      <c r="AE590" s="381">
        <v>1590902.9341666671</v>
      </c>
      <c r="AF590" s="512"/>
      <c r="AG590" s="513"/>
      <c r="AH590" s="490"/>
      <c r="AI590" s="490"/>
      <c r="AJ590" s="490"/>
      <c r="AK590" s="491">
        <v>1590902.9341666671</v>
      </c>
      <c r="AL590" s="490">
        <v>1590902.9341666671</v>
      </c>
      <c r="AM590" s="492"/>
      <c r="AN590" s="490"/>
      <c r="AO590" s="493">
        <v>0</v>
      </c>
      <c r="AP590" s="490"/>
      <c r="AQ590" s="494">
        <v>879938.14</v>
      </c>
      <c r="AR590" s="490"/>
      <c r="AS590" s="490"/>
      <c r="AT590" s="490"/>
      <c r="AU590" s="490">
        <v>879938.14</v>
      </c>
      <c r="AV590" s="495">
        <v>879938.14</v>
      </c>
      <c r="AW590" s="490"/>
      <c r="AX590" s="490"/>
      <c r="AY590" s="492">
        <v>0</v>
      </c>
      <c r="AZ590" s="731" t="s">
        <v>2923</v>
      </c>
      <c r="BA590" s="479">
        <v>0</v>
      </c>
      <c r="BC590" s="486" t="s">
        <v>2937</v>
      </c>
      <c r="BD590" s="486" t="s">
        <v>2937</v>
      </c>
      <c r="BE590" s="486" t="s">
        <v>2937</v>
      </c>
      <c r="BF590" s="468" t="s">
        <v>1541</v>
      </c>
      <c r="BG590" s="468" t="s">
        <v>2938</v>
      </c>
      <c r="BH590" s="468" t="s">
        <v>2938</v>
      </c>
      <c r="BI590" s="468" t="s">
        <v>2937</v>
      </c>
      <c r="BK590" s="468" t="b">
        <v>1</v>
      </c>
      <c r="BL590" s="468" t="b">
        <v>1</v>
      </c>
      <c r="BM590" s="468" t="b">
        <v>1</v>
      </c>
      <c r="BN590" s="468" t="b">
        <v>1</v>
      </c>
      <c r="BO590" s="468" t="b">
        <v>1</v>
      </c>
      <c r="BP590" s="468" t="b">
        <v>1</v>
      </c>
      <c r="BQ590" s="468" t="b">
        <v>1</v>
      </c>
      <c r="BS590" s="466"/>
    </row>
    <row r="591" spans="1:71" s="480" customFormat="1" ht="12" customHeight="1" x14ac:dyDescent="0.2">
      <c r="A591" s="496">
        <v>18238031</v>
      </c>
      <c r="B591" s="497" t="s">
        <v>3492</v>
      </c>
      <c r="C591" s="466" t="s">
        <v>2115</v>
      </c>
      <c r="D591" s="467" t="s">
        <v>1542</v>
      </c>
      <c r="E591" s="705"/>
      <c r="F591" s="466"/>
      <c r="G591" s="467"/>
      <c r="H591" s="468" t="s">
        <v>2937</v>
      </c>
      <c r="I591" s="468" t="s">
        <v>2937</v>
      </c>
      <c r="J591" s="468" t="s">
        <v>2937</v>
      </c>
      <c r="K591" s="468" t="s">
        <v>2937</v>
      </c>
      <c r="L591" s="468" t="s">
        <v>1542</v>
      </c>
      <c r="M591" s="468" t="s">
        <v>2938</v>
      </c>
      <c r="N591" s="468" t="s">
        <v>1542</v>
      </c>
      <c r="O591" s="469"/>
      <c r="P591" s="379">
        <v>7634421.9699999997</v>
      </c>
      <c r="Q591" s="379">
        <v>5725815.9699999997</v>
      </c>
      <c r="R591" s="379">
        <v>3817210.97</v>
      </c>
      <c r="S591" s="379">
        <v>3273188.89</v>
      </c>
      <c r="T591" s="379">
        <v>1364582.89</v>
      </c>
      <c r="U591" s="379">
        <v>21045459.890000001</v>
      </c>
      <c r="V591" s="379">
        <v>19132235.890000001</v>
      </c>
      <c r="W591" s="379">
        <v>17219012.890000001</v>
      </c>
      <c r="X591" s="379">
        <v>15305788.890000001</v>
      </c>
      <c r="Y591" s="379">
        <v>13392564.890000001</v>
      </c>
      <c r="Z591" s="379">
        <v>11479340.890000001</v>
      </c>
      <c r="AA591" s="379">
        <v>9566116.8900000006</v>
      </c>
      <c r="AB591" s="379">
        <v>7652893.8899999997</v>
      </c>
      <c r="AC591" s="379"/>
      <c r="AD591" s="379"/>
      <c r="AE591" s="379">
        <v>10747081.406666666</v>
      </c>
      <c r="AF591" s="507"/>
      <c r="AG591" s="508"/>
      <c r="AH591" s="471"/>
      <c r="AI591" s="471"/>
      <c r="AJ591" s="471"/>
      <c r="AK591" s="472"/>
      <c r="AL591" s="471">
        <v>0</v>
      </c>
      <c r="AM591" s="473">
        <v>10747081.406666666</v>
      </c>
      <c r="AN591" s="471"/>
      <c r="AO591" s="474">
        <v>10747081.406666666</v>
      </c>
      <c r="AP591" s="471"/>
      <c r="AQ591" s="476">
        <v>7652893.8899999997</v>
      </c>
      <c r="AR591" s="471"/>
      <c r="AS591" s="471"/>
      <c r="AT591" s="471"/>
      <c r="AU591" s="471"/>
      <c r="AV591" s="477">
        <v>0</v>
      </c>
      <c r="AW591" s="471">
        <v>7652893.8899999997</v>
      </c>
      <c r="AX591" s="471"/>
      <c r="AY591" s="473">
        <v>7652893.8899999997</v>
      </c>
      <c r="AZ591" s="478"/>
      <c r="BA591" s="479">
        <v>0</v>
      </c>
      <c r="BC591" s="468" t="s">
        <v>2937</v>
      </c>
      <c r="BD591" s="468" t="s">
        <v>2937</v>
      </c>
      <c r="BE591" s="468" t="s">
        <v>2937</v>
      </c>
      <c r="BF591" s="468" t="s">
        <v>2937</v>
      </c>
      <c r="BG591" s="468" t="s">
        <v>1542</v>
      </c>
      <c r="BH591" s="468" t="s">
        <v>2938</v>
      </c>
      <c r="BI591" s="468" t="s">
        <v>1542</v>
      </c>
      <c r="BK591" s="468" t="b">
        <v>1</v>
      </c>
      <c r="BL591" s="468" t="b">
        <v>1</v>
      </c>
      <c r="BM591" s="468" t="b">
        <v>1</v>
      </c>
      <c r="BN591" s="468" t="b">
        <v>1</v>
      </c>
      <c r="BO591" s="468" t="b">
        <v>1</v>
      </c>
      <c r="BP591" s="468" t="b">
        <v>1</v>
      </c>
      <c r="BQ591" s="468" t="b">
        <v>1</v>
      </c>
      <c r="BS591" s="466"/>
    </row>
    <row r="592" spans="1:71" s="480" customFormat="1" ht="12" customHeight="1" x14ac:dyDescent="0.2">
      <c r="A592" s="496">
        <v>18238032</v>
      </c>
      <c r="B592" s="497" t="s">
        <v>3493</v>
      </c>
      <c r="C592" s="466" t="s">
        <v>2116</v>
      </c>
      <c r="D592" s="467" t="s">
        <v>1542</v>
      </c>
      <c r="E592" s="705"/>
      <c r="F592" s="466"/>
      <c r="G592" s="467"/>
      <c r="H592" s="468" t="s">
        <v>2937</v>
      </c>
      <c r="I592" s="468" t="s">
        <v>2937</v>
      </c>
      <c r="J592" s="468" t="s">
        <v>2937</v>
      </c>
      <c r="K592" s="468" t="s">
        <v>2937</v>
      </c>
      <c r="L592" s="468" t="s">
        <v>1542</v>
      </c>
      <c r="M592" s="468" t="s">
        <v>2938</v>
      </c>
      <c r="N592" s="468" t="s">
        <v>1542</v>
      </c>
      <c r="O592" s="469"/>
      <c r="P592" s="379">
        <v>2767519.23</v>
      </c>
      <c r="Q592" s="379">
        <v>2075639.23</v>
      </c>
      <c r="R592" s="379">
        <v>1383760.23</v>
      </c>
      <c r="S592" s="379">
        <v>1795092.73</v>
      </c>
      <c r="T592" s="379">
        <v>1103212.73</v>
      </c>
      <c r="U592" s="379">
        <v>5155696.7300000004</v>
      </c>
      <c r="V592" s="379">
        <v>4686996.7300000004</v>
      </c>
      <c r="W592" s="379">
        <v>4218297.7300000004</v>
      </c>
      <c r="X592" s="379">
        <v>3749597.73</v>
      </c>
      <c r="Y592" s="379">
        <v>3280897.73</v>
      </c>
      <c r="Z592" s="379">
        <v>2812197.73</v>
      </c>
      <c r="AA592" s="379">
        <v>2343498.73</v>
      </c>
      <c r="AB592" s="379">
        <v>1874798.73</v>
      </c>
      <c r="AC592" s="379"/>
      <c r="AD592" s="379"/>
      <c r="AE592" s="379">
        <v>2910503.9175</v>
      </c>
      <c r="AF592" s="507"/>
      <c r="AG592" s="508"/>
      <c r="AH592" s="471"/>
      <c r="AI592" s="471"/>
      <c r="AJ592" s="471"/>
      <c r="AK592" s="472"/>
      <c r="AL592" s="471">
        <v>0</v>
      </c>
      <c r="AM592" s="473">
        <v>2910503.9175</v>
      </c>
      <c r="AN592" s="471"/>
      <c r="AO592" s="474">
        <v>2910503.9175</v>
      </c>
      <c r="AP592" s="471"/>
      <c r="AQ592" s="476">
        <v>1874798.73</v>
      </c>
      <c r="AR592" s="471"/>
      <c r="AS592" s="471"/>
      <c r="AT592" s="471"/>
      <c r="AU592" s="471"/>
      <c r="AV592" s="477">
        <v>0</v>
      </c>
      <c r="AW592" s="471">
        <v>1874798.73</v>
      </c>
      <c r="AX592" s="471"/>
      <c r="AY592" s="473">
        <v>1874798.73</v>
      </c>
      <c r="AZ592" s="478"/>
      <c r="BA592" s="479">
        <v>0</v>
      </c>
      <c r="BC592" s="468" t="s">
        <v>2937</v>
      </c>
      <c r="BD592" s="468" t="s">
        <v>2937</v>
      </c>
      <c r="BE592" s="468" t="s">
        <v>2937</v>
      </c>
      <c r="BF592" s="468" t="s">
        <v>2937</v>
      </c>
      <c r="BG592" s="468" t="s">
        <v>1542</v>
      </c>
      <c r="BH592" s="468" t="s">
        <v>2938</v>
      </c>
      <c r="BI592" s="468" t="s">
        <v>1542</v>
      </c>
      <c r="BK592" s="468" t="b">
        <v>1</v>
      </c>
      <c r="BL592" s="468" t="b">
        <v>1</v>
      </c>
      <c r="BM592" s="468" t="b">
        <v>1</v>
      </c>
      <c r="BN592" s="468" t="b">
        <v>1</v>
      </c>
      <c r="BO592" s="468" t="b">
        <v>1</v>
      </c>
      <c r="BP592" s="468" t="b">
        <v>1</v>
      </c>
      <c r="BQ592" s="468" t="b">
        <v>1</v>
      </c>
      <c r="BS592" s="466"/>
    </row>
    <row r="593" spans="1:71" s="480" customFormat="1" ht="12" customHeight="1" x14ac:dyDescent="0.2">
      <c r="A593" s="496">
        <v>18238041</v>
      </c>
      <c r="B593" s="497" t="s">
        <v>3494</v>
      </c>
      <c r="C593" s="466" t="s">
        <v>2117</v>
      </c>
      <c r="D593" s="467" t="s">
        <v>1542</v>
      </c>
      <c r="E593" s="705"/>
      <c r="F593" s="466"/>
      <c r="G593" s="467"/>
      <c r="H593" s="468" t="s">
        <v>2937</v>
      </c>
      <c r="I593" s="468" t="s">
        <v>2937</v>
      </c>
      <c r="J593" s="468" t="s">
        <v>2937</v>
      </c>
      <c r="K593" s="468" t="s">
        <v>2937</v>
      </c>
      <c r="L593" s="468" t="s">
        <v>1542</v>
      </c>
      <c r="M593" s="468" t="s">
        <v>2938</v>
      </c>
      <c r="N593" s="468" t="s">
        <v>1542</v>
      </c>
      <c r="O593" s="469"/>
      <c r="P593" s="379">
        <v>21594101</v>
      </c>
      <c r="Q593" s="379">
        <v>22767459</v>
      </c>
      <c r="R593" s="379">
        <v>23969550</v>
      </c>
      <c r="S593" s="379">
        <v>25693086</v>
      </c>
      <c r="T593" s="379">
        <v>28861796</v>
      </c>
      <c r="U593" s="379">
        <v>10529285</v>
      </c>
      <c r="V593" s="379">
        <v>12924811</v>
      </c>
      <c r="W593" s="379">
        <v>15665300</v>
      </c>
      <c r="X593" s="379">
        <v>18169853</v>
      </c>
      <c r="Y593" s="379">
        <v>21402204</v>
      </c>
      <c r="Z593" s="379">
        <v>23921631</v>
      </c>
      <c r="AA593" s="379">
        <v>26268073</v>
      </c>
      <c r="AB593" s="379">
        <v>27199229</v>
      </c>
      <c r="AC593" s="379"/>
      <c r="AD593" s="379"/>
      <c r="AE593" s="379">
        <v>21214142.75</v>
      </c>
      <c r="AF593" s="507"/>
      <c r="AG593" s="508"/>
      <c r="AH593" s="471"/>
      <c r="AI593" s="471"/>
      <c r="AJ593" s="471"/>
      <c r="AK593" s="472"/>
      <c r="AL593" s="471">
        <v>0</v>
      </c>
      <c r="AM593" s="473">
        <v>21214142.75</v>
      </c>
      <c r="AN593" s="471"/>
      <c r="AO593" s="474">
        <v>21214142.75</v>
      </c>
      <c r="AP593" s="471"/>
      <c r="AQ593" s="476">
        <v>27199229</v>
      </c>
      <c r="AR593" s="471"/>
      <c r="AS593" s="471"/>
      <c r="AT593" s="471"/>
      <c r="AU593" s="471"/>
      <c r="AV593" s="477">
        <v>0</v>
      </c>
      <c r="AW593" s="471">
        <v>27199229</v>
      </c>
      <c r="AX593" s="471"/>
      <c r="AY593" s="473">
        <v>27199229</v>
      </c>
      <c r="AZ593" s="478"/>
      <c r="BA593" s="479">
        <v>0</v>
      </c>
      <c r="BC593" s="468" t="s">
        <v>2937</v>
      </c>
      <c r="BD593" s="468" t="s">
        <v>2937</v>
      </c>
      <c r="BE593" s="468" t="s">
        <v>2937</v>
      </c>
      <c r="BF593" s="468" t="s">
        <v>2937</v>
      </c>
      <c r="BG593" s="468" t="s">
        <v>1542</v>
      </c>
      <c r="BH593" s="468" t="s">
        <v>2938</v>
      </c>
      <c r="BI593" s="468" t="s">
        <v>1542</v>
      </c>
      <c r="BK593" s="468" t="b">
        <v>1</v>
      </c>
      <c r="BL593" s="468" t="b">
        <v>1</v>
      </c>
      <c r="BM593" s="468" t="b">
        <v>1</v>
      </c>
      <c r="BN593" s="468" t="b">
        <v>1</v>
      </c>
      <c r="BO593" s="468" t="b">
        <v>1</v>
      </c>
      <c r="BP593" s="468" t="b">
        <v>1</v>
      </c>
      <c r="BQ593" s="468" t="b">
        <v>1</v>
      </c>
      <c r="BS593" s="466"/>
    </row>
    <row r="594" spans="1:71" s="480" customFormat="1" ht="12" customHeight="1" x14ac:dyDescent="0.2">
      <c r="A594" s="496">
        <v>18238042</v>
      </c>
      <c r="B594" s="497" t="s">
        <v>3495</v>
      </c>
      <c r="C594" s="466" t="s">
        <v>2118</v>
      </c>
      <c r="D594" s="467" t="s">
        <v>1542</v>
      </c>
      <c r="E594" s="705"/>
      <c r="F594" s="466"/>
      <c r="G594" s="467"/>
      <c r="H594" s="468" t="s">
        <v>2937</v>
      </c>
      <c r="I594" s="468" t="s">
        <v>2937</v>
      </c>
      <c r="J594" s="468" t="s">
        <v>2937</v>
      </c>
      <c r="K594" s="468" t="s">
        <v>2937</v>
      </c>
      <c r="L594" s="468" t="s">
        <v>1542</v>
      </c>
      <c r="M594" s="468" t="s">
        <v>2938</v>
      </c>
      <c r="N594" s="468" t="s">
        <v>1542</v>
      </c>
      <c r="O594" s="469"/>
      <c r="P594" s="379">
        <v>4521184</v>
      </c>
      <c r="Q594" s="379">
        <v>3984927</v>
      </c>
      <c r="R594" s="379">
        <v>3315251</v>
      </c>
      <c r="S594" s="379">
        <v>3188890</v>
      </c>
      <c r="T594" s="379">
        <v>4225985</v>
      </c>
      <c r="U594" s="379">
        <v>1281728</v>
      </c>
      <c r="V594" s="379">
        <v>2938150</v>
      </c>
      <c r="W594" s="379">
        <v>4858211</v>
      </c>
      <c r="X594" s="379">
        <v>6758653</v>
      </c>
      <c r="Y594" s="379">
        <v>8507920</v>
      </c>
      <c r="Z594" s="379">
        <v>9463638</v>
      </c>
      <c r="AA594" s="379">
        <v>9812804</v>
      </c>
      <c r="AB594" s="379">
        <v>8894921</v>
      </c>
      <c r="AC594" s="379"/>
      <c r="AD594" s="379"/>
      <c r="AE594" s="379">
        <v>5420350.791666667</v>
      </c>
      <c r="AF594" s="507"/>
      <c r="AG594" s="508"/>
      <c r="AH594" s="471"/>
      <c r="AI594" s="471"/>
      <c r="AJ594" s="471"/>
      <c r="AK594" s="472"/>
      <c r="AL594" s="471">
        <v>0</v>
      </c>
      <c r="AM594" s="473">
        <v>5420350.791666667</v>
      </c>
      <c r="AN594" s="471"/>
      <c r="AO594" s="474">
        <v>5420350.791666667</v>
      </c>
      <c r="AP594" s="471"/>
      <c r="AQ594" s="476">
        <v>8894921</v>
      </c>
      <c r="AR594" s="471"/>
      <c r="AS594" s="471"/>
      <c r="AT594" s="471"/>
      <c r="AU594" s="471"/>
      <c r="AV594" s="477">
        <v>0</v>
      </c>
      <c r="AW594" s="471">
        <v>8894921</v>
      </c>
      <c r="AX594" s="471"/>
      <c r="AY594" s="473">
        <v>8894921</v>
      </c>
      <c r="AZ594" s="478"/>
      <c r="BA594" s="479">
        <v>0</v>
      </c>
      <c r="BC594" s="468" t="s">
        <v>2937</v>
      </c>
      <c r="BD594" s="468" t="s">
        <v>2937</v>
      </c>
      <c r="BE594" s="468" t="s">
        <v>2937</v>
      </c>
      <c r="BF594" s="468" t="s">
        <v>2937</v>
      </c>
      <c r="BG594" s="468" t="s">
        <v>1542</v>
      </c>
      <c r="BH594" s="468" t="s">
        <v>2938</v>
      </c>
      <c r="BI594" s="468" t="s">
        <v>1542</v>
      </c>
      <c r="BK594" s="468" t="b">
        <v>1</v>
      </c>
      <c r="BL594" s="468" t="b">
        <v>1</v>
      </c>
      <c r="BM594" s="468" t="b">
        <v>1</v>
      </c>
      <c r="BN594" s="468" t="b">
        <v>1</v>
      </c>
      <c r="BO594" s="468" t="b">
        <v>1</v>
      </c>
      <c r="BP594" s="468" t="b">
        <v>1</v>
      </c>
      <c r="BQ594" s="468" t="b">
        <v>1</v>
      </c>
      <c r="BS594" s="466"/>
    </row>
    <row r="595" spans="1:71" s="480" customFormat="1" ht="12" customHeight="1" x14ac:dyDescent="0.2">
      <c r="A595" s="496">
        <v>18238141</v>
      </c>
      <c r="B595" s="497" t="s">
        <v>3496</v>
      </c>
      <c r="C595" s="467" t="s">
        <v>2119</v>
      </c>
      <c r="D595" s="467" t="s">
        <v>1541</v>
      </c>
      <c r="E595" s="705"/>
      <c r="F595" s="467"/>
      <c r="G595" s="467"/>
      <c r="H595" s="468" t="s">
        <v>2937</v>
      </c>
      <c r="I595" s="468" t="s">
        <v>2937</v>
      </c>
      <c r="J595" s="468" t="s">
        <v>2937</v>
      </c>
      <c r="K595" s="468" t="s">
        <v>1541</v>
      </c>
      <c r="L595" s="468" t="s">
        <v>2938</v>
      </c>
      <c r="M595" s="468" t="s">
        <v>2938</v>
      </c>
      <c r="N595" s="468" t="s">
        <v>2937</v>
      </c>
      <c r="O595" s="469"/>
      <c r="P595" s="379">
        <v>0</v>
      </c>
      <c r="Q595" s="379">
        <v>0</v>
      </c>
      <c r="R595" s="379">
        <v>0</v>
      </c>
      <c r="S595" s="379">
        <v>0</v>
      </c>
      <c r="T595" s="379">
        <v>0</v>
      </c>
      <c r="U595" s="379">
        <v>4315803.01</v>
      </c>
      <c r="V595" s="379">
        <v>3447493.03</v>
      </c>
      <c r="W595" s="379">
        <v>2875717.94</v>
      </c>
      <c r="X595" s="379">
        <v>2848434.08</v>
      </c>
      <c r="Y595" s="379">
        <v>2683150.7400000002</v>
      </c>
      <c r="Z595" s="379">
        <v>2632860.7200000002</v>
      </c>
      <c r="AA595" s="379">
        <v>5295418.3899999997</v>
      </c>
      <c r="AB595" s="379">
        <v>7972606.4299999997</v>
      </c>
      <c r="AC595" s="379"/>
      <c r="AD595" s="379"/>
      <c r="AE595" s="379">
        <v>2340431.7604166665</v>
      </c>
      <c r="AF595" s="507"/>
      <c r="AG595" s="508"/>
      <c r="AH595" s="471"/>
      <c r="AI595" s="471"/>
      <c r="AJ595" s="471"/>
      <c r="AK595" s="472">
        <v>2340431.7604166665</v>
      </c>
      <c r="AL595" s="471">
        <v>2340431.7604166665</v>
      </c>
      <c r="AM595" s="473"/>
      <c r="AN595" s="471"/>
      <c r="AO595" s="474">
        <v>0</v>
      </c>
      <c r="AP595" s="475"/>
      <c r="AQ595" s="476">
        <v>7972606.4299999997</v>
      </c>
      <c r="AR595" s="471"/>
      <c r="AS595" s="471"/>
      <c r="AT595" s="471"/>
      <c r="AU595" s="471">
        <v>7972606.4299999997</v>
      </c>
      <c r="AV595" s="477">
        <v>7972606.4299999997</v>
      </c>
      <c r="AW595" s="471"/>
      <c r="AX595" s="471"/>
      <c r="AY595" s="473">
        <v>0</v>
      </c>
      <c r="AZ595" s="478" t="s">
        <v>2923</v>
      </c>
      <c r="BA595" s="479">
        <v>0</v>
      </c>
      <c r="BC595" s="468" t="s">
        <v>2937</v>
      </c>
      <c r="BD595" s="468" t="s">
        <v>2937</v>
      </c>
      <c r="BE595" s="468" t="s">
        <v>2937</v>
      </c>
      <c r="BF595" s="468" t="s">
        <v>1541</v>
      </c>
      <c r="BG595" s="468" t="s">
        <v>2938</v>
      </c>
      <c r="BH595" s="468" t="s">
        <v>2938</v>
      </c>
      <c r="BI595" s="468" t="s">
        <v>2937</v>
      </c>
      <c r="BK595" s="468" t="b">
        <v>1</v>
      </c>
      <c r="BL595" s="468" t="b">
        <v>1</v>
      </c>
      <c r="BM595" s="468" t="b">
        <v>1</v>
      </c>
      <c r="BN595" s="468" t="b">
        <v>1</v>
      </c>
      <c r="BO595" s="468" t="b">
        <v>1</v>
      </c>
      <c r="BP595" s="468" t="b">
        <v>1</v>
      </c>
      <c r="BQ595" s="468" t="b">
        <v>1</v>
      </c>
      <c r="BS595" s="466"/>
    </row>
    <row r="596" spans="1:71" s="480" customFormat="1" ht="12" customHeight="1" x14ac:dyDescent="0.2">
      <c r="A596" s="496">
        <v>18238142</v>
      </c>
      <c r="B596" s="497" t="s">
        <v>3497</v>
      </c>
      <c r="C596" s="467" t="s">
        <v>2120</v>
      </c>
      <c r="D596" s="467" t="s">
        <v>1541</v>
      </c>
      <c r="E596" s="705"/>
      <c r="F596" s="467"/>
      <c r="G596" s="467"/>
      <c r="H596" s="468" t="s">
        <v>2937</v>
      </c>
      <c r="I596" s="468" t="s">
        <v>2937</v>
      </c>
      <c r="J596" s="468" t="s">
        <v>2937</v>
      </c>
      <c r="K596" s="468" t="s">
        <v>1541</v>
      </c>
      <c r="L596" s="468" t="s">
        <v>2938</v>
      </c>
      <c r="M596" s="468" t="s">
        <v>2938</v>
      </c>
      <c r="N596" s="468" t="s">
        <v>2937</v>
      </c>
      <c r="O596" s="469"/>
      <c r="P596" s="379">
        <v>48106199.670000002</v>
      </c>
      <c r="Q596" s="379">
        <v>52122094.520000003</v>
      </c>
      <c r="R596" s="379">
        <v>49790291.25</v>
      </c>
      <c r="S596" s="379">
        <v>47683969.259999998</v>
      </c>
      <c r="T596" s="379">
        <v>46029519.140000001</v>
      </c>
      <c r="U596" s="379">
        <v>569275.34</v>
      </c>
      <c r="V596" s="379">
        <v>984844.08</v>
      </c>
      <c r="W596" s="379">
        <v>1643061</v>
      </c>
      <c r="X596" s="379">
        <v>2057674.67</v>
      </c>
      <c r="Y596" s="379">
        <v>2790341.24</v>
      </c>
      <c r="Z596" s="379">
        <v>3417864.41</v>
      </c>
      <c r="AA596" s="379">
        <v>4241956.72</v>
      </c>
      <c r="AB596" s="379">
        <v>8679562.2799999993</v>
      </c>
      <c r="AC596" s="379"/>
      <c r="AD596" s="379"/>
      <c r="AE596" s="379">
        <v>19976981.050416667</v>
      </c>
      <c r="AF596" s="507"/>
      <c r="AG596" s="508"/>
      <c r="AH596" s="471"/>
      <c r="AI596" s="471"/>
      <c r="AJ596" s="471"/>
      <c r="AK596" s="472">
        <v>19976981.050416667</v>
      </c>
      <c r="AL596" s="471">
        <v>19976981.050416667</v>
      </c>
      <c r="AM596" s="473"/>
      <c r="AN596" s="471"/>
      <c r="AO596" s="474">
        <v>0</v>
      </c>
      <c r="AP596" s="475"/>
      <c r="AQ596" s="476">
        <v>8679562.2799999993</v>
      </c>
      <c r="AR596" s="471"/>
      <c r="AS596" s="471"/>
      <c r="AT596" s="471"/>
      <c r="AU596" s="471">
        <v>8679562.2799999993</v>
      </c>
      <c r="AV596" s="477">
        <v>8679562.2799999993</v>
      </c>
      <c r="AW596" s="471"/>
      <c r="AX596" s="471"/>
      <c r="AY596" s="473">
        <v>0</v>
      </c>
      <c r="AZ596" s="478" t="s">
        <v>2923</v>
      </c>
      <c r="BA596" s="479">
        <v>0</v>
      </c>
      <c r="BC596" s="468" t="s">
        <v>2937</v>
      </c>
      <c r="BD596" s="468" t="s">
        <v>2937</v>
      </c>
      <c r="BE596" s="468" t="s">
        <v>2937</v>
      </c>
      <c r="BF596" s="468" t="s">
        <v>1541</v>
      </c>
      <c r="BG596" s="468" t="s">
        <v>2938</v>
      </c>
      <c r="BH596" s="468" t="s">
        <v>2938</v>
      </c>
      <c r="BI596" s="468" t="s">
        <v>2937</v>
      </c>
      <c r="BK596" s="468" t="b">
        <v>1</v>
      </c>
      <c r="BL596" s="468" t="b">
        <v>1</v>
      </c>
      <c r="BM596" s="468" t="b">
        <v>1</v>
      </c>
      <c r="BN596" s="468" t="b">
        <v>1</v>
      </c>
      <c r="BO596" s="468" t="b">
        <v>1</v>
      </c>
      <c r="BP596" s="468" t="b">
        <v>1</v>
      </c>
      <c r="BQ596" s="468" t="b">
        <v>1</v>
      </c>
      <c r="BS596" s="466"/>
    </row>
    <row r="597" spans="1:71" s="480" customFormat="1" ht="12" customHeight="1" x14ac:dyDescent="0.2">
      <c r="A597" s="496">
        <v>18238151</v>
      </c>
      <c r="B597" s="497" t="s">
        <v>3498</v>
      </c>
      <c r="C597" s="467" t="s">
        <v>2121</v>
      </c>
      <c r="D597" s="467" t="s">
        <v>1541</v>
      </c>
      <c r="E597" s="705"/>
      <c r="F597" s="467"/>
      <c r="G597" s="467"/>
      <c r="H597" s="468" t="s">
        <v>2937</v>
      </c>
      <c r="I597" s="468" t="s">
        <v>2937</v>
      </c>
      <c r="J597" s="468" t="s">
        <v>2937</v>
      </c>
      <c r="K597" s="468" t="s">
        <v>1541</v>
      </c>
      <c r="L597" s="468" t="s">
        <v>2938</v>
      </c>
      <c r="M597" s="468" t="s">
        <v>2938</v>
      </c>
      <c r="N597" s="468" t="s">
        <v>2937</v>
      </c>
      <c r="O597" s="469"/>
      <c r="P597" s="379">
        <v>11496655.73</v>
      </c>
      <c r="Q597" s="379">
        <v>0</v>
      </c>
      <c r="R597" s="379">
        <v>0</v>
      </c>
      <c r="S597" s="379">
        <v>0</v>
      </c>
      <c r="T597" s="379">
        <v>0</v>
      </c>
      <c r="U597" s="379">
        <v>0</v>
      </c>
      <c r="V597" s="379">
        <v>0</v>
      </c>
      <c r="W597" s="379">
        <v>0</v>
      </c>
      <c r="X597" s="379">
        <v>0</v>
      </c>
      <c r="Y597" s="379">
        <v>0</v>
      </c>
      <c r="Z597" s="379">
        <v>0</v>
      </c>
      <c r="AA597" s="379">
        <v>0</v>
      </c>
      <c r="AB597" s="379">
        <v>0</v>
      </c>
      <c r="AC597" s="379"/>
      <c r="AD597" s="379"/>
      <c r="AE597" s="379">
        <v>479027.32208333333</v>
      </c>
      <c r="AF597" s="507"/>
      <c r="AG597" s="508"/>
      <c r="AH597" s="471"/>
      <c r="AI597" s="471"/>
      <c r="AJ597" s="471"/>
      <c r="AK597" s="472">
        <v>479027.32208333333</v>
      </c>
      <c r="AL597" s="471">
        <v>479027.32208333333</v>
      </c>
      <c r="AM597" s="473"/>
      <c r="AN597" s="471"/>
      <c r="AO597" s="474">
        <v>0</v>
      </c>
      <c r="AP597" s="475"/>
      <c r="AQ597" s="476">
        <v>0</v>
      </c>
      <c r="AR597" s="471"/>
      <c r="AS597" s="471"/>
      <c r="AT597" s="471"/>
      <c r="AU597" s="471">
        <v>0</v>
      </c>
      <c r="AV597" s="477">
        <v>0</v>
      </c>
      <c r="AW597" s="471"/>
      <c r="AX597" s="471"/>
      <c r="AY597" s="473">
        <v>0</v>
      </c>
      <c r="AZ597" s="478" t="s">
        <v>2923</v>
      </c>
      <c r="BA597" s="479">
        <v>0</v>
      </c>
      <c r="BC597" s="468" t="s">
        <v>2937</v>
      </c>
      <c r="BD597" s="468" t="s">
        <v>2937</v>
      </c>
      <c r="BE597" s="468" t="s">
        <v>2937</v>
      </c>
      <c r="BF597" s="468" t="s">
        <v>1541</v>
      </c>
      <c r="BG597" s="468" t="s">
        <v>2938</v>
      </c>
      <c r="BH597" s="468" t="s">
        <v>2938</v>
      </c>
      <c r="BI597" s="468" t="s">
        <v>2937</v>
      </c>
      <c r="BK597" s="468" t="b">
        <v>1</v>
      </c>
      <c r="BL597" s="468" t="b">
        <v>1</v>
      </c>
      <c r="BM597" s="468" t="b">
        <v>1</v>
      </c>
      <c r="BN597" s="468" t="b">
        <v>1</v>
      </c>
      <c r="BO597" s="468" t="b">
        <v>1</v>
      </c>
      <c r="BP597" s="468" t="b">
        <v>1</v>
      </c>
      <c r="BQ597" s="468" t="b">
        <v>1</v>
      </c>
      <c r="BS597" s="466"/>
    </row>
    <row r="598" spans="1:71" s="480" customFormat="1" ht="12" customHeight="1" x14ac:dyDescent="0.2">
      <c r="A598" s="496">
        <v>18238152</v>
      </c>
      <c r="B598" s="497" t="s">
        <v>3499</v>
      </c>
      <c r="C598" s="467" t="s">
        <v>2122</v>
      </c>
      <c r="D598" s="467" t="s">
        <v>1541</v>
      </c>
      <c r="E598" s="705"/>
      <c r="F598" s="467"/>
      <c r="G598" s="467"/>
      <c r="H598" s="468" t="s">
        <v>2937</v>
      </c>
      <c r="I598" s="468" t="s">
        <v>2937</v>
      </c>
      <c r="J598" s="468" t="s">
        <v>2937</v>
      </c>
      <c r="K598" s="468" t="s">
        <v>1541</v>
      </c>
      <c r="L598" s="468" t="s">
        <v>2938</v>
      </c>
      <c r="M598" s="468" t="s">
        <v>2938</v>
      </c>
      <c r="N598" s="468" t="s">
        <v>2937</v>
      </c>
      <c r="O598" s="469"/>
      <c r="P598" s="379">
        <v>639327.88</v>
      </c>
      <c r="Q598" s="379">
        <v>0</v>
      </c>
      <c r="R598" s="379">
        <v>0</v>
      </c>
      <c r="S598" s="379">
        <v>0</v>
      </c>
      <c r="T598" s="379">
        <v>0</v>
      </c>
      <c r="U598" s="379">
        <v>0</v>
      </c>
      <c r="V598" s="379">
        <v>0</v>
      </c>
      <c r="W598" s="379">
        <v>0</v>
      </c>
      <c r="X598" s="379">
        <v>0</v>
      </c>
      <c r="Y598" s="379">
        <v>0</v>
      </c>
      <c r="Z598" s="379">
        <v>0</v>
      </c>
      <c r="AA598" s="379">
        <v>0</v>
      </c>
      <c r="AB598" s="379">
        <v>0</v>
      </c>
      <c r="AC598" s="379"/>
      <c r="AD598" s="379"/>
      <c r="AE598" s="379">
        <v>26638.661666666667</v>
      </c>
      <c r="AF598" s="507"/>
      <c r="AG598" s="508"/>
      <c r="AH598" s="471"/>
      <c r="AI598" s="471"/>
      <c r="AJ598" s="471"/>
      <c r="AK598" s="472">
        <v>26638.661666666667</v>
      </c>
      <c r="AL598" s="471">
        <v>26638.661666666667</v>
      </c>
      <c r="AM598" s="473"/>
      <c r="AN598" s="471"/>
      <c r="AO598" s="474">
        <v>0</v>
      </c>
      <c r="AP598" s="475"/>
      <c r="AQ598" s="476">
        <v>0</v>
      </c>
      <c r="AR598" s="471"/>
      <c r="AS598" s="471"/>
      <c r="AT598" s="471"/>
      <c r="AU598" s="471">
        <v>0</v>
      </c>
      <c r="AV598" s="477">
        <v>0</v>
      </c>
      <c r="AW598" s="471"/>
      <c r="AX598" s="471"/>
      <c r="AY598" s="473">
        <v>0</v>
      </c>
      <c r="AZ598" s="478" t="s">
        <v>2923</v>
      </c>
      <c r="BA598" s="479">
        <v>0</v>
      </c>
      <c r="BC598" s="468" t="s">
        <v>2937</v>
      </c>
      <c r="BD598" s="468" t="s">
        <v>2937</v>
      </c>
      <c r="BE598" s="468" t="s">
        <v>2937</v>
      </c>
      <c r="BF598" s="468" t="s">
        <v>1541</v>
      </c>
      <c r="BG598" s="468" t="s">
        <v>2938</v>
      </c>
      <c r="BH598" s="468" t="s">
        <v>2938</v>
      </c>
      <c r="BI598" s="468" t="s">
        <v>2937</v>
      </c>
      <c r="BK598" s="468" t="b">
        <v>1</v>
      </c>
      <c r="BL598" s="468" t="b">
        <v>1</v>
      </c>
      <c r="BM598" s="468" t="b">
        <v>1</v>
      </c>
      <c r="BN598" s="468" t="b">
        <v>1</v>
      </c>
      <c r="BO598" s="468" t="b">
        <v>1</v>
      </c>
      <c r="BP598" s="468" t="b">
        <v>1</v>
      </c>
      <c r="BQ598" s="468" t="b">
        <v>1</v>
      </c>
      <c r="BS598" s="466"/>
    </row>
    <row r="599" spans="1:71" s="480" customFormat="1" ht="12" customHeight="1" x14ac:dyDescent="0.2">
      <c r="A599" s="496">
        <v>18238161</v>
      </c>
      <c r="B599" s="497" t="s">
        <v>3500</v>
      </c>
      <c r="C599" s="467" t="s">
        <v>2123</v>
      </c>
      <c r="D599" s="467" t="s">
        <v>1541</v>
      </c>
      <c r="E599" s="705"/>
      <c r="F599" s="467"/>
      <c r="G599" s="467"/>
      <c r="H599" s="468" t="s">
        <v>2937</v>
      </c>
      <c r="I599" s="468" t="s">
        <v>2937</v>
      </c>
      <c r="J599" s="468" t="s">
        <v>2937</v>
      </c>
      <c r="K599" s="468" t="s">
        <v>1541</v>
      </c>
      <c r="L599" s="468" t="s">
        <v>2938</v>
      </c>
      <c r="M599" s="468" t="s">
        <v>2938</v>
      </c>
      <c r="N599" s="468" t="s">
        <v>2937</v>
      </c>
      <c r="O599" s="469"/>
      <c r="P599" s="379">
        <v>451853.74</v>
      </c>
      <c r="Q599" s="379">
        <v>449572.28</v>
      </c>
      <c r="R599" s="379">
        <v>448825.61</v>
      </c>
      <c r="S599" s="379">
        <v>443347.37</v>
      </c>
      <c r="T599" s="379">
        <v>432089.42</v>
      </c>
      <c r="U599" s="379">
        <v>0</v>
      </c>
      <c r="V599" s="379">
        <v>0</v>
      </c>
      <c r="W599" s="379">
        <v>0</v>
      </c>
      <c r="X599" s="379">
        <v>0</v>
      </c>
      <c r="Y599" s="379">
        <v>0</v>
      </c>
      <c r="Z599" s="379">
        <v>0</v>
      </c>
      <c r="AA599" s="379">
        <v>0</v>
      </c>
      <c r="AB599" s="379">
        <v>0</v>
      </c>
      <c r="AC599" s="379"/>
      <c r="AD599" s="379"/>
      <c r="AE599" s="379">
        <v>166646.79583333331</v>
      </c>
      <c r="AF599" s="507"/>
      <c r="AG599" s="508"/>
      <c r="AH599" s="471"/>
      <c r="AI599" s="471"/>
      <c r="AJ599" s="471"/>
      <c r="AK599" s="472">
        <v>166646.79583333331</v>
      </c>
      <c r="AL599" s="471">
        <v>166646.79583333331</v>
      </c>
      <c r="AM599" s="473"/>
      <c r="AN599" s="471"/>
      <c r="AO599" s="474">
        <v>0</v>
      </c>
      <c r="AP599" s="475"/>
      <c r="AQ599" s="476">
        <v>0</v>
      </c>
      <c r="AR599" s="471"/>
      <c r="AS599" s="471"/>
      <c r="AT599" s="471"/>
      <c r="AU599" s="471">
        <v>0</v>
      </c>
      <c r="AV599" s="477">
        <v>0</v>
      </c>
      <c r="AW599" s="471"/>
      <c r="AX599" s="471"/>
      <c r="AY599" s="473">
        <v>0</v>
      </c>
      <c r="AZ599" s="478" t="s">
        <v>2923</v>
      </c>
      <c r="BA599" s="479">
        <v>0</v>
      </c>
      <c r="BC599" s="468" t="s">
        <v>2937</v>
      </c>
      <c r="BD599" s="468" t="s">
        <v>2937</v>
      </c>
      <c r="BE599" s="468" t="s">
        <v>2937</v>
      </c>
      <c r="BF599" s="468" t="s">
        <v>1541</v>
      </c>
      <c r="BG599" s="468" t="s">
        <v>2938</v>
      </c>
      <c r="BH599" s="468" t="s">
        <v>2938</v>
      </c>
      <c r="BI599" s="468" t="s">
        <v>2937</v>
      </c>
      <c r="BK599" s="468" t="b">
        <v>1</v>
      </c>
      <c r="BL599" s="468" t="b">
        <v>1</v>
      </c>
      <c r="BM599" s="468" t="b">
        <v>1</v>
      </c>
      <c r="BN599" s="468" t="b">
        <v>1</v>
      </c>
      <c r="BO599" s="468" t="b">
        <v>1</v>
      </c>
      <c r="BP599" s="468" t="b">
        <v>1</v>
      </c>
      <c r="BQ599" s="468" t="b">
        <v>1</v>
      </c>
      <c r="BS599" s="466"/>
    </row>
    <row r="600" spans="1:71" s="480" customFormat="1" ht="12" customHeight="1" x14ac:dyDescent="0.2">
      <c r="A600" s="496">
        <v>18238162</v>
      </c>
      <c r="B600" s="497" t="s">
        <v>3501</v>
      </c>
      <c r="C600" s="467" t="s">
        <v>2124</v>
      </c>
      <c r="D600" s="467" t="s">
        <v>1541</v>
      </c>
      <c r="E600" s="705"/>
      <c r="F600" s="467"/>
      <c r="G600" s="467"/>
      <c r="H600" s="468" t="s">
        <v>2937</v>
      </c>
      <c r="I600" s="468" t="s">
        <v>2937</v>
      </c>
      <c r="J600" s="468" t="s">
        <v>2937</v>
      </c>
      <c r="K600" s="468" t="s">
        <v>1541</v>
      </c>
      <c r="L600" s="468" t="s">
        <v>2938</v>
      </c>
      <c r="M600" s="468" t="s">
        <v>2938</v>
      </c>
      <c r="N600" s="468" t="s">
        <v>2937</v>
      </c>
      <c r="O600" s="469"/>
      <c r="P600" s="379">
        <v>2416073.61</v>
      </c>
      <c r="Q600" s="379">
        <v>2626071.4300000002</v>
      </c>
      <c r="R600" s="379">
        <v>2828341.77</v>
      </c>
      <c r="S600" s="379">
        <v>3012660.97</v>
      </c>
      <c r="T600" s="379">
        <v>3191205.27</v>
      </c>
      <c r="U600" s="379">
        <v>942515.78</v>
      </c>
      <c r="V600" s="379">
        <v>1103479.94</v>
      </c>
      <c r="W600" s="379">
        <v>1269896.05</v>
      </c>
      <c r="X600" s="379">
        <v>1434697.87</v>
      </c>
      <c r="Y600" s="379">
        <v>1597338.09</v>
      </c>
      <c r="Z600" s="379">
        <v>1762916.59</v>
      </c>
      <c r="AA600" s="379">
        <v>1915466.1</v>
      </c>
      <c r="AB600" s="379">
        <v>2056030.58</v>
      </c>
      <c r="AC600" s="379"/>
      <c r="AD600" s="379"/>
      <c r="AE600" s="379">
        <v>1993386.8295833331</v>
      </c>
      <c r="AF600" s="507"/>
      <c r="AG600" s="508"/>
      <c r="AH600" s="471"/>
      <c r="AI600" s="471"/>
      <c r="AJ600" s="471"/>
      <c r="AK600" s="472">
        <v>1993386.8295833331</v>
      </c>
      <c r="AL600" s="471">
        <v>1993386.8295833331</v>
      </c>
      <c r="AM600" s="473"/>
      <c r="AN600" s="471"/>
      <c r="AO600" s="474">
        <v>0</v>
      </c>
      <c r="AP600" s="475"/>
      <c r="AQ600" s="476">
        <v>2056030.58</v>
      </c>
      <c r="AR600" s="471"/>
      <c r="AS600" s="471"/>
      <c r="AT600" s="471"/>
      <c r="AU600" s="471">
        <v>2056030.58</v>
      </c>
      <c r="AV600" s="477">
        <v>2056030.58</v>
      </c>
      <c r="AW600" s="471"/>
      <c r="AX600" s="471"/>
      <c r="AY600" s="473">
        <v>0</v>
      </c>
      <c r="AZ600" s="478" t="s">
        <v>2923</v>
      </c>
      <c r="BA600" s="479">
        <v>0</v>
      </c>
      <c r="BC600" s="468" t="s">
        <v>2937</v>
      </c>
      <c r="BD600" s="468" t="s">
        <v>2937</v>
      </c>
      <c r="BE600" s="468" t="s">
        <v>2937</v>
      </c>
      <c r="BF600" s="468" t="s">
        <v>1541</v>
      </c>
      <c r="BG600" s="468" t="s">
        <v>2938</v>
      </c>
      <c r="BH600" s="468" t="s">
        <v>2938</v>
      </c>
      <c r="BI600" s="468" t="s">
        <v>2937</v>
      </c>
      <c r="BK600" s="468" t="b">
        <v>1</v>
      </c>
      <c r="BL600" s="468" t="b">
        <v>1</v>
      </c>
      <c r="BM600" s="468" t="b">
        <v>1</v>
      </c>
      <c r="BN600" s="468" t="b">
        <v>1</v>
      </c>
      <c r="BO600" s="468" t="b">
        <v>1</v>
      </c>
      <c r="BP600" s="468" t="b">
        <v>1</v>
      </c>
      <c r="BQ600" s="468" t="b">
        <v>1</v>
      </c>
      <c r="BS600" s="466"/>
    </row>
    <row r="601" spans="1:71" s="480" customFormat="1" ht="12" customHeight="1" x14ac:dyDescent="0.2">
      <c r="A601" s="496">
        <v>18238171</v>
      </c>
      <c r="B601" s="497" t="s">
        <v>3502</v>
      </c>
      <c r="C601" s="467" t="s">
        <v>2125</v>
      </c>
      <c r="D601" s="467" t="s">
        <v>1541</v>
      </c>
      <c r="E601" s="705"/>
      <c r="F601" s="467"/>
      <c r="G601" s="467"/>
      <c r="H601" s="468" t="s">
        <v>2937</v>
      </c>
      <c r="I601" s="468" t="s">
        <v>2937</v>
      </c>
      <c r="J601" s="468" t="s">
        <v>2937</v>
      </c>
      <c r="K601" s="468" t="s">
        <v>1541</v>
      </c>
      <c r="L601" s="468" t="s">
        <v>2938</v>
      </c>
      <c r="M601" s="468" t="s">
        <v>2938</v>
      </c>
      <c r="N601" s="468" t="s">
        <v>2937</v>
      </c>
      <c r="O601" s="469"/>
      <c r="P601" s="379">
        <v>515962.22</v>
      </c>
      <c r="Q601" s="379">
        <v>0</v>
      </c>
      <c r="R601" s="379">
        <v>0</v>
      </c>
      <c r="S601" s="379">
        <v>0</v>
      </c>
      <c r="T601" s="379">
        <v>0</v>
      </c>
      <c r="U601" s="379">
        <v>0</v>
      </c>
      <c r="V601" s="379">
        <v>0</v>
      </c>
      <c r="W601" s="379">
        <v>0</v>
      </c>
      <c r="X601" s="379">
        <v>0</v>
      </c>
      <c r="Y601" s="379">
        <v>0</v>
      </c>
      <c r="Z601" s="379">
        <v>0</v>
      </c>
      <c r="AA601" s="379">
        <v>0</v>
      </c>
      <c r="AB601" s="379">
        <v>0</v>
      </c>
      <c r="AC601" s="379"/>
      <c r="AD601" s="379"/>
      <c r="AE601" s="379">
        <v>21498.425833333331</v>
      </c>
      <c r="AF601" s="507"/>
      <c r="AG601" s="508"/>
      <c r="AH601" s="471"/>
      <c r="AI601" s="471"/>
      <c r="AJ601" s="471"/>
      <c r="AK601" s="472">
        <v>21498.425833333331</v>
      </c>
      <c r="AL601" s="471">
        <v>21498.425833333331</v>
      </c>
      <c r="AM601" s="473"/>
      <c r="AN601" s="471"/>
      <c r="AO601" s="474">
        <v>0</v>
      </c>
      <c r="AP601" s="475"/>
      <c r="AQ601" s="476">
        <v>0</v>
      </c>
      <c r="AR601" s="471"/>
      <c r="AS601" s="471"/>
      <c r="AT601" s="471"/>
      <c r="AU601" s="471">
        <v>0</v>
      </c>
      <c r="AV601" s="477">
        <v>0</v>
      </c>
      <c r="AW601" s="471"/>
      <c r="AX601" s="471"/>
      <c r="AY601" s="473">
        <v>0</v>
      </c>
      <c r="AZ601" s="478" t="s">
        <v>2923</v>
      </c>
      <c r="BA601" s="479">
        <v>0</v>
      </c>
      <c r="BC601" s="468" t="s">
        <v>2937</v>
      </c>
      <c r="BD601" s="468" t="s">
        <v>2937</v>
      </c>
      <c r="BE601" s="468" t="s">
        <v>2937</v>
      </c>
      <c r="BF601" s="468" t="s">
        <v>1541</v>
      </c>
      <c r="BG601" s="468" t="s">
        <v>2938</v>
      </c>
      <c r="BH601" s="468" t="s">
        <v>2938</v>
      </c>
      <c r="BI601" s="468" t="s">
        <v>2937</v>
      </c>
      <c r="BK601" s="468" t="b">
        <v>1</v>
      </c>
      <c r="BL601" s="468" t="b">
        <v>1</v>
      </c>
      <c r="BM601" s="468" t="b">
        <v>1</v>
      </c>
      <c r="BN601" s="468" t="b">
        <v>1</v>
      </c>
      <c r="BO601" s="468" t="b">
        <v>1</v>
      </c>
      <c r="BP601" s="468" t="b">
        <v>1</v>
      </c>
      <c r="BQ601" s="468" t="b">
        <v>1</v>
      </c>
      <c r="BS601" s="466"/>
    </row>
    <row r="602" spans="1:71" s="480" customFormat="1" ht="12" customHeight="1" x14ac:dyDescent="0.2">
      <c r="A602" s="496">
        <v>18238172</v>
      </c>
      <c r="B602" s="497" t="s">
        <v>3503</v>
      </c>
      <c r="C602" s="467" t="s">
        <v>2126</v>
      </c>
      <c r="D602" s="467" t="s">
        <v>1541</v>
      </c>
      <c r="E602" s="705"/>
      <c r="F602" s="467"/>
      <c r="G602" s="467"/>
      <c r="H602" s="468" t="s">
        <v>2937</v>
      </c>
      <c r="I602" s="468" t="s">
        <v>2937</v>
      </c>
      <c r="J602" s="468" t="s">
        <v>2937</v>
      </c>
      <c r="K602" s="468" t="s">
        <v>1541</v>
      </c>
      <c r="L602" s="468" t="s">
        <v>2938</v>
      </c>
      <c r="M602" s="468" t="s">
        <v>2938</v>
      </c>
      <c r="N602" s="468" t="s">
        <v>2937</v>
      </c>
      <c r="O602" s="469"/>
      <c r="P602" s="379">
        <v>445445.85</v>
      </c>
      <c r="Q602" s="379">
        <v>0</v>
      </c>
      <c r="R602" s="379">
        <v>0</v>
      </c>
      <c r="S602" s="379">
        <v>0</v>
      </c>
      <c r="T602" s="379">
        <v>0</v>
      </c>
      <c r="U602" s="379">
        <v>0</v>
      </c>
      <c r="V602" s="379">
        <v>0</v>
      </c>
      <c r="W602" s="379">
        <v>0</v>
      </c>
      <c r="X602" s="379">
        <v>0</v>
      </c>
      <c r="Y602" s="379">
        <v>0</v>
      </c>
      <c r="Z602" s="379">
        <v>0</v>
      </c>
      <c r="AA602" s="379">
        <v>0</v>
      </c>
      <c r="AB602" s="379">
        <v>0</v>
      </c>
      <c r="AC602" s="379"/>
      <c r="AD602" s="379"/>
      <c r="AE602" s="379">
        <v>18560.243749999998</v>
      </c>
      <c r="AF602" s="507"/>
      <c r="AG602" s="508"/>
      <c r="AH602" s="471"/>
      <c r="AI602" s="471"/>
      <c r="AJ602" s="471"/>
      <c r="AK602" s="472">
        <v>18560.243749999998</v>
      </c>
      <c r="AL602" s="471">
        <v>18560.243749999998</v>
      </c>
      <c r="AM602" s="473"/>
      <c r="AN602" s="471"/>
      <c r="AO602" s="474">
        <v>0</v>
      </c>
      <c r="AP602" s="475"/>
      <c r="AQ602" s="476">
        <v>0</v>
      </c>
      <c r="AR602" s="471"/>
      <c r="AS602" s="471"/>
      <c r="AT602" s="471"/>
      <c r="AU602" s="471">
        <v>0</v>
      </c>
      <c r="AV602" s="477">
        <v>0</v>
      </c>
      <c r="AW602" s="471"/>
      <c r="AX602" s="471"/>
      <c r="AY602" s="473">
        <v>0</v>
      </c>
      <c r="AZ602" s="478" t="s">
        <v>2923</v>
      </c>
      <c r="BA602" s="479">
        <v>0</v>
      </c>
      <c r="BC602" s="468" t="s">
        <v>2937</v>
      </c>
      <c r="BD602" s="468" t="s">
        <v>2937</v>
      </c>
      <c r="BE602" s="468" t="s">
        <v>2937</v>
      </c>
      <c r="BF602" s="468" t="s">
        <v>1541</v>
      </c>
      <c r="BG602" s="468" t="s">
        <v>2938</v>
      </c>
      <c r="BH602" s="468" t="s">
        <v>2938</v>
      </c>
      <c r="BI602" s="468" t="s">
        <v>2937</v>
      </c>
      <c r="BK602" s="468" t="b">
        <v>1</v>
      </c>
      <c r="BL602" s="468" t="b">
        <v>1</v>
      </c>
      <c r="BM602" s="468" t="b">
        <v>1</v>
      </c>
      <c r="BN602" s="468" t="b">
        <v>1</v>
      </c>
      <c r="BO602" s="468" t="b">
        <v>1</v>
      </c>
      <c r="BP602" s="468" t="b">
        <v>1</v>
      </c>
      <c r="BQ602" s="468" t="b">
        <v>1</v>
      </c>
      <c r="BS602" s="466"/>
    </row>
    <row r="603" spans="1:71" s="480" customFormat="1" ht="12" customHeight="1" x14ac:dyDescent="0.2">
      <c r="A603" s="496">
        <v>18238181</v>
      </c>
      <c r="B603" s="497" t="s">
        <v>3504</v>
      </c>
      <c r="C603" s="467" t="s">
        <v>2127</v>
      </c>
      <c r="D603" s="467" t="s">
        <v>1541</v>
      </c>
      <c r="E603" s="705"/>
      <c r="F603" s="467"/>
      <c r="G603" s="467"/>
      <c r="H603" s="468" t="s">
        <v>2937</v>
      </c>
      <c r="I603" s="468" t="s">
        <v>2937</v>
      </c>
      <c r="J603" s="468" t="s">
        <v>2937</v>
      </c>
      <c r="K603" s="468" t="s">
        <v>1541</v>
      </c>
      <c r="L603" s="468" t="s">
        <v>2938</v>
      </c>
      <c r="M603" s="468" t="s">
        <v>2938</v>
      </c>
      <c r="N603" s="468" t="s">
        <v>2937</v>
      </c>
      <c r="O603" s="469"/>
      <c r="P603" s="379">
        <v>313287.15999999997</v>
      </c>
      <c r="Q603" s="379">
        <v>230661.46</v>
      </c>
      <c r="R603" s="379">
        <v>398100.66</v>
      </c>
      <c r="S603" s="379">
        <v>364793.03</v>
      </c>
      <c r="T603" s="379">
        <v>1266996.75</v>
      </c>
      <c r="U603" s="379">
        <v>947115.15</v>
      </c>
      <c r="V603" s="379">
        <v>1250434.7</v>
      </c>
      <c r="W603" s="379">
        <v>1538521.27</v>
      </c>
      <c r="X603" s="379">
        <v>1557049.92</v>
      </c>
      <c r="Y603" s="379">
        <v>2098489.7400000002</v>
      </c>
      <c r="Z603" s="379">
        <v>1344435.27</v>
      </c>
      <c r="AA603" s="379">
        <v>1303918.47</v>
      </c>
      <c r="AB603" s="379">
        <v>1498426.63</v>
      </c>
      <c r="AC603" s="379"/>
      <c r="AD603" s="379"/>
      <c r="AE603" s="379">
        <v>1100531.1095833334</v>
      </c>
      <c r="AF603" s="507"/>
      <c r="AG603" s="508"/>
      <c r="AH603" s="471"/>
      <c r="AI603" s="471"/>
      <c r="AJ603" s="471"/>
      <c r="AK603" s="472">
        <v>1100531.1095833334</v>
      </c>
      <c r="AL603" s="471">
        <v>1100531.1095833334</v>
      </c>
      <c r="AM603" s="473"/>
      <c r="AN603" s="471"/>
      <c r="AO603" s="474">
        <v>0</v>
      </c>
      <c r="AP603" s="475"/>
      <c r="AQ603" s="476">
        <v>1498426.63</v>
      </c>
      <c r="AR603" s="471"/>
      <c r="AS603" s="471"/>
      <c r="AT603" s="471"/>
      <c r="AU603" s="471">
        <v>1498426.63</v>
      </c>
      <c r="AV603" s="477">
        <v>1498426.63</v>
      </c>
      <c r="AW603" s="471"/>
      <c r="AX603" s="471"/>
      <c r="AY603" s="473">
        <v>0</v>
      </c>
      <c r="AZ603" s="478" t="s">
        <v>2923</v>
      </c>
      <c r="BA603" s="479">
        <v>0</v>
      </c>
      <c r="BC603" s="468" t="s">
        <v>2937</v>
      </c>
      <c r="BD603" s="468" t="s">
        <v>2937</v>
      </c>
      <c r="BE603" s="468" t="s">
        <v>2937</v>
      </c>
      <c r="BF603" s="468" t="s">
        <v>1541</v>
      </c>
      <c r="BG603" s="468" t="s">
        <v>2938</v>
      </c>
      <c r="BH603" s="468" t="s">
        <v>2938</v>
      </c>
      <c r="BI603" s="468" t="s">
        <v>2937</v>
      </c>
      <c r="BK603" s="468" t="b">
        <v>1</v>
      </c>
      <c r="BL603" s="468" t="b">
        <v>1</v>
      </c>
      <c r="BM603" s="468" t="b">
        <v>1</v>
      </c>
      <c r="BN603" s="468" t="b">
        <v>1</v>
      </c>
      <c r="BO603" s="468" t="b">
        <v>1</v>
      </c>
      <c r="BP603" s="468" t="b">
        <v>1</v>
      </c>
      <c r="BQ603" s="468" t="b">
        <v>1</v>
      </c>
      <c r="BS603" s="466"/>
    </row>
    <row r="604" spans="1:71" s="480" customFormat="1" ht="12" customHeight="1" x14ac:dyDescent="0.2">
      <c r="A604" s="496">
        <v>18238191</v>
      </c>
      <c r="B604" s="497" t="s">
        <v>3505</v>
      </c>
      <c r="C604" s="467" t="s">
        <v>2128</v>
      </c>
      <c r="D604" s="467" t="s">
        <v>1541</v>
      </c>
      <c r="E604" s="705"/>
      <c r="F604" s="467"/>
      <c r="G604" s="467"/>
      <c r="H604" s="468" t="s">
        <v>2937</v>
      </c>
      <c r="I604" s="468" t="s">
        <v>2937</v>
      </c>
      <c r="J604" s="468" t="s">
        <v>2937</v>
      </c>
      <c r="K604" s="468" t="s">
        <v>1541</v>
      </c>
      <c r="L604" s="468" t="s">
        <v>2938</v>
      </c>
      <c r="M604" s="468" t="s">
        <v>2938</v>
      </c>
      <c r="N604" s="468" t="s">
        <v>2937</v>
      </c>
      <c r="O604" s="469"/>
      <c r="P604" s="379">
        <v>246821.82</v>
      </c>
      <c r="Q604" s="379">
        <v>0</v>
      </c>
      <c r="R604" s="379">
        <v>0</v>
      </c>
      <c r="S604" s="379">
        <v>54667.22</v>
      </c>
      <c r="T604" s="379">
        <v>423608.84</v>
      </c>
      <c r="U604" s="379">
        <v>108873.9</v>
      </c>
      <c r="V604" s="379">
        <v>300627.59999999998</v>
      </c>
      <c r="W604" s="379">
        <v>216225.54</v>
      </c>
      <c r="X604" s="379">
        <v>736594.44</v>
      </c>
      <c r="Y604" s="379">
        <v>848376.98</v>
      </c>
      <c r="Z604" s="379">
        <v>349865.38</v>
      </c>
      <c r="AA604" s="379">
        <v>212629.8</v>
      </c>
      <c r="AB604" s="379">
        <v>516633.15</v>
      </c>
      <c r="AC604" s="379"/>
      <c r="AD604" s="379"/>
      <c r="AE604" s="379">
        <v>302766.43208333332</v>
      </c>
      <c r="AF604" s="507"/>
      <c r="AG604" s="508"/>
      <c r="AH604" s="471"/>
      <c r="AI604" s="471"/>
      <c r="AJ604" s="471"/>
      <c r="AK604" s="472">
        <v>302766.43208333332</v>
      </c>
      <c r="AL604" s="471">
        <v>302766.43208333332</v>
      </c>
      <c r="AM604" s="473"/>
      <c r="AN604" s="471"/>
      <c r="AO604" s="474">
        <v>0</v>
      </c>
      <c r="AP604" s="475"/>
      <c r="AQ604" s="476">
        <v>516633.15</v>
      </c>
      <c r="AR604" s="471"/>
      <c r="AS604" s="471"/>
      <c r="AT604" s="471"/>
      <c r="AU604" s="471">
        <v>516633.15</v>
      </c>
      <c r="AV604" s="477">
        <v>516633.15</v>
      </c>
      <c r="AW604" s="471"/>
      <c r="AX604" s="471"/>
      <c r="AY604" s="473">
        <v>0</v>
      </c>
      <c r="AZ604" s="478" t="s">
        <v>2923</v>
      </c>
      <c r="BA604" s="479">
        <v>0</v>
      </c>
      <c r="BC604" s="468" t="s">
        <v>2937</v>
      </c>
      <c r="BD604" s="468" t="s">
        <v>2937</v>
      </c>
      <c r="BE604" s="468" t="s">
        <v>2937</v>
      </c>
      <c r="BF604" s="468" t="s">
        <v>1541</v>
      </c>
      <c r="BG604" s="468" t="s">
        <v>2938</v>
      </c>
      <c r="BH604" s="468" t="s">
        <v>2938</v>
      </c>
      <c r="BI604" s="468" t="s">
        <v>2937</v>
      </c>
      <c r="BK604" s="468" t="b">
        <v>1</v>
      </c>
      <c r="BL604" s="468" t="b">
        <v>1</v>
      </c>
      <c r="BM604" s="468" t="b">
        <v>1</v>
      </c>
      <c r="BN604" s="468" t="b">
        <v>1</v>
      </c>
      <c r="BO604" s="468" t="b">
        <v>1</v>
      </c>
      <c r="BP604" s="468" t="b">
        <v>1</v>
      </c>
      <c r="BQ604" s="468" t="b">
        <v>1</v>
      </c>
      <c r="BS604" s="466"/>
    </row>
    <row r="605" spans="1:71" s="480" customFormat="1" ht="12" customHeight="1" x14ac:dyDescent="0.2">
      <c r="A605" s="496">
        <v>18238201</v>
      </c>
      <c r="B605" s="497" t="s">
        <v>3506</v>
      </c>
      <c r="C605" s="467" t="s">
        <v>2129</v>
      </c>
      <c r="D605" s="467" t="s">
        <v>1542</v>
      </c>
      <c r="E605" s="705"/>
      <c r="F605" s="467"/>
      <c r="G605" s="467"/>
      <c r="H605" s="468" t="s">
        <v>2937</v>
      </c>
      <c r="I605" s="468" t="s">
        <v>2937</v>
      </c>
      <c r="J605" s="468" t="s">
        <v>2937</v>
      </c>
      <c r="K605" s="468" t="s">
        <v>2937</v>
      </c>
      <c r="L605" s="468" t="s">
        <v>1542</v>
      </c>
      <c r="M605" s="468" t="s">
        <v>2938</v>
      </c>
      <c r="N605" s="468" t="s">
        <v>1542</v>
      </c>
      <c r="O605" s="469"/>
      <c r="P605" s="379">
        <v>0</v>
      </c>
      <c r="Q605" s="379">
        <v>0</v>
      </c>
      <c r="R605" s="379">
        <v>0</v>
      </c>
      <c r="S605" s="379">
        <v>0</v>
      </c>
      <c r="T605" s="379">
        <v>0</v>
      </c>
      <c r="U605" s="379">
        <v>0</v>
      </c>
      <c r="V605" s="379">
        <v>0</v>
      </c>
      <c r="W605" s="379">
        <v>0</v>
      </c>
      <c r="X605" s="379">
        <v>0</v>
      </c>
      <c r="Y605" s="379">
        <v>0</v>
      </c>
      <c r="Z605" s="379">
        <v>0</v>
      </c>
      <c r="AA605" s="379">
        <v>0</v>
      </c>
      <c r="AB605" s="379">
        <v>0</v>
      </c>
      <c r="AC605" s="379"/>
      <c r="AD605" s="379"/>
      <c r="AE605" s="379">
        <v>0</v>
      </c>
      <c r="AF605" s="481"/>
      <c r="AG605" s="482"/>
      <c r="AH605" s="471"/>
      <c r="AI605" s="471"/>
      <c r="AJ605" s="471"/>
      <c r="AK605" s="472"/>
      <c r="AL605" s="471">
        <v>0</v>
      </c>
      <c r="AM605" s="473">
        <v>0</v>
      </c>
      <c r="AN605" s="471"/>
      <c r="AO605" s="474">
        <v>0</v>
      </c>
      <c r="AP605" s="475"/>
      <c r="AQ605" s="476">
        <v>0</v>
      </c>
      <c r="AR605" s="471"/>
      <c r="AS605" s="471"/>
      <c r="AT605" s="471"/>
      <c r="AU605" s="471"/>
      <c r="AV605" s="477">
        <v>0</v>
      </c>
      <c r="AW605" s="471">
        <v>0</v>
      </c>
      <c r="AX605" s="471"/>
      <c r="AY605" s="473">
        <v>0</v>
      </c>
      <c r="AZ605" s="478"/>
      <c r="BA605" s="479">
        <v>0</v>
      </c>
      <c r="BC605" s="468" t="s">
        <v>2937</v>
      </c>
      <c r="BD605" s="468" t="s">
        <v>2937</v>
      </c>
      <c r="BE605" s="468" t="s">
        <v>2937</v>
      </c>
      <c r="BF605" s="468" t="s">
        <v>2937</v>
      </c>
      <c r="BG605" s="468" t="s">
        <v>1542</v>
      </c>
      <c r="BH605" s="468" t="s">
        <v>2938</v>
      </c>
      <c r="BI605" s="468" t="s">
        <v>1542</v>
      </c>
      <c r="BK605" s="468" t="b">
        <v>1</v>
      </c>
      <c r="BL605" s="468" t="b">
        <v>1</v>
      </c>
      <c r="BM605" s="468" t="b">
        <v>1</v>
      </c>
      <c r="BN605" s="468" t="b">
        <v>1</v>
      </c>
      <c r="BO605" s="468" t="b">
        <v>1</v>
      </c>
      <c r="BP605" s="468" t="b">
        <v>1</v>
      </c>
      <c r="BQ605" s="468" t="b">
        <v>1</v>
      </c>
      <c r="BS605" s="466"/>
    </row>
    <row r="606" spans="1:71" s="480" customFormat="1" ht="12" customHeight="1" x14ac:dyDescent="0.2">
      <c r="A606" s="496">
        <v>18238211</v>
      </c>
      <c r="B606" s="497" t="s">
        <v>3507</v>
      </c>
      <c r="C606" s="466" t="s">
        <v>2130</v>
      </c>
      <c r="D606" s="467" t="s">
        <v>1541</v>
      </c>
      <c r="E606" s="705"/>
      <c r="F606" s="466"/>
      <c r="G606" s="467"/>
      <c r="H606" s="468" t="s">
        <v>2937</v>
      </c>
      <c r="I606" s="468" t="s">
        <v>2937</v>
      </c>
      <c r="J606" s="468" t="s">
        <v>2937</v>
      </c>
      <c r="K606" s="468" t="s">
        <v>1541</v>
      </c>
      <c r="L606" s="468" t="s">
        <v>2938</v>
      </c>
      <c r="M606" s="468" t="s">
        <v>2938</v>
      </c>
      <c r="N606" s="468" t="s">
        <v>2937</v>
      </c>
      <c r="O606" s="469"/>
      <c r="P606" s="379">
        <v>0</v>
      </c>
      <c r="Q606" s="379">
        <v>0</v>
      </c>
      <c r="R606" s="379">
        <v>0</v>
      </c>
      <c r="S606" s="379">
        <v>0</v>
      </c>
      <c r="T606" s="379">
        <v>0</v>
      </c>
      <c r="U606" s="379">
        <v>8940.23</v>
      </c>
      <c r="V606" s="379">
        <v>12497.49</v>
      </c>
      <c r="W606" s="379">
        <v>17465.740000000002</v>
      </c>
      <c r="X606" s="379">
        <v>23117.02</v>
      </c>
      <c r="Y606" s="379">
        <v>29946.12</v>
      </c>
      <c r="Z606" s="379">
        <v>36831.07</v>
      </c>
      <c r="AA606" s="379">
        <v>42153.3</v>
      </c>
      <c r="AB606" s="379">
        <v>47854.27</v>
      </c>
      <c r="AC606" s="379"/>
      <c r="AD606" s="379"/>
      <c r="AE606" s="379">
        <v>16239.842083333337</v>
      </c>
      <c r="AF606" s="507"/>
      <c r="AG606" s="508"/>
      <c r="AH606" s="471"/>
      <c r="AI606" s="471"/>
      <c r="AJ606" s="471"/>
      <c r="AK606" s="472">
        <v>16239.842083333337</v>
      </c>
      <c r="AL606" s="471">
        <v>16239.842083333337</v>
      </c>
      <c r="AM606" s="473"/>
      <c r="AN606" s="471"/>
      <c r="AO606" s="474">
        <v>0</v>
      </c>
      <c r="AP606" s="475"/>
      <c r="AQ606" s="476">
        <v>47854.27</v>
      </c>
      <c r="AR606" s="471"/>
      <c r="AS606" s="471"/>
      <c r="AT606" s="471"/>
      <c r="AU606" s="471">
        <v>47854.27</v>
      </c>
      <c r="AV606" s="477">
        <v>47854.27</v>
      </c>
      <c r="AW606" s="471"/>
      <c r="AX606" s="471"/>
      <c r="AY606" s="473">
        <v>0</v>
      </c>
      <c r="AZ606" s="478" t="s">
        <v>2923</v>
      </c>
      <c r="BA606" s="479">
        <v>0</v>
      </c>
      <c r="BC606" s="468" t="s">
        <v>2937</v>
      </c>
      <c r="BD606" s="468" t="s">
        <v>2937</v>
      </c>
      <c r="BE606" s="468" t="s">
        <v>2937</v>
      </c>
      <c r="BF606" s="468" t="s">
        <v>1541</v>
      </c>
      <c r="BG606" s="468" t="s">
        <v>2938</v>
      </c>
      <c r="BH606" s="468" t="s">
        <v>2938</v>
      </c>
      <c r="BI606" s="468" t="s">
        <v>2937</v>
      </c>
      <c r="BK606" s="468" t="b">
        <v>1</v>
      </c>
      <c r="BL606" s="468" t="b">
        <v>1</v>
      </c>
      <c r="BM606" s="468" t="b">
        <v>1</v>
      </c>
      <c r="BN606" s="468" t="b">
        <v>1</v>
      </c>
      <c r="BO606" s="468" t="b">
        <v>1</v>
      </c>
      <c r="BP606" s="468" t="b">
        <v>1</v>
      </c>
      <c r="BQ606" s="468" t="b">
        <v>1</v>
      </c>
      <c r="BS606" s="466"/>
    </row>
    <row r="607" spans="1:71" s="480" customFormat="1" ht="12" customHeight="1" x14ac:dyDescent="0.2">
      <c r="A607" s="496">
        <v>18238221</v>
      </c>
      <c r="B607" s="497" t="s">
        <v>3508</v>
      </c>
      <c r="C607" s="466" t="s">
        <v>2131</v>
      </c>
      <c r="D607" s="467" t="s">
        <v>1541</v>
      </c>
      <c r="E607" s="705"/>
      <c r="F607" s="466"/>
      <c r="G607" s="467"/>
      <c r="H607" s="468" t="s">
        <v>2937</v>
      </c>
      <c r="I607" s="468" t="s">
        <v>2937</v>
      </c>
      <c r="J607" s="468" t="s">
        <v>2937</v>
      </c>
      <c r="K607" s="468" t="s">
        <v>1541</v>
      </c>
      <c r="L607" s="468" t="s">
        <v>2938</v>
      </c>
      <c r="M607" s="468" t="s">
        <v>2938</v>
      </c>
      <c r="N607" s="468" t="s">
        <v>2937</v>
      </c>
      <c r="O607" s="469"/>
      <c r="P607" s="379">
        <v>0</v>
      </c>
      <c r="Q607" s="379">
        <v>0</v>
      </c>
      <c r="R607" s="379">
        <v>0</v>
      </c>
      <c r="S607" s="379">
        <v>0</v>
      </c>
      <c r="T607" s="379">
        <v>0</v>
      </c>
      <c r="U607" s="379">
        <v>0</v>
      </c>
      <c r="V607" s="379">
        <v>0</v>
      </c>
      <c r="W607" s="379">
        <v>0</v>
      </c>
      <c r="X607" s="379">
        <v>0</v>
      </c>
      <c r="Y607" s="379">
        <v>1895.38</v>
      </c>
      <c r="Z607" s="379">
        <v>3602.59</v>
      </c>
      <c r="AA607" s="379">
        <v>4072.83</v>
      </c>
      <c r="AB607" s="379">
        <v>4793.1899999999996</v>
      </c>
      <c r="AC607" s="379"/>
      <c r="AD607" s="379"/>
      <c r="AE607" s="379">
        <v>997.28291666666655</v>
      </c>
      <c r="AF607" s="507"/>
      <c r="AG607" s="508"/>
      <c r="AH607" s="471"/>
      <c r="AI607" s="471"/>
      <c r="AJ607" s="471"/>
      <c r="AK607" s="472">
        <v>997.28291666666655</v>
      </c>
      <c r="AL607" s="471">
        <v>997.28291666666655</v>
      </c>
      <c r="AM607" s="473"/>
      <c r="AN607" s="471"/>
      <c r="AO607" s="474">
        <v>0</v>
      </c>
      <c r="AP607" s="475"/>
      <c r="AQ607" s="476">
        <v>4793.1899999999996</v>
      </c>
      <c r="AR607" s="471"/>
      <c r="AS607" s="471"/>
      <c r="AT607" s="471"/>
      <c r="AU607" s="471">
        <v>4793.1899999999996</v>
      </c>
      <c r="AV607" s="477">
        <v>4793.1899999999996</v>
      </c>
      <c r="AW607" s="471"/>
      <c r="AX607" s="471"/>
      <c r="AY607" s="473">
        <v>0</v>
      </c>
      <c r="AZ607" s="478" t="s">
        <v>2923</v>
      </c>
      <c r="BA607" s="479">
        <v>0</v>
      </c>
      <c r="BC607" s="468" t="s">
        <v>2937</v>
      </c>
      <c r="BD607" s="468" t="s">
        <v>2937</v>
      </c>
      <c r="BE607" s="468" t="s">
        <v>2937</v>
      </c>
      <c r="BF607" s="468" t="s">
        <v>1541</v>
      </c>
      <c r="BG607" s="468" t="s">
        <v>2938</v>
      </c>
      <c r="BH607" s="468" t="s">
        <v>2938</v>
      </c>
      <c r="BI607" s="468" t="s">
        <v>2937</v>
      </c>
      <c r="BK607" s="468" t="b">
        <v>1</v>
      </c>
      <c r="BL607" s="468" t="b">
        <v>1</v>
      </c>
      <c r="BM607" s="468" t="b">
        <v>1</v>
      </c>
      <c r="BN607" s="468" t="b">
        <v>1</v>
      </c>
      <c r="BO607" s="468" t="b">
        <v>1</v>
      </c>
      <c r="BP607" s="468" t="b">
        <v>1</v>
      </c>
      <c r="BQ607" s="468" t="b">
        <v>1</v>
      </c>
      <c r="BS607" s="466"/>
    </row>
    <row r="608" spans="1:71" s="480" customFormat="1" ht="12" customHeight="1" x14ac:dyDescent="0.2">
      <c r="A608" s="496">
        <v>18238311</v>
      </c>
      <c r="B608" s="497" t="s">
        <v>3509</v>
      </c>
      <c r="C608" s="467" t="s">
        <v>2132</v>
      </c>
      <c r="D608" s="467" t="s">
        <v>1539</v>
      </c>
      <c r="E608" s="705"/>
      <c r="F608" s="467"/>
      <c r="G608" s="467"/>
      <c r="H608" s="468" t="s">
        <v>2937</v>
      </c>
      <c r="I608" s="468" t="s">
        <v>1539</v>
      </c>
      <c r="J608" s="468" t="s">
        <v>2937</v>
      </c>
      <c r="K608" s="468" t="s">
        <v>2937</v>
      </c>
      <c r="L608" s="468" t="s">
        <v>2938</v>
      </c>
      <c r="M608" s="468" t="s">
        <v>2938</v>
      </c>
      <c r="N608" s="468" t="s">
        <v>2937</v>
      </c>
      <c r="O608" s="469"/>
      <c r="P608" s="379">
        <v>8287437.7599999998</v>
      </c>
      <c r="Q608" s="379">
        <v>7910735.7599999998</v>
      </c>
      <c r="R608" s="379">
        <v>7534033.7599999998</v>
      </c>
      <c r="S608" s="379">
        <v>7157331.7599999998</v>
      </c>
      <c r="T608" s="379">
        <v>6780629.7599999998</v>
      </c>
      <c r="U608" s="379">
        <v>6403927.7599999998</v>
      </c>
      <c r="V608" s="379">
        <v>6027225.7599999998</v>
      </c>
      <c r="W608" s="379">
        <v>5650523.7599999998</v>
      </c>
      <c r="X608" s="379">
        <v>5273821.76</v>
      </c>
      <c r="Y608" s="379">
        <v>4897119.76</v>
      </c>
      <c r="Z608" s="379">
        <v>4520417.76</v>
      </c>
      <c r="AA608" s="379">
        <v>4143715.76</v>
      </c>
      <c r="AB608" s="379">
        <v>3767013.76</v>
      </c>
      <c r="AC608" s="379"/>
      <c r="AD608" s="379"/>
      <c r="AE608" s="379">
        <v>6027225.7599999988</v>
      </c>
      <c r="AF608" s="481" t="s">
        <v>2133</v>
      </c>
      <c r="AG608" s="482"/>
      <c r="AH608" s="471"/>
      <c r="AI608" s="471">
        <v>6027225.7599999988</v>
      </c>
      <c r="AJ608" s="471"/>
      <c r="AK608" s="472"/>
      <c r="AL608" s="471">
        <v>6027225.7599999988</v>
      </c>
      <c r="AM608" s="473"/>
      <c r="AN608" s="471"/>
      <c r="AO608" s="474">
        <v>0</v>
      </c>
      <c r="AP608" s="475"/>
      <c r="AQ608" s="476">
        <v>3767013.76</v>
      </c>
      <c r="AR608" s="471"/>
      <c r="AS608" s="471">
        <v>3767013.76</v>
      </c>
      <c r="AT608" s="471"/>
      <c r="AU608" s="471"/>
      <c r="AV608" s="477">
        <v>3767013.76</v>
      </c>
      <c r="AW608" s="471"/>
      <c r="AX608" s="471"/>
      <c r="AY608" s="473">
        <v>0</v>
      </c>
      <c r="AZ608" s="478"/>
      <c r="BA608" s="479">
        <v>0</v>
      </c>
      <c r="BC608" s="468" t="s">
        <v>2937</v>
      </c>
      <c r="BD608" s="468" t="s">
        <v>1539</v>
      </c>
      <c r="BE608" s="468" t="s">
        <v>2937</v>
      </c>
      <c r="BF608" s="468" t="s">
        <v>2937</v>
      </c>
      <c r="BG608" s="468" t="s">
        <v>2938</v>
      </c>
      <c r="BH608" s="468" t="s">
        <v>2938</v>
      </c>
      <c r="BI608" s="468" t="s">
        <v>2937</v>
      </c>
      <c r="BK608" s="468" t="b">
        <v>1</v>
      </c>
      <c r="BL608" s="468" t="b">
        <v>1</v>
      </c>
      <c r="BM608" s="468" t="b">
        <v>1</v>
      </c>
      <c r="BN608" s="468" t="b">
        <v>1</v>
      </c>
      <c r="BO608" s="468" t="b">
        <v>1</v>
      </c>
      <c r="BP608" s="468" t="b">
        <v>1</v>
      </c>
      <c r="BQ608" s="468" t="b">
        <v>1</v>
      </c>
      <c r="BS608" s="466"/>
    </row>
    <row r="609" spans="1:71" s="480" customFormat="1" ht="12" customHeight="1" x14ac:dyDescent="0.2">
      <c r="A609" s="496">
        <v>18238321</v>
      </c>
      <c r="B609" s="497" t="s">
        <v>3510</v>
      </c>
      <c r="C609" s="467" t="s">
        <v>2134</v>
      </c>
      <c r="D609" s="467" t="s">
        <v>1539</v>
      </c>
      <c r="E609" s="705"/>
      <c r="F609" s="467"/>
      <c r="G609" s="467"/>
      <c r="H609" s="468" t="s">
        <v>2937</v>
      </c>
      <c r="I609" s="468" t="s">
        <v>1539</v>
      </c>
      <c r="J609" s="468" t="s">
        <v>2937</v>
      </c>
      <c r="K609" s="468" t="s">
        <v>2937</v>
      </c>
      <c r="L609" s="468" t="s">
        <v>2938</v>
      </c>
      <c r="M609" s="468" t="s">
        <v>2938</v>
      </c>
      <c r="N609" s="468" t="s">
        <v>2937</v>
      </c>
      <c r="O609" s="469"/>
      <c r="P609" s="379">
        <v>561112.9</v>
      </c>
      <c r="Q609" s="379">
        <v>504999.9</v>
      </c>
      <c r="R609" s="379">
        <v>448886.9</v>
      </c>
      <c r="S609" s="379">
        <v>392773.9</v>
      </c>
      <c r="T609" s="379">
        <v>336660.9</v>
      </c>
      <c r="U609" s="379">
        <v>280547.90000000002</v>
      </c>
      <c r="V609" s="379">
        <v>224434.9</v>
      </c>
      <c r="W609" s="379">
        <v>168321.9</v>
      </c>
      <c r="X609" s="379">
        <v>112208.9</v>
      </c>
      <c r="Y609" s="379">
        <v>56095.9</v>
      </c>
      <c r="Z609" s="379">
        <v>0</v>
      </c>
      <c r="AA609" s="379">
        <v>0</v>
      </c>
      <c r="AB609" s="379">
        <v>0</v>
      </c>
      <c r="AC609" s="379"/>
      <c r="AD609" s="379"/>
      <c r="AE609" s="379">
        <v>233790.62916666665</v>
      </c>
      <c r="AF609" s="481" t="s">
        <v>2135</v>
      </c>
      <c r="AG609" s="482"/>
      <c r="AH609" s="471"/>
      <c r="AI609" s="471">
        <v>233790.62916666665</v>
      </c>
      <c r="AJ609" s="471"/>
      <c r="AK609" s="472"/>
      <c r="AL609" s="471">
        <v>233790.62916666665</v>
      </c>
      <c r="AM609" s="473"/>
      <c r="AN609" s="471"/>
      <c r="AO609" s="474">
        <v>0</v>
      </c>
      <c r="AP609" s="475"/>
      <c r="AQ609" s="476">
        <v>0</v>
      </c>
      <c r="AR609" s="471"/>
      <c r="AS609" s="471">
        <v>0</v>
      </c>
      <c r="AT609" s="471"/>
      <c r="AU609" s="471"/>
      <c r="AV609" s="477">
        <v>0</v>
      </c>
      <c r="AW609" s="471"/>
      <c r="AX609" s="471"/>
      <c r="AY609" s="473">
        <v>0</v>
      </c>
      <c r="AZ609" s="478"/>
      <c r="BA609" s="479">
        <v>0</v>
      </c>
      <c r="BC609" s="468" t="s">
        <v>2937</v>
      </c>
      <c r="BD609" s="468" t="s">
        <v>1539</v>
      </c>
      <c r="BE609" s="468" t="s">
        <v>2937</v>
      </c>
      <c r="BF609" s="468" t="s">
        <v>2937</v>
      </c>
      <c r="BG609" s="468" t="s">
        <v>2938</v>
      </c>
      <c r="BH609" s="468" t="s">
        <v>2938</v>
      </c>
      <c r="BI609" s="468" t="s">
        <v>2937</v>
      </c>
      <c r="BK609" s="468" t="b">
        <v>1</v>
      </c>
      <c r="BL609" s="468" t="b">
        <v>1</v>
      </c>
      <c r="BM609" s="468" t="b">
        <v>1</v>
      </c>
      <c r="BN609" s="468" t="b">
        <v>1</v>
      </c>
      <c r="BO609" s="468" t="b">
        <v>1</v>
      </c>
      <c r="BP609" s="468" t="b">
        <v>1</v>
      </c>
      <c r="BQ609" s="468" t="b">
        <v>1</v>
      </c>
      <c r="BS609" s="466"/>
    </row>
    <row r="610" spans="1:71" s="480" customFormat="1" ht="12" customHeight="1" x14ac:dyDescent="0.2">
      <c r="A610" s="496">
        <v>18238331</v>
      </c>
      <c r="B610" s="497" t="s">
        <v>3511</v>
      </c>
      <c r="C610" s="467" t="s">
        <v>2136</v>
      </c>
      <c r="D610" s="467" t="s">
        <v>1539</v>
      </c>
      <c r="E610" s="705"/>
      <c r="F610" s="467"/>
      <c r="G610" s="467"/>
      <c r="H610" s="468" t="s">
        <v>2937</v>
      </c>
      <c r="I610" s="468" t="s">
        <v>1539</v>
      </c>
      <c r="J610" s="468" t="s">
        <v>2937</v>
      </c>
      <c r="K610" s="468" t="s">
        <v>2937</v>
      </c>
      <c r="L610" s="468" t="s">
        <v>2938</v>
      </c>
      <c r="M610" s="468" t="s">
        <v>2938</v>
      </c>
      <c r="N610" s="468" t="s">
        <v>2937</v>
      </c>
      <c r="O610" s="469"/>
      <c r="P610" s="379">
        <v>2203421.7200000002</v>
      </c>
      <c r="Q610" s="379">
        <v>1983077.72</v>
      </c>
      <c r="R610" s="379">
        <v>1762733.72</v>
      </c>
      <c r="S610" s="379">
        <v>1542389.72</v>
      </c>
      <c r="T610" s="379">
        <v>1322045.72</v>
      </c>
      <c r="U610" s="379">
        <v>1101701.72</v>
      </c>
      <c r="V610" s="379">
        <v>881357.72</v>
      </c>
      <c r="W610" s="379">
        <v>661013.72</v>
      </c>
      <c r="X610" s="379">
        <v>440669.72</v>
      </c>
      <c r="Y610" s="379">
        <v>220325.72</v>
      </c>
      <c r="Z610" s="379">
        <v>0</v>
      </c>
      <c r="AA610" s="379">
        <v>0</v>
      </c>
      <c r="AB610" s="379">
        <v>0</v>
      </c>
      <c r="AC610" s="379"/>
      <c r="AD610" s="379"/>
      <c r="AE610" s="379">
        <v>918085.52833333344</v>
      </c>
      <c r="AF610" s="481" t="s">
        <v>2137</v>
      </c>
      <c r="AG610" s="482"/>
      <c r="AH610" s="471"/>
      <c r="AI610" s="471">
        <v>918085.52833333344</v>
      </c>
      <c r="AJ610" s="471"/>
      <c r="AK610" s="472"/>
      <c r="AL610" s="471">
        <v>918085.52833333344</v>
      </c>
      <c r="AM610" s="473"/>
      <c r="AN610" s="471"/>
      <c r="AO610" s="474">
        <v>0</v>
      </c>
      <c r="AP610" s="475"/>
      <c r="AQ610" s="476">
        <v>0</v>
      </c>
      <c r="AR610" s="471"/>
      <c r="AS610" s="471">
        <v>0</v>
      </c>
      <c r="AT610" s="471"/>
      <c r="AU610" s="471"/>
      <c r="AV610" s="477">
        <v>0</v>
      </c>
      <c r="AW610" s="471"/>
      <c r="AX610" s="471"/>
      <c r="AY610" s="473">
        <v>0</v>
      </c>
      <c r="AZ610" s="478"/>
      <c r="BA610" s="479">
        <v>0</v>
      </c>
      <c r="BC610" s="468" t="s">
        <v>2937</v>
      </c>
      <c r="BD610" s="468" t="s">
        <v>1539</v>
      </c>
      <c r="BE610" s="468" t="s">
        <v>2937</v>
      </c>
      <c r="BF610" s="468" t="s">
        <v>2937</v>
      </c>
      <c r="BG610" s="468" t="s">
        <v>2938</v>
      </c>
      <c r="BH610" s="468" t="s">
        <v>2938</v>
      </c>
      <c r="BI610" s="468" t="s">
        <v>2937</v>
      </c>
      <c r="BK610" s="468" t="b">
        <v>1</v>
      </c>
      <c r="BL610" s="468" t="b">
        <v>1</v>
      </c>
      <c r="BM610" s="468" t="b">
        <v>1</v>
      </c>
      <c r="BN610" s="468" t="b">
        <v>1</v>
      </c>
      <c r="BO610" s="468" t="b">
        <v>1</v>
      </c>
      <c r="BP610" s="468" t="b">
        <v>1</v>
      </c>
      <c r="BQ610" s="468" t="b">
        <v>1</v>
      </c>
      <c r="BS610" s="466"/>
    </row>
    <row r="611" spans="1:71" s="480" customFormat="1" ht="12" customHeight="1" x14ac:dyDescent="0.2">
      <c r="A611" s="496">
        <v>18239001</v>
      </c>
      <c r="B611" s="497" t="s">
        <v>3512</v>
      </c>
      <c r="C611" s="466" t="s">
        <v>2138</v>
      </c>
      <c r="D611" s="467" t="s">
        <v>1542</v>
      </c>
      <c r="E611" s="705"/>
      <c r="F611" s="466"/>
      <c r="G611" s="467"/>
      <c r="H611" s="468" t="s">
        <v>2937</v>
      </c>
      <c r="I611" s="468" t="s">
        <v>2937</v>
      </c>
      <c r="J611" s="468" t="s">
        <v>2937</v>
      </c>
      <c r="K611" s="468" t="s">
        <v>2937</v>
      </c>
      <c r="L611" s="468" t="s">
        <v>1542</v>
      </c>
      <c r="M611" s="468" t="s">
        <v>2938</v>
      </c>
      <c r="N611" s="468" t="s">
        <v>1542</v>
      </c>
      <c r="O611" s="469"/>
      <c r="P611" s="379">
        <v>132835171.86</v>
      </c>
      <c r="Q611" s="379">
        <v>134240654.11000001</v>
      </c>
      <c r="R611" s="379">
        <v>135183530.77000001</v>
      </c>
      <c r="S611" s="379">
        <v>135977617.09999999</v>
      </c>
      <c r="T611" s="379">
        <v>137145000.41999999</v>
      </c>
      <c r="U611" s="379">
        <v>138310041.61000001</v>
      </c>
      <c r="V611" s="379">
        <v>139164942.18000001</v>
      </c>
      <c r="W611" s="379">
        <v>139961533.81999999</v>
      </c>
      <c r="X611" s="379">
        <v>140546987.56</v>
      </c>
      <c r="Y611" s="379">
        <v>140996390.78999999</v>
      </c>
      <c r="Z611" s="379">
        <v>142074020.25</v>
      </c>
      <c r="AA611" s="379">
        <v>144030686.22999999</v>
      </c>
      <c r="AB611" s="379">
        <v>145060999.87</v>
      </c>
      <c r="AC611" s="379"/>
      <c r="AD611" s="379"/>
      <c r="AE611" s="379">
        <v>138881624.22541666</v>
      </c>
      <c r="AF611" s="507"/>
      <c r="AG611" s="508"/>
      <c r="AH611" s="471"/>
      <c r="AI611" s="471"/>
      <c r="AJ611" s="471"/>
      <c r="AK611" s="472"/>
      <c r="AL611" s="471">
        <v>0</v>
      </c>
      <c r="AM611" s="473">
        <v>138881624.22541666</v>
      </c>
      <c r="AN611" s="471"/>
      <c r="AO611" s="474">
        <v>138881624.22541666</v>
      </c>
      <c r="AP611" s="475"/>
      <c r="AQ611" s="476">
        <v>145060999.87</v>
      </c>
      <c r="AR611" s="471"/>
      <c r="AS611" s="471"/>
      <c r="AT611" s="471"/>
      <c r="AU611" s="471"/>
      <c r="AV611" s="477">
        <v>0</v>
      </c>
      <c r="AW611" s="471">
        <v>145060999.87</v>
      </c>
      <c r="AX611" s="471"/>
      <c r="AY611" s="473">
        <v>145060999.87</v>
      </c>
      <c r="AZ611" s="478"/>
      <c r="BA611" s="479">
        <v>0</v>
      </c>
      <c r="BC611" s="468" t="s">
        <v>2937</v>
      </c>
      <c r="BD611" s="468" t="s">
        <v>2937</v>
      </c>
      <c r="BE611" s="468" t="s">
        <v>2937</v>
      </c>
      <c r="BF611" s="468" t="s">
        <v>2937</v>
      </c>
      <c r="BG611" s="468" t="s">
        <v>1542</v>
      </c>
      <c r="BH611" s="468" t="s">
        <v>2938</v>
      </c>
      <c r="BI611" s="468" t="s">
        <v>1542</v>
      </c>
      <c r="BK611" s="468" t="b">
        <v>1</v>
      </c>
      <c r="BL611" s="468" t="b">
        <v>1</v>
      </c>
      <c r="BM611" s="468" t="b">
        <v>1</v>
      </c>
      <c r="BN611" s="468" t="b">
        <v>1</v>
      </c>
      <c r="BO611" s="468" t="b">
        <v>1</v>
      </c>
      <c r="BP611" s="468" t="b">
        <v>1</v>
      </c>
      <c r="BQ611" s="468" t="b">
        <v>1</v>
      </c>
      <c r="BS611" s="466"/>
    </row>
    <row r="612" spans="1:71" s="480" customFormat="1" ht="12" customHeight="1" x14ac:dyDescent="0.2">
      <c r="A612" s="496">
        <v>18239002</v>
      </c>
      <c r="B612" s="497" t="s">
        <v>3513</v>
      </c>
      <c r="C612" s="466" t="s">
        <v>2139</v>
      </c>
      <c r="D612" s="467" t="s">
        <v>1542</v>
      </c>
      <c r="E612" s="705"/>
      <c r="F612" s="466"/>
      <c r="G612" s="467"/>
      <c r="H612" s="468" t="s">
        <v>2937</v>
      </c>
      <c r="I612" s="468" t="s">
        <v>2937</v>
      </c>
      <c r="J612" s="468" t="s">
        <v>2937</v>
      </c>
      <c r="K612" s="468" t="s">
        <v>2937</v>
      </c>
      <c r="L612" s="468" t="s">
        <v>1542</v>
      </c>
      <c r="M612" s="468" t="s">
        <v>2938</v>
      </c>
      <c r="N612" s="468" t="s">
        <v>1542</v>
      </c>
      <c r="O612" s="469"/>
      <c r="P612" s="379">
        <v>37641382.450000003</v>
      </c>
      <c r="Q612" s="379">
        <v>37833418.909999996</v>
      </c>
      <c r="R612" s="379">
        <v>38016063.090000004</v>
      </c>
      <c r="S612" s="379">
        <v>38108182.130000003</v>
      </c>
      <c r="T612" s="379">
        <v>38267561.030000001</v>
      </c>
      <c r="U612" s="379">
        <v>38431828.149999999</v>
      </c>
      <c r="V612" s="379">
        <v>38524005.420000002</v>
      </c>
      <c r="W612" s="379">
        <v>38593530.109999999</v>
      </c>
      <c r="X612" s="379">
        <v>38639869.350000001</v>
      </c>
      <c r="Y612" s="379">
        <v>38688265.530000001</v>
      </c>
      <c r="Z612" s="379">
        <v>39001650.240000002</v>
      </c>
      <c r="AA612" s="379">
        <v>39341949.469999999</v>
      </c>
      <c r="AB612" s="379">
        <v>39545567.119999997</v>
      </c>
      <c r="AC612" s="379"/>
      <c r="AD612" s="379"/>
      <c r="AE612" s="379">
        <v>38503316.517916672</v>
      </c>
      <c r="AF612" s="507" t="s">
        <v>395</v>
      </c>
      <c r="AG612" s="508"/>
      <c r="AH612" s="471"/>
      <c r="AI612" s="471"/>
      <c r="AJ612" s="471"/>
      <c r="AK612" s="472"/>
      <c r="AL612" s="471">
        <v>0</v>
      </c>
      <c r="AM612" s="473">
        <v>38503316.517916672</v>
      </c>
      <c r="AN612" s="471"/>
      <c r="AO612" s="474">
        <v>38503316.517916672</v>
      </c>
      <c r="AP612" s="475"/>
      <c r="AQ612" s="476">
        <v>39545567.119999997</v>
      </c>
      <c r="AR612" s="471"/>
      <c r="AS612" s="471"/>
      <c r="AT612" s="471"/>
      <c r="AU612" s="471"/>
      <c r="AV612" s="477">
        <v>0</v>
      </c>
      <c r="AW612" s="471">
        <v>39545567.119999997</v>
      </c>
      <c r="AX612" s="471"/>
      <c r="AY612" s="473">
        <v>39545567.119999997</v>
      </c>
      <c r="AZ612" s="478"/>
      <c r="BA612" s="479">
        <v>0</v>
      </c>
      <c r="BC612" s="468" t="s">
        <v>2937</v>
      </c>
      <c r="BD612" s="468" t="s">
        <v>2937</v>
      </c>
      <c r="BE612" s="468" t="s">
        <v>2937</v>
      </c>
      <c r="BF612" s="468" t="s">
        <v>2937</v>
      </c>
      <c r="BG612" s="468" t="s">
        <v>1542</v>
      </c>
      <c r="BH612" s="468" t="s">
        <v>2938</v>
      </c>
      <c r="BI612" s="468" t="s">
        <v>1542</v>
      </c>
      <c r="BK612" s="468" t="b">
        <v>1</v>
      </c>
      <c r="BL612" s="468" t="b">
        <v>1</v>
      </c>
      <c r="BM612" s="468" t="b">
        <v>1</v>
      </c>
      <c r="BN612" s="468" t="b">
        <v>1</v>
      </c>
      <c r="BO612" s="468" t="b">
        <v>1</v>
      </c>
      <c r="BP612" s="468" t="b">
        <v>1</v>
      </c>
      <c r="BQ612" s="468" t="b">
        <v>1</v>
      </c>
      <c r="BS612" s="466"/>
    </row>
    <row r="613" spans="1:71" s="480" customFormat="1" ht="12" customHeight="1" x14ac:dyDescent="0.2">
      <c r="A613" s="496">
        <v>18239011</v>
      </c>
      <c r="B613" s="497" t="s">
        <v>3514</v>
      </c>
      <c r="C613" s="466" t="s">
        <v>2140</v>
      </c>
      <c r="D613" s="467" t="s">
        <v>1542</v>
      </c>
      <c r="E613" s="705"/>
      <c r="F613" s="466"/>
      <c r="G613" s="467"/>
      <c r="H613" s="468" t="s">
        <v>2937</v>
      </c>
      <c r="I613" s="468" t="s">
        <v>2937</v>
      </c>
      <c r="J613" s="468" t="s">
        <v>2937</v>
      </c>
      <c r="K613" s="468" t="s">
        <v>2937</v>
      </c>
      <c r="L613" s="468" t="s">
        <v>1542</v>
      </c>
      <c r="M613" s="468" t="s">
        <v>2938</v>
      </c>
      <c r="N613" s="468" t="s">
        <v>1542</v>
      </c>
      <c r="O613" s="469"/>
      <c r="P613" s="379">
        <v>3829893.73</v>
      </c>
      <c r="Q613" s="379">
        <v>3856023.76</v>
      </c>
      <c r="R613" s="379">
        <v>3882026.82</v>
      </c>
      <c r="S613" s="379">
        <v>3899899.32</v>
      </c>
      <c r="T613" s="379">
        <v>3926957.5</v>
      </c>
      <c r="U613" s="379">
        <v>3967827.44</v>
      </c>
      <c r="V613" s="379">
        <v>3983630.17</v>
      </c>
      <c r="W613" s="379">
        <v>4003387.42</v>
      </c>
      <c r="X613" s="379">
        <v>4040898.36</v>
      </c>
      <c r="Y613" s="379">
        <v>4062437.54</v>
      </c>
      <c r="Z613" s="379">
        <v>4088785.84</v>
      </c>
      <c r="AA613" s="379">
        <v>4120987.17</v>
      </c>
      <c r="AB613" s="379">
        <v>4138459.83</v>
      </c>
      <c r="AC613" s="379"/>
      <c r="AD613" s="379"/>
      <c r="AE613" s="379">
        <v>3984753.1766666672</v>
      </c>
      <c r="AF613" s="507"/>
      <c r="AG613" s="508"/>
      <c r="AH613" s="471"/>
      <c r="AI613" s="471"/>
      <c r="AJ613" s="471"/>
      <c r="AK613" s="472"/>
      <c r="AL613" s="471">
        <v>0</v>
      </c>
      <c r="AM613" s="473">
        <v>3984753.1766666672</v>
      </c>
      <c r="AN613" s="471"/>
      <c r="AO613" s="474">
        <v>3984753.1766666672</v>
      </c>
      <c r="AP613" s="475"/>
      <c r="AQ613" s="476">
        <v>4138459.83</v>
      </c>
      <c r="AR613" s="471"/>
      <c r="AS613" s="471"/>
      <c r="AT613" s="471"/>
      <c r="AU613" s="471"/>
      <c r="AV613" s="477">
        <v>0</v>
      </c>
      <c r="AW613" s="471">
        <v>4138459.83</v>
      </c>
      <c r="AX613" s="471"/>
      <c r="AY613" s="473">
        <v>4138459.83</v>
      </c>
      <c r="AZ613" s="478"/>
      <c r="BA613" s="479">
        <v>0</v>
      </c>
      <c r="BC613" s="468" t="s">
        <v>2937</v>
      </c>
      <c r="BD613" s="468" t="s">
        <v>2937</v>
      </c>
      <c r="BE613" s="468" t="s">
        <v>2937</v>
      </c>
      <c r="BF613" s="468" t="s">
        <v>2937</v>
      </c>
      <c r="BG613" s="468" t="s">
        <v>1542</v>
      </c>
      <c r="BH613" s="468" t="s">
        <v>2938</v>
      </c>
      <c r="BI613" s="468" t="s">
        <v>1542</v>
      </c>
      <c r="BK613" s="468" t="b">
        <v>1</v>
      </c>
      <c r="BL613" s="468" t="b">
        <v>1</v>
      </c>
      <c r="BM613" s="468" t="b">
        <v>1</v>
      </c>
      <c r="BN613" s="468" t="b">
        <v>1</v>
      </c>
      <c r="BO613" s="468" t="b">
        <v>1</v>
      </c>
      <c r="BP613" s="468" t="b">
        <v>1</v>
      </c>
      <c r="BQ613" s="468" t="b">
        <v>1</v>
      </c>
      <c r="BS613" s="466"/>
    </row>
    <row r="614" spans="1:71" s="480" customFormat="1" ht="12" customHeight="1" x14ac:dyDescent="0.2">
      <c r="A614" s="496">
        <v>18239012</v>
      </c>
      <c r="B614" s="497" t="s">
        <v>3515</v>
      </c>
      <c r="C614" s="466" t="s">
        <v>2141</v>
      </c>
      <c r="D614" s="467" t="s">
        <v>1542</v>
      </c>
      <c r="E614" s="705"/>
      <c r="F614" s="466"/>
      <c r="G614" s="467"/>
      <c r="H614" s="468" t="s">
        <v>2937</v>
      </c>
      <c r="I614" s="468" t="s">
        <v>2937</v>
      </c>
      <c r="J614" s="468" t="s">
        <v>2937</v>
      </c>
      <c r="K614" s="468" t="s">
        <v>2937</v>
      </c>
      <c r="L614" s="468" t="s">
        <v>1542</v>
      </c>
      <c r="M614" s="468" t="s">
        <v>2938</v>
      </c>
      <c r="N614" s="468" t="s">
        <v>1542</v>
      </c>
      <c r="O614" s="469"/>
      <c r="P614" s="379">
        <v>1468246.07</v>
      </c>
      <c r="Q614" s="379">
        <v>1474778.58</v>
      </c>
      <c r="R614" s="379">
        <v>1481279.34</v>
      </c>
      <c r="S614" s="379">
        <v>1485747.46</v>
      </c>
      <c r="T614" s="379">
        <v>1492512.01</v>
      </c>
      <c r="U614" s="379">
        <v>1502729.5</v>
      </c>
      <c r="V614" s="379">
        <v>1506680.18</v>
      </c>
      <c r="W614" s="379">
        <v>1511619.49</v>
      </c>
      <c r="X614" s="379">
        <v>1520997.22</v>
      </c>
      <c r="Y614" s="379">
        <v>1526382.02</v>
      </c>
      <c r="Z614" s="379">
        <v>1532969.1</v>
      </c>
      <c r="AA614" s="379">
        <v>1541019.43</v>
      </c>
      <c r="AB614" s="379">
        <v>1545387.59</v>
      </c>
      <c r="AC614" s="379"/>
      <c r="AD614" s="379"/>
      <c r="AE614" s="379">
        <v>1506960.93</v>
      </c>
      <c r="AF614" s="507" t="s">
        <v>395</v>
      </c>
      <c r="AG614" s="508"/>
      <c r="AH614" s="471"/>
      <c r="AI614" s="471"/>
      <c r="AJ614" s="471"/>
      <c r="AK614" s="472"/>
      <c r="AL614" s="471">
        <v>0</v>
      </c>
      <c r="AM614" s="473">
        <v>1506960.93</v>
      </c>
      <c r="AN614" s="471"/>
      <c r="AO614" s="474">
        <v>1506960.93</v>
      </c>
      <c r="AP614" s="475"/>
      <c r="AQ614" s="476">
        <v>1545387.59</v>
      </c>
      <c r="AR614" s="471"/>
      <c r="AS614" s="471"/>
      <c r="AT614" s="471"/>
      <c r="AU614" s="471"/>
      <c r="AV614" s="477">
        <v>0</v>
      </c>
      <c r="AW614" s="471">
        <v>1545387.59</v>
      </c>
      <c r="AX614" s="471"/>
      <c r="AY614" s="473">
        <v>1545387.59</v>
      </c>
      <c r="AZ614" s="478"/>
      <c r="BA614" s="479">
        <v>0</v>
      </c>
      <c r="BC614" s="468" t="s">
        <v>2937</v>
      </c>
      <c r="BD614" s="468" t="s">
        <v>2937</v>
      </c>
      <c r="BE614" s="468" t="s">
        <v>2937</v>
      </c>
      <c r="BF614" s="468" t="s">
        <v>2937</v>
      </c>
      <c r="BG614" s="468" t="s">
        <v>1542</v>
      </c>
      <c r="BH614" s="468" t="s">
        <v>2938</v>
      </c>
      <c r="BI614" s="468" t="s">
        <v>1542</v>
      </c>
      <c r="BK614" s="468" t="b">
        <v>1</v>
      </c>
      <c r="BL614" s="468" t="b">
        <v>1</v>
      </c>
      <c r="BM614" s="468" t="b">
        <v>1</v>
      </c>
      <c r="BN614" s="468" t="b">
        <v>1</v>
      </c>
      <c r="BO614" s="468" t="b">
        <v>1</v>
      </c>
      <c r="BP614" s="468" t="b">
        <v>1</v>
      </c>
      <c r="BQ614" s="468" t="b">
        <v>1</v>
      </c>
      <c r="BS614" s="466"/>
    </row>
    <row r="615" spans="1:71" s="480" customFormat="1" ht="12" customHeight="1" x14ac:dyDescent="0.2">
      <c r="A615" s="496">
        <v>18239021</v>
      </c>
      <c r="B615" s="497" t="s">
        <v>3516</v>
      </c>
      <c r="C615" s="466" t="s">
        <v>2142</v>
      </c>
      <c r="D615" s="467" t="s">
        <v>1542</v>
      </c>
      <c r="E615" s="705"/>
      <c r="F615" s="466"/>
      <c r="G615" s="467"/>
      <c r="H615" s="468" t="s">
        <v>2937</v>
      </c>
      <c r="I615" s="468" t="s">
        <v>2937</v>
      </c>
      <c r="J615" s="468" t="s">
        <v>2937</v>
      </c>
      <c r="K615" s="468" t="s">
        <v>2937</v>
      </c>
      <c r="L615" s="468" t="s">
        <v>1542</v>
      </c>
      <c r="M615" s="468" t="s">
        <v>2938</v>
      </c>
      <c r="N615" s="468" t="s">
        <v>1542</v>
      </c>
      <c r="O615" s="469"/>
      <c r="P615" s="379">
        <v>30209143.25</v>
      </c>
      <c r="Q615" s="379">
        <v>30447324.210000001</v>
      </c>
      <c r="R615" s="379">
        <v>30663581.539999999</v>
      </c>
      <c r="S615" s="379">
        <v>30911589.530000001</v>
      </c>
      <c r="T615" s="379">
        <v>31111661.59</v>
      </c>
      <c r="U615" s="379">
        <v>31440532.789999999</v>
      </c>
      <c r="V615" s="379">
        <v>31618335.149999999</v>
      </c>
      <c r="W615" s="379">
        <v>31864124.219999999</v>
      </c>
      <c r="X615" s="379">
        <v>32139505.68</v>
      </c>
      <c r="Y615" s="379">
        <v>32494436.18</v>
      </c>
      <c r="Z615" s="379">
        <v>32955476.829999998</v>
      </c>
      <c r="AA615" s="379">
        <v>33193751.140000001</v>
      </c>
      <c r="AB615" s="379">
        <v>33421097.800000001</v>
      </c>
      <c r="AC615" s="379"/>
      <c r="AD615" s="379"/>
      <c r="AE615" s="379">
        <v>31721286.615416661</v>
      </c>
      <c r="AF615" s="507"/>
      <c r="AG615" s="508"/>
      <c r="AH615" s="471"/>
      <c r="AI615" s="471"/>
      <c r="AJ615" s="471"/>
      <c r="AK615" s="472"/>
      <c r="AL615" s="471">
        <v>0</v>
      </c>
      <c r="AM615" s="473">
        <v>31721286.615416661</v>
      </c>
      <c r="AN615" s="471"/>
      <c r="AO615" s="474">
        <v>31721286.615416661</v>
      </c>
      <c r="AP615" s="475"/>
      <c r="AQ615" s="476">
        <v>33421097.800000001</v>
      </c>
      <c r="AR615" s="471"/>
      <c r="AS615" s="471"/>
      <c r="AT615" s="471"/>
      <c r="AU615" s="471"/>
      <c r="AV615" s="477">
        <v>0</v>
      </c>
      <c r="AW615" s="471">
        <v>33421097.800000001</v>
      </c>
      <c r="AX615" s="471"/>
      <c r="AY615" s="473">
        <v>33421097.800000001</v>
      </c>
      <c r="AZ615" s="478"/>
      <c r="BA615" s="479">
        <v>0</v>
      </c>
      <c r="BC615" s="468" t="s">
        <v>2937</v>
      </c>
      <c r="BD615" s="468" t="s">
        <v>2937</v>
      </c>
      <c r="BE615" s="468" t="s">
        <v>2937</v>
      </c>
      <c r="BF615" s="468" t="s">
        <v>2937</v>
      </c>
      <c r="BG615" s="468" t="s">
        <v>1542</v>
      </c>
      <c r="BH615" s="468" t="s">
        <v>2938</v>
      </c>
      <c r="BI615" s="468" t="s">
        <v>1542</v>
      </c>
      <c r="BK615" s="468" t="b">
        <v>1</v>
      </c>
      <c r="BL615" s="468" t="b">
        <v>1</v>
      </c>
      <c r="BM615" s="468" t="b">
        <v>1</v>
      </c>
      <c r="BN615" s="468" t="b">
        <v>1</v>
      </c>
      <c r="BO615" s="468" t="b">
        <v>1</v>
      </c>
      <c r="BP615" s="468" t="b">
        <v>1</v>
      </c>
      <c r="BQ615" s="468" t="b">
        <v>1</v>
      </c>
      <c r="BS615" s="466"/>
    </row>
    <row r="616" spans="1:71" s="480" customFormat="1" ht="12" customHeight="1" x14ac:dyDescent="0.2">
      <c r="A616" s="496">
        <v>18239022</v>
      </c>
      <c r="B616" s="497" t="s">
        <v>3517</v>
      </c>
      <c r="C616" s="466" t="s">
        <v>2143</v>
      </c>
      <c r="D616" s="467" t="s">
        <v>1542</v>
      </c>
      <c r="E616" s="705"/>
      <c r="F616" s="466"/>
      <c r="G616" s="467"/>
      <c r="H616" s="468" t="s">
        <v>2937</v>
      </c>
      <c r="I616" s="468" t="s">
        <v>2937</v>
      </c>
      <c r="J616" s="468" t="s">
        <v>2937</v>
      </c>
      <c r="K616" s="468" t="s">
        <v>2937</v>
      </c>
      <c r="L616" s="468" t="s">
        <v>1542</v>
      </c>
      <c r="M616" s="468" t="s">
        <v>2938</v>
      </c>
      <c r="N616" s="468" t="s">
        <v>1542</v>
      </c>
      <c r="O616" s="469"/>
      <c r="P616" s="379">
        <v>11175560.99</v>
      </c>
      <c r="Q616" s="379">
        <v>11235106.23</v>
      </c>
      <c r="R616" s="379">
        <v>11289170.560000001</v>
      </c>
      <c r="S616" s="379">
        <v>11351172.560000001</v>
      </c>
      <c r="T616" s="379">
        <v>11401190.58</v>
      </c>
      <c r="U616" s="379">
        <v>11483408.380000001</v>
      </c>
      <c r="V616" s="379">
        <v>11527858.970000001</v>
      </c>
      <c r="W616" s="379">
        <v>11589306.24</v>
      </c>
      <c r="X616" s="379">
        <v>11658151.6</v>
      </c>
      <c r="Y616" s="379">
        <v>11746884.23</v>
      </c>
      <c r="Z616" s="379">
        <v>11862144.390000001</v>
      </c>
      <c r="AA616" s="379">
        <v>11921712.970000001</v>
      </c>
      <c r="AB616" s="379">
        <v>11978549.630000001</v>
      </c>
      <c r="AC616" s="379"/>
      <c r="AD616" s="379"/>
      <c r="AE616" s="379">
        <v>11553596.834999999</v>
      </c>
      <c r="AF616" s="507" t="s">
        <v>395</v>
      </c>
      <c r="AG616" s="508"/>
      <c r="AH616" s="471"/>
      <c r="AI616" s="471"/>
      <c r="AJ616" s="471"/>
      <c r="AK616" s="472"/>
      <c r="AL616" s="471">
        <v>0</v>
      </c>
      <c r="AM616" s="473">
        <v>11553596.834999999</v>
      </c>
      <c r="AN616" s="471"/>
      <c r="AO616" s="474">
        <v>11553596.834999999</v>
      </c>
      <c r="AP616" s="475"/>
      <c r="AQ616" s="476">
        <v>11978549.630000001</v>
      </c>
      <c r="AR616" s="471"/>
      <c r="AS616" s="471"/>
      <c r="AT616" s="471"/>
      <c r="AU616" s="471"/>
      <c r="AV616" s="477">
        <v>0</v>
      </c>
      <c r="AW616" s="471">
        <v>11978549.630000001</v>
      </c>
      <c r="AX616" s="471"/>
      <c r="AY616" s="473">
        <v>11978549.630000001</v>
      </c>
      <c r="AZ616" s="478"/>
      <c r="BA616" s="479">
        <v>0</v>
      </c>
      <c r="BC616" s="468" t="s">
        <v>2937</v>
      </c>
      <c r="BD616" s="468" t="s">
        <v>2937</v>
      </c>
      <c r="BE616" s="468" t="s">
        <v>2937</v>
      </c>
      <c r="BF616" s="468" t="s">
        <v>2937</v>
      </c>
      <c r="BG616" s="468" t="s">
        <v>1542</v>
      </c>
      <c r="BH616" s="468" t="s">
        <v>2938</v>
      </c>
      <c r="BI616" s="468" t="s">
        <v>1542</v>
      </c>
      <c r="BK616" s="468" t="b">
        <v>1</v>
      </c>
      <c r="BL616" s="468" t="b">
        <v>1</v>
      </c>
      <c r="BM616" s="468" t="b">
        <v>1</v>
      </c>
      <c r="BN616" s="468" t="b">
        <v>1</v>
      </c>
      <c r="BO616" s="468" t="b">
        <v>1</v>
      </c>
      <c r="BP616" s="468" t="b">
        <v>1</v>
      </c>
      <c r="BQ616" s="468" t="b">
        <v>1</v>
      </c>
      <c r="BS616" s="466"/>
    </row>
    <row r="617" spans="1:71" s="480" customFormat="1" ht="12" customHeight="1" x14ac:dyDescent="0.2">
      <c r="A617" s="516">
        <v>18239023</v>
      </c>
      <c r="B617" s="517" t="s">
        <v>3518</v>
      </c>
      <c r="C617" s="466" t="s">
        <v>2144</v>
      </c>
      <c r="D617" s="467" t="s">
        <v>1542</v>
      </c>
      <c r="E617" s="705" t="s">
        <v>930</v>
      </c>
      <c r="F617" s="466"/>
      <c r="G617" s="467"/>
      <c r="H617" s="468" t="s">
        <v>2937</v>
      </c>
      <c r="I617" s="468" t="s">
        <v>2937</v>
      </c>
      <c r="J617" s="468" t="s">
        <v>2937</v>
      </c>
      <c r="K617" s="468" t="s">
        <v>2937</v>
      </c>
      <c r="L617" s="468" t="s">
        <v>1542</v>
      </c>
      <c r="M617" s="468" t="s">
        <v>2938</v>
      </c>
      <c r="N617" s="468" t="s">
        <v>1542</v>
      </c>
      <c r="O617" s="500"/>
      <c r="P617" s="379">
        <v>-36775.72</v>
      </c>
      <c r="Q617" s="379">
        <v>0</v>
      </c>
      <c r="R617" s="379">
        <v>0</v>
      </c>
      <c r="S617" s="379">
        <v>0</v>
      </c>
      <c r="T617" s="379">
        <v>0</v>
      </c>
      <c r="U617" s="379">
        <v>0</v>
      </c>
      <c r="V617" s="379">
        <v>0</v>
      </c>
      <c r="W617" s="379">
        <v>0</v>
      </c>
      <c r="X617" s="379">
        <v>0</v>
      </c>
      <c r="Y617" s="379">
        <v>0</v>
      </c>
      <c r="Z617" s="379">
        <v>0</v>
      </c>
      <c r="AA617" s="379">
        <v>0</v>
      </c>
      <c r="AB617" s="379">
        <v>0</v>
      </c>
      <c r="AC617" s="379"/>
      <c r="AD617" s="379"/>
      <c r="AE617" s="379">
        <v>-1532.3216666666667</v>
      </c>
      <c r="AF617" s="507"/>
      <c r="AG617" s="508"/>
      <c r="AH617" s="471"/>
      <c r="AI617" s="471"/>
      <c r="AJ617" s="471"/>
      <c r="AK617" s="472"/>
      <c r="AL617" s="471">
        <v>0</v>
      </c>
      <c r="AM617" s="473">
        <v>-1532.3216666666667</v>
      </c>
      <c r="AN617" s="471"/>
      <c r="AO617" s="474">
        <v>-1532.3216666666667</v>
      </c>
      <c r="AP617" s="471"/>
      <c r="AQ617" s="476">
        <v>0</v>
      </c>
      <c r="AR617" s="471"/>
      <c r="AS617" s="471"/>
      <c r="AT617" s="471"/>
      <c r="AU617" s="471"/>
      <c r="AV617" s="477">
        <v>0</v>
      </c>
      <c r="AW617" s="471">
        <v>0</v>
      </c>
      <c r="AX617" s="471"/>
      <c r="AY617" s="473">
        <v>0</v>
      </c>
      <c r="AZ617" s="478"/>
      <c r="BA617" s="479">
        <v>0</v>
      </c>
      <c r="BC617" s="468" t="s">
        <v>2937</v>
      </c>
      <c r="BD617" s="468" t="s">
        <v>2937</v>
      </c>
      <c r="BE617" s="468" t="s">
        <v>2937</v>
      </c>
      <c r="BF617" s="468" t="s">
        <v>2937</v>
      </c>
      <c r="BG617" s="468" t="s">
        <v>1542</v>
      </c>
      <c r="BH617" s="468" t="s">
        <v>2938</v>
      </c>
      <c r="BI617" s="468" t="s">
        <v>1542</v>
      </c>
      <c r="BK617" s="468" t="b">
        <v>1</v>
      </c>
      <c r="BL617" s="468" t="b">
        <v>1</v>
      </c>
      <c r="BM617" s="468" t="b">
        <v>1</v>
      </c>
      <c r="BN617" s="468" t="b">
        <v>1</v>
      </c>
      <c r="BO617" s="468" t="b">
        <v>1</v>
      </c>
      <c r="BP617" s="468" t="b">
        <v>1</v>
      </c>
      <c r="BQ617" s="468" t="b">
        <v>1</v>
      </c>
      <c r="BS617" s="466"/>
    </row>
    <row r="618" spans="1:71" s="480" customFormat="1" ht="12" customHeight="1" x14ac:dyDescent="0.2">
      <c r="A618" s="496">
        <v>18239031</v>
      </c>
      <c r="B618" s="497" t="s">
        <v>3519</v>
      </c>
      <c r="C618" s="466" t="s">
        <v>2145</v>
      </c>
      <c r="D618" s="467" t="s">
        <v>1542</v>
      </c>
      <c r="E618" s="705"/>
      <c r="F618" s="466"/>
      <c r="G618" s="467"/>
      <c r="H618" s="468" t="s">
        <v>2937</v>
      </c>
      <c r="I618" s="468" t="s">
        <v>2937</v>
      </c>
      <c r="J618" s="468" t="s">
        <v>2937</v>
      </c>
      <c r="K618" s="468" t="s">
        <v>2937</v>
      </c>
      <c r="L618" s="468" t="s">
        <v>1542</v>
      </c>
      <c r="M618" s="468" t="s">
        <v>2938</v>
      </c>
      <c r="N618" s="468" t="s">
        <v>1542</v>
      </c>
      <c r="O618" s="469"/>
      <c r="P618" s="379">
        <v>-166874208.84</v>
      </c>
      <c r="Q618" s="379">
        <v>-168544002.08000001</v>
      </c>
      <c r="R618" s="379">
        <v>-169729139.13</v>
      </c>
      <c r="S618" s="379">
        <v>-170789105.94999999</v>
      </c>
      <c r="T618" s="379">
        <v>-172091692.87</v>
      </c>
      <c r="U618" s="379">
        <v>-173718401.84</v>
      </c>
      <c r="V618" s="379">
        <v>-174766907.5</v>
      </c>
      <c r="W618" s="379">
        <v>-175829045.46000001</v>
      </c>
      <c r="X618" s="379">
        <v>-176727391.59999999</v>
      </c>
      <c r="Y618" s="379">
        <v>-177553264.50999999</v>
      </c>
      <c r="Z618" s="379">
        <v>-179118282.91999999</v>
      </c>
      <c r="AA618" s="379">
        <v>-181345424.53999999</v>
      </c>
      <c r="AB618" s="379">
        <v>-182620557.5</v>
      </c>
      <c r="AC618" s="379"/>
      <c r="AD618" s="379"/>
      <c r="AE618" s="379">
        <v>-174580003.46416667</v>
      </c>
      <c r="AF618" s="507"/>
      <c r="AG618" s="508"/>
      <c r="AH618" s="471"/>
      <c r="AI618" s="471"/>
      <c r="AJ618" s="471"/>
      <c r="AK618" s="472"/>
      <c r="AL618" s="471">
        <v>0</v>
      </c>
      <c r="AM618" s="473">
        <v>-174580003.46416667</v>
      </c>
      <c r="AN618" s="471"/>
      <c r="AO618" s="474">
        <v>-174580003.46416667</v>
      </c>
      <c r="AP618" s="475"/>
      <c r="AQ618" s="476">
        <v>-182620557.5</v>
      </c>
      <c r="AR618" s="471"/>
      <c r="AS618" s="471"/>
      <c r="AT618" s="471"/>
      <c r="AU618" s="471"/>
      <c r="AV618" s="477">
        <v>0</v>
      </c>
      <c r="AW618" s="471">
        <v>-182620557.5</v>
      </c>
      <c r="AX618" s="471"/>
      <c r="AY618" s="473">
        <v>-182620557.5</v>
      </c>
      <c r="AZ618" s="478"/>
      <c r="BA618" s="479">
        <v>0</v>
      </c>
      <c r="BC618" s="468" t="s">
        <v>2937</v>
      </c>
      <c r="BD618" s="468" t="s">
        <v>2937</v>
      </c>
      <c r="BE618" s="468" t="s">
        <v>2937</v>
      </c>
      <c r="BF618" s="468" t="s">
        <v>2937</v>
      </c>
      <c r="BG618" s="468" t="s">
        <v>1542</v>
      </c>
      <c r="BH618" s="468" t="s">
        <v>2938</v>
      </c>
      <c r="BI618" s="468" t="s">
        <v>1542</v>
      </c>
      <c r="BK618" s="468" t="b">
        <v>1</v>
      </c>
      <c r="BL618" s="468" t="b">
        <v>1</v>
      </c>
      <c r="BM618" s="468" t="b">
        <v>1</v>
      </c>
      <c r="BN618" s="468" t="b">
        <v>1</v>
      </c>
      <c r="BO618" s="468" t="b">
        <v>1</v>
      </c>
      <c r="BP618" s="468" t="b">
        <v>1</v>
      </c>
      <c r="BQ618" s="468" t="b">
        <v>1</v>
      </c>
      <c r="BS618" s="466"/>
    </row>
    <row r="619" spans="1:71" s="480" customFormat="1" ht="12" customHeight="1" x14ac:dyDescent="0.2">
      <c r="A619" s="496">
        <v>18239032</v>
      </c>
      <c r="B619" s="497" t="s">
        <v>3520</v>
      </c>
      <c r="C619" s="466" t="s">
        <v>2146</v>
      </c>
      <c r="D619" s="467" t="s">
        <v>1542</v>
      </c>
      <c r="E619" s="705"/>
      <c r="F619" s="466"/>
      <c r="G619" s="467"/>
      <c r="H619" s="468" t="s">
        <v>2937</v>
      </c>
      <c r="I619" s="468" t="s">
        <v>2937</v>
      </c>
      <c r="J619" s="468" t="s">
        <v>2937</v>
      </c>
      <c r="K619" s="468" t="s">
        <v>2937</v>
      </c>
      <c r="L619" s="468" t="s">
        <v>1542</v>
      </c>
      <c r="M619" s="468" t="s">
        <v>2938</v>
      </c>
      <c r="N619" s="468" t="s">
        <v>1542</v>
      </c>
      <c r="O619" s="469"/>
      <c r="P619" s="379">
        <v>-50285189.509999998</v>
      </c>
      <c r="Q619" s="379">
        <v>-50543303.719999999</v>
      </c>
      <c r="R619" s="379">
        <v>-50786512.990000002</v>
      </c>
      <c r="S619" s="379">
        <v>-50945102.149999999</v>
      </c>
      <c r="T619" s="379">
        <v>-51161263.619999997</v>
      </c>
      <c r="U619" s="379">
        <v>-51417966.030000001</v>
      </c>
      <c r="V619" s="379">
        <v>-51558544.57</v>
      </c>
      <c r="W619" s="379">
        <v>-51694455.840000004</v>
      </c>
      <c r="X619" s="379">
        <v>-51819018.170000002</v>
      </c>
      <c r="Y619" s="379">
        <v>-51961531.780000001</v>
      </c>
      <c r="Z619" s="379">
        <v>-52396763.729999997</v>
      </c>
      <c r="AA619" s="379">
        <v>-52804681.869999997</v>
      </c>
      <c r="AB619" s="379">
        <v>-53069504.340000004</v>
      </c>
      <c r="AC619" s="379"/>
      <c r="AD619" s="379"/>
      <c r="AE619" s="379">
        <v>-51563874.282916673</v>
      </c>
      <c r="AF619" s="507" t="s">
        <v>395</v>
      </c>
      <c r="AG619" s="508"/>
      <c r="AH619" s="471"/>
      <c r="AI619" s="471"/>
      <c r="AJ619" s="471"/>
      <c r="AK619" s="472"/>
      <c r="AL619" s="471">
        <v>0</v>
      </c>
      <c r="AM619" s="473">
        <v>-51563874.282916673</v>
      </c>
      <c r="AN619" s="471"/>
      <c r="AO619" s="474">
        <v>-51563874.282916673</v>
      </c>
      <c r="AP619" s="475"/>
      <c r="AQ619" s="476">
        <v>-53069504.340000004</v>
      </c>
      <c r="AR619" s="471"/>
      <c r="AS619" s="471"/>
      <c r="AT619" s="471"/>
      <c r="AU619" s="471"/>
      <c r="AV619" s="477">
        <v>0</v>
      </c>
      <c r="AW619" s="471">
        <v>-53069504.340000004</v>
      </c>
      <c r="AX619" s="471"/>
      <c r="AY619" s="473">
        <v>-53069504.340000004</v>
      </c>
      <c r="AZ619" s="478"/>
      <c r="BA619" s="479">
        <v>0</v>
      </c>
      <c r="BC619" s="468" t="s">
        <v>2937</v>
      </c>
      <c r="BD619" s="468" t="s">
        <v>2937</v>
      </c>
      <c r="BE619" s="468" t="s">
        <v>2937</v>
      </c>
      <c r="BF619" s="468" t="s">
        <v>2937</v>
      </c>
      <c r="BG619" s="468" t="s">
        <v>1542</v>
      </c>
      <c r="BH619" s="468" t="s">
        <v>2938</v>
      </c>
      <c r="BI619" s="468" t="s">
        <v>1542</v>
      </c>
      <c r="BK619" s="468" t="b">
        <v>1</v>
      </c>
      <c r="BL619" s="468" t="b">
        <v>1</v>
      </c>
      <c r="BM619" s="468" t="b">
        <v>1</v>
      </c>
      <c r="BN619" s="468" t="b">
        <v>1</v>
      </c>
      <c r="BO619" s="468" t="b">
        <v>1</v>
      </c>
      <c r="BP619" s="468" t="b">
        <v>1</v>
      </c>
      <c r="BQ619" s="468" t="b">
        <v>1</v>
      </c>
      <c r="BS619" s="466"/>
    </row>
    <row r="620" spans="1:71" s="480" customFormat="1" ht="12" customHeight="1" x14ac:dyDescent="0.2">
      <c r="A620" s="498">
        <v>18239042</v>
      </c>
      <c r="B620" s="499" t="s">
        <v>3521</v>
      </c>
      <c r="C620" s="483" t="s">
        <v>2147</v>
      </c>
      <c r="D620" s="484" t="s">
        <v>1542</v>
      </c>
      <c r="E620" s="730"/>
      <c r="F620" s="501">
        <v>43070</v>
      </c>
      <c r="G620" s="484"/>
      <c r="H620" s="486" t="s">
        <v>2937</v>
      </c>
      <c r="I620" s="486" t="s">
        <v>2937</v>
      </c>
      <c r="J620" s="486" t="s">
        <v>2937</v>
      </c>
      <c r="K620" s="486" t="s">
        <v>2937</v>
      </c>
      <c r="L620" s="486" t="s">
        <v>1542</v>
      </c>
      <c r="M620" s="486" t="s">
        <v>2938</v>
      </c>
      <c r="N620" s="486" t="s">
        <v>1542</v>
      </c>
      <c r="O620" s="487"/>
      <c r="P620" s="381">
        <v>71687912.319999993</v>
      </c>
      <c r="Q620" s="381">
        <v>70484704.260000005</v>
      </c>
      <c r="R620" s="381">
        <v>69281496.200000003</v>
      </c>
      <c r="S620" s="381">
        <v>68078288.140000001</v>
      </c>
      <c r="T620" s="381">
        <v>66875080.079999998</v>
      </c>
      <c r="U620" s="381">
        <v>65671872.020000003</v>
      </c>
      <c r="V620" s="381">
        <v>64468663.960000001</v>
      </c>
      <c r="W620" s="381">
        <v>63265455.899999999</v>
      </c>
      <c r="X620" s="381">
        <v>62062247.840000004</v>
      </c>
      <c r="Y620" s="381">
        <v>60859039.780000001</v>
      </c>
      <c r="Z620" s="381">
        <v>59655831.719999999</v>
      </c>
      <c r="AA620" s="381">
        <v>58452623.659999996</v>
      </c>
      <c r="AB620" s="381">
        <v>57249415.600000001</v>
      </c>
      <c r="AC620" s="381"/>
      <c r="AD620" s="381"/>
      <c r="AE620" s="381">
        <v>64468663.960000001</v>
      </c>
      <c r="AF620" s="512"/>
      <c r="AG620" s="513"/>
      <c r="AH620" s="490"/>
      <c r="AI620" s="490"/>
      <c r="AJ620" s="490"/>
      <c r="AK620" s="491"/>
      <c r="AL620" s="490">
        <v>0</v>
      </c>
      <c r="AM620" s="492">
        <v>64468663.960000001</v>
      </c>
      <c r="AN620" s="490"/>
      <c r="AO620" s="493">
        <v>64468663.960000001</v>
      </c>
      <c r="AP620" s="490"/>
      <c r="AQ620" s="494">
        <v>57249415.600000001</v>
      </c>
      <c r="AR620" s="490"/>
      <c r="AS620" s="490"/>
      <c r="AT620" s="490"/>
      <c r="AU620" s="490"/>
      <c r="AV620" s="495">
        <v>0</v>
      </c>
      <c r="AW620" s="490">
        <v>57249415.600000001</v>
      </c>
      <c r="AX620" s="490"/>
      <c r="AY620" s="492">
        <v>57249415.600000001</v>
      </c>
      <c r="AZ620" s="731"/>
      <c r="BA620" s="479">
        <v>0</v>
      </c>
      <c r="BC620" s="486" t="s">
        <v>2937</v>
      </c>
      <c r="BD620" s="486" t="s">
        <v>2937</v>
      </c>
      <c r="BE620" s="486" t="s">
        <v>2937</v>
      </c>
      <c r="BF620" s="468" t="s">
        <v>2937</v>
      </c>
      <c r="BG620" s="468" t="s">
        <v>1542</v>
      </c>
      <c r="BH620" s="468" t="s">
        <v>2938</v>
      </c>
      <c r="BI620" s="468" t="s">
        <v>1542</v>
      </c>
      <c r="BK620" s="468" t="b">
        <v>1</v>
      </c>
      <c r="BL620" s="468" t="b">
        <v>1</v>
      </c>
      <c r="BM620" s="468" t="b">
        <v>1</v>
      </c>
      <c r="BN620" s="468" t="b">
        <v>1</v>
      </c>
      <c r="BO620" s="468" t="b">
        <v>1</v>
      </c>
      <c r="BP620" s="468" t="b">
        <v>1</v>
      </c>
      <c r="BQ620" s="468" t="b">
        <v>1</v>
      </c>
      <c r="BS620" s="466"/>
    </row>
    <row r="621" spans="1:71" s="480" customFormat="1" ht="12" customHeight="1" x14ac:dyDescent="0.2">
      <c r="A621" s="516">
        <v>18239043</v>
      </c>
      <c r="B621" s="517" t="s">
        <v>3522</v>
      </c>
      <c r="C621" s="466" t="s">
        <v>2148</v>
      </c>
      <c r="D621" s="467" t="s">
        <v>1541</v>
      </c>
      <c r="E621" s="705"/>
      <c r="F621" s="466"/>
      <c r="G621" s="467"/>
      <c r="H621" s="468" t="s">
        <v>2937</v>
      </c>
      <c r="I621" s="468" t="s">
        <v>2937</v>
      </c>
      <c r="J621" s="468" t="s">
        <v>2937</v>
      </c>
      <c r="K621" s="468" t="s">
        <v>1541</v>
      </c>
      <c r="L621" s="468" t="s">
        <v>2938</v>
      </c>
      <c r="M621" s="468" t="s">
        <v>2938</v>
      </c>
      <c r="N621" s="468" t="s">
        <v>2937</v>
      </c>
      <c r="O621" s="500"/>
      <c r="P621" s="379">
        <v>0</v>
      </c>
      <c r="Q621" s="379">
        <v>0</v>
      </c>
      <c r="R621" s="379">
        <v>0</v>
      </c>
      <c r="S621" s="379">
        <v>0</v>
      </c>
      <c r="T621" s="379">
        <v>0</v>
      </c>
      <c r="U621" s="379">
        <v>0</v>
      </c>
      <c r="V621" s="379">
        <v>0</v>
      </c>
      <c r="W621" s="379">
        <v>0</v>
      </c>
      <c r="X621" s="379">
        <v>0</v>
      </c>
      <c r="Y621" s="379">
        <v>0</v>
      </c>
      <c r="Z621" s="379">
        <v>0</v>
      </c>
      <c r="AA621" s="379">
        <v>0</v>
      </c>
      <c r="AB621" s="379">
        <v>0</v>
      </c>
      <c r="AC621" s="379"/>
      <c r="AD621" s="379"/>
      <c r="AE621" s="379">
        <v>0</v>
      </c>
      <c r="AF621" s="507"/>
      <c r="AG621" s="508"/>
      <c r="AH621" s="471"/>
      <c r="AI621" s="471"/>
      <c r="AJ621" s="471"/>
      <c r="AK621" s="472">
        <v>0</v>
      </c>
      <c r="AL621" s="471">
        <v>0</v>
      </c>
      <c r="AM621" s="473"/>
      <c r="AN621" s="471"/>
      <c r="AO621" s="474">
        <v>0</v>
      </c>
      <c r="AP621" s="471"/>
      <c r="AQ621" s="476">
        <v>0</v>
      </c>
      <c r="AR621" s="471"/>
      <c r="AS621" s="471"/>
      <c r="AT621" s="471"/>
      <c r="AU621" s="471">
        <v>0</v>
      </c>
      <c r="AV621" s="477">
        <v>0</v>
      </c>
      <c r="AW621" s="471"/>
      <c r="AX621" s="471"/>
      <c r="AY621" s="473">
        <v>0</v>
      </c>
      <c r="AZ621" s="478" t="s">
        <v>2910</v>
      </c>
      <c r="BA621" s="479">
        <v>0</v>
      </c>
      <c r="BC621" s="468" t="s">
        <v>2937</v>
      </c>
      <c r="BD621" s="468" t="s">
        <v>2937</v>
      </c>
      <c r="BE621" s="468" t="s">
        <v>2937</v>
      </c>
      <c r="BF621" s="468" t="s">
        <v>1541</v>
      </c>
      <c r="BG621" s="468" t="s">
        <v>2938</v>
      </c>
      <c r="BH621" s="468" t="s">
        <v>2938</v>
      </c>
      <c r="BI621" s="468" t="s">
        <v>2937</v>
      </c>
      <c r="BK621" s="468" t="b">
        <v>1</v>
      </c>
      <c r="BL621" s="468" t="b">
        <v>1</v>
      </c>
      <c r="BM621" s="468" t="b">
        <v>1</v>
      </c>
      <c r="BN621" s="468" t="b">
        <v>1</v>
      </c>
      <c r="BO621" s="468" t="b">
        <v>1</v>
      </c>
      <c r="BP621" s="468" t="b">
        <v>1</v>
      </c>
      <c r="BQ621" s="468" t="b">
        <v>1</v>
      </c>
      <c r="BS621" s="466"/>
    </row>
    <row r="622" spans="1:71" s="480" customFormat="1" ht="12" customHeight="1" x14ac:dyDescent="0.2">
      <c r="A622" s="496">
        <v>18239061</v>
      </c>
      <c r="B622" s="497" t="s">
        <v>3523</v>
      </c>
      <c r="C622" s="466" t="s">
        <v>2149</v>
      </c>
      <c r="D622" s="467" t="s">
        <v>1541</v>
      </c>
      <c r="E622" s="705"/>
      <c r="F622" s="466"/>
      <c r="G622" s="467"/>
      <c r="H622" s="468" t="s">
        <v>2937</v>
      </c>
      <c r="I622" s="468" t="s">
        <v>2937</v>
      </c>
      <c r="J622" s="468" t="s">
        <v>2937</v>
      </c>
      <c r="K622" s="468" t="s">
        <v>1541</v>
      </c>
      <c r="L622" s="468" t="s">
        <v>2938</v>
      </c>
      <c r="M622" s="468" t="s">
        <v>2938</v>
      </c>
      <c r="N622" s="468" t="s">
        <v>2937</v>
      </c>
      <c r="O622" s="469"/>
      <c r="P622" s="379">
        <v>1121936</v>
      </c>
      <c r="Q622" s="379">
        <v>1134405</v>
      </c>
      <c r="R622" s="379">
        <v>1145667</v>
      </c>
      <c r="S622" s="379">
        <v>1158136</v>
      </c>
      <c r="T622" s="379">
        <v>1170827</v>
      </c>
      <c r="U622" s="379">
        <v>1183941</v>
      </c>
      <c r="V622" s="379">
        <v>1196632</v>
      </c>
      <c r="W622" s="379">
        <v>1210392</v>
      </c>
      <c r="X622" s="379">
        <v>1224152</v>
      </c>
      <c r="Y622" s="379">
        <v>1237468</v>
      </c>
      <c r="Z622" s="379">
        <v>1252020</v>
      </c>
      <c r="AA622" s="379">
        <v>1266102</v>
      </c>
      <c r="AB622" s="379">
        <v>1280654</v>
      </c>
      <c r="AC622" s="379"/>
      <c r="AD622" s="379"/>
      <c r="AE622" s="379">
        <v>1198419.75</v>
      </c>
      <c r="AF622" s="507"/>
      <c r="AG622" s="508"/>
      <c r="AH622" s="471"/>
      <c r="AI622" s="471"/>
      <c r="AJ622" s="471"/>
      <c r="AK622" s="472">
        <v>1198419.75</v>
      </c>
      <c r="AL622" s="471">
        <v>1198419.75</v>
      </c>
      <c r="AM622" s="473"/>
      <c r="AN622" s="471"/>
      <c r="AO622" s="474">
        <v>0</v>
      </c>
      <c r="AP622" s="475"/>
      <c r="AQ622" s="476">
        <v>1280654</v>
      </c>
      <c r="AR622" s="471"/>
      <c r="AS622" s="471"/>
      <c r="AT622" s="471"/>
      <c r="AU622" s="471">
        <v>1280654</v>
      </c>
      <c r="AV622" s="477">
        <v>1280654</v>
      </c>
      <c r="AW622" s="471"/>
      <c r="AX622" s="471"/>
      <c r="AY622" s="473">
        <v>0</v>
      </c>
      <c r="AZ622" s="478" t="s">
        <v>2921</v>
      </c>
      <c r="BA622" s="479">
        <v>0</v>
      </c>
      <c r="BC622" s="468" t="s">
        <v>2937</v>
      </c>
      <c r="BD622" s="468" t="s">
        <v>2937</v>
      </c>
      <c r="BE622" s="468" t="s">
        <v>2937</v>
      </c>
      <c r="BF622" s="468" t="s">
        <v>1541</v>
      </c>
      <c r="BG622" s="468" t="s">
        <v>2938</v>
      </c>
      <c r="BH622" s="468" t="s">
        <v>2938</v>
      </c>
      <c r="BI622" s="468" t="s">
        <v>2937</v>
      </c>
      <c r="BK622" s="468" t="b">
        <v>1</v>
      </c>
      <c r="BL622" s="468" t="b">
        <v>1</v>
      </c>
      <c r="BM622" s="468" t="b">
        <v>1</v>
      </c>
      <c r="BN622" s="468" t="b">
        <v>1</v>
      </c>
      <c r="BO622" s="468" t="b">
        <v>1</v>
      </c>
      <c r="BP622" s="468" t="b">
        <v>1</v>
      </c>
      <c r="BQ622" s="468" t="b">
        <v>1</v>
      </c>
      <c r="BS622" s="466"/>
    </row>
    <row r="623" spans="1:71" s="480" customFormat="1" ht="12" customHeight="1" x14ac:dyDescent="0.2">
      <c r="A623" s="496">
        <v>18239081</v>
      </c>
      <c r="B623" s="497" t="s">
        <v>3524</v>
      </c>
      <c r="C623" s="466" t="s">
        <v>2150</v>
      </c>
      <c r="D623" s="467" t="s">
        <v>1541</v>
      </c>
      <c r="E623" s="705"/>
      <c r="F623" s="466"/>
      <c r="G623" s="467"/>
      <c r="H623" s="468" t="s">
        <v>2937</v>
      </c>
      <c r="I623" s="468" t="s">
        <v>2937</v>
      </c>
      <c r="J623" s="468" t="s">
        <v>2937</v>
      </c>
      <c r="K623" s="468" t="s">
        <v>1541</v>
      </c>
      <c r="L623" s="468" t="s">
        <v>2938</v>
      </c>
      <c r="M623" s="468" t="s">
        <v>2938</v>
      </c>
      <c r="N623" s="468" t="s">
        <v>2937</v>
      </c>
      <c r="O623" s="469"/>
      <c r="P623" s="379">
        <v>4257903.24</v>
      </c>
      <c r="Q623" s="379">
        <v>2938695.09</v>
      </c>
      <c r="R623" s="379">
        <v>1710834.27</v>
      </c>
      <c r="S623" s="379">
        <v>521071.93</v>
      </c>
      <c r="T623" s="379">
        <v>0</v>
      </c>
      <c r="U623" s="379">
        <v>0</v>
      </c>
      <c r="V623" s="379">
        <v>0</v>
      </c>
      <c r="W623" s="379">
        <v>0</v>
      </c>
      <c r="X623" s="379">
        <v>0</v>
      </c>
      <c r="Y623" s="379">
        <v>0</v>
      </c>
      <c r="Z623" s="379">
        <v>0</v>
      </c>
      <c r="AA623" s="379">
        <v>0</v>
      </c>
      <c r="AB623" s="379">
        <v>0</v>
      </c>
      <c r="AC623" s="379"/>
      <c r="AD623" s="379"/>
      <c r="AE623" s="379">
        <v>608296.07583333331</v>
      </c>
      <c r="AF623" s="507"/>
      <c r="AG623" s="508"/>
      <c r="AH623" s="471"/>
      <c r="AI623" s="471"/>
      <c r="AJ623" s="471"/>
      <c r="AK623" s="472">
        <v>608296.07583333331</v>
      </c>
      <c r="AL623" s="471">
        <v>608296.07583333331</v>
      </c>
      <c r="AM623" s="473"/>
      <c r="AN623" s="471"/>
      <c r="AO623" s="474">
        <v>0</v>
      </c>
      <c r="AP623" s="475"/>
      <c r="AQ623" s="476">
        <v>0</v>
      </c>
      <c r="AR623" s="471"/>
      <c r="AS623" s="471"/>
      <c r="AT623" s="471"/>
      <c r="AU623" s="471">
        <v>0</v>
      </c>
      <c r="AV623" s="477">
        <v>0</v>
      </c>
      <c r="AW623" s="471"/>
      <c r="AX623" s="471"/>
      <c r="AY623" s="473">
        <v>0</v>
      </c>
      <c r="AZ623" s="478" t="s">
        <v>2923</v>
      </c>
      <c r="BA623" s="479">
        <v>0</v>
      </c>
      <c r="BC623" s="468" t="s">
        <v>2937</v>
      </c>
      <c r="BD623" s="468" t="s">
        <v>2937</v>
      </c>
      <c r="BE623" s="468" t="s">
        <v>2937</v>
      </c>
      <c r="BF623" s="468" t="s">
        <v>1541</v>
      </c>
      <c r="BG623" s="468" t="s">
        <v>2938</v>
      </c>
      <c r="BH623" s="468" t="s">
        <v>2938</v>
      </c>
      <c r="BI623" s="468" t="s">
        <v>2937</v>
      </c>
      <c r="BK623" s="468" t="b">
        <v>1</v>
      </c>
      <c r="BL623" s="468" t="b">
        <v>1</v>
      </c>
      <c r="BM623" s="468" t="b">
        <v>1</v>
      </c>
      <c r="BN623" s="468" t="b">
        <v>1</v>
      </c>
      <c r="BO623" s="468" t="b">
        <v>1</v>
      </c>
      <c r="BP623" s="468" t="b">
        <v>1</v>
      </c>
      <c r="BQ623" s="468" t="b">
        <v>1</v>
      </c>
      <c r="BS623" s="466"/>
    </row>
    <row r="624" spans="1:71" s="480" customFormat="1" ht="12" customHeight="1" x14ac:dyDescent="0.2">
      <c r="A624" s="496">
        <v>18239082</v>
      </c>
      <c r="B624" s="497" t="s">
        <v>3525</v>
      </c>
      <c r="C624" s="765" t="s">
        <v>2151</v>
      </c>
      <c r="D624" s="467" t="s">
        <v>1541</v>
      </c>
      <c r="E624" s="705"/>
      <c r="F624" s="765"/>
      <c r="G624" s="467"/>
      <c r="H624" s="468" t="s">
        <v>2937</v>
      </c>
      <c r="I624" s="468" t="s">
        <v>2937</v>
      </c>
      <c r="J624" s="468" t="s">
        <v>2937</v>
      </c>
      <c r="K624" s="468" t="s">
        <v>1541</v>
      </c>
      <c r="L624" s="468" t="s">
        <v>2938</v>
      </c>
      <c r="M624" s="468" t="s">
        <v>2938</v>
      </c>
      <c r="N624" s="468" t="s">
        <v>2937</v>
      </c>
      <c r="O624" s="469"/>
      <c r="P624" s="379">
        <v>12049034.529999999</v>
      </c>
      <c r="Q624" s="379">
        <v>8728972.4700000007</v>
      </c>
      <c r="R624" s="379">
        <v>5269192.04</v>
      </c>
      <c r="S624" s="379">
        <v>2340214.02</v>
      </c>
      <c r="T624" s="379">
        <v>266403.78000000003</v>
      </c>
      <c r="U624" s="379">
        <v>45565283.369999997</v>
      </c>
      <c r="V624" s="379">
        <v>44116788.560000002</v>
      </c>
      <c r="W624" s="379">
        <v>43102177.770000003</v>
      </c>
      <c r="X624" s="379">
        <v>42116154.130000003</v>
      </c>
      <c r="Y624" s="379">
        <v>40728027.520000003</v>
      </c>
      <c r="Z624" s="379">
        <v>37407785.479999997</v>
      </c>
      <c r="AA624" s="379">
        <v>32556567.489999998</v>
      </c>
      <c r="AB624" s="379">
        <v>25754332.780000001</v>
      </c>
      <c r="AC624" s="379"/>
      <c r="AD624" s="379"/>
      <c r="AE624" s="379">
        <v>26758270.857083339</v>
      </c>
      <c r="AF624" s="507"/>
      <c r="AG624" s="508"/>
      <c r="AH624" s="471"/>
      <c r="AI624" s="471"/>
      <c r="AJ624" s="471"/>
      <c r="AK624" s="472">
        <v>26758270.857083339</v>
      </c>
      <c r="AL624" s="471">
        <v>26758270.857083339</v>
      </c>
      <c r="AM624" s="473"/>
      <c r="AN624" s="471"/>
      <c r="AO624" s="474">
        <v>0</v>
      </c>
      <c r="AP624" s="475"/>
      <c r="AQ624" s="476">
        <v>25754332.780000001</v>
      </c>
      <c r="AR624" s="471"/>
      <c r="AS624" s="471"/>
      <c r="AT624" s="471"/>
      <c r="AU624" s="471">
        <v>25754332.780000001</v>
      </c>
      <c r="AV624" s="477">
        <v>25754332.780000001</v>
      </c>
      <c r="AW624" s="471"/>
      <c r="AX624" s="471"/>
      <c r="AY624" s="473">
        <v>0</v>
      </c>
      <c r="AZ624" s="478" t="s">
        <v>2923</v>
      </c>
      <c r="BA624" s="479">
        <v>0</v>
      </c>
      <c r="BC624" s="468" t="s">
        <v>2937</v>
      </c>
      <c r="BD624" s="468" t="s">
        <v>2937</v>
      </c>
      <c r="BE624" s="468" t="s">
        <v>2937</v>
      </c>
      <c r="BF624" s="468" t="s">
        <v>1541</v>
      </c>
      <c r="BG624" s="468" t="s">
        <v>2938</v>
      </c>
      <c r="BH624" s="468" t="s">
        <v>2938</v>
      </c>
      <c r="BI624" s="468" t="s">
        <v>2937</v>
      </c>
      <c r="BK624" s="468" t="b">
        <v>1</v>
      </c>
      <c r="BL624" s="468" t="b">
        <v>1</v>
      </c>
      <c r="BM624" s="468" t="b">
        <v>1</v>
      </c>
      <c r="BN624" s="468" t="b">
        <v>1</v>
      </c>
      <c r="BO624" s="468" t="b">
        <v>1</v>
      </c>
      <c r="BP624" s="468" t="b">
        <v>1</v>
      </c>
      <c r="BQ624" s="468" t="b">
        <v>1</v>
      </c>
      <c r="BS624" s="466"/>
    </row>
    <row r="625" spans="1:71" s="480" customFormat="1" ht="12" customHeight="1" x14ac:dyDescent="0.2">
      <c r="A625" s="496">
        <v>18239091</v>
      </c>
      <c r="B625" s="497" t="s">
        <v>3526</v>
      </c>
      <c r="C625" s="765" t="s">
        <v>2152</v>
      </c>
      <c r="D625" s="467" t="s">
        <v>1541</v>
      </c>
      <c r="E625" s="705"/>
      <c r="F625" s="765"/>
      <c r="G625" s="467"/>
      <c r="H625" s="468" t="s">
        <v>2937</v>
      </c>
      <c r="I625" s="468" t="s">
        <v>2937</v>
      </c>
      <c r="J625" s="468" t="s">
        <v>2937</v>
      </c>
      <c r="K625" s="468" t="s">
        <v>1541</v>
      </c>
      <c r="L625" s="468" t="s">
        <v>2938</v>
      </c>
      <c r="M625" s="468" t="s">
        <v>2938</v>
      </c>
      <c r="N625" s="468" t="s">
        <v>2937</v>
      </c>
      <c r="O625" s="469"/>
      <c r="P625" s="379">
        <v>4071075.57</v>
      </c>
      <c r="Q625" s="379">
        <v>0</v>
      </c>
      <c r="R625" s="379">
        <v>0</v>
      </c>
      <c r="S625" s="379">
        <v>0</v>
      </c>
      <c r="T625" s="379">
        <v>0</v>
      </c>
      <c r="U625" s="379">
        <v>0</v>
      </c>
      <c r="V625" s="379">
        <v>0</v>
      </c>
      <c r="W625" s="379">
        <v>0</v>
      </c>
      <c r="X625" s="379">
        <v>0</v>
      </c>
      <c r="Y625" s="379">
        <v>0</v>
      </c>
      <c r="Z625" s="379">
        <v>0</v>
      </c>
      <c r="AA625" s="379">
        <v>0</v>
      </c>
      <c r="AB625" s="379">
        <v>0</v>
      </c>
      <c r="AC625" s="379"/>
      <c r="AD625" s="379"/>
      <c r="AE625" s="379">
        <v>169628.14874999999</v>
      </c>
      <c r="AF625" s="507"/>
      <c r="AG625" s="508"/>
      <c r="AH625" s="471"/>
      <c r="AI625" s="471"/>
      <c r="AJ625" s="471"/>
      <c r="AK625" s="472">
        <v>169628.14874999999</v>
      </c>
      <c r="AL625" s="471">
        <v>169628.14874999999</v>
      </c>
      <c r="AM625" s="473"/>
      <c r="AN625" s="471"/>
      <c r="AO625" s="474">
        <v>0</v>
      </c>
      <c r="AP625" s="475"/>
      <c r="AQ625" s="476">
        <v>0</v>
      </c>
      <c r="AR625" s="471"/>
      <c r="AS625" s="471"/>
      <c r="AT625" s="471"/>
      <c r="AU625" s="471">
        <v>0</v>
      </c>
      <c r="AV625" s="477">
        <v>0</v>
      </c>
      <c r="AW625" s="471"/>
      <c r="AX625" s="471"/>
      <c r="AY625" s="473">
        <v>0</v>
      </c>
      <c r="AZ625" s="478" t="s">
        <v>2923</v>
      </c>
      <c r="BA625" s="479">
        <v>0</v>
      </c>
      <c r="BC625" s="468" t="s">
        <v>2937</v>
      </c>
      <c r="BD625" s="468" t="s">
        <v>2937</v>
      </c>
      <c r="BE625" s="468" t="s">
        <v>2937</v>
      </c>
      <c r="BF625" s="468" t="s">
        <v>1541</v>
      </c>
      <c r="BG625" s="468" t="s">
        <v>2938</v>
      </c>
      <c r="BH625" s="468" t="s">
        <v>2938</v>
      </c>
      <c r="BI625" s="468" t="s">
        <v>2937</v>
      </c>
      <c r="BK625" s="468" t="b">
        <v>1</v>
      </c>
      <c r="BL625" s="468" t="b">
        <v>1</v>
      </c>
      <c r="BM625" s="468" t="b">
        <v>1</v>
      </c>
      <c r="BN625" s="468" t="b">
        <v>1</v>
      </c>
      <c r="BO625" s="468" t="b">
        <v>1</v>
      </c>
      <c r="BP625" s="468" t="b">
        <v>1</v>
      </c>
      <c r="BQ625" s="468" t="b">
        <v>1</v>
      </c>
      <c r="BS625" s="466"/>
    </row>
    <row r="626" spans="1:71" s="480" customFormat="1" ht="12" customHeight="1" x14ac:dyDescent="0.2">
      <c r="A626" s="496">
        <v>18239092</v>
      </c>
      <c r="B626" s="497" t="s">
        <v>3527</v>
      </c>
      <c r="C626" s="466" t="s">
        <v>2153</v>
      </c>
      <c r="D626" s="467" t="s">
        <v>1541</v>
      </c>
      <c r="E626" s="705"/>
      <c r="F626" s="466"/>
      <c r="G626" s="467"/>
      <c r="H626" s="468" t="s">
        <v>2937</v>
      </c>
      <c r="I626" s="468" t="s">
        <v>2937</v>
      </c>
      <c r="J626" s="468" t="s">
        <v>2937</v>
      </c>
      <c r="K626" s="468" t="s">
        <v>1541</v>
      </c>
      <c r="L626" s="468" t="s">
        <v>2938</v>
      </c>
      <c r="M626" s="468" t="s">
        <v>2938</v>
      </c>
      <c r="N626" s="468" t="s">
        <v>2937</v>
      </c>
      <c r="O626" s="469"/>
      <c r="P626" s="379">
        <v>9277910.6300000008</v>
      </c>
      <c r="Q626" s="379">
        <v>0</v>
      </c>
      <c r="R626" s="379">
        <v>0</v>
      </c>
      <c r="S626" s="379">
        <v>0</v>
      </c>
      <c r="T626" s="379">
        <v>0</v>
      </c>
      <c r="U626" s="379">
        <v>0</v>
      </c>
      <c r="V626" s="379">
        <v>0</v>
      </c>
      <c r="W626" s="379">
        <v>0</v>
      </c>
      <c r="X626" s="379">
        <v>0</v>
      </c>
      <c r="Y626" s="379">
        <v>0</v>
      </c>
      <c r="Z626" s="379">
        <v>0</v>
      </c>
      <c r="AA626" s="379">
        <v>0</v>
      </c>
      <c r="AB626" s="379">
        <v>0</v>
      </c>
      <c r="AC626" s="379"/>
      <c r="AD626" s="379"/>
      <c r="AE626" s="379">
        <v>386579.60958333337</v>
      </c>
      <c r="AF626" s="507"/>
      <c r="AG626" s="508"/>
      <c r="AH626" s="471"/>
      <c r="AI626" s="471"/>
      <c r="AJ626" s="471"/>
      <c r="AK626" s="472">
        <v>386579.60958333337</v>
      </c>
      <c r="AL626" s="471">
        <v>386579.60958333337</v>
      </c>
      <c r="AM626" s="473"/>
      <c r="AN626" s="471"/>
      <c r="AO626" s="474">
        <v>0</v>
      </c>
      <c r="AP626" s="475"/>
      <c r="AQ626" s="476">
        <v>0</v>
      </c>
      <c r="AR626" s="471"/>
      <c r="AS626" s="471"/>
      <c r="AT626" s="471"/>
      <c r="AU626" s="471">
        <v>0</v>
      </c>
      <c r="AV626" s="477">
        <v>0</v>
      </c>
      <c r="AW626" s="471"/>
      <c r="AX626" s="471"/>
      <c r="AY626" s="473">
        <v>0</v>
      </c>
      <c r="AZ626" s="478" t="s">
        <v>2923</v>
      </c>
      <c r="BA626" s="479">
        <v>0</v>
      </c>
      <c r="BC626" s="468" t="s">
        <v>2937</v>
      </c>
      <c r="BD626" s="468" t="s">
        <v>2937</v>
      </c>
      <c r="BE626" s="468" t="s">
        <v>2937</v>
      </c>
      <c r="BF626" s="468" t="s">
        <v>1541</v>
      </c>
      <c r="BG626" s="468" t="s">
        <v>2938</v>
      </c>
      <c r="BH626" s="468" t="s">
        <v>2938</v>
      </c>
      <c r="BI626" s="468" t="s">
        <v>2937</v>
      </c>
      <c r="BK626" s="468" t="b">
        <v>1</v>
      </c>
      <c r="BL626" s="468" t="b">
        <v>1</v>
      </c>
      <c r="BM626" s="468" t="b">
        <v>1</v>
      </c>
      <c r="BN626" s="468" t="b">
        <v>1</v>
      </c>
      <c r="BO626" s="468" t="b">
        <v>1</v>
      </c>
      <c r="BP626" s="468" t="b">
        <v>1</v>
      </c>
      <c r="BQ626" s="468" t="b">
        <v>1</v>
      </c>
      <c r="BS626" s="466"/>
    </row>
    <row r="627" spans="1:71" s="480" customFormat="1" ht="12" customHeight="1" x14ac:dyDescent="0.2">
      <c r="A627" s="496">
        <v>18239101</v>
      </c>
      <c r="B627" s="497" t="s">
        <v>3528</v>
      </c>
      <c r="C627" s="765" t="s">
        <v>2154</v>
      </c>
      <c r="D627" s="467" t="s">
        <v>1541</v>
      </c>
      <c r="E627" s="705"/>
      <c r="F627" s="765"/>
      <c r="G627" s="467"/>
      <c r="H627" s="468" t="s">
        <v>2937</v>
      </c>
      <c r="I627" s="468" t="s">
        <v>2937</v>
      </c>
      <c r="J627" s="468" t="s">
        <v>2937</v>
      </c>
      <c r="K627" s="468" t="s">
        <v>1541</v>
      </c>
      <c r="L627" s="468" t="s">
        <v>2938</v>
      </c>
      <c r="M627" s="468" t="s">
        <v>2938</v>
      </c>
      <c r="N627" s="468" t="s">
        <v>2937</v>
      </c>
      <c r="O627" s="469"/>
      <c r="P627" s="379">
        <v>0</v>
      </c>
      <c r="Q627" s="379">
        <v>0</v>
      </c>
      <c r="R627" s="379">
        <v>0</v>
      </c>
      <c r="S627" s="379">
        <v>0</v>
      </c>
      <c r="T627" s="379">
        <v>0</v>
      </c>
      <c r="U627" s="379">
        <v>0</v>
      </c>
      <c r="V627" s="379">
        <v>0</v>
      </c>
      <c r="W627" s="379">
        <v>0</v>
      </c>
      <c r="X627" s="379">
        <v>0</v>
      </c>
      <c r="Y627" s="379">
        <v>0</v>
      </c>
      <c r="Z627" s="379">
        <v>0</v>
      </c>
      <c r="AA627" s="379">
        <v>0</v>
      </c>
      <c r="AB627" s="379">
        <v>0</v>
      </c>
      <c r="AC627" s="379"/>
      <c r="AD627" s="379"/>
      <c r="AE627" s="379">
        <v>0</v>
      </c>
      <c r="AF627" s="507"/>
      <c r="AG627" s="508"/>
      <c r="AH627" s="471"/>
      <c r="AI627" s="471"/>
      <c r="AJ627" s="471"/>
      <c r="AK627" s="472">
        <v>0</v>
      </c>
      <c r="AL627" s="471">
        <v>0</v>
      </c>
      <c r="AM627" s="473"/>
      <c r="AN627" s="471"/>
      <c r="AO627" s="474">
        <v>0</v>
      </c>
      <c r="AP627" s="475"/>
      <c r="AQ627" s="476">
        <v>0</v>
      </c>
      <c r="AR627" s="471"/>
      <c r="AS627" s="471"/>
      <c r="AT627" s="471"/>
      <c r="AU627" s="471">
        <v>0</v>
      </c>
      <c r="AV627" s="477">
        <v>0</v>
      </c>
      <c r="AW627" s="471"/>
      <c r="AX627" s="471"/>
      <c r="AY627" s="473">
        <v>0</v>
      </c>
      <c r="AZ627" s="478" t="s">
        <v>2923</v>
      </c>
      <c r="BA627" s="479">
        <v>0</v>
      </c>
      <c r="BC627" s="468" t="s">
        <v>2937</v>
      </c>
      <c r="BD627" s="468" t="s">
        <v>2937</v>
      </c>
      <c r="BE627" s="468" t="s">
        <v>2937</v>
      </c>
      <c r="BF627" s="468" t="s">
        <v>1541</v>
      </c>
      <c r="BG627" s="468" t="s">
        <v>2938</v>
      </c>
      <c r="BH627" s="468" t="s">
        <v>2938</v>
      </c>
      <c r="BI627" s="468" t="s">
        <v>2937</v>
      </c>
      <c r="BK627" s="468" t="b">
        <v>1</v>
      </c>
      <c r="BL627" s="468" t="b">
        <v>1</v>
      </c>
      <c r="BM627" s="468" t="b">
        <v>1</v>
      </c>
      <c r="BN627" s="468" t="b">
        <v>1</v>
      </c>
      <c r="BO627" s="468" t="b">
        <v>1</v>
      </c>
      <c r="BP627" s="468" t="b">
        <v>1</v>
      </c>
      <c r="BQ627" s="468" t="b">
        <v>1</v>
      </c>
      <c r="BS627" s="466"/>
    </row>
    <row r="628" spans="1:71" s="480" customFormat="1" ht="12" customHeight="1" x14ac:dyDescent="0.2">
      <c r="A628" s="496">
        <v>18239111</v>
      </c>
      <c r="B628" s="497" t="s">
        <v>3529</v>
      </c>
      <c r="C628" s="765" t="s">
        <v>2155</v>
      </c>
      <c r="D628" s="467" t="s">
        <v>1541</v>
      </c>
      <c r="E628" s="705"/>
      <c r="F628" s="765"/>
      <c r="G628" s="467"/>
      <c r="H628" s="468" t="s">
        <v>2937</v>
      </c>
      <c r="I628" s="468" t="s">
        <v>2937</v>
      </c>
      <c r="J628" s="468" t="s">
        <v>2937</v>
      </c>
      <c r="K628" s="468" t="s">
        <v>1541</v>
      </c>
      <c r="L628" s="468" t="s">
        <v>2938</v>
      </c>
      <c r="M628" s="468" t="s">
        <v>2938</v>
      </c>
      <c r="N628" s="468" t="s">
        <v>2937</v>
      </c>
      <c r="O628" s="469"/>
      <c r="P628" s="379">
        <v>0</v>
      </c>
      <c r="Q628" s="379">
        <v>0</v>
      </c>
      <c r="R628" s="379">
        <v>0</v>
      </c>
      <c r="S628" s="379">
        <v>0</v>
      </c>
      <c r="T628" s="379">
        <v>0</v>
      </c>
      <c r="U628" s="379">
        <v>0</v>
      </c>
      <c r="V628" s="379">
        <v>0</v>
      </c>
      <c r="W628" s="379">
        <v>0</v>
      </c>
      <c r="X628" s="379">
        <v>0</v>
      </c>
      <c r="Y628" s="379">
        <v>0</v>
      </c>
      <c r="Z628" s="379">
        <v>0</v>
      </c>
      <c r="AA628" s="379">
        <v>0</v>
      </c>
      <c r="AB628" s="379">
        <v>0</v>
      </c>
      <c r="AC628" s="379"/>
      <c r="AD628" s="379"/>
      <c r="AE628" s="379">
        <v>0</v>
      </c>
      <c r="AF628" s="507"/>
      <c r="AG628" s="508"/>
      <c r="AH628" s="471"/>
      <c r="AI628" s="471"/>
      <c r="AJ628" s="471"/>
      <c r="AK628" s="472">
        <v>0</v>
      </c>
      <c r="AL628" s="471">
        <v>0</v>
      </c>
      <c r="AM628" s="473"/>
      <c r="AN628" s="471"/>
      <c r="AO628" s="474">
        <v>0</v>
      </c>
      <c r="AP628" s="475"/>
      <c r="AQ628" s="476">
        <v>0</v>
      </c>
      <c r="AR628" s="471"/>
      <c r="AS628" s="471"/>
      <c r="AT628" s="471"/>
      <c r="AU628" s="471">
        <v>0</v>
      </c>
      <c r="AV628" s="477">
        <v>0</v>
      </c>
      <c r="AW628" s="471"/>
      <c r="AX628" s="471"/>
      <c r="AY628" s="473">
        <v>0</v>
      </c>
      <c r="AZ628" s="478" t="s">
        <v>2923</v>
      </c>
      <c r="BA628" s="479">
        <v>0</v>
      </c>
      <c r="BC628" s="468" t="s">
        <v>2937</v>
      </c>
      <c r="BD628" s="468" t="s">
        <v>2937</v>
      </c>
      <c r="BE628" s="468" t="s">
        <v>2937</v>
      </c>
      <c r="BF628" s="468" t="s">
        <v>1541</v>
      </c>
      <c r="BG628" s="468" t="s">
        <v>2938</v>
      </c>
      <c r="BH628" s="468" t="s">
        <v>2938</v>
      </c>
      <c r="BI628" s="468" t="s">
        <v>2937</v>
      </c>
      <c r="BK628" s="468" t="b">
        <v>1</v>
      </c>
      <c r="BL628" s="468" t="b">
        <v>1</v>
      </c>
      <c r="BM628" s="468" t="b">
        <v>1</v>
      </c>
      <c r="BN628" s="468" t="b">
        <v>1</v>
      </c>
      <c r="BO628" s="468" t="b">
        <v>1</v>
      </c>
      <c r="BP628" s="468" t="b">
        <v>1</v>
      </c>
      <c r="BQ628" s="468" t="b">
        <v>1</v>
      </c>
      <c r="BS628" s="466"/>
    </row>
    <row r="629" spans="1:71" s="480" customFormat="1" ht="12" customHeight="1" x14ac:dyDescent="0.2">
      <c r="A629" s="518">
        <v>18239121</v>
      </c>
      <c r="B629" s="519" t="s">
        <v>3530</v>
      </c>
      <c r="C629" s="519" t="s">
        <v>2156</v>
      </c>
      <c r="D629" s="467" t="s">
        <v>1541</v>
      </c>
      <c r="E629" s="705"/>
      <c r="F629" s="519"/>
      <c r="G629" s="467"/>
      <c r="H629" s="468" t="s">
        <v>2937</v>
      </c>
      <c r="I629" s="468" t="s">
        <v>2937</v>
      </c>
      <c r="J629" s="468" t="s">
        <v>2937</v>
      </c>
      <c r="K629" s="468" t="s">
        <v>1541</v>
      </c>
      <c r="L629" s="468" t="s">
        <v>2938</v>
      </c>
      <c r="M629" s="468" t="s">
        <v>2938</v>
      </c>
      <c r="N629" s="468" t="s">
        <v>2937</v>
      </c>
      <c r="O629" s="469"/>
      <c r="P629" s="379">
        <v>2058382</v>
      </c>
      <c r="Q629" s="379">
        <v>2058382</v>
      </c>
      <c r="R629" s="379">
        <v>2058382</v>
      </c>
      <c r="S629" s="379">
        <v>2058382</v>
      </c>
      <c r="T629" s="379">
        <v>2058382</v>
      </c>
      <c r="U629" s="379">
        <v>2058382</v>
      </c>
      <c r="V629" s="379">
        <v>2058382</v>
      </c>
      <c r="W629" s="379">
        <v>2058382</v>
      </c>
      <c r="X629" s="379">
        <v>2058382</v>
      </c>
      <c r="Y629" s="379">
        <v>2058382</v>
      </c>
      <c r="Z629" s="379">
        <v>2058382</v>
      </c>
      <c r="AA629" s="379">
        <v>2058382</v>
      </c>
      <c r="AB629" s="379">
        <v>2058382</v>
      </c>
      <c r="AC629" s="379"/>
      <c r="AD629" s="379"/>
      <c r="AE629" s="379">
        <v>2058382</v>
      </c>
      <c r="AF629" s="481"/>
      <c r="AG629" s="482"/>
      <c r="AH629" s="471"/>
      <c r="AI629" s="471"/>
      <c r="AJ629" s="471"/>
      <c r="AK629" s="472">
        <v>2058382</v>
      </c>
      <c r="AL629" s="471">
        <v>2058382</v>
      </c>
      <c r="AM629" s="473"/>
      <c r="AN629" s="471"/>
      <c r="AO629" s="474">
        <v>0</v>
      </c>
      <c r="AP629" s="475"/>
      <c r="AQ629" s="476">
        <v>2058382</v>
      </c>
      <c r="AR629" s="471"/>
      <c r="AS629" s="471"/>
      <c r="AT629" s="471"/>
      <c r="AU629" s="471">
        <v>2058382</v>
      </c>
      <c r="AV629" s="477">
        <v>2058382</v>
      </c>
      <c r="AW629" s="471"/>
      <c r="AX629" s="471"/>
      <c r="AY629" s="473">
        <v>0</v>
      </c>
      <c r="AZ629" s="478" t="s">
        <v>2916</v>
      </c>
      <c r="BA629" s="479">
        <v>0</v>
      </c>
      <c r="BC629" s="468" t="s">
        <v>2937</v>
      </c>
      <c r="BD629" s="468" t="s">
        <v>2937</v>
      </c>
      <c r="BE629" s="468" t="s">
        <v>2937</v>
      </c>
      <c r="BF629" s="468" t="s">
        <v>1541</v>
      </c>
      <c r="BG629" s="468" t="s">
        <v>2938</v>
      </c>
      <c r="BH629" s="468" t="s">
        <v>2938</v>
      </c>
      <c r="BI629" s="468" t="s">
        <v>2937</v>
      </c>
      <c r="BK629" s="468" t="b">
        <v>1</v>
      </c>
      <c r="BL629" s="468" t="b">
        <v>1</v>
      </c>
      <c r="BM629" s="468" t="b">
        <v>1</v>
      </c>
      <c r="BN629" s="468" t="b">
        <v>1</v>
      </c>
      <c r="BO629" s="468" t="b">
        <v>1</v>
      </c>
      <c r="BP629" s="468" t="b">
        <v>1</v>
      </c>
      <c r="BQ629" s="468" t="b">
        <v>1</v>
      </c>
      <c r="BS629" s="466"/>
    </row>
    <row r="630" spans="1:71" s="480" customFormat="1" ht="12" customHeight="1" x14ac:dyDescent="0.2">
      <c r="A630" s="518">
        <v>18239131</v>
      </c>
      <c r="B630" s="519" t="s">
        <v>3531</v>
      </c>
      <c r="C630" s="519" t="s">
        <v>2157</v>
      </c>
      <c r="D630" s="467" t="s">
        <v>1541</v>
      </c>
      <c r="E630" s="705"/>
      <c r="F630" s="519"/>
      <c r="G630" s="467"/>
      <c r="H630" s="468" t="s">
        <v>2937</v>
      </c>
      <c r="I630" s="468" t="s">
        <v>2937</v>
      </c>
      <c r="J630" s="468" t="s">
        <v>2937</v>
      </c>
      <c r="K630" s="468" t="s">
        <v>1541</v>
      </c>
      <c r="L630" s="468" t="s">
        <v>2938</v>
      </c>
      <c r="M630" s="468" t="s">
        <v>2938</v>
      </c>
      <c r="N630" s="468" t="s">
        <v>2937</v>
      </c>
      <c r="O630" s="469"/>
      <c r="P630" s="379">
        <v>-2058382</v>
      </c>
      <c r="Q630" s="379">
        <v>-2058382</v>
      </c>
      <c r="R630" s="379">
        <v>-2058382</v>
      </c>
      <c r="S630" s="379">
        <v>-2058382</v>
      </c>
      <c r="T630" s="379">
        <v>-2058382</v>
      </c>
      <c r="U630" s="379">
        <v>-2058382</v>
      </c>
      <c r="V630" s="379">
        <v>-2058382</v>
      </c>
      <c r="W630" s="379">
        <v>-2058382</v>
      </c>
      <c r="X630" s="379">
        <v>-2058382</v>
      </c>
      <c r="Y630" s="379">
        <v>-2058382</v>
      </c>
      <c r="Z630" s="379">
        <v>-2058382</v>
      </c>
      <c r="AA630" s="379">
        <v>-2058382</v>
      </c>
      <c r="AB630" s="379">
        <v>-2058382</v>
      </c>
      <c r="AC630" s="379"/>
      <c r="AD630" s="379"/>
      <c r="AE630" s="379">
        <v>-2058382</v>
      </c>
      <c r="AF630" s="481"/>
      <c r="AG630" s="482"/>
      <c r="AH630" s="471"/>
      <c r="AI630" s="471"/>
      <c r="AJ630" s="471"/>
      <c r="AK630" s="472">
        <v>-2058382</v>
      </c>
      <c r="AL630" s="471">
        <v>-2058382</v>
      </c>
      <c r="AM630" s="473"/>
      <c r="AN630" s="471"/>
      <c r="AO630" s="474">
        <v>0</v>
      </c>
      <c r="AP630" s="475"/>
      <c r="AQ630" s="476">
        <v>-2058382</v>
      </c>
      <c r="AR630" s="471"/>
      <c r="AS630" s="471"/>
      <c r="AT630" s="471"/>
      <c r="AU630" s="471">
        <v>-2058382</v>
      </c>
      <c r="AV630" s="477">
        <v>-2058382</v>
      </c>
      <c r="AW630" s="471"/>
      <c r="AX630" s="471"/>
      <c r="AY630" s="473">
        <v>0</v>
      </c>
      <c r="AZ630" s="478" t="s">
        <v>2916</v>
      </c>
      <c r="BA630" s="479">
        <v>0</v>
      </c>
      <c r="BC630" s="468" t="s">
        <v>2937</v>
      </c>
      <c r="BD630" s="468" t="s">
        <v>2937</v>
      </c>
      <c r="BE630" s="468" t="s">
        <v>2937</v>
      </c>
      <c r="BF630" s="468" t="s">
        <v>1541</v>
      </c>
      <c r="BG630" s="468" t="s">
        <v>2938</v>
      </c>
      <c r="BH630" s="468" t="s">
        <v>2938</v>
      </c>
      <c r="BI630" s="468" t="s">
        <v>2937</v>
      </c>
      <c r="BK630" s="468" t="b">
        <v>1</v>
      </c>
      <c r="BL630" s="468" t="b">
        <v>1</v>
      </c>
      <c r="BM630" s="468" t="b">
        <v>1</v>
      </c>
      <c r="BN630" s="468" t="b">
        <v>1</v>
      </c>
      <c r="BO630" s="468" t="b">
        <v>1</v>
      </c>
      <c r="BP630" s="468" t="b">
        <v>1</v>
      </c>
      <c r="BQ630" s="468" t="b">
        <v>1</v>
      </c>
      <c r="BS630" s="466"/>
    </row>
    <row r="631" spans="1:71" s="480" customFormat="1" ht="12" customHeight="1" x14ac:dyDescent="0.2">
      <c r="A631" s="530">
        <v>18239141</v>
      </c>
      <c r="B631" s="766" t="s">
        <v>3532</v>
      </c>
      <c r="C631" s="767" t="s">
        <v>2158</v>
      </c>
      <c r="D631" s="484" t="s">
        <v>1541</v>
      </c>
      <c r="E631" s="730"/>
      <c r="F631" s="501">
        <v>42752</v>
      </c>
      <c r="G631" s="484"/>
      <c r="H631" s="486" t="s">
        <v>2937</v>
      </c>
      <c r="I631" s="486" t="s">
        <v>2937</v>
      </c>
      <c r="J631" s="486" t="s">
        <v>2937</v>
      </c>
      <c r="K631" s="486" t="s">
        <v>1541</v>
      </c>
      <c r="L631" s="486" t="s">
        <v>2938</v>
      </c>
      <c r="M631" s="486" t="s">
        <v>2938</v>
      </c>
      <c r="N631" s="486" t="s">
        <v>2937</v>
      </c>
      <c r="O631" s="487"/>
      <c r="P631" s="381">
        <v>11694279</v>
      </c>
      <c r="Q631" s="381">
        <v>11694279</v>
      </c>
      <c r="R631" s="381">
        <v>11694279</v>
      </c>
      <c r="S631" s="381">
        <v>11694279</v>
      </c>
      <c r="T631" s="381">
        <v>11694279</v>
      </c>
      <c r="U631" s="381">
        <v>11694279</v>
      </c>
      <c r="V631" s="381">
        <v>11694279</v>
      </c>
      <c r="W631" s="381">
        <v>11694279</v>
      </c>
      <c r="X631" s="381">
        <v>11694279</v>
      </c>
      <c r="Y631" s="381">
        <v>11694279</v>
      </c>
      <c r="Z631" s="381">
        <v>11694279</v>
      </c>
      <c r="AA631" s="381">
        <v>11694279</v>
      </c>
      <c r="AB631" s="381">
        <v>11694279</v>
      </c>
      <c r="AC631" s="381"/>
      <c r="AD631" s="381"/>
      <c r="AE631" s="381">
        <v>11694279</v>
      </c>
      <c r="AF631" s="488"/>
      <c r="AG631" s="489"/>
      <c r="AH631" s="490"/>
      <c r="AI631" s="490"/>
      <c r="AJ631" s="490"/>
      <c r="AK631" s="491">
        <v>11694279</v>
      </c>
      <c r="AL631" s="490">
        <v>11694279</v>
      </c>
      <c r="AM631" s="492"/>
      <c r="AN631" s="490"/>
      <c r="AO631" s="493">
        <v>0</v>
      </c>
      <c r="AP631" s="490"/>
      <c r="AQ631" s="494">
        <v>11694279</v>
      </c>
      <c r="AR631" s="490"/>
      <c r="AS631" s="490"/>
      <c r="AT631" s="490"/>
      <c r="AU631" s="490">
        <v>11694279</v>
      </c>
      <c r="AV631" s="495">
        <v>11694279</v>
      </c>
      <c r="AW631" s="490"/>
      <c r="AX631" s="490"/>
      <c r="AY631" s="492">
        <v>0</v>
      </c>
      <c r="AZ631" s="731" t="s">
        <v>2916</v>
      </c>
      <c r="BA631" s="479">
        <v>0</v>
      </c>
      <c r="BC631" s="486" t="s">
        <v>2937</v>
      </c>
      <c r="BD631" s="486" t="s">
        <v>2937</v>
      </c>
      <c r="BE631" s="486" t="s">
        <v>2937</v>
      </c>
      <c r="BF631" s="468" t="s">
        <v>1541</v>
      </c>
      <c r="BG631" s="468" t="s">
        <v>2938</v>
      </c>
      <c r="BH631" s="468" t="s">
        <v>2938</v>
      </c>
      <c r="BI631" s="468" t="s">
        <v>2937</v>
      </c>
      <c r="BK631" s="468" t="b">
        <v>1</v>
      </c>
      <c r="BL631" s="468" t="b">
        <v>1</v>
      </c>
      <c r="BM631" s="468" t="b">
        <v>1</v>
      </c>
      <c r="BN631" s="468" t="b">
        <v>1</v>
      </c>
      <c r="BO631" s="468" t="b">
        <v>1</v>
      </c>
      <c r="BP631" s="468" t="b">
        <v>1</v>
      </c>
      <c r="BQ631" s="468" t="b">
        <v>1</v>
      </c>
      <c r="BS631" s="466"/>
    </row>
    <row r="632" spans="1:71" s="480" customFormat="1" ht="12" customHeight="1" x14ac:dyDescent="0.2">
      <c r="A632" s="530">
        <v>18239151</v>
      </c>
      <c r="B632" s="766" t="s">
        <v>3533</v>
      </c>
      <c r="C632" s="767" t="s">
        <v>2159</v>
      </c>
      <c r="D632" s="484" t="s">
        <v>1541</v>
      </c>
      <c r="E632" s="730"/>
      <c r="F632" s="501">
        <v>42752</v>
      </c>
      <c r="G632" s="484"/>
      <c r="H632" s="486" t="s">
        <v>2937</v>
      </c>
      <c r="I632" s="486" t="s">
        <v>2937</v>
      </c>
      <c r="J632" s="486" t="s">
        <v>2937</v>
      </c>
      <c r="K632" s="486" t="s">
        <v>1541</v>
      </c>
      <c r="L632" s="486" t="s">
        <v>2938</v>
      </c>
      <c r="M632" s="486" t="s">
        <v>2938</v>
      </c>
      <c r="N632" s="486" t="s">
        <v>2937</v>
      </c>
      <c r="O632" s="487"/>
      <c r="P632" s="381">
        <v>-11694279</v>
      </c>
      <c r="Q632" s="381">
        <v>-11694279</v>
      </c>
      <c r="R632" s="381">
        <v>-11694279</v>
      </c>
      <c r="S632" s="381">
        <v>-11694279</v>
      </c>
      <c r="T632" s="381">
        <v>-11694279</v>
      </c>
      <c r="U632" s="381">
        <v>-11694279</v>
      </c>
      <c r="V632" s="381">
        <v>-11694279</v>
      </c>
      <c r="W632" s="381">
        <v>-11694279</v>
      </c>
      <c r="X632" s="381">
        <v>-11694279</v>
      </c>
      <c r="Y632" s="381">
        <v>-11694279</v>
      </c>
      <c r="Z632" s="381">
        <v>-11694279</v>
      </c>
      <c r="AA632" s="381">
        <v>-11694279</v>
      </c>
      <c r="AB632" s="381">
        <v>-11694279</v>
      </c>
      <c r="AC632" s="381"/>
      <c r="AD632" s="381"/>
      <c r="AE632" s="381">
        <v>-11694279</v>
      </c>
      <c r="AF632" s="488"/>
      <c r="AG632" s="489"/>
      <c r="AH632" s="490"/>
      <c r="AI632" s="490"/>
      <c r="AJ632" s="490"/>
      <c r="AK632" s="491">
        <v>-11694279</v>
      </c>
      <c r="AL632" s="490">
        <v>-11694279</v>
      </c>
      <c r="AM632" s="492"/>
      <c r="AN632" s="490"/>
      <c r="AO632" s="493">
        <v>0</v>
      </c>
      <c r="AP632" s="490"/>
      <c r="AQ632" s="494">
        <v>-11694279</v>
      </c>
      <c r="AR632" s="490"/>
      <c r="AS632" s="490"/>
      <c r="AT632" s="490"/>
      <c r="AU632" s="490">
        <v>-11694279</v>
      </c>
      <c r="AV632" s="495">
        <v>-11694279</v>
      </c>
      <c r="AW632" s="490"/>
      <c r="AX632" s="490"/>
      <c r="AY632" s="492">
        <v>0</v>
      </c>
      <c r="AZ632" s="731" t="s">
        <v>2916</v>
      </c>
      <c r="BA632" s="479">
        <v>0</v>
      </c>
      <c r="BC632" s="486" t="s">
        <v>2937</v>
      </c>
      <c r="BD632" s="486" t="s">
        <v>2937</v>
      </c>
      <c r="BE632" s="486" t="s">
        <v>2937</v>
      </c>
      <c r="BF632" s="468" t="s">
        <v>1541</v>
      </c>
      <c r="BG632" s="468" t="s">
        <v>2938</v>
      </c>
      <c r="BH632" s="468" t="s">
        <v>2938</v>
      </c>
      <c r="BI632" s="468" t="s">
        <v>2937</v>
      </c>
      <c r="BK632" s="468" t="b">
        <v>1</v>
      </c>
      <c r="BL632" s="468" t="b">
        <v>1</v>
      </c>
      <c r="BM632" s="468" t="b">
        <v>1</v>
      </c>
      <c r="BN632" s="468" t="b">
        <v>1</v>
      </c>
      <c r="BO632" s="468" t="b">
        <v>1</v>
      </c>
      <c r="BP632" s="468" t="b">
        <v>1</v>
      </c>
      <c r="BQ632" s="468" t="b">
        <v>1</v>
      </c>
      <c r="BS632" s="466"/>
    </row>
    <row r="633" spans="1:71" s="480" customFormat="1" ht="12" customHeight="1" x14ac:dyDescent="0.2">
      <c r="A633" s="530">
        <v>18239161</v>
      </c>
      <c r="B633" s="766" t="s">
        <v>3534</v>
      </c>
      <c r="C633" s="767" t="s">
        <v>2160</v>
      </c>
      <c r="D633" s="484" t="s">
        <v>1541</v>
      </c>
      <c r="E633" s="730"/>
      <c r="F633" s="501">
        <v>42752</v>
      </c>
      <c r="G633" s="484"/>
      <c r="H633" s="486" t="s">
        <v>2937</v>
      </c>
      <c r="I633" s="486" t="s">
        <v>2937</v>
      </c>
      <c r="J633" s="486" t="s">
        <v>2937</v>
      </c>
      <c r="K633" s="486" t="s">
        <v>1541</v>
      </c>
      <c r="L633" s="486" t="s">
        <v>2938</v>
      </c>
      <c r="M633" s="486" t="s">
        <v>2938</v>
      </c>
      <c r="N633" s="486" t="s">
        <v>2937</v>
      </c>
      <c r="O633" s="487"/>
      <c r="P633" s="381">
        <v>4969863</v>
      </c>
      <c r="Q633" s="381">
        <v>0</v>
      </c>
      <c r="R633" s="381">
        <v>0</v>
      </c>
      <c r="S633" s="381">
        <v>0</v>
      </c>
      <c r="T633" s="381">
        <v>0</v>
      </c>
      <c r="U633" s="381">
        <v>0</v>
      </c>
      <c r="V633" s="381">
        <v>0</v>
      </c>
      <c r="W633" s="381">
        <v>0</v>
      </c>
      <c r="X633" s="381">
        <v>0</v>
      </c>
      <c r="Y633" s="381">
        <v>0</v>
      </c>
      <c r="Z633" s="381">
        <v>0</v>
      </c>
      <c r="AA633" s="381">
        <v>0</v>
      </c>
      <c r="AB633" s="381">
        <v>0</v>
      </c>
      <c r="AC633" s="381"/>
      <c r="AD633" s="381"/>
      <c r="AE633" s="381">
        <v>207077.625</v>
      </c>
      <c r="AF633" s="488"/>
      <c r="AG633" s="489"/>
      <c r="AH633" s="490"/>
      <c r="AI633" s="490"/>
      <c r="AJ633" s="490"/>
      <c r="AK633" s="491">
        <v>207077.625</v>
      </c>
      <c r="AL633" s="490">
        <v>207077.625</v>
      </c>
      <c r="AM633" s="492"/>
      <c r="AN633" s="490"/>
      <c r="AO633" s="493">
        <v>0</v>
      </c>
      <c r="AP633" s="490"/>
      <c r="AQ633" s="494">
        <v>0</v>
      </c>
      <c r="AR633" s="490"/>
      <c r="AS633" s="490"/>
      <c r="AT633" s="490"/>
      <c r="AU633" s="490">
        <v>0</v>
      </c>
      <c r="AV633" s="495">
        <v>0</v>
      </c>
      <c r="AW633" s="490"/>
      <c r="AX633" s="490"/>
      <c r="AY633" s="492">
        <v>0</v>
      </c>
      <c r="AZ633" s="731" t="s">
        <v>2921</v>
      </c>
      <c r="BA633" s="479">
        <v>0</v>
      </c>
      <c r="BC633" s="486" t="s">
        <v>2937</v>
      </c>
      <c r="BD633" s="486" t="s">
        <v>2937</v>
      </c>
      <c r="BE633" s="486" t="s">
        <v>2937</v>
      </c>
      <c r="BF633" s="468" t="s">
        <v>1541</v>
      </c>
      <c r="BG633" s="468" t="s">
        <v>2938</v>
      </c>
      <c r="BH633" s="468" t="s">
        <v>2938</v>
      </c>
      <c r="BI633" s="468" t="s">
        <v>2937</v>
      </c>
      <c r="BK633" s="468" t="b">
        <v>1</v>
      </c>
      <c r="BL633" s="468" t="b">
        <v>1</v>
      </c>
      <c r="BM633" s="468" t="b">
        <v>1</v>
      </c>
      <c r="BN633" s="468" t="b">
        <v>1</v>
      </c>
      <c r="BO633" s="468" t="b">
        <v>1</v>
      </c>
      <c r="BP633" s="468" t="b">
        <v>1</v>
      </c>
      <c r="BQ633" s="468" t="b">
        <v>1</v>
      </c>
      <c r="BS633" s="466"/>
    </row>
    <row r="634" spans="1:71" s="480" customFormat="1" ht="12" customHeight="1" x14ac:dyDescent="0.2">
      <c r="A634" s="530">
        <v>18239171</v>
      </c>
      <c r="B634" s="766" t="s">
        <v>3535</v>
      </c>
      <c r="C634" s="767" t="s">
        <v>2161</v>
      </c>
      <c r="D634" s="484" t="s">
        <v>1542</v>
      </c>
      <c r="E634" s="730"/>
      <c r="F634" s="501">
        <v>43070</v>
      </c>
      <c r="G634" s="484"/>
      <c r="H634" s="486" t="s">
        <v>2937</v>
      </c>
      <c r="I634" s="486" t="s">
        <v>2937</v>
      </c>
      <c r="J634" s="486" t="s">
        <v>2937</v>
      </c>
      <c r="K634" s="486" t="s">
        <v>2937</v>
      </c>
      <c r="L634" s="486" t="s">
        <v>1542</v>
      </c>
      <c r="M634" s="486" t="s">
        <v>2938</v>
      </c>
      <c r="N634" s="486" t="s">
        <v>1542</v>
      </c>
      <c r="O634" s="487"/>
      <c r="P634" s="381">
        <v>8794965.7100000009</v>
      </c>
      <c r="Q634" s="381">
        <v>8633476.5099999998</v>
      </c>
      <c r="R634" s="381">
        <v>8471987.3100000005</v>
      </c>
      <c r="S634" s="381">
        <v>9137163.3000000007</v>
      </c>
      <c r="T634" s="381">
        <v>8975674.0999999996</v>
      </c>
      <c r="U634" s="381">
        <v>8814184.9000000004</v>
      </c>
      <c r="V634" s="381">
        <v>8652695.6999999993</v>
      </c>
      <c r="W634" s="381">
        <v>8491206.5</v>
      </c>
      <c r="X634" s="381">
        <v>8329717.2999999998</v>
      </c>
      <c r="Y634" s="381">
        <v>8168228.0999999996</v>
      </c>
      <c r="Z634" s="381">
        <v>8006738.9000000004</v>
      </c>
      <c r="AA634" s="381">
        <v>7845249.7000000002</v>
      </c>
      <c r="AB634" s="381">
        <v>7683760.5</v>
      </c>
      <c r="AC634" s="381"/>
      <c r="AD634" s="381"/>
      <c r="AE634" s="381">
        <v>8480473.7854166664</v>
      </c>
      <c r="AF634" s="488"/>
      <c r="AG634" s="489"/>
      <c r="AH634" s="490"/>
      <c r="AI634" s="490"/>
      <c r="AJ634" s="490"/>
      <c r="AK634" s="491"/>
      <c r="AL634" s="490">
        <v>0</v>
      </c>
      <c r="AM634" s="492">
        <v>8480473.7854166664</v>
      </c>
      <c r="AN634" s="490"/>
      <c r="AO634" s="493">
        <v>8480473.7854166664</v>
      </c>
      <c r="AP634" s="490"/>
      <c r="AQ634" s="494">
        <v>7683760.5</v>
      </c>
      <c r="AR634" s="490"/>
      <c r="AS634" s="490"/>
      <c r="AT634" s="490"/>
      <c r="AU634" s="490"/>
      <c r="AV634" s="495">
        <v>0</v>
      </c>
      <c r="AW634" s="490">
        <v>7683760.5</v>
      </c>
      <c r="AX634" s="490"/>
      <c r="AY634" s="492">
        <v>7683760.5</v>
      </c>
      <c r="AZ634" s="731"/>
      <c r="BA634" s="479">
        <v>0</v>
      </c>
      <c r="BC634" s="486" t="s">
        <v>2937</v>
      </c>
      <c r="BD634" s="486" t="s">
        <v>2937</v>
      </c>
      <c r="BE634" s="486" t="s">
        <v>2937</v>
      </c>
      <c r="BF634" s="468" t="s">
        <v>2937</v>
      </c>
      <c r="BG634" s="468" t="s">
        <v>1542</v>
      </c>
      <c r="BH634" s="468" t="s">
        <v>2938</v>
      </c>
      <c r="BI634" s="468" t="s">
        <v>1542</v>
      </c>
      <c r="BK634" s="468" t="b">
        <v>1</v>
      </c>
      <c r="BL634" s="468" t="b">
        <v>1</v>
      </c>
      <c r="BM634" s="468" t="b">
        <v>1</v>
      </c>
      <c r="BN634" s="468" t="b">
        <v>1</v>
      </c>
      <c r="BO634" s="468" t="b">
        <v>1</v>
      </c>
      <c r="BP634" s="468" t="b">
        <v>1</v>
      </c>
      <c r="BQ634" s="468" t="b">
        <v>1</v>
      </c>
      <c r="BS634" s="466"/>
    </row>
    <row r="635" spans="1:71" s="480" customFormat="1" ht="12" customHeight="1" x14ac:dyDescent="0.2">
      <c r="A635" s="530">
        <v>18239191</v>
      </c>
      <c r="B635" s="766" t="s">
        <v>3536</v>
      </c>
      <c r="C635" s="767" t="s">
        <v>2162</v>
      </c>
      <c r="D635" s="484" t="s">
        <v>1539</v>
      </c>
      <c r="E635" s="730"/>
      <c r="F635" s="501">
        <v>43070</v>
      </c>
      <c r="G635" s="484"/>
      <c r="H635" s="486" t="s">
        <v>2937</v>
      </c>
      <c r="I635" s="486" t="s">
        <v>1539</v>
      </c>
      <c r="J635" s="486" t="s">
        <v>2937</v>
      </c>
      <c r="K635" s="486" t="s">
        <v>2937</v>
      </c>
      <c r="L635" s="486" t="s">
        <v>2938</v>
      </c>
      <c r="M635" s="486" t="s">
        <v>2938</v>
      </c>
      <c r="N635" s="486" t="s">
        <v>2937</v>
      </c>
      <c r="O635" s="487"/>
      <c r="P635" s="381">
        <v>19501591.829999998</v>
      </c>
      <c r="Q635" s="381">
        <v>18959880.949999999</v>
      </c>
      <c r="R635" s="381">
        <v>18418170.07</v>
      </c>
      <c r="S635" s="381">
        <v>17876459.190000001</v>
      </c>
      <c r="T635" s="381">
        <v>17334748.309999999</v>
      </c>
      <c r="U635" s="381">
        <v>16793037.43</v>
      </c>
      <c r="V635" s="381">
        <v>16251326.550000001</v>
      </c>
      <c r="W635" s="381">
        <v>15709615.67</v>
      </c>
      <c r="X635" s="381">
        <v>15136923.98</v>
      </c>
      <c r="Y635" s="381">
        <v>14595213.1</v>
      </c>
      <c r="Z635" s="381">
        <v>14053502.220000001</v>
      </c>
      <c r="AA635" s="381">
        <v>13511791.34</v>
      </c>
      <c r="AB635" s="381">
        <v>12965654.630000001</v>
      </c>
      <c r="AC635" s="381"/>
      <c r="AD635" s="381"/>
      <c r="AE635" s="381">
        <v>16239524.336666664</v>
      </c>
      <c r="AF635" s="488" t="s">
        <v>1992</v>
      </c>
      <c r="AG635" s="489"/>
      <c r="AH635" s="490"/>
      <c r="AI635" s="490">
        <v>16239524.336666664</v>
      </c>
      <c r="AJ635" s="490"/>
      <c r="AK635" s="491"/>
      <c r="AL635" s="490">
        <v>16239524.336666664</v>
      </c>
      <c r="AM635" s="492"/>
      <c r="AN635" s="490"/>
      <c r="AO635" s="493">
        <v>0</v>
      </c>
      <c r="AP635" s="490"/>
      <c r="AQ635" s="494">
        <v>12965654.630000001</v>
      </c>
      <c r="AR635" s="490"/>
      <c r="AS635" s="490">
        <v>12965654.630000001</v>
      </c>
      <c r="AT635" s="490"/>
      <c r="AU635" s="490"/>
      <c r="AV635" s="495">
        <v>12965654.630000001</v>
      </c>
      <c r="AW635" s="490"/>
      <c r="AX635" s="490"/>
      <c r="AY635" s="492">
        <v>0</v>
      </c>
      <c r="AZ635" s="731"/>
      <c r="BA635" s="479">
        <v>0</v>
      </c>
      <c r="BC635" s="486" t="s">
        <v>2937</v>
      </c>
      <c r="BD635" s="486" t="s">
        <v>1539</v>
      </c>
      <c r="BE635" s="486" t="s">
        <v>2937</v>
      </c>
      <c r="BF635" s="468" t="s">
        <v>2937</v>
      </c>
      <c r="BG635" s="468" t="s">
        <v>2938</v>
      </c>
      <c r="BH635" s="468" t="s">
        <v>2938</v>
      </c>
      <c r="BI635" s="468" t="s">
        <v>2937</v>
      </c>
      <c r="BK635" s="468" t="b">
        <v>1</v>
      </c>
      <c r="BL635" s="468" t="b">
        <v>1</v>
      </c>
      <c r="BM635" s="468" t="b">
        <v>1</v>
      </c>
      <c r="BN635" s="468" t="b">
        <v>1</v>
      </c>
      <c r="BO635" s="468" t="b">
        <v>1</v>
      </c>
      <c r="BP635" s="468" t="b">
        <v>1</v>
      </c>
      <c r="BQ635" s="468" t="b">
        <v>1</v>
      </c>
      <c r="BS635" s="466"/>
    </row>
    <row r="636" spans="1:71" s="480" customFormat="1" ht="12" customHeight="1" x14ac:dyDescent="0.2">
      <c r="A636" s="768">
        <v>18300141</v>
      </c>
      <c r="B636" s="769"/>
      <c r="C636" s="770" t="s">
        <v>2163</v>
      </c>
      <c r="D636" s="714" t="s">
        <v>1542</v>
      </c>
      <c r="E636" s="715"/>
      <c r="F636" s="734">
        <v>43405</v>
      </c>
      <c r="G636" s="714"/>
      <c r="H636" s="717" t="s">
        <v>2937</v>
      </c>
      <c r="I636" s="717" t="s">
        <v>2937</v>
      </c>
      <c r="J636" s="717" t="s">
        <v>2937</v>
      </c>
      <c r="K636" s="717" t="s">
        <v>2937</v>
      </c>
      <c r="L636" s="717" t="s">
        <v>1542</v>
      </c>
      <c r="M636" s="717" t="s">
        <v>2938</v>
      </c>
      <c r="N636" s="717" t="s">
        <v>1542</v>
      </c>
      <c r="O636" s="718"/>
      <c r="P636" s="719"/>
      <c r="Q636" s="719"/>
      <c r="R636" s="719"/>
      <c r="S636" s="719"/>
      <c r="T636" s="719"/>
      <c r="U636" s="719"/>
      <c r="V636" s="719"/>
      <c r="W636" s="719"/>
      <c r="X636" s="719"/>
      <c r="Y636" s="719"/>
      <c r="Z636" s="719"/>
      <c r="AA636" s="719">
        <v>12724.5</v>
      </c>
      <c r="AB636" s="719">
        <v>21332.5</v>
      </c>
      <c r="AC636" s="719"/>
      <c r="AD636" s="719"/>
      <c r="AE636" s="719">
        <v>1949.2291666666667</v>
      </c>
      <c r="AF636" s="720"/>
      <c r="AG636" s="721"/>
      <c r="AH636" s="722"/>
      <c r="AI636" s="722"/>
      <c r="AJ636" s="722"/>
      <c r="AK636" s="723"/>
      <c r="AL636" s="722">
        <v>0</v>
      </c>
      <c r="AM636" s="724">
        <v>1949.2291666666667</v>
      </c>
      <c r="AN636" s="722"/>
      <c r="AO636" s="725">
        <v>1949.2291666666667</v>
      </c>
      <c r="AP636" s="722"/>
      <c r="AQ636" s="726">
        <v>21332.5</v>
      </c>
      <c r="AR636" s="722"/>
      <c r="AS636" s="722"/>
      <c r="AT636" s="722"/>
      <c r="AU636" s="722"/>
      <c r="AV636" s="727">
        <v>0</v>
      </c>
      <c r="AW636" s="722">
        <v>21332.5</v>
      </c>
      <c r="AX636" s="722"/>
      <c r="AY636" s="724">
        <v>21332.5</v>
      </c>
      <c r="AZ636" s="728"/>
      <c r="BA636" s="479">
        <v>0</v>
      </c>
      <c r="BC636" s="486"/>
      <c r="BD636" s="486"/>
      <c r="BE636" s="486"/>
      <c r="BF636" s="468"/>
      <c r="BG636" s="468"/>
      <c r="BH636" s="468"/>
      <c r="BI636" s="468"/>
      <c r="BK636" s="468"/>
      <c r="BL636" s="468"/>
      <c r="BM636" s="468"/>
      <c r="BN636" s="468"/>
      <c r="BO636" s="468"/>
      <c r="BP636" s="468"/>
      <c r="BQ636" s="468"/>
      <c r="BS636" s="466"/>
    </row>
    <row r="637" spans="1:71" s="480" customFormat="1" ht="12" customHeight="1" x14ac:dyDescent="0.2">
      <c r="A637" s="496">
        <v>18400013</v>
      </c>
      <c r="B637" s="497" t="s">
        <v>3537</v>
      </c>
      <c r="C637" s="466" t="s">
        <v>2164</v>
      </c>
      <c r="D637" s="467" t="s">
        <v>1542</v>
      </c>
      <c r="E637" s="705"/>
      <c r="F637" s="466"/>
      <c r="G637" s="467"/>
      <c r="H637" s="468" t="s">
        <v>2937</v>
      </c>
      <c r="I637" s="468" t="s">
        <v>2937</v>
      </c>
      <c r="J637" s="468" t="s">
        <v>2937</v>
      </c>
      <c r="K637" s="468" t="s">
        <v>2937</v>
      </c>
      <c r="L637" s="468" t="s">
        <v>1542</v>
      </c>
      <c r="M637" s="468" t="s">
        <v>2938</v>
      </c>
      <c r="N637" s="468" t="s">
        <v>1542</v>
      </c>
      <c r="O637" s="469"/>
      <c r="P637" s="379">
        <v>0</v>
      </c>
      <c r="Q637" s="379">
        <v>0</v>
      </c>
      <c r="R637" s="379">
        <v>0</v>
      </c>
      <c r="S637" s="379">
        <v>0</v>
      </c>
      <c r="T637" s="379">
        <v>0</v>
      </c>
      <c r="U637" s="379">
        <v>0</v>
      </c>
      <c r="V637" s="379">
        <v>0</v>
      </c>
      <c r="W637" s="379">
        <v>0</v>
      </c>
      <c r="X637" s="379">
        <v>0</v>
      </c>
      <c r="Y637" s="379">
        <v>0</v>
      </c>
      <c r="Z637" s="379">
        <v>0</v>
      </c>
      <c r="AA637" s="379">
        <v>0</v>
      </c>
      <c r="AB637" s="379">
        <v>0</v>
      </c>
      <c r="AC637" s="379"/>
      <c r="AD637" s="379"/>
      <c r="AE637" s="379">
        <v>0</v>
      </c>
      <c r="AF637" s="481"/>
      <c r="AG637" s="482"/>
      <c r="AH637" s="471"/>
      <c r="AI637" s="471"/>
      <c r="AJ637" s="471"/>
      <c r="AK637" s="472"/>
      <c r="AL637" s="471">
        <v>0</v>
      </c>
      <c r="AM637" s="473">
        <v>0</v>
      </c>
      <c r="AN637" s="471"/>
      <c r="AO637" s="474">
        <v>0</v>
      </c>
      <c r="AP637" s="475"/>
      <c r="AQ637" s="476">
        <v>0</v>
      </c>
      <c r="AR637" s="471"/>
      <c r="AS637" s="471"/>
      <c r="AT637" s="471"/>
      <c r="AU637" s="471"/>
      <c r="AV637" s="477">
        <v>0</v>
      </c>
      <c r="AW637" s="471">
        <v>0</v>
      </c>
      <c r="AX637" s="471"/>
      <c r="AY637" s="473">
        <v>0</v>
      </c>
      <c r="AZ637" s="478"/>
      <c r="BA637" s="479">
        <v>0</v>
      </c>
      <c r="BC637" s="468" t="s">
        <v>2937</v>
      </c>
      <c r="BD637" s="468" t="s">
        <v>2937</v>
      </c>
      <c r="BE637" s="468" t="s">
        <v>2937</v>
      </c>
      <c r="BF637" s="468" t="s">
        <v>2937</v>
      </c>
      <c r="BG637" s="468" t="s">
        <v>1542</v>
      </c>
      <c r="BH637" s="468" t="s">
        <v>2938</v>
      </c>
      <c r="BI637" s="468" t="s">
        <v>1542</v>
      </c>
      <c r="BK637" s="468" t="b">
        <v>1</v>
      </c>
      <c r="BL637" s="468" t="b">
        <v>1</v>
      </c>
      <c r="BM637" s="468" t="b">
        <v>1</v>
      </c>
      <c r="BN637" s="468" t="b">
        <v>1</v>
      </c>
      <c r="BO637" s="468" t="b">
        <v>1</v>
      </c>
      <c r="BP637" s="468" t="b">
        <v>1</v>
      </c>
      <c r="BQ637" s="468" t="b">
        <v>1</v>
      </c>
      <c r="BS637" s="466"/>
    </row>
    <row r="638" spans="1:71" s="480" customFormat="1" ht="12" customHeight="1" x14ac:dyDescent="0.2">
      <c r="A638" s="496">
        <v>18400123</v>
      </c>
      <c r="B638" s="497" t="s">
        <v>3538</v>
      </c>
      <c r="C638" s="466" t="s">
        <v>2165</v>
      </c>
      <c r="D638" s="467" t="s">
        <v>1542</v>
      </c>
      <c r="E638" s="705"/>
      <c r="F638" s="466"/>
      <c r="G638" s="467"/>
      <c r="H638" s="468" t="s">
        <v>2937</v>
      </c>
      <c r="I638" s="468" t="s">
        <v>2937</v>
      </c>
      <c r="J638" s="468" t="s">
        <v>2937</v>
      </c>
      <c r="K638" s="468" t="s">
        <v>2937</v>
      </c>
      <c r="L638" s="468" t="s">
        <v>1542</v>
      </c>
      <c r="M638" s="468" t="s">
        <v>2938</v>
      </c>
      <c r="N638" s="468" t="s">
        <v>1542</v>
      </c>
      <c r="O638" s="469"/>
      <c r="P638" s="379">
        <v>0</v>
      </c>
      <c r="Q638" s="379">
        <v>396220.26</v>
      </c>
      <c r="R638" s="379">
        <v>494221.33</v>
      </c>
      <c r="S638" s="379">
        <v>0</v>
      </c>
      <c r="T638" s="379">
        <v>-228942.6</v>
      </c>
      <c r="U638" s="379">
        <v>-549741.09</v>
      </c>
      <c r="V638" s="379">
        <v>0</v>
      </c>
      <c r="W638" s="379">
        <v>122995.43</v>
      </c>
      <c r="X638" s="379">
        <v>68664.72</v>
      </c>
      <c r="Y638" s="379">
        <v>0</v>
      </c>
      <c r="Z638" s="379">
        <v>-349735.86</v>
      </c>
      <c r="AA638" s="379">
        <v>-386243.02</v>
      </c>
      <c r="AB638" s="379">
        <v>0</v>
      </c>
      <c r="AC638" s="379"/>
      <c r="AD638" s="379"/>
      <c r="AE638" s="379">
        <v>-36046.735833333318</v>
      </c>
      <c r="AF638" s="481"/>
      <c r="AG638" s="482"/>
      <c r="AH638" s="471"/>
      <c r="AI638" s="471"/>
      <c r="AJ638" s="471"/>
      <c r="AK638" s="472"/>
      <c r="AL638" s="471">
        <v>0</v>
      </c>
      <c r="AM638" s="473">
        <v>-36046.735833333318</v>
      </c>
      <c r="AN638" s="471"/>
      <c r="AO638" s="474">
        <v>-36046.735833333318</v>
      </c>
      <c r="AP638" s="475"/>
      <c r="AQ638" s="476">
        <v>0</v>
      </c>
      <c r="AR638" s="471"/>
      <c r="AS638" s="471"/>
      <c r="AT638" s="471"/>
      <c r="AU638" s="471"/>
      <c r="AV638" s="477">
        <v>0</v>
      </c>
      <c r="AW638" s="471">
        <v>0</v>
      </c>
      <c r="AX638" s="471"/>
      <c r="AY638" s="473">
        <v>0</v>
      </c>
      <c r="AZ638" s="478"/>
      <c r="BA638" s="479">
        <v>0</v>
      </c>
      <c r="BC638" s="468" t="s">
        <v>2937</v>
      </c>
      <c r="BD638" s="468" t="s">
        <v>2937</v>
      </c>
      <c r="BE638" s="468" t="s">
        <v>2937</v>
      </c>
      <c r="BF638" s="468" t="s">
        <v>2937</v>
      </c>
      <c r="BG638" s="468" t="s">
        <v>1542</v>
      </c>
      <c r="BH638" s="468" t="s">
        <v>2938</v>
      </c>
      <c r="BI638" s="468" t="s">
        <v>1542</v>
      </c>
      <c r="BK638" s="468" t="b">
        <v>1</v>
      </c>
      <c r="BL638" s="468" t="b">
        <v>1</v>
      </c>
      <c r="BM638" s="468" t="b">
        <v>1</v>
      </c>
      <c r="BN638" s="468" t="b">
        <v>1</v>
      </c>
      <c r="BO638" s="468" t="b">
        <v>1</v>
      </c>
      <c r="BP638" s="468" t="b">
        <v>1</v>
      </c>
      <c r="BQ638" s="468" t="b">
        <v>1</v>
      </c>
      <c r="BS638" s="466"/>
    </row>
    <row r="639" spans="1:71" s="480" customFormat="1" ht="12" customHeight="1" x14ac:dyDescent="0.2">
      <c r="A639" s="496">
        <v>18400143</v>
      </c>
      <c r="B639" s="497" t="s">
        <v>3539</v>
      </c>
      <c r="C639" s="466" t="s">
        <v>2166</v>
      </c>
      <c r="D639" s="467" t="s">
        <v>1542</v>
      </c>
      <c r="E639" s="705"/>
      <c r="F639" s="466"/>
      <c r="G639" s="467"/>
      <c r="H639" s="468" t="s">
        <v>2937</v>
      </c>
      <c r="I639" s="468" t="s">
        <v>2937</v>
      </c>
      <c r="J639" s="468" t="s">
        <v>2937</v>
      </c>
      <c r="K639" s="468" t="s">
        <v>2937</v>
      </c>
      <c r="L639" s="468" t="s">
        <v>1542</v>
      </c>
      <c r="M639" s="468" t="s">
        <v>2938</v>
      </c>
      <c r="N639" s="468" t="s">
        <v>1542</v>
      </c>
      <c r="O639" s="469"/>
      <c r="P639" s="379">
        <v>0</v>
      </c>
      <c r="Q639" s="379">
        <v>-788906.18</v>
      </c>
      <c r="R639" s="379">
        <v>-860385.98</v>
      </c>
      <c r="S639" s="379">
        <v>0</v>
      </c>
      <c r="T639" s="379">
        <v>407517.18</v>
      </c>
      <c r="U639" s="379">
        <v>23283.66</v>
      </c>
      <c r="V639" s="379">
        <v>0</v>
      </c>
      <c r="W639" s="379">
        <v>198766.96</v>
      </c>
      <c r="X639" s="379">
        <v>-531818.13</v>
      </c>
      <c r="Y639" s="379">
        <v>0</v>
      </c>
      <c r="Z639" s="379">
        <v>867858.57</v>
      </c>
      <c r="AA639" s="379">
        <v>320556.79999999999</v>
      </c>
      <c r="AB639" s="379">
        <v>0</v>
      </c>
      <c r="AC639" s="379"/>
      <c r="AD639" s="379"/>
      <c r="AE639" s="379">
        <v>-30260.593333333356</v>
      </c>
      <c r="AF639" s="481"/>
      <c r="AG639" s="482"/>
      <c r="AH639" s="471"/>
      <c r="AI639" s="471"/>
      <c r="AJ639" s="471"/>
      <c r="AK639" s="472"/>
      <c r="AL639" s="471">
        <v>0</v>
      </c>
      <c r="AM639" s="473">
        <v>-30260.593333333356</v>
      </c>
      <c r="AN639" s="471"/>
      <c r="AO639" s="474">
        <v>-30260.593333333356</v>
      </c>
      <c r="AP639" s="475"/>
      <c r="AQ639" s="476">
        <v>0</v>
      </c>
      <c r="AR639" s="471"/>
      <c r="AS639" s="471"/>
      <c r="AT639" s="471"/>
      <c r="AU639" s="471"/>
      <c r="AV639" s="477">
        <v>0</v>
      </c>
      <c r="AW639" s="471">
        <v>0</v>
      </c>
      <c r="AX639" s="471"/>
      <c r="AY639" s="473">
        <v>0</v>
      </c>
      <c r="AZ639" s="478"/>
      <c r="BA639" s="479">
        <v>0</v>
      </c>
      <c r="BC639" s="468" t="s">
        <v>2937</v>
      </c>
      <c r="BD639" s="468" t="s">
        <v>2937</v>
      </c>
      <c r="BE639" s="468" t="s">
        <v>2937</v>
      </c>
      <c r="BF639" s="468" t="s">
        <v>2937</v>
      </c>
      <c r="BG639" s="468" t="s">
        <v>1542</v>
      </c>
      <c r="BH639" s="468" t="s">
        <v>2938</v>
      </c>
      <c r="BI639" s="468" t="s">
        <v>1542</v>
      </c>
      <c r="BK639" s="468" t="b">
        <v>1</v>
      </c>
      <c r="BL639" s="468" t="b">
        <v>1</v>
      </c>
      <c r="BM639" s="468" t="b">
        <v>1</v>
      </c>
      <c r="BN639" s="468" t="b">
        <v>1</v>
      </c>
      <c r="BO639" s="468" t="b">
        <v>1</v>
      </c>
      <c r="BP639" s="468" t="b">
        <v>1</v>
      </c>
      <c r="BQ639" s="468" t="b">
        <v>1</v>
      </c>
      <c r="BS639" s="466"/>
    </row>
    <row r="640" spans="1:71" s="480" customFormat="1" ht="12" customHeight="1" x14ac:dyDescent="0.2">
      <c r="A640" s="496">
        <v>18400483</v>
      </c>
      <c r="B640" s="497" t="s">
        <v>3540</v>
      </c>
      <c r="C640" s="466" t="s">
        <v>2167</v>
      </c>
      <c r="D640" s="467" t="s">
        <v>1542</v>
      </c>
      <c r="E640" s="705"/>
      <c r="F640" s="466"/>
      <c r="G640" s="467"/>
      <c r="H640" s="468" t="s">
        <v>2937</v>
      </c>
      <c r="I640" s="468" t="s">
        <v>2937</v>
      </c>
      <c r="J640" s="468" t="s">
        <v>2937</v>
      </c>
      <c r="K640" s="468" t="s">
        <v>2937</v>
      </c>
      <c r="L640" s="468" t="s">
        <v>1542</v>
      </c>
      <c r="M640" s="468" t="s">
        <v>2938</v>
      </c>
      <c r="N640" s="468" t="s">
        <v>1542</v>
      </c>
      <c r="O640" s="469"/>
      <c r="P640" s="379">
        <v>0</v>
      </c>
      <c r="Q640" s="379">
        <v>0</v>
      </c>
      <c r="R640" s="379">
        <v>0</v>
      </c>
      <c r="S640" s="379">
        <v>0</v>
      </c>
      <c r="T640" s="379">
        <v>0</v>
      </c>
      <c r="U640" s="379">
        <v>0</v>
      </c>
      <c r="V640" s="379">
        <v>0</v>
      </c>
      <c r="W640" s="379">
        <v>0</v>
      </c>
      <c r="X640" s="379">
        <v>0</v>
      </c>
      <c r="Y640" s="379">
        <v>0</v>
      </c>
      <c r="Z640" s="379">
        <v>0</v>
      </c>
      <c r="AA640" s="379">
        <v>0</v>
      </c>
      <c r="AB640" s="379">
        <v>0</v>
      </c>
      <c r="AC640" s="379"/>
      <c r="AD640" s="379"/>
      <c r="AE640" s="379">
        <v>0</v>
      </c>
      <c r="AF640" s="481"/>
      <c r="AG640" s="482"/>
      <c r="AH640" s="471"/>
      <c r="AI640" s="471"/>
      <c r="AJ640" s="471"/>
      <c r="AK640" s="472"/>
      <c r="AL640" s="471">
        <v>0</v>
      </c>
      <c r="AM640" s="473">
        <v>0</v>
      </c>
      <c r="AN640" s="471"/>
      <c r="AO640" s="474">
        <v>0</v>
      </c>
      <c r="AP640" s="475"/>
      <c r="AQ640" s="476">
        <v>0</v>
      </c>
      <c r="AR640" s="471"/>
      <c r="AS640" s="471"/>
      <c r="AT640" s="471"/>
      <c r="AU640" s="471"/>
      <c r="AV640" s="477">
        <v>0</v>
      </c>
      <c r="AW640" s="471">
        <v>0</v>
      </c>
      <c r="AX640" s="471"/>
      <c r="AY640" s="473">
        <v>0</v>
      </c>
      <c r="AZ640" s="478"/>
      <c r="BA640" s="479">
        <v>0</v>
      </c>
      <c r="BC640" s="468" t="s">
        <v>2937</v>
      </c>
      <c r="BD640" s="468" t="s">
        <v>2937</v>
      </c>
      <c r="BE640" s="468" t="s">
        <v>2937</v>
      </c>
      <c r="BF640" s="468" t="s">
        <v>2937</v>
      </c>
      <c r="BG640" s="468" t="s">
        <v>1542</v>
      </c>
      <c r="BH640" s="468" t="s">
        <v>2938</v>
      </c>
      <c r="BI640" s="468" t="s">
        <v>1542</v>
      </c>
      <c r="BK640" s="468" t="b">
        <v>1</v>
      </c>
      <c r="BL640" s="468" t="b">
        <v>1</v>
      </c>
      <c r="BM640" s="468" t="b">
        <v>1</v>
      </c>
      <c r="BN640" s="468" t="b">
        <v>1</v>
      </c>
      <c r="BO640" s="468" t="b">
        <v>1</v>
      </c>
      <c r="BP640" s="468" t="b">
        <v>1</v>
      </c>
      <c r="BQ640" s="468" t="b">
        <v>1</v>
      </c>
      <c r="BS640" s="466"/>
    </row>
    <row r="641" spans="1:71" s="480" customFormat="1" ht="12" customHeight="1" x14ac:dyDescent="0.2">
      <c r="A641" s="516">
        <v>18401013</v>
      </c>
      <c r="B641" s="517" t="s">
        <v>3541</v>
      </c>
      <c r="C641" s="466" t="s">
        <v>2168</v>
      </c>
      <c r="D641" s="467" t="s">
        <v>1542</v>
      </c>
      <c r="E641" s="705" t="s">
        <v>930</v>
      </c>
      <c r="F641" s="466"/>
      <c r="G641" s="467"/>
      <c r="H641" s="468" t="s">
        <v>2937</v>
      </c>
      <c r="I641" s="468" t="s">
        <v>2937</v>
      </c>
      <c r="J641" s="468" t="s">
        <v>2937</v>
      </c>
      <c r="K641" s="468" t="s">
        <v>2937</v>
      </c>
      <c r="L641" s="468" t="s">
        <v>1542</v>
      </c>
      <c r="M641" s="468" t="s">
        <v>2938</v>
      </c>
      <c r="N641" s="468" t="s">
        <v>1542</v>
      </c>
      <c r="O641" s="469"/>
      <c r="P641" s="379">
        <v>0</v>
      </c>
      <c r="Q641" s="379">
        <v>0</v>
      </c>
      <c r="R641" s="379">
        <v>0</v>
      </c>
      <c r="S641" s="379">
        <v>0</v>
      </c>
      <c r="T641" s="379">
        <v>0</v>
      </c>
      <c r="U641" s="379">
        <v>0</v>
      </c>
      <c r="V641" s="379">
        <v>0</v>
      </c>
      <c r="W641" s="379">
        <v>0</v>
      </c>
      <c r="X641" s="379">
        <v>0</v>
      </c>
      <c r="Y641" s="379">
        <v>0</v>
      </c>
      <c r="Z641" s="379">
        <v>0</v>
      </c>
      <c r="AA641" s="379">
        <v>0</v>
      </c>
      <c r="AB641" s="379">
        <v>0</v>
      </c>
      <c r="AC641" s="379"/>
      <c r="AD641" s="379"/>
      <c r="AE641" s="379">
        <v>0</v>
      </c>
      <c r="AF641" s="481"/>
      <c r="AG641" s="482"/>
      <c r="AH641" s="471"/>
      <c r="AI641" s="471"/>
      <c r="AJ641" s="471"/>
      <c r="AK641" s="472"/>
      <c r="AL641" s="471">
        <v>0</v>
      </c>
      <c r="AM641" s="473">
        <v>0</v>
      </c>
      <c r="AN641" s="471"/>
      <c r="AO641" s="474">
        <v>0</v>
      </c>
      <c r="AP641" s="475"/>
      <c r="AQ641" s="476">
        <v>0</v>
      </c>
      <c r="AR641" s="471"/>
      <c r="AS641" s="471"/>
      <c r="AT641" s="471"/>
      <c r="AU641" s="471"/>
      <c r="AV641" s="477">
        <v>0</v>
      </c>
      <c r="AW641" s="471">
        <v>0</v>
      </c>
      <c r="AX641" s="471"/>
      <c r="AY641" s="473">
        <v>0</v>
      </c>
      <c r="AZ641" s="478"/>
      <c r="BA641" s="479">
        <v>0</v>
      </c>
      <c r="BC641" s="468" t="s">
        <v>2937</v>
      </c>
      <c r="BD641" s="468" t="s">
        <v>2937</v>
      </c>
      <c r="BE641" s="468" t="s">
        <v>2937</v>
      </c>
      <c r="BF641" s="468" t="s">
        <v>2937</v>
      </c>
      <c r="BG641" s="468" t="s">
        <v>1542</v>
      </c>
      <c r="BH641" s="468" t="s">
        <v>2938</v>
      </c>
      <c r="BI641" s="468" t="s">
        <v>1542</v>
      </c>
      <c r="BK641" s="468" t="b">
        <v>1</v>
      </c>
      <c r="BL641" s="468" t="b">
        <v>1</v>
      </c>
      <c r="BM641" s="468" t="b">
        <v>1</v>
      </c>
      <c r="BN641" s="468" t="b">
        <v>1</v>
      </c>
      <c r="BO641" s="468" t="b">
        <v>1</v>
      </c>
      <c r="BP641" s="468" t="b">
        <v>1</v>
      </c>
      <c r="BQ641" s="468" t="b">
        <v>1</v>
      </c>
      <c r="BS641" s="466"/>
    </row>
    <row r="642" spans="1:71" s="480" customFormat="1" ht="12" customHeight="1" x14ac:dyDescent="0.25">
      <c r="A642" s="514">
        <v>18401103</v>
      </c>
      <c r="B642" s="515"/>
      <c r="C642" s="746" t="s">
        <v>2169</v>
      </c>
      <c r="D642" s="484" t="s">
        <v>1542</v>
      </c>
      <c r="E642" s="730"/>
      <c r="F642" s="501">
        <v>43237</v>
      </c>
      <c r="G642" s="484"/>
      <c r="H642" s="486"/>
      <c r="I642" s="486"/>
      <c r="J642" s="486"/>
      <c r="K642" s="486"/>
      <c r="L642" s="486" t="s">
        <v>1542</v>
      </c>
      <c r="M642" s="486" t="s">
        <v>2938</v>
      </c>
      <c r="N642" s="486" t="s">
        <v>1542</v>
      </c>
      <c r="O642" s="487"/>
      <c r="P642" s="381"/>
      <c r="Q642" s="381"/>
      <c r="R642" s="381"/>
      <c r="S642" s="381"/>
      <c r="T642" s="381"/>
      <c r="U642" s="381">
        <v>0.54</v>
      </c>
      <c r="V642" s="381">
        <v>0</v>
      </c>
      <c r="W642" s="381">
        <v>0</v>
      </c>
      <c r="X642" s="381">
        <v>0</v>
      </c>
      <c r="Y642" s="381">
        <v>0</v>
      </c>
      <c r="Z642" s="381">
        <v>0</v>
      </c>
      <c r="AA642" s="381">
        <v>0</v>
      </c>
      <c r="AB642" s="381">
        <v>0</v>
      </c>
      <c r="AC642" s="381"/>
      <c r="AD642" s="381"/>
      <c r="AE642" s="381">
        <v>4.5000000000000005E-2</v>
      </c>
      <c r="AF642" s="488"/>
      <c r="AG642" s="489"/>
      <c r="AH642" s="490"/>
      <c r="AI642" s="490"/>
      <c r="AJ642" s="490"/>
      <c r="AK642" s="491"/>
      <c r="AL642" s="490">
        <v>0</v>
      </c>
      <c r="AM642" s="492">
        <v>4.5000000000000005E-2</v>
      </c>
      <c r="AN642" s="490"/>
      <c r="AO642" s="493">
        <v>4.5000000000000005E-2</v>
      </c>
      <c r="AP642" s="490"/>
      <c r="AQ642" s="494">
        <v>0</v>
      </c>
      <c r="AR642" s="490"/>
      <c r="AS642" s="490"/>
      <c r="AT642" s="490"/>
      <c r="AU642" s="490"/>
      <c r="AV642" s="495">
        <v>0</v>
      </c>
      <c r="AW642" s="490">
        <v>0</v>
      </c>
      <c r="AX642" s="490"/>
      <c r="AY642" s="492">
        <v>0</v>
      </c>
      <c r="AZ642" s="731"/>
      <c r="BA642" s="479">
        <v>0</v>
      </c>
      <c r="BC642" s="468"/>
      <c r="BD642" s="468"/>
      <c r="BE642" s="468"/>
      <c r="BF642" s="468"/>
      <c r="BG642" s="468" t="s">
        <v>1542</v>
      </c>
      <c r="BH642" s="468" t="s">
        <v>2938</v>
      </c>
      <c r="BI642" s="468" t="s">
        <v>1542</v>
      </c>
      <c r="BK642" s="468" t="b">
        <v>1</v>
      </c>
      <c r="BL642" s="468" t="b">
        <v>1</v>
      </c>
      <c r="BM642" s="468" t="b">
        <v>1</v>
      </c>
      <c r="BN642" s="468" t="b">
        <v>1</v>
      </c>
      <c r="BO642" s="468" t="b">
        <v>1</v>
      </c>
      <c r="BP642" s="468" t="b">
        <v>1</v>
      </c>
      <c r="BQ642" s="468" t="b">
        <v>1</v>
      </c>
      <c r="BS642" s="466"/>
    </row>
    <row r="643" spans="1:71" s="480" customFormat="1" ht="12" customHeight="1" x14ac:dyDescent="0.2">
      <c r="A643" s="498">
        <v>18401191</v>
      </c>
      <c r="B643" s="499" t="s">
        <v>3542</v>
      </c>
      <c r="C643" s="483" t="s">
        <v>2170</v>
      </c>
      <c r="D643" s="484" t="s">
        <v>1542</v>
      </c>
      <c r="E643" s="730"/>
      <c r="F643" s="501">
        <v>42933</v>
      </c>
      <c r="G643" s="484"/>
      <c r="H643" s="486" t="s">
        <v>2937</v>
      </c>
      <c r="I643" s="486" t="s">
        <v>2937</v>
      </c>
      <c r="J643" s="486" t="s">
        <v>2937</v>
      </c>
      <c r="K643" s="486" t="s">
        <v>2937</v>
      </c>
      <c r="L643" s="486" t="s">
        <v>1542</v>
      </c>
      <c r="M643" s="486" t="s">
        <v>2938</v>
      </c>
      <c r="N643" s="486" t="s">
        <v>1542</v>
      </c>
      <c r="O643" s="487"/>
      <c r="P643" s="381">
        <v>0</v>
      </c>
      <c r="Q643" s="381">
        <v>-91999.48</v>
      </c>
      <c r="R643" s="381">
        <v>-224901.07</v>
      </c>
      <c r="S643" s="381">
        <v>-173746.41</v>
      </c>
      <c r="T643" s="381">
        <v>-48885.61</v>
      </c>
      <c r="U643" s="381">
        <v>-21434.01</v>
      </c>
      <c r="V643" s="381">
        <v>192982.63</v>
      </c>
      <c r="W643" s="381">
        <v>73894.11</v>
      </c>
      <c r="X643" s="381">
        <v>9082.42</v>
      </c>
      <c r="Y643" s="381">
        <v>26304.28</v>
      </c>
      <c r="Z643" s="381">
        <v>-60620.63</v>
      </c>
      <c r="AA643" s="381">
        <v>-115002.19</v>
      </c>
      <c r="AB643" s="381">
        <v>0</v>
      </c>
      <c r="AC643" s="381"/>
      <c r="AD643" s="381"/>
      <c r="AE643" s="381">
        <v>-36193.829999999994</v>
      </c>
      <c r="AF643" s="488"/>
      <c r="AG643" s="489"/>
      <c r="AH643" s="490"/>
      <c r="AI643" s="490"/>
      <c r="AJ643" s="490"/>
      <c r="AK643" s="491"/>
      <c r="AL643" s="490">
        <v>0</v>
      </c>
      <c r="AM643" s="492">
        <v>-36193.829999999994</v>
      </c>
      <c r="AN643" s="490"/>
      <c r="AO643" s="493">
        <v>-36193.829999999994</v>
      </c>
      <c r="AP643" s="490"/>
      <c r="AQ643" s="494">
        <v>0</v>
      </c>
      <c r="AR643" s="490"/>
      <c r="AS643" s="490"/>
      <c r="AT643" s="490"/>
      <c r="AU643" s="490"/>
      <c r="AV643" s="495">
        <v>0</v>
      </c>
      <c r="AW643" s="490">
        <v>0</v>
      </c>
      <c r="AX643" s="490"/>
      <c r="AY643" s="492">
        <v>0</v>
      </c>
      <c r="AZ643" s="731"/>
      <c r="BA643" s="479">
        <v>0</v>
      </c>
      <c r="BC643" s="486" t="s">
        <v>2937</v>
      </c>
      <c r="BD643" s="486" t="s">
        <v>2937</v>
      </c>
      <c r="BE643" s="486" t="s">
        <v>2937</v>
      </c>
      <c r="BF643" s="468" t="s">
        <v>2937</v>
      </c>
      <c r="BG643" s="468" t="s">
        <v>1542</v>
      </c>
      <c r="BH643" s="468" t="s">
        <v>2938</v>
      </c>
      <c r="BI643" s="468" t="s">
        <v>1542</v>
      </c>
      <c r="BK643" s="468" t="b">
        <v>1</v>
      </c>
      <c r="BL643" s="468" t="b">
        <v>1</v>
      </c>
      <c r="BM643" s="468" t="b">
        <v>1</v>
      </c>
      <c r="BN643" s="468" t="b">
        <v>1</v>
      </c>
      <c r="BO643" s="468" t="b">
        <v>1</v>
      </c>
      <c r="BP643" s="468" t="b">
        <v>1</v>
      </c>
      <c r="BQ643" s="468" t="b">
        <v>1</v>
      </c>
      <c r="BS643" s="466"/>
    </row>
    <row r="644" spans="1:71" s="480" customFormat="1" ht="12" customHeight="1" x14ac:dyDescent="0.2">
      <c r="A644" s="498">
        <v>18401192</v>
      </c>
      <c r="B644" s="499" t="s">
        <v>3543</v>
      </c>
      <c r="C644" s="483" t="s">
        <v>2171</v>
      </c>
      <c r="D644" s="484" t="s">
        <v>1542</v>
      </c>
      <c r="E644" s="730"/>
      <c r="F644" s="501">
        <v>42933</v>
      </c>
      <c r="G644" s="484"/>
      <c r="H644" s="486" t="s">
        <v>2937</v>
      </c>
      <c r="I644" s="486" t="s">
        <v>2937</v>
      </c>
      <c r="J644" s="486" t="s">
        <v>2937</v>
      </c>
      <c r="K644" s="486" t="s">
        <v>2937</v>
      </c>
      <c r="L644" s="486" t="s">
        <v>1542</v>
      </c>
      <c r="M644" s="486" t="s">
        <v>2938</v>
      </c>
      <c r="N644" s="486" t="s">
        <v>1542</v>
      </c>
      <c r="O644" s="487"/>
      <c r="P644" s="381">
        <v>0</v>
      </c>
      <c r="Q644" s="381">
        <v>13309.22</v>
      </c>
      <c r="R644" s="381">
        <v>48264.51</v>
      </c>
      <c r="S644" s="381">
        <v>137012.14000000001</v>
      </c>
      <c r="T644" s="381">
        <v>362647.55</v>
      </c>
      <c r="U644" s="381">
        <v>341241.15</v>
      </c>
      <c r="V644" s="381">
        <v>271719.34000000003</v>
      </c>
      <c r="W644" s="381">
        <v>186735.53</v>
      </c>
      <c r="X644" s="381">
        <v>18920.05</v>
      </c>
      <c r="Y644" s="381">
        <v>-81310.3</v>
      </c>
      <c r="Z644" s="381">
        <v>-176545.1</v>
      </c>
      <c r="AA644" s="381">
        <v>-138416.56</v>
      </c>
      <c r="AB644" s="381">
        <v>0</v>
      </c>
      <c r="AC644" s="381"/>
      <c r="AD644" s="381"/>
      <c r="AE644" s="381">
        <v>81964.794166666674</v>
      </c>
      <c r="AF644" s="488"/>
      <c r="AG644" s="489"/>
      <c r="AH644" s="490"/>
      <c r="AI644" s="490"/>
      <c r="AJ644" s="490"/>
      <c r="AK644" s="491"/>
      <c r="AL644" s="490">
        <v>0</v>
      </c>
      <c r="AM644" s="492">
        <v>81964.794166666674</v>
      </c>
      <c r="AN644" s="490"/>
      <c r="AO644" s="493">
        <v>81964.794166666674</v>
      </c>
      <c r="AP644" s="490"/>
      <c r="AQ644" s="494">
        <v>0</v>
      </c>
      <c r="AR644" s="490"/>
      <c r="AS644" s="490"/>
      <c r="AT644" s="490"/>
      <c r="AU644" s="490"/>
      <c r="AV644" s="495">
        <v>0</v>
      </c>
      <c r="AW644" s="490">
        <v>0</v>
      </c>
      <c r="AX644" s="490"/>
      <c r="AY644" s="492">
        <v>0</v>
      </c>
      <c r="AZ644" s="731"/>
      <c r="BA644" s="479">
        <v>0</v>
      </c>
      <c r="BC644" s="486" t="s">
        <v>2937</v>
      </c>
      <c r="BD644" s="486" t="s">
        <v>2937</v>
      </c>
      <c r="BE644" s="486" t="s">
        <v>2937</v>
      </c>
      <c r="BF644" s="468" t="s">
        <v>2937</v>
      </c>
      <c r="BG644" s="468" t="s">
        <v>1542</v>
      </c>
      <c r="BH644" s="468" t="s">
        <v>2938</v>
      </c>
      <c r="BI644" s="468" t="s">
        <v>1542</v>
      </c>
      <c r="BK644" s="468" t="b">
        <v>1</v>
      </c>
      <c r="BL644" s="468" t="b">
        <v>1</v>
      </c>
      <c r="BM644" s="468" t="b">
        <v>1</v>
      </c>
      <c r="BN644" s="468" t="b">
        <v>1</v>
      </c>
      <c r="BO644" s="468" t="b">
        <v>1</v>
      </c>
      <c r="BP644" s="468" t="b">
        <v>1</v>
      </c>
      <c r="BQ644" s="468" t="b">
        <v>1</v>
      </c>
      <c r="BS644" s="466"/>
    </row>
    <row r="645" spans="1:71" s="480" customFormat="1" ht="12" customHeight="1" x14ac:dyDescent="0.2">
      <c r="A645" s="498">
        <v>18401193</v>
      </c>
      <c r="B645" s="499" t="s">
        <v>3544</v>
      </c>
      <c r="C645" s="483" t="s">
        <v>2172</v>
      </c>
      <c r="D645" s="484" t="s">
        <v>1542</v>
      </c>
      <c r="E645" s="730"/>
      <c r="F645" s="501">
        <v>42933</v>
      </c>
      <c r="G645" s="484"/>
      <c r="H645" s="486" t="s">
        <v>2937</v>
      </c>
      <c r="I645" s="486" t="s">
        <v>2937</v>
      </c>
      <c r="J645" s="486" t="s">
        <v>2937</v>
      </c>
      <c r="K645" s="486" t="s">
        <v>2937</v>
      </c>
      <c r="L645" s="486" t="s">
        <v>1542</v>
      </c>
      <c r="M645" s="486" t="s">
        <v>2938</v>
      </c>
      <c r="N645" s="486" t="s">
        <v>1542</v>
      </c>
      <c r="O645" s="487"/>
      <c r="P645" s="381">
        <v>0</v>
      </c>
      <c r="Q645" s="381">
        <v>3922.41</v>
      </c>
      <c r="R645" s="381">
        <v>19728.75</v>
      </c>
      <c r="S645" s="381">
        <v>30632.46</v>
      </c>
      <c r="T645" s="381">
        <v>70919.94</v>
      </c>
      <c r="U645" s="381">
        <v>90559.79</v>
      </c>
      <c r="V645" s="381">
        <v>181579.24</v>
      </c>
      <c r="W645" s="381">
        <v>223197.79</v>
      </c>
      <c r="X645" s="381">
        <v>280521.53000000003</v>
      </c>
      <c r="Y645" s="381">
        <v>334590.74</v>
      </c>
      <c r="Z645" s="381">
        <v>347716.54</v>
      </c>
      <c r="AA645" s="381">
        <v>380998.19</v>
      </c>
      <c r="AB645" s="381">
        <v>0</v>
      </c>
      <c r="AC645" s="381"/>
      <c r="AD645" s="381"/>
      <c r="AE645" s="381">
        <v>163697.28166666665</v>
      </c>
      <c r="AF645" s="488"/>
      <c r="AG645" s="489"/>
      <c r="AH645" s="490"/>
      <c r="AI645" s="490"/>
      <c r="AJ645" s="490"/>
      <c r="AK645" s="491"/>
      <c r="AL645" s="490">
        <v>0</v>
      </c>
      <c r="AM645" s="492">
        <v>163697.28166666665</v>
      </c>
      <c r="AN645" s="490"/>
      <c r="AO645" s="493">
        <v>163697.28166666665</v>
      </c>
      <c r="AP645" s="490"/>
      <c r="AQ645" s="494">
        <v>0</v>
      </c>
      <c r="AR645" s="490"/>
      <c r="AS645" s="490"/>
      <c r="AT645" s="490"/>
      <c r="AU645" s="490"/>
      <c r="AV645" s="495">
        <v>0</v>
      </c>
      <c r="AW645" s="490">
        <v>0</v>
      </c>
      <c r="AX645" s="490"/>
      <c r="AY645" s="492">
        <v>0</v>
      </c>
      <c r="AZ645" s="731"/>
      <c r="BA645" s="479">
        <v>0</v>
      </c>
      <c r="BC645" s="486" t="s">
        <v>2937</v>
      </c>
      <c r="BD645" s="486" t="s">
        <v>2937</v>
      </c>
      <c r="BE645" s="486" t="s">
        <v>2937</v>
      </c>
      <c r="BF645" s="468" t="s">
        <v>2937</v>
      </c>
      <c r="BG645" s="468" t="s">
        <v>1542</v>
      </c>
      <c r="BH645" s="468" t="s">
        <v>2938</v>
      </c>
      <c r="BI645" s="468" t="s">
        <v>1542</v>
      </c>
      <c r="BK645" s="468" t="b">
        <v>1</v>
      </c>
      <c r="BL645" s="468" t="b">
        <v>1</v>
      </c>
      <c r="BM645" s="468" t="b">
        <v>1</v>
      </c>
      <c r="BN645" s="468" t="b">
        <v>1</v>
      </c>
      <c r="BO645" s="468" t="b">
        <v>1</v>
      </c>
      <c r="BP645" s="468" t="b">
        <v>1</v>
      </c>
      <c r="BQ645" s="468" t="b">
        <v>1</v>
      </c>
      <c r="BS645" s="466"/>
    </row>
    <row r="646" spans="1:71" s="480" customFormat="1" ht="12" customHeight="1" x14ac:dyDescent="0.2">
      <c r="A646" s="498">
        <v>18401201</v>
      </c>
      <c r="B646" s="499" t="s">
        <v>3545</v>
      </c>
      <c r="C646" s="483" t="s">
        <v>2173</v>
      </c>
      <c r="D646" s="484" t="s">
        <v>1542</v>
      </c>
      <c r="E646" s="730"/>
      <c r="F646" s="501">
        <v>42933</v>
      </c>
      <c r="G646" s="484"/>
      <c r="H646" s="486" t="s">
        <v>2937</v>
      </c>
      <c r="I646" s="486" t="s">
        <v>2937</v>
      </c>
      <c r="J646" s="486" t="s">
        <v>2937</v>
      </c>
      <c r="K646" s="486" t="s">
        <v>2937</v>
      </c>
      <c r="L646" s="486" t="s">
        <v>1542</v>
      </c>
      <c r="M646" s="486" t="s">
        <v>2938</v>
      </c>
      <c r="N646" s="486" t="s">
        <v>1542</v>
      </c>
      <c r="O646" s="487"/>
      <c r="P646" s="381">
        <v>0</v>
      </c>
      <c r="Q646" s="381">
        <v>166657.32999999999</v>
      </c>
      <c r="R646" s="381">
        <v>166012.66</v>
      </c>
      <c r="S646" s="381">
        <v>139403.57</v>
      </c>
      <c r="T646" s="381">
        <v>74781.8</v>
      </c>
      <c r="U646" s="381">
        <v>-226.84</v>
      </c>
      <c r="V646" s="381">
        <v>-28416.46</v>
      </c>
      <c r="W646" s="381">
        <v>-73260.37</v>
      </c>
      <c r="X646" s="381">
        <v>-141119.63</v>
      </c>
      <c r="Y646" s="381">
        <v>-173894.33</v>
      </c>
      <c r="Z646" s="381">
        <v>-210290.58</v>
      </c>
      <c r="AA646" s="381">
        <v>-196210.86</v>
      </c>
      <c r="AB646" s="381">
        <v>0</v>
      </c>
      <c r="AC646" s="381"/>
      <c r="AD646" s="381"/>
      <c r="AE646" s="381">
        <v>-23046.97583333333</v>
      </c>
      <c r="AF646" s="488"/>
      <c r="AG646" s="489"/>
      <c r="AH646" s="490"/>
      <c r="AI646" s="490"/>
      <c r="AJ646" s="490"/>
      <c r="AK646" s="491"/>
      <c r="AL646" s="490">
        <v>0</v>
      </c>
      <c r="AM646" s="492">
        <v>-23046.97583333333</v>
      </c>
      <c r="AN646" s="490"/>
      <c r="AO646" s="493">
        <v>-23046.97583333333</v>
      </c>
      <c r="AP646" s="490"/>
      <c r="AQ646" s="494">
        <v>0</v>
      </c>
      <c r="AR646" s="490"/>
      <c r="AS646" s="490"/>
      <c r="AT646" s="490"/>
      <c r="AU646" s="490"/>
      <c r="AV646" s="495">
        <v>0</v>
      </c>
      <c r="AW646" s="490">
        <v>0</v>
      </c>
      <c r="AX646" s="490"/>
      <c r="AY646" s="492">
        <v>0</v>
      </c>
      <c r="AZ646" s="731"/>
      <c r="BA646" s="479">
        <v>0</v>
      </c>
      <c r="BC646" s="486" t="s">
        <v>2937</v>
      </c>
      <c r="BD646" s="486" t="s">
        <v>2937</v>
      </c>
      <c r="BE646" s="486" t="s">
        <v>2937</v>
      </c>
      <c r="BF646" s="468" t="s">
        <v>2937</v>
      </c>
      <c r="BG646" s="468" t="s">
        <v>1542</v>
      </c>
      <c r="BH646" s="468" t="s">
        <v>2938</v>
      </c>
      <c r="BI646" s="468" t="s">
        <v>1542</v>
      </c>
      <c r="BK646" s="468" t="b">
        <v>1</v>
      </c>
      <c r="BL646" s="468" t="b">
        <v>1</v>
      </c>
      <c r="BM646" s="468" t="b">
        <v>1</v>
      </c>
      <c r="BN646" s="468" t="b">
        <v>1</v>
      </c>
      <c r="BO646" s="468" t="b">
        <v>1</v>
      </c>
      <c r="BP646" s="468" t="b">
        <v>1</v>
      </c>
      <c r="BQ646" s="468" t="b">
        <v>1</v>
      </c>
      <c r="BS646" s="466"/>
    </row>
    <row r="647" spans="1:71" s="480" customFormat="1" ht="12" customHeight="1" x14ac:dyDescent="0.2">
      <c r="A647" s="732">
        <v>18405103</v>
      </c>
      <c r="B647" s="733"/>
      <c r="C647" s="713" t="s">
        <v>2174</v>
      </c>
      <c r="D647" s="714" t="s">
        <v>1542</v>
      </c>
      <c r="E647" s="715"/>
      <c r="F647" s="734">
        <v>43374</v>
      </c>
      <c r="G647" s="714"/>
      <c r="H647" s="717" t="s">
        <v>2937</v>
      </c>
      <c r="I647" s="717" t="s">
        <v>2937</v>
      </c>
      <c r="J647" s="717" t="s">
        <v>2937</v>
      </c>
      <c r="K647" s="717" t="s">
        <v>2937</v>
      </c>
      <c r="L647" s="717" t="s">
        <v>1542</v>
      </c>
      <c r="M647" s="717" t="s">
        <v>2938</v>
      </c>
      <c r="N647" s="717" t="s">
        <v>1542</v>
      </c>
      <c r="O647" s="718"/>
      <c r="P647" s="719"/>
      <c r="Q647" s="719"/>
      <c r="R647" s="719"/>
      <c r="S647" s="719"/>
      <c r="T647" s="719"/>
      <c r="U647" s="719"/>
      <c r="V647" s="719"/>
      <c r="W647" s="719"/>
      <c r="X647" s="719"/>
      <c r="Y647" s="719"/>
      <c r="Z647" s="719">
        <v>36.6</v>
      </c>
      <c r="AA647" s="719">
        <v>0</v>
      </c>
      <c r="AB647" s="719">
        <v>0</v>
      </c>
      <c r="AC647" s="719"/>
      <c r="AD647" s="719"/>
      <c r="AE647" s="719">
        <v>3.0500000000000003</v>
      </c>
      <c r="AF647" s="720"/>
      <c r="AG647" s="721"/>
      <c r="AH647" s="722"/>
      <c r="AI647" s="722"/>
      <c r="AJ647" s="722"/>
      <c r="AK647" s="723"/>
      <c r="AL647" s="722">
        <v>0</v>
      </c>
      <c r="AM647" s="724">
        <v>3.0500000000000003</v>
      </c>
      <c r="AN647" s="722"/>
      <c r="AO647" s="725">
        <v>3.0500000000000003</v>
      </c>
      <c r="AP647" s="722"/>
      <c r="AQ647" s="726">
        <v>0</v>
      </c>
      <c r="AR647" s="722"/>
      <c r="AS647" s="722"/>
      <c r="AT647" s="722"/>
      <c r="AU647" s="722"/>
      <c r="AV647" s="727">
        <v>0</v>
      </c>
      <c r="AW647" s="722">
        <v>0</v>
      </c>
      <c r="AX647" s="722"/>
      <c r="AY647" s="724">
        <v>0</v>
      </c>
      <c r="AZ647" s="728"/>
      <c r="BA647" s="479">
        <v>0</v>
      </c>
      <c r="BC647" s="468"/>
      <c r="BD647" s="468"/>
      <c r="BE647" s="468"/>
      <c r="BF647" s="468"/>
      <c r="BG647" s="468"/>
      <c r="BH647" s="468"/>
      <c r="BI647" s="468"/>
      <c r="BK647" s="468"/>
      <c r="BL647" s="468"/>
      <c r="BM647" s="468"/>
      <c r="BN647" s="468"/>
      <c r="BO647" s="468"/>
      <c r="BP647" s="468"/>
      <c r="BQ647" s="468"/>
      <c r="BS647" s="466"/>
    </row>
    <row r="648" spans="1:71" s="480" customFormat="1" ht="12" customHeight="1" x14ac:dyDescent="0.2">
      <c r="A648" s="732">
        <v>18405113</v>
      </c>
      <c r="B648" s="733"/>
      <c r="C648" s="713" t="s">
        <v>2175</v>
      </c>
      <c r="D648" s="714" t="s">
        <v>1542</v>
      </c>
      <c r="E648" s="715"/>
      <c r="F648" s="734">
        <v>43374</v>
      </c>
      <c r="G648" s="714"/>
      <c r="H648" s="717" t="s">
        <v>2937</v>
      </c>
      <c r="I648" s="717" t="s">
        <v>2937</v>
      </c>
      <c r="J648" s="717" t="s">
        <v>2937</v>
      </c>
      <c r="K648" s="717" t="s">
        <v>2937</v>
      </c>
      <c r="L648" s="717" t="s">
        <v>1542</v>
      </c>
      <c r="M648" s="717" t="s">
        <v>2938</v>
      </c>
      <c r="N648" s="717" t="s">
        <v>1542</v>
      </c>
      <c r="O648" s="718"/>
      <c r="P648" s="719"/>
      <c r="Q648" s="719"/>
      <c r="R648" s="719"/>
      <c r="S648" s="719"/>
      <c r="T648" s="719"/>
      <c r="U648" s="719"/>
      <c r="V648" s="719"/>
      <c r="W648" s="719"/>
      <c r="X648" s="719"/>
      <c r="Y648" s="719"/>
      <c r="Z648" s="719">
        <v>3.16</v>
      </c>
      <c r="AA648" s="719">
        <v>0</v>
      </c>
      <c r="AB648" s="719">
        <v>0</v>
      </c>
      <c r="AC648" s="719"/>
      <c r="AD648" s="719"/>
      <c r="AE648" s="719">
        <v>0.26333333333333336</v>
      </c>
      <c r="AF648" s="720"/>
      <c r="AG648" s="721"/>
      <c r="AH648" s="722"/>
      <c r="AI648" s="722"/>
      <c r="AJ648" s="722"/>
      <c r="AK648" s="723"/>
      <c r="AL648" s="722">
        <v>0</v>
      </c>
      <c r="AM648" s="724">
        <v>0.26333333333333336</v>
      </c>
      <c r="AN648" s="722"/>
      <c r="AO648" s="725">
        <v>0.26333333333333336</v>
      </c>
      <c r="AP648" s="722"/>
      <c r="AQ648" s="726">
        <v>0</v>
      </c>
      <c r="AR648" s="722"/>
      <c r="AS648" s="722"/>
      <c r="AT648" s="722"/>
      <c r="AU648" s="722"/>
      <c r="AV648" s="727">
        <v>0</v>
      </c>
      <c r="AW648" s="722">
        <v>0</v>
      </c>
      <c r="AX648" s="722"/>
      <c r="AY648" s="724">
        <v>0</v>
      </c>
      <c r="AZ648" s="728"/>
      <c r="BA648" s="479">
        <v>0</v>
      </c>
      <c r="BC648" s="468"/>
      <c r="BD648" s="468"/>
      <c r="BE648" s="468"/>
      <c r="BF648" s="468"/>
      <c r="BG648" s="468"/>
      <c r="BH648" s="468"/>
      <c r="BI648" s="468"/>
      <c r="BK648" s="468"/>
      <c r="BL648" s="468"/>
      <c r="BM648" s="468"/>
      <c r="BN648" s="468"/>
      <c r="BO648" s="468"/>
      <c r="BP648" s="468"/>
      <c r="BQ648" s="468"/>
      <c r="BS648" s="466"/>
    </row>
    <row r="649" spans="1:71" s="480" customFormat="1" ht="12" customHeight="1" x14ac:dyDescent="0.2">
      <c r="A649" s="496">
        <v>18500003</v>
      </c>
      <c r="B649" s="497" t="s">
        <v>3546</v>
      </c>
      <c r="C649" s="466" t="s">
        <v>2176</v>
      </c>
      <c r="D649" s="467" t="s">
        <v>1541</v>
      </c>
      <c r="E649" s="705"/>
      <c r="F649" s="525"/>
      <c r="G649" s="467"/>
      <c r="H649" s="468" t="s">
        <v>2937</v>
      </c>
      <c r="I649" s="468" t="s">
        <v>2937</v>
      </c>
      <c r="J649" s="468" t="s">
        <v>2937</v>
      </c>
      <c r="K649" s="468" t="s">
        <v>1541</v>
      </c>
      <c r="L649" s="468" t="s">
        <v>2938</v>
      </c>
      <c r="M649" s="468" t="s">
        <v>2938</v>
      </c>
      <c r="N649" s="468" t="s">
        <v>2937</v>
      </c>
      <c r="O649" s="469"/>
      <c r="P649" s="379">
        <v>186389.55</v>
      </c>
      <c r="Q649" s="379">
        <v>201347.99</v>
      </c>
      <c r="R649" s="379">
        <v>210955.71</v>
      </c>
      <c r="S649" s="379">
        <v>169235.18</v>
      </c>
      <c r="T649" s="379">
        <v>173467.26</v>
      </c>
      <c r="U649" s="379">
        <v>178707.43</v>
      </c>
      <c r="V649" s="379">
        <v>188520.05</v>
      </c>
      <c r="W649" s="379">
        <v>206710.13</v>
      </c>
      <c r="X649" s="379">
        <v>212739.53</v>
      </c>
      <c r="Y649" s="379">
        <v>183313.15</v>
      </c>
      <c r="Z649" s="379">
        <v>174067.45</v>
      </c>
      <c r="AA649" s="379">
        <v>181782.63</v>
      </c>
      <c r="AB649" s="379">
        <v>190334.87</v>
      </c>
      <c r="AC649" s="379"/>
      <c r="AD649" s="379"/>
      <c r="AE649" s="379">
        <v>189100.72666666665</v>
      </c>
      <c r="AF649" s="481"/>
      <c r="AG649" s="482"/>
      <c r="AH649" s="471"/>
      <c r="AI649" s="471"/>
      <c r="AJ649" s="471"/>
      <c r="AK649" s="472">
        <v>189100.72666666665</v>
      </c>
      <c r="AL649" s="471">
        <v>189100.72666666665</v>
      </c>
      <c r="AM649" s="473"/>
      <c r="AN649" s="471"/>
      <c r="AO649" s="474">
        <v>0</v>
      </c>
      <c r="AP649" s="475"/>
      <c r="AQ649" s="476">
        <v>190334.87</v>
      </c>
      <c r="AR649" s="471"/>
      <c r="AS649" s="471"/>
      <c r="AT649" s="471"/>
      <c r="AU649" s="471">
        <v>190334.87</v>
      </c>
      <c r="AV649" s="477">
        <v>190334.87</v>
      </c>
      <c r="AW649" s="471"/>
      <c r="AX649" s="471"/>
      <c r="AY649" s="473">
        <v>0</v>
      </c>
      <c r="AZ649" s="478" t="s">
        <v>2911</v>
      </c>
      <c r="BA649" s="479">
        <v>0</v>
      </c>
      <c r="BC649" s="468" t="s">
        <v>2937</v>
      </c>
      <c r="BD649" s="468" t="s">
        <v>2937</v>
      </c>
      <c r="BE649" s="468" t="s">
        <v>2937</v>
      </c>
      <c r="BF649" s="468" t="s">
        <v>1541</v>
      </c>
      <c r="BG649" s="468" t="s">
        <v>2938</v>
      </c>
      <c r="BH649" s="468" t="s">
        <v>2938</v>
      </c>
      <c r="BI649" s="468" t="s">
        <v>2937</v>
      </c>
      <c r="BK649" s="468" t="b">
        <v>1</v>
      </c>
      <c r="BL649" s="468" t="b">
        <v>1</v>
      </c>
      <c r="BM649" s="468" t="b">
        <v>1</v>
      </c>
      <c r="BN649" s="468" t="b">
        <v>1</v>
      </c>
      <c r="BO649" s="468" t="b">
        <v>1</v>
      </c>
      <c r="BP649" s="468" t="b">
        <v>1</v>
      </c>
      <c r="BQ649" s="468" t="b">
        <v>1</v>
      </c>
      <c r="BS649" s="466"/>
    </row>
    <row r="650" spans="1:71" s="480" customFormat="1" ht="12" customHeight="1" x14ac:dyDescent="0.2">
      <c r="A650" s="496">
        <v>18600011</v>
      </c>
      <c r="B650" s="497" t="s">
        <v>3547</v>
      </c>
      <c r="C650" s="466" t="s">
        <v>2177</v>
      </c>
      <c r="D650" s="467" t="s">
        <v>1541</v>
      </c>
      <c r="E650" s="705"/>
      <c r="F650" s="466"/>
      <c r="G650" s="467"/>
      <c r="H650" s="468" t="s">
        <v>2937</v>
      </c>
      <c r="I650" s="468" t="s">
        <v>2937</v>
      </c>
      <c r="J650" s="468" t="s">
        <v>2937</v>
      </c>
      <c r="K650" s="468" t="s">
        <v>1541</v>
      </c>
      <c r="L650" s="468" t="s">
        <v>2938</v>
      </c>
      <c r="M650" s="468" t="s">
        <v>2938</v>
      </c>
      <c r="N650" s="468" t="s">
        <v>2937</v>
      </c>
      <c r="O650" s="469"/>
      <c r="P650" s="379">
        <v>0</v>
      </c>
      <c r="Q650" s="379">
        <v>0</v>
      </c>
      <c r="R650" s="379">
        <v>0</v>
      </c>
      <c r="S650" s="379">
        <v>0</v>
      </c>
      <c r="T650" s="379">
        <v>0</v>
      </c>
      <c r="U650" s="379">
        <v>0</v>
      </c>
      <c r="V650" s="379">
        <v>0</v>
      </c>
      <c r="W650" s="379">
        <v>0</v>
      </c>
      <c r="X650" s="379">
        <v>0</v>
      </c>
      <c r="Y650" s="379">
        <v>0</v>
      </c>
      <c r="Z650" s="379">
        <v>0</v>
      </c>
      <c r="AA650" s="379">
        <v>0</v>
      </c>
      <c r="AB650" s="379">
        <v>0</v>
      </c>
      <c r="AC650" s="379"/>
      <c r="AD650" s="379"/>
      <c r="AE650" s="379">
        <v>0</v>
      </c>
      <c r="AF650" s="481"/>
      <c r="AG650" s="482"/>
      <c r="AH650" s="471"/>
      <c r="AI650" s="471"/>
      <c r="AJ650" s="471"/>
      <c r="AK650" s="472">
        <v>0</v>
      </c>
      <c r="AL650" s="471">
        <v>0</v>
      </c>
      <c r="AM650" s="473"/>
      <c r="AN650" s="471"/>
      <c r="AO650" s="474">
        <v>0</v>
      </c>
      <c r="AP650" s="475"/>
      <c r="AQ650" s="476">
        <v>0</v>
      </c>
      <c r="AR650" s="471"/>
      <c r="AS650" s="471"/>
      <c r="AT650" s="471"/>
      <c r="AU650" s="471">
        <v>0</v>
      </c>
      <c r="AV650" s="477">
        <v>0</v>
      </c>
      <c r="AW650" s="471"/>
      <c r="AX650" s="471"/>
      <c r="AY650" s="473">
        <v>0</v>
      </c>
      <c r="AZ650" s="478" t="s">
        <v>2911</v>
      </c>
      <c r="BA650" s="479">
        <v>0</v>
      </c>
      <c r="BC650" s="468" t="s">
        <v>2937</v>
      </c>
      <c r="BD650" s="468" t="s">
        <v>2937</v>
      </c>
      <c r="BE650" s="468" t="s">
        <v>2937</v>
      </c>
      <c r="BF650" s="468" t="s">
        <v>1541</v>
      </c>
      <c r="BG650" s="468" t="s">
        <v>2938</v>
      </c>
      <c r="BH650" s="468" t="s">
        <v>2938</v>
      </c>
      <c r="BI650" s="468" t="s">
        <v>2937</v>
      </c>
      <c r="BK650" s="468" t="b">
        <v>1</v>
      </c>
      <c r="BL650" s="468" t="b">
        <v>1</v>
      </c>
      <c r="BM650" s="468" t="b">
        <v>1</v>
      </c>
      <c r="BN650" s="468" t="b">
        <v>1</v>
      </c>
      <c r="BO650" s="468" t="b">
        <v>1</v>
      </c>
      <c r="BP650" s="468" t="b">
        <v>1</v>
      </c>
      <c r="BQ650" s="468" t="b">
        <v>1</v>
      </c>
      <c r="BS650" s="466"/>
    </row>
    <row r="651" spans="1:71" s="480" customFormat="1" ht="12" customHeight="1" x14ac:dyDescent="0.2">
      <c r="A651" s="496">
        <v>18600013</v>
      </c>
      <c r="B651" s="497" t="s">
        <v>3548</v>
      </c>
      <c r="C651" s="466" t="s">
        <v>2178</v>
      </c>
      <c r="D651" s="467" t="s">
        <v>1541</v>
      </c>
      <c r="E651" s="705"/>
      <c r="F651" s="466"/>
      <c r="G651" s="467"/>
      <c r="H651" s="468" t="s">
        <v>2937</v>
      </c>
      <c r="I651" s="468" t="s">
        <v>2937</v>
      </c>
      <c r="J651" s="468" t="s">
        <v>2937</v>
      </c>
      <c r="K651" s="468" t="s">
        <v>1541</v>
      </c>
      <c r="L651" s="468" t="s">
        <v>2938</v>
      </c>
      <c r="M651" s="468" t="s">
        <v>2938</v>
      </c>
      <c r="N651" s="468" t="s">
        <v>2937</v>
      </c>
      <c r="O651" s="469"/>
      <c r="P651" s="379">
        <v>3711786.15</v>
      </c>
      <c r="Q651" s="379">
        <v>3932076.77</v>
      </c>
      <c r="R651" s="379">
        <v>3413409.77</v>
      </c>
      <c r="S651" s="379">
        <v>3544530.18</v>
      </c>
      <c r="T651" s="379">
        <v>3741245.58</v>
      </c>
      <c r="U651" s="379">
        <v>4465689.47</v>
      </c>
      <c r="V651" s="379">
        <v>5268901.2</v>
      </c>
      <c r="W651" s="379">
        <v>5912123.96</v>
      </c>
      <c r="X651" s="379">
        <v>6073321.3600000003</v>
      </c>
      <c r="Y651" s="379">
        <v>7005745.4100000001</v>
      </c>
      <c r="Z651" s="379">
        <v>7332023.54</v>
      </c>
      <c r="AA651" s="379">
        <v>6598328.5</v>
      </c>
      <c r="AB651" s="379">
        <v>6521470.1699999999</v>
      </c>
      <c r="AC651" s="379"/>
      <c r="AD651" s="379"/>
      <c r="AE651" s="379">
        <v>5200335.3250000002</v>
      </c>
      <c r="AF651" s="481"/>
      <c r="AG651" s="482"/>
      <c r="AH651" s="471"/>
      <c r="AI651" s="471"/>
      <c r="AJ651" s="471"/>
      <c r="AK651" s="472">
        <v>5200335.3250000002</v>
      </c>
      <c r="AL651" s="471">
        <v>5200335.3250000002</v>
      </c>
      <c r="AM651" s="473"/>
      <c r="AN651" s="471"/>
      <c r="AO651" s="474">
        <v>0</v>
      </c>
      <c r="AP651" s="475"/>
      <c r="AQ651" s="476">
        <v>6521470.1699999999</v>
      </c>
      <c r="AR651" s="471"/>
      <c r="AS651" s="471"/>
      <c r="AT651" s="471"/>
      <c r="AU651" s="471">
        <v>6521470.1699999999</v>
      </c>
      <c r="AV651" s="477">
        <v>6521470.1699999999</v>
      </c>
      <c r="AW651" s="471"/>
      <c r="AX651" s="471"/>
      <c r="AY651" s="473">
        <v>0</v>
      </c>
      <c r="AZ651" s="478" t="s">
        <v>2911</v>
      </c>
      <c r="BA651" s="479">
        <v>0</v>
      </c>
      <c r="BC651" s="468" t="s">
        <v>2937</v>
      </c>
      <c r="BD651" s="468" t="s">
        <v>2937</v>
      </c>
      <c r="BE651" s="468" t="s">
        <v>2937</v>
      </c>
      <c r="BF651" s="468" t="s">
        <v>1541</v>
      </c>
      <c r="BG651" s="468" t="s">
        <v>2938</v>
      </c>
      <c r="BH651" s="468" t="s">
        <v>2938</v>
      </c>
      <c r="BI651" s="468" t="s">
        <v>2937</v>
      </c>
      <c r="BK651" s="468" t="b">
        <v>1</v>
      </c>
      <c r="BL651" s="468" t="b">
        <v>1</v>
      </c>
      <c r="BM651" s="468" t="b">
        <v>1</v>
      </c>
      <c r="BN651" s="468" t="b">
        <v>1</v>
      </c>
      <c r="BO651" s="468" t="b">
        <v>1</v>
      </c>
      <c r="BP651" s="468" t="b">
        <v>1</v>
      </c>
      <c r="BQ651" s="468" t="b">
        <v>1</v>
      </c>
      <c r="BS651" s="466"/>
    </row>
    <row r="652" spans="1:71" s="480" customFormat="1" ht="12" customHeight="1" x14ac:dyDescent="0.2">
      <c r="A652" s="496">
        <v>18600053</v>
      </c>
      <c r="B652" s="497" t="s">
        <v>3549</v>
      </c>
      <c r="C652" s="466" t="s">
        <v>2179</v>
      </c>
      <c r="D652" s="467" t="s">
        <v>1542</v>
      </c>
      <c r="E652" s="705"/>
      <c r="F652" s="466"/>
      <c r="G652" s="467"/>
      <c r="H652" s="468" t="s">
        <v>2937</v>
      </c>
      <c r="I652" s="468" t="s">
        <v>2937</v>
      </c>
      <c r="J652" s="468" t="s">
        <v>2937</v>
      </c>
      <c r="K652" s="468" t="s">
        <v>2937</v>
      </c>
      <c r="L652" s="468" t="s">
        <v>1542</v>
      </c>
      <c r="M652" s="468" t="s">
        <v>2938</v>
      </c>
      <c r="N652" s="468" t="s">
        <v>1542</v>
      </c>
      <c r="O652" s="469"/>
      <c r="P652" s="379">
        <v>3432361.62</v>
      </c>
      <c r="Q652" s="379">
        <v>3719347.16</v>
      </c>
      <c r="R652" s="379">
        <v>3703309.96</v>
      </c>
      <c r="S652" s="379">
        <v>3129495.74</v>
      </c>
      <c r="T652" s="379">
        <v>3005280.18</v>
      </c>
      <c r="U652" s="379">
        <v>2924267.1</v>
      </c>
      <c r="V652" s="379">
        <v>3056739.19</v>
      </c>
      <c r="W652" s="379">
        <v>3101787.2</v>
      </c>
      <c r="X652" s="379">
        <v>2759238.93</v>
      </c>
      <c r="Y652" s="379">
        <v>2840720.85</v>
      </c>
      <c r="Z652" s="379">
        <v>3118886.36</v>
      </c>
      <c r="AA652" s="379">
        <v>3259403.02</v>
      </c>
      <c r="AB652" s="379">
        <v>3453533.07</v>
      </c>
      <c r="AC652" s="379"/>
      <c r="AD652" s="379"/>
      <c r="AE652" s="379">
        <v>3171785.2529166662</v>
      </c>
      <c r="AF652" s="481"/>
      <c r="AG652" s="481"/>
      <c r="AH652" s="471"/>
      <c r="AI652" s="471"/>
      <c r="AJ652" s="471"/>
      <c r="AK652" s="472"/>
      <c r="AL652" s="471">
        <v>0</v>
      </c>
      <c r="AM652" s="473">
        <v>3171785.2529166662</v>
      </c>
      <c r="AN652" s="471"/>
      <c r="AO652" s="474">
        <v>3171785.2529166662</v>
      </c>
      <c r="AP652" s="475"/>
      <c r="AQ652" s="476">
        <v>3453533.07</v>
      </c>
      <c r="AR652" s="471"/>
      <c r="AS652" s="471"/>
      <c r="AT652" s="471"/>
      <c r="AU652" s="471"/>
      <c r="AV652" s="477">
        <v>0</v>
      </c>
      <c r="AW652" s="471">
        <v>3453533.07</v>
      </c>
      <c r="AX652" s="471"/>
      <c r="AY652" s="473">
        <v>3453533.07</v>
      </c>
      <c r="AZ652" s="478"/>
      <c r="BA652" s="479">
        <v>0</v>
      </c>
      <c r="BC652" s="468" t="s">
        <v>2937</v>
      </c>
      <c r="BD652" s="468" t="s">
        <v>2937</v>
      </c>
      <c r="BE652" s="468" t="s">
        <v>2937</v>
      </c>
      <c r="BF652" s="468" t="s">
        <v>2937</v>
      </c>
      <c r="BG652" s="468" t="s">
        <v>1542</v>
      </c>
      <c r="BH652" s="468" t="s">
        <v>2938</v>
      </c>
      <c r="BI652" s="468" t="s">
        <v>1542</v>
      </c>
      <c r="BK652" s="468" t="b">
        <v>1</v>
      </c>
      <c r="BL652" s="468" t="b">
        <v>1</v>
      </c>
      <c r="BM652" s="468" t="b">
        <v>1</v>
      </c>
      <c r="BN652" s="468" t="b">
        <v>1</v>
      </c>
      <c r="BO652" s="468" t="b">
        <v>1</v>
      </c>
      <c r="BP652" s="468" t="b">
        <v>1</v>
      </c>
      <c r="BQ652" s="468" t="b">
        <v>1</v>
      </c>
      <c r="BS652" s="466"/>
    </row>
    <row r="653" spans="1:71" s="480" customFormat="1" ht="12" customHeight="1" x14ac:dyDescent="0.2">
      <c r="A653" s="496">
        <v>18600091</v>
      </c>
      <c r="B653" s="497" t="s">
        <v>3550</v>
      </c>
      <c r="C653" s="466" t="s">
        <v>2180</v>
      </c>
      <c r="D653" s="467" t="s">
        <v>1542</v>
      </c>
      <c r="E653" s="705"/>
      <c r="F653" s="466"/>
      <c r="G653" s="467"/>
      <c r="H653" s="468" t="s">
        <v>2937</v>
      </c>
      <c r="I653" s="468" t="s">
        <v>2937</v>
      </c>
      <c r="J653" s="468" t="s">
        <v>2937</v>
      </c>
      <c r="K653" s="468" t="s">
        <v>2937</v>
      </c>
      <c r="L653" s="468" t="s">
        <v>1542</v>
      </c>
      <c r="M653" s="468" t="s">
        <v>2938</v>
      </c>
      <c r="N653" s="468" t="s">
        <v>1542</v>
      </c>
      <c r="O653" s="469"/>
      <c r="P653" s="379">
        <v>11984.99</v>
      </c>
      <c r="Q653" s="379">
        <v>11964.1</v>
      </c>
      <c r="R653" s="379">
        <v>11964.1</v>
      </c>
      <c r="S653" s="379">
        <v>9837.34</v>
      </c>
      <c r="T653" s="379">
        <v>9837.34</v>
      </c>
      <c r="U653" s="379">
        <v>9837.34</v>
      </c>
      <c r="V653" s="379">
        <v>9837.34</v>
      </c>
      <c r="W653" s="379">
        <v>9837.34</v>
      </c>
      <c r="X653" s="379">
        <v>9837.34</v>
      </c>
      <c r="Y653" s="379">
        <v>9837.34</v>
      </c>
      <c r="Z653" s="379">
        <v>0</v>
      </c>
      <c r="AA653" s="379">
        <v>0</v>
      </c>
      <c r="AB653" s="379">
        <v>0</v>
      </c>
      <c r="AC653" s="379"/>
      <c r="AD653" s="379"/>
      <c r="AE653" s="379">
        <v>8231.8395833333325</v>
      </c>
      <c r="AF653" s="507"/>
      <c r="AG653" s="508"/>
      <c r="AH653" s="471"/>
      <c r="AI653" s="471"/>
      <c r="AJ653" s="471"/>
      <c r="AK653" s="472"/>
      <c r="AL653" s="471">
        <v>0</v>
      </c>
      <c r="AM653" s="473">
        <v>8231.8395833333325</v>
      </c>
      <c r="AN653" s="471"/>
      <c r="AO653" s="474">
        <v>8231.8395833333325</v>
      </c>
      <c r="AP653" s="475"/>
      <c r="AQ653" s="476">
        <v>0</v>
      </c>
      <c r="AR653" s="471"/>
      <c r="AS653" s="471"/>
      <c r="AT653" s="471"/>
      <c r="AU653" s="471"/>
      <c r="AV653" s="477">
        <v>0</v>
      </c>
      <c r="AW653" s="471">
        <v>0</v>
      </c>
      <c r="AX653" s="471"/>
      <c r="AY653" s="473">
        <v>0</v>
      </c>
      <c r="AZ653" s="478"/>
      <c r="BA653" s="479">
        <v>0</v>
      </c>
      <c r="BC653" s="468" t="s">
        <v>2937</v>
      </c>
      <c r="BD653" s="468" t="s">
        <v>2937</v>
      </c>
      <c r="BE653" s="468" t="s">
        <v>2937</v>
      </c>
      <c r="BF653" s="468" t="s">
        <v>2937</v>
      </c>
      <c r="BG653" s="468" t="s">
        <v>1542</v>
      </c>
      <c r="BH653" s="468" t="s">
        <v>2938</v>
      </c>
      <c r="BI653" s="468" t="s">
        <v>1542</v>
      </c>
      <c r="BK653" s="468" t="b">
        <v>1</v>
      </c>
      <c r="BL653" s="468" t="b">
        <v>1</v>
      </c>
      <c r="BM653" s="468" t="b">
        <v>1</v>
      </c>
      <c r="BN653" s="468" t="b">
        <v>1</v>
      </c>
      <c r="BO653" s="468" t="b">
        <v>1</v>
      </c>
      <c r="BP653" s="468" t="b">
        <v>1</v>
      </c>
      <c r="BQ653" s="468" t="b">
        <v>1</v>
      </c>
      <c r="BS653" s="466"/>
    </row>
    <row r="654" spans="1:71" s="480" customFormat="1" ht="12" customHeight="1" x14ac:dyDescent="0.2">
      <c r="A654" s="496">
        <v>18600122</v>
      </c>
      <c r="B654" s="497" t="s">
        <v>3551</v>
      </c>
      <c r="C654" s="466" t="s">
        <v>2181</v>
      </c>
      <c r="D654" s="467" t="s">
        <v>1542</v>
      </c>
      <c r="E654" s="705"/>
      <c r="F654" s="466"/>
      <c r="G654" s="467"/>
      <c r="H654" s="468" t="s">
        <v>2937</v>
      </c>
      <c r="I654" s="468" t="s">
        <v>2937</v>
      </c>
      <c r="J654" s="468" t="s">
        <v>2937</v>
      </c>
      <c r="K654" s="468" t="s">
        <v>2937</v>
      </c>
      <c r="L654" s="468" t="s">
        <v>1542</v>
      </c>
      <c r="M654" s="468" t="s">
        <v>2938</v>
      </c>
      <c r="N654" s="468" t="s">
        <v>1542</v>
      </c>
      <c r="O654" s="469"/>
      <c r="P654" s="379">
        <v>-42500</v>
      </c>
      <c r="Q654" s="379">
        <v>-42500</v>
      </c>
      <c r="R654" s="379">
        <v>-42500</v>
      </c>
      <c r="S654" s="379">
        <v>-42500</v>
      </c>
      <c r="T654" s="379">
        <v>-42500</v>
      </c>
      <c r="U654" s="379">
        <v>-42500</v>
      </c>
      <c r="V654" s="379">
        <v>-42500</v>
      </c>
      <c r="W654" s="379">
        <v>-42544.85</v>
      </c>
      <c r="X654" s="379">
        <v>-42544.85</v>
      </c>
      <c r="Y654" s="379">
        <v>-42544.85</v>
      </c>
      <c r="Z654" s="379">
        <v>-42544.85</v>
      </c>
      <c r="AA654" s="379">
        <v>-42544.85</v>
      </c>
      <c r="AB654" s="379">
        <v>-42544.85</v>
      </c>
      <c r="AC654" s="379"/>
      <c r="AD654" s="379"/>
      <c r="AE654" s="379">
        <v>-42520.556249999987</v>
      </c>
      <c r="AF654" s="481"/>
      <c r="AG654" s="482"/>
      <c r="AH654" s="471"/>
      <c r="AI654" s="471"/>
      <c r="AJ654" s="471"/>
      <c r="AK654" s="472"/>
      <c r="AL654" s="471">
        <v>0</v>
      </c>
      <c r="AM654" s="473">
        <v>-42520.556249999987</v>
      </c>
      <c r="AN654" s="471"/>
      <c r="AO654" s="474">
        <v>-42520.556249999987</v>
      </c>
      <c r="AP654" s="475"/>
      <c r="AQ654" s="476">
        <v>-42544.85</v>
      </c>
      <c r="AR654" s="471"/>
      <c r="AS654" s="471"/>
      <c r="AT654" s="471"/>
      <c r="AU654" s="471"/>
      <c r="AV654" s="477">
        <v>0</v>
      </c>
      <c r="AW654" s="471">
        <v>-42544.85</v>
      </c>
      <c r="AX654" s="471"/>
      <c r="AY654" s="473">
        <v>-42544.85</v>
      </c>
      <c r="AZ654" s="478"/>
      <c r="BA654" s="479">
        <v>0</v>
      </c>
      <c r="BC654" s="468" t="s">
        <v>2937</v>
      </c>
      <c r="BD654" s="468" t="s">
        <v>2937</v>
      </c>
      <c r="BE654" s="468" t="s">
        <v>2937</v>
      </c>
      <c r="BF654" s="468" t="s">
        <v>2937</v>
      </c>
      <c r="BG654" s="468" t="s">
        <v>1542</v>
      </c>
      <c r="BH654" s="468" t="s">
        <v>2938</v>
      </c>
      <c r="BI654" s="468" t="s">
        <v>1542</v>
      </c>
      <c r="BK654" s="468" t="b">
        <v>1</v>
      </c>
      <c r="BL654" s="468" t="b">
        <v>1</v>
      </c>
      <c r="BM654" s="468" t="b">
        <v>1</v>
      </c>
      <c r="BN654" s="468" t="b">
        <v>1</v>
      </c>
      <c r="BO654" s="468" t="b">
        <v>1</v>
      </c>
      <c r="BP654" s="468" t="b">
        <v>1</v>
      </c>
      <c r="BQ654" s="468" t="b">
        <v>1</v>
      </c>
      <c r="BS654" s="466"/>
    </row>
    <row r="655" spans="1:71" s="480" customFormat="1" ht="12" customHeight="1" x14ac:dyDescent="0.2">
      <c r="A655" s="496">
        <v>18600123</v>
      </c>
      <c r="B655" s="497" t="s">
        <v>3552</v>
      </c>
      <c r="C655" s="466" t="s">
        <v>2182</v>
      </c>
      <c r="D655" s="467" t="s">
        <v>1542</v>
      </c>
      <c r="E655" s="705"/>
      <c r="F655" s="466"/>
      <c r="G655" s="467"/>
      <c r="H655" s="468" t="s">
        <v>2937</v>
      </c>
      <c r="I655" s="468" t="s">
        <v>2937</v>
      </c>
      <c r="J655" s="468" t="s">
        <v>2937</v>
      </c>
      <c r="K655" s="468" t="s">
        <v>2937</v>
      </c>
      <c r="L655" s="468" t="s">
        <v>1542</v>
      </c>
      <c r="M655" s="468" t="s">
        <v>2938</v>
      </c>
      <c r="N655" s="468" t="s">
        <v>1542</v>
      </c>
      <c r="O655" s="469"/>
      <c r="P655" s="379">
        <v>0</v>
      </c>
      <c r="Q655" s="379">
        <v>124.25</v>
      </c>
      <c r="R655" s="379">
        <v>124.25</v>
      </c>
      <c r="S655" s="379">
        <v>300.25</v>
      </c>
      <c r="T655" s="379">
        <v>363.25</v>
      </c>
      <c r="U655" s="379">
        <v>624.25</v>
      </c>
      <c r="V655" s="379">
        <v>0</v>
      </c>
      <c r="W655" s="379">
        <v>0</v>
      </c>
      <c r="X655" s="379">
        <v>254.73</v>
      </c>
      <c r="Y655" s="379">
        <v>165.15</v>
      </c>
      <c r="Z655" s="379">
        <v>185.15</v>
      </c>
      <c r="AA655" s="379">
        <v>525.15</v>
      </c>
      <c r="AB655" s="379">
        <v>0</v>
      </c>
      <c r="AC655" s="379"/>
      <c r="AD655" s="379"/>
      <c r="AE655" s="379">
        <v>222.20250000000001</v>
      </c>
      <c r="AF655" s="481"/>
      <c r="AG655" s="482"/>
      <c r="AH655" s="471"/>
      <c r="AI655" s="471"/>
      <c r="AJ655" s="471"/>
      <c r="AK655" s="472"/>
      <c r="AL655" s="471">
        <v>0</v>
      </c>
      <c r="AM655" s="473">
        <v>222.20250000000001</v>
      </c>
      <c r="AN655" s="471"/>
      <c r="AO655" s="474">
        <v>222.20250000000001</v>
      </c>
      <c r="AP655" s="475"/>
      <c r="AQ655" s="476">
        <v>0</v>
      </c>
      <c r="AR655" s="471"/>
      <c r="AS655" s="471"/>
      <c r="AT655" s="471"/>
      <c r="AU655" s="471"/>
      <c r="AV655" s="477">
        <v>0</v>
      </c>
      <c r="AW655" s="471">
        <v>0</v>
      </c>
      <c r="AX655" s="471"/>
      <c r="AY655" s="473">
        <v>0</v>
      </c>
      <c r="AZ655" s="478"/>
      <c r="BA655" s="479">
        <v>0</v>
      </c>
      <c r="BC655" s="468" t="s">
        <v>2937</v>
      </c>
      <c r="BD655" s="468" t="s">
        <v>2937</v>
      </c>
      <c r="BE655" s="468" t="s">
        <v>2937</v>
      </c>
      <c r="BF655" s="468" t="s">
        <v>2937</v>
      </c>
      <c r="BG655" s="468" t="s">
        <v>1542</v>
      </c>
      <c r="BH655" s="468" t="s">
        <v>2938</v>
      </c>
      <c r="BI655" s="468" t="s">
        <v>1542</v>
      </c>
      <c r="BK655" s="468" t="b">
        <v>1</v>
      </c>
      <c r="BL655" s="468" t="b">
        <v>1</v>
      </c>
      <c r="BM655" s="468" t="b">
        <v>1</v>
      </c>
      <c r="BN655" s="468" t="b">
        <v>1</v>
      </c>
      <c r="BO655" s="468" t="b">
        <v>1</v>
      </c>
      <c r="BP655" s="468" t="b">
        <v>1</v>
      </c>
      <c r="BQ655" s="468" t="b">
        <v>1</v>
      </c>
      <c r="BS655" s="466"/>
    </row>
    <row r="656" spans="1:71" s="480" customFormat="1" ht="12" customHeight="1" x14ac:dyDescent="0.2">
      <c r="A656" s="496">
        <v>18600143</v>
      </c>
      <c r="B656" s="497" t="s">
        <v>3553</v>
      </c>
      <c r="C656" s="466" t="s">
        <v>2183</v>
      </c>
      <c r="D656" s="467" t="s">
        <v>1541</v>
      </c>
      <c r="E656" s="705"/>
      <c r="F656" s="466"/>
      <c r="G656" s="467"/>
      <c r="H656" s="468" t="s">
        <v>2937</v>
      </c>
      <c r="I656" s="468" t="s">
        <v>2937</v>
      </c>
      <c r="J656" s="468" t="s">
        <v>2937</v>
      </c>
      <c r="K656" s="468" t="s">
        <v>1541</v>
      </c>
      <c r="L656" s="468" t="s">
        <v>2938</v>
      </c>
      <c r="M656" s="468" t="s">
        <v>2938</v>
      </c>
      <c r="N656" s="468" t="s">
        <v>2937</v>
      </c>
      <c r="O656" s="469"/>
      <c r="P656" s="379">
        <v>72414.37</v>
      </c>
      <c r="Q656" s="379">
        <v>28667.94</v>
      </c>
      <c r="R656" s="379">
        <v>27054.81</v>
      </c>
      <c r="S656" s="379">
        <v>25537.85</v>
      </c>
      <c r="T656" s="379">
        <v>25861.38</v>
      </c>
      <c r="U656" s="379">
        <v>35410.699999999997</v>
      </c>
      <c r="V656" s="379">
        <v>30846.13</v>
      </c>
      <c r="W656" s="379">
        <v>27353.599999999999</v>
      </c>
      <c r="X656" s="379">
        <v>27647.72</v>
      </c>
      <c r="Y656" s="379">
        <v>29204.799999999999</v>
      </c>
      <c r="Z656" s="379">
        <v>39051.269999999997</v>
      </c>
      <c r="AA656" s="379">
        <v>45046.42</v>
      </c>
      <c r="AB656" s="379">
        <v>37847.29</v>
      </c>
      <c r="AC656" s="379"/>
      <c r="AD656" s="379"/>
      <c r="AE656" s="379">
        <v>33067.787499999999</v>
      </c>
      <c r="AF656" s="481"/>
      <c r="AG656" s="482"/>
      <c r="AH656" s="471"/>
      <c r="AI656" s="471"/>
      <c r="AJ656" s="471"/>
      <c r="AK656" s="472">
        <v>33067.787499999999</v>
      </c>
      <c r="AL656" s="471">
        <v>33067.787499999999</v>
      </c>
      <c r="AM656" s="473"/>
      <c r="AN656" s="471"/>
      <c r="AO656" s="474">
        <v>0</v>
      </c>
      <c r="AP656" s="475"/>
      <c r="AQ656" s="476">
        <v>37847.29</v>
      </c>
      <c r="AR656" s="471"/>
      <c r="AS656" s="471"/>
      <c r="AT656" s="471"/>
      <c r="AU656" s="471">
        <v>37847.29</v>
      </c>
      <c r="AV656" s="477">
        <v>37847.29</v>
      </c>
      <c r="AW656" s="471"/>
      <c r="AX656" s="471"/>
      <c r="AY656" s="473">
        <v>0</v>
      </c>
      <c r="AZ656" s="478" t="s">
        <v>2911</v>
      </c>
      <c r="BA656" s="479">
        <v>0</v>
      </c>
      <c r="BC656" s="468" t="s">
        <v>2937</v>
      </c>
      <c r="BD656" s="468" t="s">
        <v>2937</v>
      </c>
      <c r="BE656" s="468" t="s">
        <v>2937</v>
      </c>
      <c r="BF656" s="468" t="s">
        <v>1541</v>
      </c>
      <c r="BG656" s="468" t="s">
        <v>2938</v>
      </c>
      <c r="BH656" s="468" t="s">
        <v>2938</v>
      </c>
      <c r="BI656" s="468" t="s">
        <v>2937</v>
      </c>
      <c r="BK656" s="468" t="b">
        <v>1</v>
      </c>
      <c r="BL656" s="468" t="b">
        <v>1</v>
      </c>
      <c r="BM656" s="468" t="b">
        <v>1</v>
      </c>
      <c r="BN656" s="468" t="b">
        <v>1</v>
      </c>
      <c r="BO656" s="468" t="b">
        <v>1</v>
      </c>
      <c r="BP656" s="468" t="b">
        <v>1</v>
      </c>
      <c r="BQ656" s="468" t="b">
        <v>1</v>
      </c>
      <c r="BS656" s="466"/>
    </row>
    <row r="657" spans="1:71" s="480" customFormat="1" ht="12" customHeight="1" x14ac:dyDescent="0.2">
      <c r="A657" s="496">
        <v>18600203</v>
      </c>
      <c r="B657" s="497" t="s">
        <v>3554</v>
      </c>
      <c r="C657" s="466" t="s">
        <v>2184</v>
      </c>
      <c r="D657" s="467" t="s">
        <v>1542</v>
      </c>
      <c r="E657" s="705"/>
      <c r="F657" s="466"/>
      <c r="G657" s="467"/>
      <c r="H657" s="468" t="s">
        <v>2937</v>
      </c>
      <c r="I657" s="468" t="s">
        <v>2937</v>
      </c>
      <c r="J657" s="468" t="s">
        <v>2937</v>
      </c>
      <c r="K657" s="468" t="s">
        <v>2937</v>
      </c>
      <c r="L657" s="468" t="s">
        <v>1542</v>
      </c>
      <c r="M657" s="468" t="s">
        <v>2938</v>
      </c>
      <c r="N657" s="468" t="s">
        <v>1542</v>
      </c>
      <c r="O657" s="469"/>
      <c r="P657" s="379">
        <v>588175.57999999996</v>
      </c>
      <c r="Q657" s="379">
        <v>0</v>
      </c>
      <c r="R657" s="379">
        <v>0</v>
      </c>
      <c r="S657" s="379">
        <v>0</v>
      </c>
      <c r="T657" s="379">
        <v>0</v>
      </c>
      <c r="U657" s="379">
        <v>0</v>
      </c>
      <c r="V657" s="379">
        <v>0</v>
      </c>
      <c r="W657" s="379">
        <v>0</v>
      </c>
      <c r="X657" s="379">
        <v>0</v>
      </c>
      <c r="Y657" s="379">
        <v>0</v>
      </c>
      <c r="Z657" s="379">
        <v>0</v>
      </c>
      <c r="AA657" s="379">
        <v>0</v>
      </c>
      <c r="AB657" s="379">
        <v>71691.61</v>
      </c>
      <c r="AC657" s="379"/>
      <c r="AD657" s="379"/>
      <c r="AE657" s="379">
        <v>27494.466249999998</v>
      </c>
      <c r="AF657" s="481"/>
      <c r="AG657" s="482"/>
      <c r="AH657" s="471"/>
      <c r="AI657" s="471"/>
      <c r="AJ657" s="471"/>
      <c r="AK657" s="472"/>
      <c r="AL657" s="471">
        <v>0</v>
      </c>
      <c r="AM657" s="473">
        <v>27494.466249999998</v>
      </c>
      <c r="AN657" s="471"/>
      <c r="AO657" s="474">
        <v>27494.466249999998</v>
      </c>
      <c r="AP657" s="475"/>
      <c r="AQ657" s="476">
        <v>71691.61</v>
      </c>
      <c r="AR657" s="471"/>
      <c r="AS657" s="471"/>
      <c r="AT657" s="471"/>
      <c r="AU657" s="471"/>
      <c r="AV657" s="477">
        <v>0</v>
      </c>
      <c r="AW657" s="471">
        <v>71691.61</v>
      </c>
      <c r="AX657" s="471"/>
      <c r="AY657" s="473">
        <v>71691.61</v>
      </c>
      <c r="AZ657" s="478"/>
      <c r="BA657" s="479">
        <v>0</v>
      </c>
      <c r="BC657" s="468" t="s">
        <v>2937</v>
      </c>
      <c r="BD657" s="468" t="s">
        <v>2937</v>
      </c>
      <c r="BE657" s="468" t="s">
        <v>2937</v>
      </c>
      <c r="BF657" s="468" t="s">
        <v>2937</v>
      </c>
      <c r="BG657" s="468" t="s">
        <v>1542</v>
      </c>
      <c r="BH657" s="468" t="s">
        <v>2938</v>
      </c>
      <c r="BI657" s="468" t="s">
        <v>1542</v>
      </c>
      <c r="BK657" s="468" t="b">
        <v>1</v>
      </c>
      <c r="BL657" s="468" t="b">
        <v>1</v>
      </c>
      <c r="BM657" s="468" t="b">
        <v>1</v>
      </c>
      <c r="BN657" s="468" t="b">
        <v>1</v>
      </c>
      <c r="BO657" s="468" t="b">
        <v>1</v>
      </c>
      <c r="BP657" s="468" t="b">
        <v>1</v>
      </c>
      <c r="BQ657" s="468" t="b">
        <v>1</v>
      </c>
      <c r="BS657" s="466"/>
    </row>
    <row r="658" spans="1:71" s="480" customFormat="1" ht="12" customHeight="1" x14ac:dyDescent="0.2">
      <c r="A658" s="496">
        <v>18600291</v>
      </c>
      <c r="B658" s="497" t="s">
        <v>3555</v>
      </c>
      <c r="C658" s="466" t="s">
        <v>2185</v>
      </c>
      <c r="D658" s="467" t="s">
        <v>1542</v>
      </c>
      <c r="E658" s="705"/>
      <c r="F658" s="466"/>
      <c r="G658" s="467"/>
      <c r="H658" s="468" t="s">
        <v>2937</v>
      </c>
      <c r="I658" s="468" t="s">
        <v>2937</v>
      </c>
      <c r="J658" s="468" t="s">
        <v>2937</v>
      </c>
      <c r="K658" s="468" t="s">
        <v>2937</v>
      </c>
      <c r="L658" s="468" t="s">
        <v>1542</v>
      </c>
      <c r="M658" s="468" t="s">
        <v>2938</v>
      </c>
      <c r="N658" s="468" t="s">
        <v>1542</v>
      </c>
      <c r="O658" s="469"/>
      <c r="P658" s="379">
        <v>0</v>
      </c>
      <c r="Q658" s="379">
        <v>0</v>
      </c>
      <c r="R658" s="379">
        <v>0</v>
      </c>
      <c r="S658" s="379">
        <v>0</v>
      </c>
      <c r="T658" s="379">
        <v>0</v>
      </c>
      <c r="U658" s="379">
        <v>0</v>
      </c>
      <c r="V658" s="379">
        <v>0</v>
      </c>
      <c r="W658" s="379">
        <v>0</v>
      </c>
      <c r="X658" s="379">
        <v>0</v>
      </c>
      <c r="Y658" s="379">
        <v>0</v>
      </c>
      <c r="Z658" s="379">
        <v>0</v>
      </c>
      <c r="AA658" s="379">
        <v>0</v>
      </c>
      <c r="AB658" s="379">
        <v>0</v>
      </c>
      <c r="AC658" s="379"/>
      <c r="AD658" s="379"/>
      <c r="AE658" s="379">
        <v>0</v>
      </c>
      <c r="AF658" s="481"/>
      <c r="AG658" s="482"/>
      <c r="AH658" s="471"/>
      <c r="AI658" s="471"/>
      <c r="AJ658" s="471"/>
      <c r="AK658" s="472"/>
      <c r="AL658" s="471">
        <v>0</v>
      </c>
      <c r="AM658" s="473">
        <v>0</v>
      </c>
      <c r="AN658" s="471"/>
      <c r="AO658" s="474">
        <v>0</v>
      </c>
      <c r="AP658" s="475"/>
      <c r="AQ658" s="476">
        <v>0</v>
      </c>
      <c r="AR658" s="471"/>
      <c r="AS658" s="471"/>
      <c r="AT658" s="471"/>
      <c r="AU658" s="471"/>
      <c r="AV658" s="477">
        <v>0</v>
      </c>
      <c r="AW658" s="471">
        <v>0</v>
      </c>
      <c r="AX658" s="471"/>
      <c r="AY658" s="473">
        <v>0</v>
      </c>
      <c r="AZ658" s="478"/>
      <c r="BA658" s="479">
        <v>0</v>
      </c>
      <c r="BC658" s="468" t="s">
        <v>2937</v>
      </c>
      <c r="BD658" s="468" t="s">
        <v>2937</v>
      </c>
      <c r="BE658" s="468" t="s">
        <v>2937</v>
      </c>
      <c r="BF658" s="468" t="s">
        <v>2937</v>
      </c>
      <c r="BG658" s="468" t="s">
        <v>1542</v>
      </c>
      <c r="BH658" s="468" t="s">
        <v>2938</v>
      </c>
      <c r="BI658" s="468" t="s">
        <v>1542</v>
      </c>
      <c r="BK658" s="468" t="b">
        <v>1</v>
      </c>
      <c r="BL658" s="468" t="b">
        <v>1</v>
      </c>
      <c r="BM658" s="468" t="b">
        <v>1</v>
      </c>
      <c r="BN658" s="468" t="b">
        <v>1</v>
      </c>
      <c r="BO658" s="468" t="b">
        <v>1</v>
      </c>
      <c r="BP658" s="468" t="b">
        <v>1</v>
      </c>
      <c r="BQ658" s="468" t="b">
        <v>1</v>
      </c>
      <c r="BS658" s="466"/>
    </row>
    <row r="659" spans="1:71" s="480" customFormat="1" ht="12" customHeight="1" x14ac:dyDescent="0.2">
      <c r="A659" s="496">
        <v>18600293</v>
      </c>
      <c r="B659" s="497" t="s">
        <v>3556</v>
      </c>
      <c r="C659" s="466" t="s">
        <v>2186</v>
      </c>
      <c r="D659" s="467" t="s">
        <v>1542</v>
      </c>
      <c r="E659" s="705"/>
      <c r="F659" s="466"/>
      <c r="G659" s="467"/>
      <c r="H659" s="468" t="s">
        <v>2937</v>
      </c>
      <c r="I659" s="468" t="s">
        <v>2937</v>
      </c>
      <c r="J659" s="468" t="s">
        <v>2937</v>
      </c>
      <c r="K659" s="468" t="s">
        <v>2937</v>
      </c>
      <c r="L659" s="468" t="s">
        <v>1542</v>
      </c>
      <c r="M659" s="468" t="s">
        <v>2938</v>
      </c>
      <c r="N659" s="468" t="s">
        <v>1542</v>
      </c>
      <c r="O659" s="469"/>
      <c r="P659" s="379">
        <v>0</v>
      </c>
      <c r="Q659" s="379">
        <v>0</v>
      </c>
      <c r="R659" s="379">
        <v>0</v>
      </c>
      <c r="S659" s="379">
        <v>0</v>
      </c>
      <c r="T659" s="379">
        <v>0</v>
      </c>
      <c r="U659" s="379">
        <v>0</v>
      </c>
      <c r="V659" s="379">
        <v>0</v>
      </c>
      <c r="W659" s="379">
        <v>0</v>
      </c>
      <c r="X659" s="379">
        <v>43.8</v>
      </c>
      <c r="Y659" s="379">
        <v>43.8</v>
      </c>
      <c r="Z659" s="379">
        <v>43.8</v>
      </c>
      <c r="AA659" s="379">
        <v>43.8</v>
      </c>
      <c r="AB659" s="379">
        <v>43.8</v>
      </c>
      <c r="AC659" s="379"/>
      <c r="AD659" s="379"/>
      <c r="AE659" s="379">
        <v>16.425000000000001</v>
      </c>
      <c r="AF659" s="481"/>
      <c r="AG659" s="482"/>
      <c r="AH659" s="471"/>
      <c r="AI659" s="471"/>
      <c r="AJ659" s="471"/>
      <c r="AK659" s="472"/>
      <c r="AL659" s="471">
        <v>0</v>
      </c>
      <c r="AM659" s="473">
        <v>16.425000000000001</v>
      </c>
      <c r="AN659" s="471"/>
      <c r="AO659" s="474">
        <v>16.425000000000001</v>
      </c>
      <c r="AP659" s="475"/>
      <c r="AQ659" s="476">
        <v>43.8</v>
      </c>
      <c r="AR659" s="471"/>
      <c r="AS659" s="471"/>
      <c r="AT659" s="471"/>
      <c r="AU659" s="471"/>
      <c r="AV659" s="477">
        <v>0</v>
      </c>
      <c r="AW659" s="471">
        <v>43.8</v>
      </c>
      <c r="AX659" s="471"/>
      <c r="AY659" s="473">
        <v>43.8</v>
      </c>
      <c r="AZ659" s="478"/>
      <c r="BA659" s="479">
        <v>0</v>
      </c>
      <c r="BC659" s="468" t="s">
        <v>2937</v>
      </c>
      <c r="BD659" s="468" t="s">
        <v>2937</v>
      </c>
      <c r="BE659" s="468" t="s">
        <v>2937</v>
      </c>
      <c r="BF659" s="468" t="s">
        <v>2937</v>
      </c>
      <c r="BG659" s="468" t="s">
        <v>1542</v>
      </c>
      <c r="BH659" s="468" t="s">
        <v>2938</v>
      </c>
      <c r="BI659" s="468" t="s">
        <v>1542</v>
      </c>
      <c r="BK659" s="468" t="b">
        <v>1</v>
      </c>
      <c r="BL659" s="468" t="b">
        <v>1</v>
      </c>
      <c r="BM659" s="468" t="b">
        <v>1</v>
      </c>
      <c r="BN659" s="468" t="b">
        <v>1</v>
      </c>
      <c r="BO659" s="468" t="b">
        <v>1</v>
      </c>
      <c r="BP659" s="468" t="b">
        <v>1</v>
      </c>
      <c r="BQ659" s="468" t="b">
        <v>1</v>
      </c>
      <c r="BS659" s="466"/>
    </row>
    <row r="660" spans="1:71" s="480" customFormat="1" ht="12" customHeight="1" x14ac:dyDescent="0.2">
      <c r="A660" s="496">
        <v>18600321</v>
      </c>
      <c r="B660" s="497" t="s">
        <v>3557</v>
      </c>
      <c r="C660" s="480" t="s">
        <v>2187</v>
      </c>
      <c r="D660" s="467" t="s">
        <v>1541</v>
      </c>
      <c r="E660" s="705" t="s">
        <v>930</v>
      </c>
      <c r="F660" s="466"/>
      <c r="G660" s="467"/>
      <c r="H660" s="468"/>
      <c r="I660" s="468"/>
      <c r="J660" s="468"/>
      <c r="K660" s="468" t="s">
        <v>1541</v>
      </c>
      <c r="L660" s="468" t="s">
        <v>2938</v>
      </c>
      <c r="M660" s="468" t="s">
        <v>2938</v>
      </c>
      <c r="N660" s="468" t="s">
        <v>2937</v>
      </c>
      <c r="O660" s="500"/>
      <c r="P660" s="379"/>
      <c r="Q660" s="379">
        <v>125862.31</v>
      </c>
      <c r="R660" s="379">
        <v>145034.25</v>
      </c>
      <c r="S660" s="379">
        <v>631370.47</v>
      </c>
      <c r="T660" s="379">
        <v>672684.04</v>
      </c>
      <c r="U660" s="379">
        <v>672684.04</v>
      </c>
      <c r="V660" s="379">
        <v>672684.04</v>
      </c>
      <c r="W660" s="379">
        <v>672684.04</v>
      </c>
      <c r="X660" s="379">
        <v>672684.04</v>
      </c>
      <c r="Y660" s="379">
        <v>672684.04</v>
      </c>
      <c r="Z660" s="379">
        <v>672684.04</v>
      </c>
      <c r="AA660" s="379">
        <v>2239301.2000000002</v>
      </c>
      <c r="AB660" s="379">
        <v>2807589.67</v>
      </c>
      <c r="AC660" s="379"/>
      <c r="AD660" s="379"/>
      <c r="AE660" s="379">
        <v>771179.27875000006</v>
      </c>
      <c r="AF660" s="481"/>
      <c r="AG660" s="482"/>
      <c r="AH660" s="471"/>
      <c r="AI660" s="471"/>
      <c r="AJ660" s="471"/>
      <c r="AK660" s="472">
        <v>771179.27875000006</v>
      </c>
      <c r="AL660" s="471">
        <v>771179.27875000006</v>
      </c>
      <c r="AM660" s="473"/>
      <c r="AN660" s="471"/>
      <c r="AO660" s="474">
        <v>0</v>
      </c>
      <c r="AP660" s="471"/>
      <c r="AQ660" s="476">
        <v>2807589.67</v>
      </c>
      <c r="AR660" s="471"/>
      <c r="AS660" s="471"/>
      <c r="AT660" s="471"/>
      <c r="AU660" s="471">
        <v>2807589.67</v>
      </c>
      <c r="AV660" s="477">
        <v>2807589.67</v>
      </c>
      <c r="AW660" s="471"/>
      <c r="AX660" s="471"/>
      <c r="AY660" s="473">
        <v>0</v>
      </c>
      <c r="AZ660" s="478" t="s">
        <v>2910</v>
      </c>
      <c r="BA660" s="479">
        <v>0</v>
      </c>
      <c r="BC660" s="468"/>
      <c r="BD660" s="468"/>
      <c r="BE660" s="468"/>
      <c r="BF660" s="468" t="s">
        <v>1541</v>
      </c>
      <c r="BG660" s="468" t="s">
        <v>2938</v>
      </c>
      <c r="BH660" s="468" t="s">
        <v>2938</v>
      </c>
      <c r="BI660" s="468" t="s">
        <v>2937</v>
      </c>
      <c r="BK660" s="468" t="b">
        <v>1</v>
      </c>
      <c r="BL660" s="468" t="b">
        <v>1</v>
      </c>
      <c r="BM660" s="468" t="b">
        <v>1</v>
      </c>
      <c r="BN660" s="468" t="b">
        <v>1</v>
      </c>
      <c r="BO660" s="468" t="b">
        <v>1</v>
      </c>
      <c r="BP660" s="468" t="b">
        <v>1</v>
      </c>
      <c r="BQ660" s="468" t="b">
        <v>1</v>
      </c>
      <c r="BS660" s="466"/>
    </row>
    <row r="661" spans="1:71" s="480" customFormat="1" ht="12" customHeight="1" x14ac:dyDescent="0.2">
      <c r="A661" s="496">
        <v>18600363</v>
      </c>
      <c r="B661" s="497" t="s">
        <v>3558</v>
      </c>
      <c r="C661" s="466" t="s">
        <v>2188</v>
      </c>
      <c r="D661" s="467" t="s">
        <v>1538</v>
      </c>
      <c r="E661" s="705" t="s">
        <v>930</v>
      </c>
      <c r="F661" s="466"/>
      <c r="G661" s="467"/>
      <c r="H661" s="468" t="s">
        <v>1538</v>
      </c>
      <c r="I661" s="468" t="s">
        <v>2937</v>
      </c>
      <c r="J661" s="468" t="s">
        <v>2937</v>
      </c>
      <c r="K661" s="468" t="s">
        <v>2937</v>
      </c>
      <c r="L661" s="468" t="s">
        <v>2938</v>
      </c>
      <c r="M661" s="468" t="s">
        <v>2938</v>
      </c>
      <c r="N661" s="468" t="s">
        <v>2937</v>
      </c>
      <c r="O661" s="500"/>
      <c r="P661" s="379">
        <v>936</v>
      </c>
      <c r="Q661" s="379">
        <v>936</v>
      </c>
      <c r="R661" s="379">
        <v>936</v>
      </c>
      <c r="S661" s="379">
        <v>0</v>
      </c>
      <c r="T661" s="379">
        <v>0</v>
      </c>
      <c r="U661" s="379">
        <v>0</v>
      </c>
      <c r="V661" s="379">
        <v>0</v>
      </c>
      <c r="W661" s="379">
        <v>0</v>
      </c>
      <c r="X661" s="379">
        <v>0</v>
      </c>
      <c r="Y661" s="379">
        <v>0</v>
      </c>
      <c r="Z661" s="379">
        <v>0</v>
      </c>
      <c r="AA661" s="379">
        <v>0</v>
      </c>
      <c r="AB661" s="379">
        <v>0</v>
      </c>
      <c r="AC661" s="379"/>
      <c r="AD661" s="379"/>
      <c r="AE661" s="379">
        <v>195</v>
      </c>
      <c r="AF661" s="481"/>
      <c r="AG661" s="482"/>
      <c r="AH661" s="471">
        <v>195</v>
      </c>
      <c r="AI661" s="471"/>
      <c r="AJ661" s="471"/>
      <c r="AK661" s="472"/>
      <c r="AL661" s="471">
        <v>0</v>
      </c>
      <c r="AM661" s="473"/>
      <c r="AN661" s="471"/>
      <c r="AO661" s="474">
        <v>0</v>
      </c>
      <c r="AP661" s="471"/>
      <c r="AQ661" s="476">
        <v>0</v>
      </c>
      <c r="AR661" s="471">
        <v>0</v>
      </c>
      <c r="AS661" s="471"/>
      <c r="AT661" s="471"/>
      <c r="AU661" s="471"/>
      <c r="AV661" s="477">
        <v>0</v>
      </c>
      <c r="AW661" s="471"/>
      <c r="AX661" s="471"/>
      <c r="AY661" s="473">
        <v>0</v>
      </c>
      <c r="AZ661" s="478"/>
      <c r="BA661" s="479">
        <v>0</v>
      </c>
      <c r="BC661" s="468" t="s">
        <v>1538</v>
      </c>
      <c r="BD661" s="468" t="s">
        <v>2937</v>
      </c>
      <c r="BE661" s="468" t="s">
        <v>2937</v>
      </c>
      <c r="BF661" s="468" t="s">
        <v>2937</v>
      </c>
      <c r="BG661" s="468" t="s">
        <v>2938</v>
      </c>
      <c r="BH661" s="468" t="s">
        <v>2938</v>
      </c>
      <c r="BI661" s="468" t="s">
        <v>2937</v>
      </c>
      <c r="BK661" s="468" t="b">
        <v>1</v>
      </c>
      <c r="BL661" s="468" t="b">
        <v>1</v>
      </c>
      <c r="BM661" s="468" t="b">
        <v>1</v>
      </c>
      <c r="BN661" s="468" t="b">
        <v>1</v>
      </c>
      <c r="BO661" s="468" t="b">
        <v>1</v>
      </c>
      <c r="BP661" s="468" t="b">
        <v>1</v>
      </c>
      <c r="BQ661" s="468" t="b">
        <v>1</v>
      </c>
      <c r="BS661" s="466"/>
    </row>
    <row r="662" spans="1:71" s="480" customFormat="1" ht="12" customHeight="1" x14ac:dyDescent="0.2">
      <c r="A662" s="516">
        <v>18600383</v>
      </c>
      <c r="B662" s="517" t="s">
        <v>3559</v>
      </c>
      <c r="C662" s="466" t="s">
        <v>2189</v>
      </c>
      <c r="D662" s="467" t="s">
        <v>1538</v>
      </c>
      <c r="E662" s="705" t="s">
        <v>930</v>
      </c>
      <c r="F662" s="466"/>
      <c r="G662" s="467"/>
      <c r="H662" s="468" t="s">
        <v>1538</v>
      </c>
      <c r="I662" s="468" t="s">
        <v>2937</v>
      </c>
      <c r="J662" s="468" t="s">
        <v>2937</v>
      </c>
      <c r="K662" s="468" t="s">
        <v>2937</v>
      </c>
      <c r="L662" s="468" t="s">
        <v>2938</v>
      </c>
      <c r="M662" s="468" t="s">
        <v>2938</v>
      </c>
      <c r="N662" s="468" t="s">
        <v>2937</v>
      </c>
      <c r="O662" s="500"/>
      <c r="P662" s="379">
        <v>0</v>
      </c>
      <c r="Q662" s="379">
        <v>0</v>
      </c>
      <c r="R662" s="379">
        <v>0</v>
      </c>
      <c r="S662" s="379">
        <v>0</v>
      </c>
      <c r="T662" s="379">
        <v>0</v>
      </c>
      <c r="U662" s="379">
        <v>0</v>
      </c>
      <c r="V662" s="379">
        <v>0</v>
      </c>
      <c r="W662" s="379">
        <v>0</v>
      </c>
      <c r="X662" s="379">
        <v>0</v>
      </c>
      <c r="Y662" s="379">
        <v>0</v>
      </c>
      <c r="Z662" s="379">
        <v>0</v>
      </c>
      <c r="AA662" s="379">
        <v>0</v>
      </c>
      <c r="AB662" s="379">
        <v>0</v>
      </c>
      <c r="AC662" s="379"/>
      <c r="AD662" s="379"/>
      <c r="AE662" s="379">
        <v>0</v>
      </c>
      <c r="AF662" s="481"/>
      <c r="AG662" s="482"/>
      <c r="AH662" s="471">
        <v>0</v>
      </c>
      <c r="AI662" s="471"/>
      <c r="AJ662" s="471"/>
      <c r="AK662" s="472"/>
      <c r="AL662" s="471">
        <v>0</v>
      </c>
      <c r="AM662" s="473"/>
      <c r="AN662" s="471"/>
      <c r="AO662" s="474">
        <v>0</v>
      </c>
      <c r="AP662" s="471"/>
      <c r="AQ662" s="476">
        <v>0</v>
      </c>
      <c r="AR662" s="471">
        <v>0</v>
      </c>
      <c r="AS662" s="471"/>
      <c r="AT662" s="471"/>
      <c r="AU662" s="471"/>
      <c r="AV662" s="477">
        <v>0</v>
      </c>
      <c r="AW662" s="471"/>
      <c r="AX662" s="471"/>
      <c r="AY662" s="473">
        <v>0</v>
      </c>
      <c r="AZ662" s="478"/>
      <c r="BA662" s="479">
        <v>0</v>
      </c>
      <c r="BC662" s="468" t="s">
        <v>1538</v>
      </c>
      <c r="BD662" s="468" t="s">
        <v>2937</v>
      </c>
      <c r="BE662" s="468" t="s">
        <v>2937</v>
      </c>
      <c r="BF662" s="468" t="s">
        <v>2937</v>
      </c>
      <c r="BG662" s="468" t="s">
        <v>2938</v>
      </c>
      <c r="BH662" s="468" t="s">
        <v>2938</v>
      </c>
      <c r="BI662" s="468" t="s">
        <v>2937</v>
      </c>
      <c r="BK662" s="468" t="b">
        <v>1</v>
      </c>
      <c r="BL662" s="468" t="b">
        <v>1</v>
      </c>
      <c r="BM662" s="468" t="b">
        <v>1</v>
      </c>
      <c r="BN662" s="468" t="b">
        <v>1</v>
      </c>
      <c r="BO662" s="468" t="b">
        <v>1</v>
      </c>
      <c r="BP662" s="468" t="b">
        <v>1</v>
      </c>
      <c r="BQ662" s="468" t="b">
        <v>1</v>
      </c>
      <c r="BS662" s="466"/>
    </row>
    <row r="663" spans="1:71" s="480" customFormat="1" ht="12" customHeight="1" x14ac:dyDescent="0.2">
      <c r="A663" s="496">
        <v>18600403</v>
      </c>
      <c r="B663" s="497" t="s">
        <v>3560</v>
      </c>
      <c r="C663" s="466" t="s">
        <v>2190</v>
      </c>
      <c r="D663" s="467" t="s">
        <v>1542</v>
      </c>
      <c r="E663" s="705"/>
      <c r="F663" s="466"/>
      <c r="G663" s="467"/>
      <c r="H663" s="468" t="s">
        <v>2937</v>
      </c>
      <c r="I663" s="468" t="s">
        <v>2937</v>
      </c>
      <c r="J663" s="468" t="s">
        <v>2937</v>
      </c>
      <c r="K663" s="468" t="s">
        <v>2937</v>
      </c>
      <c r="L663" s="468" t="s">
        <v>1542</v>
      </c>
      <c r="M663" s="468" t="s">
        <v>2938</v>
      </c>
      <c r="N663" s="468" t="s">
        <v>1542</v>
      </c>
      <c r="O663" s="469"/>
      <c r="P663" s="379">
        <v>707949.83</v>
      </c>
      <c r="Q663" s="379">
        <v>707949.83</v>
      </c>
      <c r="R663" s="379">
        <v>707949.83</v>
      </c>
      <c r="S663" s="379">
        <v>1633590.52</v>
      </c>
      <c r="T663" s="379">
        <v>1633590.52</v>
      </c>
      <c r="U663" s="379">
        <v>1633590.52</v>
      </c>
      <c r="V663" s="379">
        <v>2038614.07</v>
      </c>
      <c r="W663" s="379">
        <v>2038614.07</v>
      </c>
      <c r="X663" s="379">
        <v>2038614.07</v>
      </c>
      <c r="Y663" s="379">
        <v>1998327.41</v>
      </c>
      <c r="Z663" s="379">
        <v>1998327.41</v>
      </c>
      <c r="AA663" s="379">
        <v>1998327.41</v>
      </c>
      <c r="AB663" s="379">
        <v>1958400.85</v>
      </c>
      <c r="AC663" s="379"/>
      <c r="AD663" s="379"/>
      <c r="AE663" s="379">
        <v>1646722.5833333333</v>
      </c>
      <c r="AF663" s="481"/>
      <c r="AG663" s="482"/>
      <c r="AH663" s="471"/>
      <c r="AI663" s="471"/>
      <c r="AJ663" s="471"/>
      <c r="AK663" s="472"/>
      <c r="AL663" s="471">
        <v>0</v>
      </c>
      <c r="AM663" s="473">
        <v>1646722.5833333333</v>
      </c>
      <c r="AN663" s="471"/>
      <c r="AO663" s="474">
        <v>1646722.5833333333</v>
      </c>
      <c r="AP663" s="475"/>
      <c r="AQ663" s="476">
        <v>1958400.85</v>
      </c>
      <c r="AR663" s="471"/>
      <c r="AS663" s="471"/>
      <c r="AT663" s="471"/>
      <c r="AU663" s="471"/>
      <c r="AV663" s="477">
        <v>0</v>
      </c>
      <c r="AW663" s="471">
        <v>1958400.85</v>
      </c>
      <c r="AX663" s="471"/>
      <c r="AY663" s="473">
        <v>1958400.85</v>
      </c>
      <c r="AZ663" s="478"/>
      <c r="BA663" s="479">
        <v>0</v>
      </c>
      <c r="BC663" s="468" t="s">
        <v>2937</v>
      </c>
      <c r="BD663" s="468" t="s">
        <v>2937</v>
      </c>
      <c r="BE663" s="468" t="s">
        <v>2937</v>
      </c>
      <c r="BF663" s="468" t="s">
        <v>2937</v>
      </c>
      <c r="BG663" s="468" t="s">
        <v>1542</v>
      </c>
      <c r="BH663" s="468" t="s">
        <v>2938</v>
      </c>
      <c r="BI663" s="468" t="s">
        <v>1542</v>
      </c>
      <c r="BK663" s="468" t="b">
        <v>1</v>
      </c>
      <c r="BL663" s="468" t="b">
        <v>1</v>
      </c>
      <c r="BM663" s="468" t="b">
        <v>1</v>
      </c>
      <c r="BN663" s="468" t="b">
        <v>1</v>
      </c>
      <c r="BO663" s="468" t="b">
        <v>1</v>
      </c>
      <c r="BP663" s="468" t="b">
        <v>1</v>
      </c>
      <c r="BQ663" s="468" t="b">
        <v>1</v>
      </c>
      <c r="BS663" s="466"/>
    </row>
    <row r="664" spans="1:71" s="480" customFormat="1" ht="12" customHeight="1" x14ac:dyDescent="0.2">
      <c r="A664" s="514">
        <v>18600443</v>
      </c>
      <c r="B664" s="515" t="s">
        <v>3561</v>
      </c>
      <c r="C664" s="483" t="s">
        <v>2191</v>
      </c>
      <c r="D664" s="484" t="s">
        <v>1538</v>
      </c>
      <c r="E664" s="730"/>
      <c r="F664" s="501">
        <v>43025</v>
      </c>
      <c r="G664" s="484"/>
      <c r="H664" s="486" t="s">
        <v>1538</v>
      </c>
      <c r="I664" s="486" t="s">
        <v>2937</v>
      </c>
      <c r="J664" s="486" t="s">
        <v>2937</v>
      </c>
      <c r="K664" s="486" t="s">
        <v>2937</v>
      </c>
      <c r="L664" s="486" t="s">
        <v>2938</v>
      </c>
      <c r="M664" s="486" t="s">
        <v>2938</v>
      </c>
      <c r="N664" s="486" t="s">
        <v>2937</v>
      </c>
      <c r="O664" s="487"/>
      <c r="P664" s="381">
        <v>6877</v>
      </c>
      <c r="Q664" s="381">
        <v>6877</v>
      </c>
      <c r="R664" s="381">
        <v>0</v>
      </c>
      <c r="S664" s="381">
        <v>0</v>
      </c>
      <c r="T664" s="381">
        <v>0</v>
      </c>
      <c r="U664" s="381">
        <v>0</v>
      </c>
      <c r="V664" s="381">
        <v>0</v>
      </c>
      <c r="W664" s="381">
        <v>0</v>
      </c>
      <c r="X664" s="381">
        <v>0</v>
      </c>
      <c r="Y664" s="381">
        <v>0</v>
      </c>
      <c r="Z664" s="381">
        <v>0</v>
      </c>
      <c r="AA664" s="381">
        <v>0</v>
      </c>
      <c r="AB664" s="381">
        <v>0</v>
      </c>
      <c r="AC664" s="381"/>
      <c r="AD664" s="381"/>
      <c r="AE664" s="381">
        <v>859.625</v>
      </c>
      <c r="AF664" s="488"/>
      <c r="AG664" s="489"/>
      <c r="AH664" s="490">
        <v>859.625</v>
      </c>
      <c r="AI664" s="490"/>
      <c r="AJ664" s="490"/>
      <c r="AK664" s="491"/>
      <c r="AL664" s="490">
        <v>0</v>
      </c>
      <c r="AM664" s="492"/>
      <c r="AN664" s="490"/>
      <c r="AO664" s="493">
        <v>0</v>
      </c>
      <c r="AP664" s="490"/>
      <c r="AQ664" s="494">
        <v>0</v>
      </c>
      <c r="AR664" s="490">
        <v>0</v>
      </c>
      <c r="AS664" s="490"/>
      <c r="AT664" s="490"/>
      <c r="AU664" s="490"/>
      <c r="AV664" s="495">
        <v>0</v>
      </c>
      <c r="AW664" s="490"/>
      <c r="AX664" s="490"/>
      <c r="AY664" s="492">
        <v>0</v>
      </c>
      <c r="AZ664" s="731"/>
      <c r="BA664" s="479">
        <v>0</v>
      </c>
      <c r="BC664" s="486" t="s">
        <v>1538</v>
      </c>
      <c r="BD664" s="486" t="s">
        <v>2937</v>
      </c>
      <c r="BE664" s="486" t="s">
        <v>2937</v>
      </c>
      <c r="BF664" s="468" t="s">
        <v>2937</v>
      </c>
      <c r="BG664" s="468" t="s">
        <v>2938</v>
      </c>
      <c r="BH664" s="468" t="s">
        <v>2938</v>
      </c>
      <c r="BI664" s="468" t="s">
        <v>2937</v>
      </c>
      <c r="BK664" s="468" t="b">
        <v>1</v>
      </c>
      <c r="BL664" s="468" t="b">
        <v>1</v>
      </c>
      <c r="BM664" s="468" t="b">
        <v>1</v>
      </c>
      <c r="BN664" s="468" t="b">
        <v>1</v>
      </c>
      <c r="BO664" s="468" t="b">
        <v>1</v>
      </c>
      <c r="BP664" s="468" t="b">
        <v>1</v>
      </c>
      <c r="BQ664" s="468" t="b">
        <v>1</v>
      </c>
      <c r="BS664" s="466"/>
    </row>
    <row r="665" spans="1:71" s="480" customFormat="1" ht="12" customHeight="1" x14ac:dyDescent="0.2">
      <c r="A665" s="496">
        <v>18600512</v>
      </c>
      <c r="B665" s="497" t="s">
        <v>3562</v>
      </c>
      <c r="C665" s="466" t="s">
        <v>2192</v>
      </c>
      <c r="D665" s="467" t="s">
        <v>1541</v>
      </c>
      <c r="E665" s="705"/>
      <c r="F665" s="466"/>
      <c r="G665" s="467"/>
      <c r="H665" s="468" t="s">
        <v>2937</v>
      </c>
      <c r="I665" s="468" t="s">
        <v>2937</v>
      </c>
      <c r="J665" s="468" t="s">
        <v>2937</v>
      </c>
      <c r="K665" s="468" t="s">
        <v>1541</v>
      </c>
      <c r="L665" s="468" t="s">
        <v>2938</v>
      </c>
      <c r="M665" s="468" t="s">
        <v>2938</v>
      </c>
      <c r="N665" s="468" t="s">
        <v>2937</v>
      </c>
      <c r="O665" s="469"/>
      <c r="P665" s="379">
        <v>26030490.27</v>
      </c>
      <c r="Q665" s="379">
        <v>24289052.77</v>
      </c>
      <c r="R665" s="379">
        <v>25403636.469999999</v>
      </c>
      <c r="S665" s="379">
        <v>22256746.82</v>
      </c>
      <c r="T665" s="379">
        <v>26321248.16</v>
      </c>
      <c r="U665" s="379">
        <v>17261336.32</v>
      </c>
      <c r="V665" s="379">
        <v>13685359.99</v>
      </c>
      <c r="W665" s="379">
        <v>14285987</v>
      </c>
      <c r="X665" s="379">
        <v>14521416.57</v>
      </c>
      <c r="Y665" s="379">
        <v>10019031.85</v>
      </c>
      <c r="Z665" s="379">
        <v>0</v>
      </c>
      <c r="AA665" s="379">
        <v>0</v>
      </c>
      <c r="AB665" s="379">
        <v>14739438.83</v>
      </c>
      <c r="AC665" s="379"/>
      <c r="AD665" s="379"/>
      <c r="AE665" s="379">
        <v>15702398.374999998</v>
      </c>
      <c r="AF665" s="481"/>
      <c r="AG665" s="482"/>
      <c r="AH665" s="471"/>
      <c r="AI665" s="471"/>
      <c r="AJ665" s="471"/>
      <c r="AK665" s="472">
        <v>15702398.374999998</v>
      </c>
      <c r="AL665" s="471">
        <v>15702398.374999998</v>
      </c>
      <c r="AM665" s="473"/>
      <c r="AN665" s="471"/>
      <c r="AO665" s="474">
        <v>0</v>
      </c>
      <c r="AP665" s="475"/>
      <c r="AQ665" s="476">
        <v>14739438.83</v>
      </c>
      <c r="AR665" s="471"/>
      <c r="AS665" s="471"/>
      <c r="AT665" s="471"/>
      <c r="AU665" s="471">
        <v>14739438.83</v>
      </c>
      <c r="AV665" s="477">
        <v>14739438.83</v>
      </c>
      <c r="AW665" s="471"/>
      <c r="AX665" s="471"/>
      <c r="AY665" s="473">
        <v>0</v>
      </c>
      <c r="AZ665" s="478" t="s">
        <v>2918</v>
      </c>
      <c r="BA665" s="479">
        <v>0</v>
      </c>
      <c r="BC665" s="468" t="s">
        <v>2937</v>
      </c>
      <c r="BD665" s="468" t="s">
        <v>2937</v>
      </c>
      <c r="BE665" s="468" t="s">
        <v>2937</v>
      </c>
      <c r="BF665" s="468" t="s">
        <v>1541</v>
      </c>
      <c r="BG665" s="468" t="s">
        <v>2938</v>
      </c>
      <c r="BH665" s="468" t="s">
        <v>2938</v>
      </c>
      <c r="BI665" s="468" t="s">
        <v>2937</v>
      </c>
      <c r="BK665" s="468" t="b">
        <v>1</v>
      </c>
      <c r="BL665" s="468" t="b">
        <v>1</v>
      </c>
      <c r="BM665" s="468" t="b">
        <v>1</v>
      </c>
      <c r="BN665" s="468" t="b">
        <v>1</v>
      </c>
      <c r="BO665" s="468" t="b">
        <v>1</v>
      </c>
      <c r="BP665" s="468" t="b">
        <v>1</v>
      </c>
      <c r="BQ665" s="468" t="b">
        <v>1</v>
      </c>
      <c r="BS665" s="466"/>
    </row>
    <row r="666" spans="1:71" s="480" customFormat="1" ht="12" customHeight="1" x14ac:dyDescent="0.2">
      <c r="A666" s="514">
        <v>18600513</v>
      </c>
      <c r="B666" s="515" t="s">
        <v>3563</v>
      </c>
      <c r="C666" s="483" t="s">
        <v>2193</v>
      </c>
      <c r="D666" s="484" t="s">
        <v>1542</v>
      </c>
      <c r="E666" s="730"/>
      <c r="F666" s="501">
        <v>42752</v>
      </c>
      <c r="G666" s="484"/>
      <c r="H666" s="486" t="s">
        <v>2937</v>
      </c>
      <c r="I666" s="486" t="s">
        <v>2937</v>
      </c>
      <c r="J666" s="486" t="s">
        <v>2937</v>
      </c>
      <c r="K666" s="486" t="s">
        <v>2937</v>
      </c>
      <c r="L666" s="486" t="s">
        <v>1542</v>
      </c>
      <c r="M666" s="486" t="s">
        <v>2938</v>
      </c>
      <c r="N666" s="486" t="s">
        <v>1542</v>
      </c>
      <c r="O666" s="487"/>
      <c r="P666" s="381">
        <v>0</v>
      </c>
      <c r="Q666" s="381">
        <v>0</v>
      </c>
      <c r="R666" s="381">
        <v>0</v>
      </c>
      <c r="S666" s="381">
        <v>0</v>
      </c>
      <c r="T666" s="381">
        <v>0</v>
      </c>
      <c r="U666" s="381">
        <v>0</v>
      </c>
      <c r="V666" s="381">
        <v>0</v>
      </c>
      <c r="W666" s="381">
        <v>0</v>
      </c>
      <c r="X666" s="381">
        <v>0</v>
      </c>
      <c r="Y666" s="381">
        <v>0</v>
      </c>
      <c r="Z666" s="381">
        <v>0</v>
      </c>
      <c r="AA666" s="381">
        <v>0</v>
      </c>
      <c r="AB666" s="381">
        <v>0</v>
      </c>
      <c r="AC666" s="381"/>
      <c r="AD666" s="381"/>
      <c r="AE666" s="381">
        <v>0</v>
      </c>
      <c r="AF666" s="488"/>
      <c r="AG666" s="489"/>
      <c r="AH666" s="490"/>
      <c r="AI666" s="490"/>
      <c r="AJ666" s="490"/>
      <c r="AK666" s="491"/>
      <c r="AL666" s="490">
        <v>0</v>
      </c>
      <c r="AM666" s="492">
        <v>0</v>
      </c>
      <c r="AN666" s="490"/>
      <c r="AO666" s="493">
        <v>0</v>
      </c>
      <c r="AP666" s="490"/>
      <c r="AQ666" s="494">
        <v>0</v>
      </c>
      <c r="AR666" s="490"/>
      <c r="AS666" s="490"/>
      <c r="AT666" s="490"/>
      <c r="AU666" s="490"/>
      <c r="AV666" s="495">
        <v>0</v>
      </c>
      <c r="AW666" s="490">
        <v>0</v>
      </c>
      <c r="AX666" s="490"/>
      <c r="AY666" s="492">
        <v>0</v>
      </c>
      <c r="AZ666" s="731"/>
      <c r="BA666" s="479">
        <v>0</v>
      </c>
      <c r="BC666" s="486" t="s">
        <v>2937</v>
      </c>
      <c r="BD666" s="486" t="s">
        <v>2937</v>
      </c>
      <c r="BE666" s="486" t="s">
        <v>2937</v>
      </c>
      <c r="BF666" s="468" t="s">
        <v>2937</v>
      </c>
      <c r="BG666" s="468" t="s">
        <v>1542</v>
      </c>
      <c r="BH666" s="468" t="s">
        <v>2938</v>
      </c>
      <c r="BI666" s="468" t="s">
        <v>1542</v>
      </c>
      <c r="BK666" s="468" t="b">
        <v>1</v>
      </c>
      <c r="BL666" s="468" t="b">
        <v>1</v>
      </c>
      <c r="BM666" s="468" t="b">
        <v>1</v>
      </c>
      <c r="BN666" s="468" t="b">
        <v>1</v>
      </c>
      <c r="BO666" s="468" t="b">
        <v>1</v>
      </c>
      <c r="BP666" s="468" t="b">
        <v>1</v>
      </c>
      <c r="BQ666" s="468" t="b">
        <v>1</v>
      </c>
      <c r="BS666" s="466"/>
    </row>
    <row r="667" spans="1:71" s="480" customFormat="1" ht="12" customHeight="1" x14ac:dyDescent="0.2">
      <c r="A667" s="496">
        <v>18600561</v>
      </c>
      <c r="B667" s="497" t="s">
        <v>3564</v>
      </c>
      <c r="C667" s="466" t="s">
        <v>2194</v>
      </c>
      <c r="D667" s="467" t="s">
        <v>1541</v>
      </c>
      <c r="E667" s="705"/>
      <c r="F667" s="466"/>
      <c r="G667" s="467"/>
      <c r="H667" s="468" t="s">
        <v>2937</v>
      </c>
      <c r="I667" s="468" t="s">
        <v>2937</v>
      </c>
      <c r="J667" s="468" t="s">
        <v>2937</v>
      </c>
      <c r="K667" s="468" t="s">
        <v>1541</v>
      </c>
      <c r="L667" s="468" t="s">
        <v>2938</v>
      </c>
      <c r="M667" s="468" t="s">
        <v>2938</v>
      </c>
      <c r="N667" s="468" t="s">
        <v>2937</v>
      </c>
      <c r="O667" s="469"/>
      <c r="P667" s="379">
        <v>7341235</v>
      </c>
      <c r="Q667" s="379">
        <v>7341235</v>
      </c>
      <c r="R667" s="379">
        <v>7341235</v>
      </c>
      <c r="S667" s="379">
        <v>7357177</v>
      </c>
      <c r="T667" s="379">
        <v>7357177</v>
      </c>
      <c r="U667" s="379">
        <v>7357177</v>
      </c>
      <c r="V667" s="379">
        <v>7373423</v>
      </c>
      <c r="W667" s="379">
        <v>7373423</v>
      </c>
      <c r="X667" s="379">
        <v>7373423</v>
      </c>
      <c r="Y667" s="379">
        <v>7389981</v>
      </c>
      <c r="Z667" s="379">
        <v>7389981</v>
      </c>
      <c r="AA667" s="379">
        <v>7389981</v>
      </c>
      <c r="AB667" s="379">
        <v>7406855</v>
      </c>
      <c r="AC667" s="379"/>
      <c r="AD667" s="379"/>
      <c r="AE667" s="379">
        <v>7368188.166666667</v>
      </c>
      <c r="AF667" s="481"/>
      <c r="AG667" s="482"/>
      <c r="AH667" s="471"/>
      <c r="AI667" s="471"/>
      <c r="AJ667" s="471"/>
      <c r="AK667" s="472">
        <v>7368188.166666667</v>
      </c>
      <c r="AL667" s="471">
        <v>7368188.166666667</v>
      </c>
      <c r="AM667" s="473"/>
      <c r="AN667" s="471"/>
      <c r="AO667" s="474">
        <v>0</v>
      </c>
      <c r="AP667" s="475"/>
      <c r="AQ667" s="476">
        <v>7406855</v>
      </c>
      <c r="AR667" s="471"/>
      <c r="AS667" s="471"/>
      <c r="AT667" s="471"/>
      <c r="AU667" s="471">
        <v>7406855</v>
      </c>
      <c r="AV667" s="477">
        <v>7406855</v>
      </c>
      <c r="AW667" s="471"/>
      <c r="AX667" s="471"/>
      <c r="AY667" s="473">
        <v>0</v>
      </c>
      <c r="AZ667" s="478" t="s">
        <v>2916</v>
      </c>
      <c r="BA667" s="479">
        <v>0</v>
      </c>
      <c r="BC667" s="468" t="s">
        <v>2937</v>
      </c>
      <c r="BD667" s="468" t="s">
        <v>2937</v>
      </c>
      <c r="BE667" s="468" t="s">
        <v>2937</v>
      </c>
      <c r="BF667" s="468" t="s">
        <v>1541</v>
      </c>
      <c r="BG667" s="468" t="s">
        <v>2938</v>
      </c>
      <c r="BH667" s="468" t="s">
        <v>2938</v>
      </c>
      <c r="BI667" s="468" t="s">
        <v>2937</v>
      </c>
      <c r="BK667" s="468" t="b">
        <v>1</v>
      </c>
      <c r="BL667" s="468" t="b">
        <v>1</v>
      </c>
      <c r="BM667" s="468" t="b">
        <v>1</v>
      </c>
      <c r="BN667" s="468" t="b">
        <v>1</v>
      </c>
      <c r="BO667" s="468" t="b">
        <v>1</v>
      </c>
      <c r="BP667" s="468" t="b">
        <v>1</v>
      </c>
      <c r="BQ667" s="468" t="b">
        <v>1</v>
      </c>
      <c r="BS667" s="466"/>
    </row>
    <row r="668" spans="1:71" s="480" customFormat="1" ht="12" customHeight="1" x14ac:dyDescent="0.2">
      <c r="A668" s="496">
        <v>18600571</v>
      </c>
      <c r="B668" s="497" t="s">
        <v>3565</v>
      </c>
      <c r="C668" s="466" t="s">
        <v>2195</v>
      </c>
      <c r="D668" s="467" t="s">
        <v>1541</v>
      </c>
      <c r="E668" s="705"/>
      <c r="F668" s="466"/>
      <c r="G668" s="467"/>
      <c r="H668" s="468" t="s">
        <v>2937</v>
      </c>
      <c r="I668" s="468" t="s">
        <v>2937</v>
      </c>
      <c r="J668" s="468" t="s">
        <v>2937</v>
      </c>
      <c r="K668" s="468" t="s">
        <v>1541</v>
      </c>
      <c r="L668" s="468" t="s">
        <v>2938</v>
      </c>
      <c r="M668" s="468" t="s">
        <v>2938</v>
      </c>
      <c r="N668" s="468" t="s">
        <v>2937</v>
      </c>
      <c r="O668" s="469"/>
      <c r="P668" s="379">
        <v>54817487.359999999</v>
      </c>
      <c r="Q668" s="379">
        <v>54817487.359999999</v>
      </c>
      <c r="R668" s="379">
        <v>54817487.359999999</v>
      </c>
      <c r="S668" s="379">
        <v>54698160.299999997</v>
      </c>
      <c r="T668" s="379">
        <v>54698160.299999997</v>
      </c>
      <c r="U668" s="379">
        <v>54698160.299999997</v>
      </c>
      <c r="V668" s="379">
        <v>54637330.149999999</v>
      </c>
      <c r="W668" s="379">
        <v>54637330.149999999</v>
      </c>
      <c r="X668" s="379">
        <v>54637330.149999999</v>
      </c>
      <c r="Y668" s="379">
        <v>55332396.170000002</v>
      </c>
      <c r="Z668" s="379">
        <v>55332396.170000002</v>
      </c>
      <c r="AA668" s="379">
        <v>55332396.170000002</v>
      </c>
      <c r="AB668" s="379">
        <v>55607319.509999998</v>
      </c>
      <c r="AC668" s="379"/>
      <c r="AD668" s="379"/>
      <c r="AE668" s="379">
        <v>54904253.167916656</v>
      </c>
      <c r="AF668" s="481"/>
      <c r="AG668" s="482"/>
      <c r="AH668" s="471"/>
      <c r="AI668" s="471"/>
      <c r="AJ668" s="471"/>
      <c r="AK668" s="472">
        <v>54904253.167916656</v>
      </c>
      <c r="AL668" s="471">
        <v>54904253.167916656</v>
      </c>
      <c r="AM668" s="473"/>
      <c r="AN668" s="471"/>
      <c r="AO668" s="474">
        <v>0</v>
      </c>
      <c r="AP668" s="475"/>
      <c r="AQ668" s="476">
        <v>55607319.509999998</v>
      </c>
      <c r="AR668" s="471"/>
      <c r="AS668" s="471"/>
      <c r="AT668" s="471"/>
      <c r="AU668" s="471">
        <v>55607319.509999998</v>
      </c>
      <c r="AV668" s="477">
        <v>55607319.509999998</v>
      </c>
      <c r="AW668" s="471"/>
      <c r="AX668" s="471"/>
      <c r="AY668" s="473">
        <v>0</v>
      </c>
      <c r="AZ668" s="478" t="s">
        <v>2916</v>
      </c>
      <c r="BA668" s="479">
        <v>0</v>
      </c>
      <c r="BC668" s="468" t="s">
        <v>2937</v>
      </c>
      <c r="BD668" s="468" t="s">
        <v>2937</v>
      </c>
      <c r="BE668" s="468" t="s">
        <v>2937</v>
      </c>
      <c r="BF668" s="468" t="s">
        <v>1541</v>
      </c>
      <c r="BG668" s="468" t="s">
        <v>2938</v>
      </c>
      <c r="BH668" s="468" t="s">
        <v>2938</v>
      </c>
      <c r="BI668" s="468" t="s">
        <v>2937</v>
      </c>
      <c r="BK668" s="468" t="b">
        <v>1</v>
      </c>
      <c r="BL668" s="468" t="b">
        <v>1</v>
      </c>
      <c r="BM668" s="468" t="b">
        <v>1</v>
      </c>
      <c r="BN668" s="468" t="b">
        <v>1</v>
      </c>
      <c r="BO668" s="468" t="b">
        <v>1</v>
      </c>
      <c r="BP668" s="468" t="b">
        <v>1</v>
      </c>
      <c r="BQ668" s="468" t="b">
        <v>1</v>
      </c>
      <c r="BS668" s="466"/>
    </row>
    <row r="669" spans="1:71" s="480" customFormat="1" ht="12" customHeight="1" x14ac:dyDescent="0.2">
      <c r="A669" s="496">
        <v>18600573</v>
      </c>
      <c r="B669" s="497" t="s">
        <v>3566</v>
      </c>
      <c r="C669" s="466" t="s">
        <v>2196</v>
      </c>
      <c r="D669" s="467" t="s">
        <v>1541</v>
      </c>
      <c r="E669" s="705"/>
      <c r="F669" s="466"/>
      <c r="G669" s="467"/>
      <c r="H669" s="468" t="s">
        <v>2937</v>
      </c>
      <c r="I669" s="468" t="s">
        <v>2937</v>
      </c>
      <c r="J669" s="468" t="s">
        <v>2937</v>
      </c>
      <c r="K669" s="468" t="s">
        <v>1541</v>
      </c>
      <c r="L669" s="468" t="s">
        <v>2938</v>
      </c>
      <c r="M669" s="468" t="s">
        <v>2938</v>
      </c>
      <c r="N669" s="468" t="s">
        <v>2937</v>
      </c>
      <c r="O669" s="469"/>
      <c r="P669" s="379">
        <v>7378561</v>
      </c>
      <c r="Q669" s="379">
        <v>7378561</v>
      </c>
      <c r="R669" s="379">
        <v>7378561</v>
      </c>
      <c r="S669" s="379">
        <v>7252160</v>
      </c>
      <c r="T669" s="379">
        <v>7252160</v>
      </c>
      <c r="U669" s="379">
        <v>7252160</v>
      </c>
      <c r="V669" s="379">
        <v>7939946</v>
      </c>
      <c r="W669" s="379">
        <v>7939946</v>
      </c>
      <c r="X669" s="379">
        <v>7939946</v>
      </c>
      <c r="Y669" s="379">
        <v>9024592</v>
      </c>
      <c r="Z669" s="379">
        <v>9024592</v>
      </c>
      <c r="AA669" s="379">
        <v>9024592</v>
      </c>
      <c r="AB669" s="379">
        <v>9679079</v>
      </c>
      <c r="AC669" s="379"/>
      <c r="AD669" s="379"/>
      <c r="AE669" s="379">
        <v>7994669.666666667</v>
      </c>
      <c r="AF669" s="481"/>
      <c r="AG669" s="482"/>
      <c r="AH669" s="471"/>
      <c r="AI669" s="471"/>
      <c r="AJ669" s="471"/>
      <c r="AK669" s="472">
        <v>7994669.666666667</v>
      </c>
      <c r="AL669" s="471">
        <v>7994669.666666667</v>
      </c>
      <c r="AM669" s="473"/>
      <c r="AN669" s="471"/>
      <c r="AO669" s="474">
        <v>0</v>
      </c>
      <c r="AP669" s="475"/>
      <c r="AQ669" s="476">
        <v>9679079</v>
      </c>
      <c r="AR669" s="471"/>
      <c r="AS669" s="471"/>
      <c r="AT669" s="471"/>
      <c r="AU669" s="471">
        <v>9679079</v>
      </c>
      <c r="AV669" s="477">
        <v>9679079</v>
      </c>
      <c r="AW669" s="471"/>
      <c r="AX669" s="471"/>
      <c r="AY669" s="473">
        <v>0</v>
      </c>
      <c r="AZ669" s="478" t="s">
        <v>2916</v>
      </c>
      <c r="BA669" s="479">
        <v>0</v>
      </c>
      <c r="BC669" s="468" t="s">
        <v>2937</v>
      </c>
      <c r="BD669" s="468" t="s">
        <v>2937</v>
      </c>
      <c r="BE669" s="468" t="s">
        <v>2937</v>
      </c>
      <c r="BF669" s="468" t="s">
        <v>1541</v>
      </c>
      <c r="BG669" s="468" t="s">
        <v>2938</v>
      </c>
      <c r="BH669" s="468" t="s">
        <v>2938</v>
      </c>
      <c r="BI669" s="468" t="s">
        <v>2937</v>
      </c>
      <c r="BK669" s="468" t="b">
        <v>1</v>
      </c>
      <c r="BL669" s="468" t="b">
        <v>1</v>
      </c>
      <c r="BM669" s="468" t="b">
        <v>1</v>
      </c>
      <c r="BN669" s="468" t="b">
        <v>1</v>
      </c>
      <c r="BO669" s="468" t="b">
        <v>1</v>
      </c>
      <c r="BP669" s="468" t="b">
        <v>1</v>
      </c>
      <c r="BQ669" s="468" t="b">
        <v>1</v>
      </c>
      <c r="BS669" s="466"/>
    </row>
    <row r="670" spans="1:71" s="480" customFormat="1" ht="12" customHeight="1" x14ac:dyDescent="0.2">
      <c r="A670" s="385">
        <v>18600751</v>
      </c>
      <c r="B670" s="386" t="s">
        <v>3567</v>
      </c>
      <c r="C670" s="387" t="s">
        <v>2197</v>
      </c>
      <c r="D670" s="467" t="s">
        <v>1542</v>
      </c>
      <c r="E670" s="705"/>
      <c r="F670" s="387"/>
      <c r="G670" s="467"/>
      <c r="H670" s="468" t="s">
        <v>2937</v>
      </c>
      <c r="I670" s="468" t="s">
        <v>2937</v>
      </c>
      <c r="J670" s="468" t="s">
        <v>2937</v>
      </c>
      <c r="K670" s="468" t="s">
        <v>2937</v>
      </c>
      <c r="L670" s="468" t="s">
        <v>1542</v>
      </c>
      <c r="M670" s="468" t="s">
        <v>2938</v>
      </c>
      <c r="N670" s="468" t="s">
        <v>1542</v>
      </c>
      <c r="O670" s="469"/>
      <c r="P670" s="379">
        <v>2219090</v>
      </c>
      <c r="Q670" s="379">
        <v>2275138.38</v>
      </c>
      <c r="R670" s="379">
        <v>2261349.66</v>
      </c>
      <c r="S670" s="379">
        <v>2247560.94</v>
      </c>
      <c r="T670" s="379">
        <v>2233772.2200000002</v>
      </c>
      <c r="U670" s="379">
        <v>2219983.5</v>
      </c>
      <c r="V670" s="379">
        <v>2206194.7799999998</v>
      </c>
      <c r="W670" s="379">
        <v>2192406.06</v>
      </c>
      <c r="X670" s="379">
        <v>2178617.34</v>
      </c>
      <c r="Y670" s="379">
        <v>2164828.62</v>
      </c>
      <c r="Z670" s="379">
        <v>2151039.9</v>
      </c>
      <c r="AA670" s="379">
        <v>2137251.1800000002</v>
      </c>
      <c r="AB670" s="379">
        <v>2123462.46</v>
      </c>
      <c r="AC670" s="379"/>
      <c r="AD670" s="379"/>
      <c r="AE670" s="379">
        <v>2203284.9008333334</v>
      </c>
      <c r="AF670" s="481"/>
      <c r="AG670" s="482"/>
      <c r="AH670" s="471"/>
      <c r="AI670" s="471"/>
      <c r="AJ670" s="471"/>
      <c r="AK670" s="472"/>
      <c r="AL670" s="471">
        <v>0</v>
      </c>
      <c r="AM670" s="473">
        <v>2203284.9008333334</v>
      </c>
      <c r="AN670" s="471"/>
      <c r="AO670" s="474">
        <v>2203284.9008333334</v>
      </c>
      <c r="AP670" s="475"/>
      <c r="AQ670" s="476">
        <v>2123462.46</v>
      </c>
      <c r="AR670" s="471"/>
      <c r="AS670" s="471"/>
      <c r="AT670" s="471"/>
      <c r="AU670" s="471"/>
      <c r="AV670" s="477">
        <v>0</v>
      </c>
      <c r="AW670" s="471">
        <v>2123462.46</v>
      </c>
      <c r="AX670" s="471"/>
      <c r="AY670" s="473">
        <v>2123462.46</v>
      </c>
      <c r="AZ670" s="478"/>
      <c r="BA670" s="479">
        <v>0</v>
      </c>
      <c r="BC670" s="468" t="s">
        <v>2937</v>
      </c>
      <c r="BD670" s="468" t="s">
        <v>2937</v>
      </c>
      <c r="BE670" s="468" t="s">
        <v>2937</v>
      </c>
      <c r="BF670" s="468" t="s">
        <v>2937</v>
      </c>
      <c r="BG670" s="468" t="s">
        <v>1542</v>
      </c>
      <c r="BH670" s="468" t="s">
        <v>2938</v>
      </c>
      <c r="BI670" s="468" t="s">
        <v>1542</v>
      </c>
      <c r="BK670" s="468" t="b">
        <v>1</v>
      </c>
      <c r="BL670" s="468" t="b">
        <v>1</v>
      </c>
      <c r="BM670" s="468" t="b">
        <v>1</v>
      </c>
      <c r="BN670" s="468" t="b">
        <v>1</v>
      </c>
      <c r="BO670" s="468" t="b">
        <v>1</v>
      </c>
      <c r="BP670" s="468" t="b">
        <v>1</v>
      </c>
      <c r="BQ670" s="468" t="b">
        <v>1</v>
      </c>
      <c r="BS670" s="466"/>
    </row>
    <row r="671" spans="1:71" s="480" customFormat="1" ht="12" customHeight="1" x14ac:dyDescent="0.2">
      <c r="A671" s="385">
        <v>18600761</v>
      </c>
      <c r="B671" s="386" t="s">
        <v>3568</v>
      </c>
      <c r="C671" s="387" t="s">
        <v>2198</v>
      </c>
      <c r="D671" s="467" t="s">
        <v>1542</v>
      </c>
      <c r="E671" s="705"/>
      <c r="F671" s="387"/>
      <c r="G671" s="467"/>
      <c r="H671" s="468" t="s">
        <v>2937</v>
      </c>
      <c r="I671" s="468" t="s">
        <v>2937</v>
      </c>
      <c r="J671" s="468" t="s">
        <v>2937</v>
      </c>
      <c r="K671" s="468" t="s">
        <v>2937</v>
      </c>
      <c r="L671" s="468" t="s">
        <v>1542</v>
      </c>
      <c r="M671" s="468" t="s">
        <v>2938</v>
      </c>
      <c r="N671" s="468" t="s">
        <v>1542</v>
      </c>
      <c r="O671" s="469"/>
      <c r="P671" s="379">
        <v>924168.98</v>
      </c>
      <c r="Q671" s="379">
        <v>918601.69</v>
      </c>
      <c r="R671" s="379">
        <v>913034.4</v>
      </c>
      <c r="S671" s="379">
        <v>907467.11</v>
      </c>
      <c r="T671" s="379">
        <v>901899.82</v>
      </c>
      <c r="U671" s="379">
        <v>896332.53</v>
      </c>
      <c r="V671" s="379">
        <v>890765.24</v>
      </c>
      <c r="W671" s="379">
        <v>885197.95</v>
      </c>
      <c r="X671" s="379">
        <v>879630.66</v>
      </c>
      <c r="Y671" s="379">
        <v>874063.37</v>
      </c>
      <c r="Z671" s="379">
        <v>868496.08</v>
      </c>
      <c r="AA671" s="379">
        <v>862928.79</v>
      </c>
      <c r="AB671" s="379">
        <v>857361.5</v>
      </c>
      <c r="AC671" s="379"/>
      <c r="AD671" s="379"/>
      <c r="AE671" s="379">
        <v>890765.24000000011</v>
      </c>
      <c r="AF671" s="481"/>
      <c r="AG671" s="482"/>
      <c r="AH671" s="471"/>
      <c r="AI671" s="471"/>
      <c r="AJ671" s="471"/>
      <c r="AK671" s="472"/>
      <c r="AL671" s="471">
        <v>0</v>
      </c>
      <c r="AM671" s="473">
        <v>890765.24000000011</v>
      </c>
      <c r="AN671" s="471"/>
      <c r="AO671" s="474">
        <v>890765.24000000011</v>
      </c>
      <c r="AP671" s="475"/>
      <c r="AQ671" s="476">
        <v>857361.5</v>
      </c>
      <c r="AR671" s="471"/>
      <c r="AS671" s="471"/>
      <c r="AT671" s="471"/>
      <c r="AU671" s="471"/>
      <c r="AV671" s="477">
        <v>0</v>
      </c>
      <c r="AW671" s="471">
        <v>857361.5</v>
      </c>
      <c r="AX671" s="471"/>
      <c r="AY671" s="473">
        <v>857361.5</v>
      </c>
      <c r="AZ671" s="478"/>
      <c r="BA671" s="479">
        <v>0</v>
      </c>
      <c r="BC671" s="468" t="s">
        <v>2937</v>
      </c>
      <c r="BD671" s="468" t="s">
        <v>2937</v>
      </c>
      <c r="BE671" s="468" t="s">
        <v>2937</v>
      </c>
      <c r="BF671" s="468" t="s">
        <v>2937</v>
      </c>
      <c r="BG671" s="468" t="s">
        <v>1542</v>
      </c>
      <c r="BH671" s="468" t="s">
        <v>2938</v>
      </c>
      <c r="BI671" s="468" t="s">
        <v>1542</v>
      </c>
      <c r="BK671" s="468" t="b">
        <v>1</v>
      </c>
      <c r="BL671" s="468" t="b">
        <v>1</v>
      </c>
      <c r="BM671" s="468" t="b">
        <v>1</v>
      </c>
      <c r="BN671" s="468" t="b">
        <v>1</v>
      </c>
      <c r="BO671" s="468" t="b">
        <v>1</v>
      </c>
      <c r="BP671" s="468" t="b">
        <v>1</v>
      </c>
      <c r="BQ671" s="468" t="b">
        <v>1</v>
      </c>
      <c r="BS671" s="466"/>
    </row>
    <row r="672" spans="1:71" s="480" customFormat="1" ht="12" customHeight="1" x14ac:dyDescent="0.2">
      <c r="A672" s="385">
        <v>18600771</v>
      </c>
      <c r="B672" s="386" t="s">
        <v>3569</v>
      </c>
      <c r="C672" s="387" t="s">
        <v>2199</v>
      </c>
      <c r="D672" s="467" t="s">
        <v>1542</v>
      </c>
      <c r="E672" s="705"/>
      <c r="F672" s="387"/>
      <c r="G672" s="467"/>
      <c r="H672" s="468" t="s">
        <v>2937</v>
      </c>
      <c r="I672" s="468" t="s">
        <v>2937</v>
      </c>
      <c r="J672" s="468" t="s">
        <v>2937</v>
      </c>
      <c r="K672" s="468" t="s">
        <v>2937</v>
      </c>
      <c r="L672" s="468" t="s">
        <v>1542</v>
      </c>
      <c r="M672" s="468" t="s">
        <v>2938</v>
      </c>
      <c r="N672" s="468" t="s">
        <v>1542</v>
      </c>
      <c r="O672" s="469"/>
      <c r="P672" s="379">
        <v>2289189.6800000002</v>
      </c>
      <c r="Q672" s="379">
        <v>2344815.7799999998</v>
      </c>
      <c r="R672" s="379">
        <v>2330604.7799999998</v>
      </c>
      <c r="S672" s="379">
        <v>2316393.7799999998</v>
      </c>
      <c r="T672" s="379">
        <v>2302182.7799999998</v>
      </c>
      <c r="U672" s="379">
        <v>2287971.7799999998</v>
      </c>
      <c r="V672" s="379">
        <v>2273760.7799999998</v>
      </c>
      <c r="W672" s="379">
        <v>2259549.7799999998</v>
      </c>
      <c r="X672" s="379">
        <v>2245338.7799999998</v>
      </c>
      <c r="Y672" s="379">
        <v>2231127.7799999998</v>
      </c>
      <c r="Z672" s="379">
        <v>2216916.7799999998</v>
      </c>
      <c r="AA672" s="379">
        <v>2202705.7799999998</v>
      </c>
      <c r="AB672" s="379">
        <v>2188494.7799999998</v>
      </c>
      <c r="AC672" s="379"/>
      <c r="AD672" s="379"/>
      <c r="AE672" s="379">
        <v>2270850.9008333334</v>
      </c>
      <c r="AF672" s="481"/>
      <c r="AG672" s="482"/>
      <c r="AH672" s="471"/>
      <c r="AI672" s="471"/>
      <c r="AJ672" s="471"/>
      <c r="AK672" s="472"/>
      <c r="AL672" s="471">
        <v>0</v>
      </c>
      <c r="AM672" s="473">
        <v>2270850.9008333334</v>
      </c>
      <c r="AN672" s="471"/>
      <c r="AO672" s="474">
        <v>2270850.9008333334</v>
      </c>
      <c r="AP672" s="475"/>
      <c r="AQ672" s="476">
        <v>2188494.7799999998</v>
      </c>
      <c r="AR672" s="471"/>
      <c r="AS672" s="471"/>
      <c r="AT672" s="471"/>
      <c r="AU672" s="471"/>
      <c r="AV672" s="477">
        <v>0</v>
      </c>
      <c r="AW672" s="471">
        <v>2188494.7799999998</v>
      </c>
      <c r="AX672" s="471"/>
      <c r="AY672" s="473">
        <v>2188494.7799999998</v>
      </c>
      <c r="AZ672" s="478"/>
      <c r="BA672" s="479">
        <v>0</v>
      </c>
      <c r="BC672" s="468" t="s">
        <v>2937</v>
      </c>
      <c r="BD672" s="468" t="s">
        <v>2937</v>
      </c>
      <c r="BE672" s="468" t="s">
        <v>2937</v>
      </c>
      <c r="BF672" s="468" t="s">
        <v>2937</v>
      </c>
      <c r="BG672" s="468" t="s">
        <v>1542</v>
      </c>
      <c r="BH672" s="468" t="s">
        <v>2938</v>
      </c>
      <c r="BI672" s="468" t="s">
        <v>1542</v>
      </c>
      <c r="BK672" s="468" t="b">
        <v>1</v>
      </c>
      <c r="BL672" s="468" t="b">
        <v>1</v>
      </c>
      <c r="BM672" s="468" t="b">
        <v>1</v>
      </c>
      <c r="BN672" s="468" t="b">
        <v>1</v>
      </c>
      <c r="BO672" s="468" t="b">
        <v>1</v>
      </c>
      <c r="BP672" s="468" t="b">
        <v>1</v>
      </c>
      <c r="BQ672" s="468" t="b">
        <v>1</v>
      </c>
      <c r="BS672" s="466"/>
    </row>
    <row r="673" spans="1:71" s="480" customFormat="1" ht="12" customHeight="1" x14ac:dyDescent="0.2">
      <c r="A673" s="385">
        <v>18600781</v>
      </c>
      <c r="B673" s="386" t="s">
        <v>3570</v>
      </c>
      <c r="C673" s="387" t="s">
        <v>2200</v>
      </c>
      <c r="D673" s="467" t="s">
        <v>1542</v>
      </c>
      <c r="E673" s="705"/>
      <c r="F673" s="387"/>
      <c r="G673" s="467"/>
      <c r="H673" s="468" t="s">
        <v>2937</v>
      </c>
      <c r="I673" s="468" t="s">
        <v>2937</v>
      </c>
      <c r="J673" s="468" t="s">
        <v>2937</v>
      </c>
      <c r="K673" s="468" t="s">
        <v>2937</v>
      </c>
      <c r="L673" s="468" t="s">
        <v>1542</v>
      </c>
      <c r="M673" s="468" t="s">
        <v>2938</v>
      </c>
      <c r="N673" s="468" t="s">
        <v>1542</v>
      </c>
      <c r="O673" s="469"/>
      <c r="P673" s="379">
        <v>1180483.26</v>
      </c>
      <c r="Q673" s="379">
        <v>1173371.92</v>
      </c>
      <c r="R673" s="379">
        <v>1166260.58</v>
      </c>
      <c r="S673" s="379">
        <v>1159149.24</v>
      </c>
      <c r="T673" s="379">
        <v>1152037.8999999999</v>
      </c>
      <c r="U673" s="379">
        <v>1144926.56</v>
      </c>
      <c r="V673" s="379">
        <v>1137815.22</v>
      </c>
      <c r="W673" s="379">
        <v>1130703.8799999999</v>
      </c>
      <c r="X673" s="379">
        <v>1123592.54</v>
      </c>
      <c r="Y673" s="379">
        <v>1116481.2</v>
      </c>
      <c r="Z673" s="379">
        <v>1109369.8600000001</v>
      </c>
      <c r="AA673" s="379">
        <v>1102258.52</v>
      </c>
      <c r="AB673" s="379">
        <v>1095147.18</v>
      </c>
      <c r="AC673" s="379"/>
      <c r="AD673" s="379"/>
      <c r="AE673" s="379">
        <v>1137815.22</v>
      </c>
      <c r="AF673" s="481"/>
      <c r="AG673" s="482"/>
      <c r="AH673" s="471"/>
      <c r="AI673" s="471"/>
      <c r="AJ673" s="471"/>
      <c r="AK673" s="472"/>
      <c r="AL673" s="471">
        <v>0</v>
      </c>
      <c r="AM673" s="473">
        <v>1137815.22</v>
      </c>
      <c r="AN673" s="471"/>
      <c r="AO673" s="474">
        <v>1137815.22</v>
      </c>
      <c r="AP673" s="475"/>
      <c r="AQ673" s="476">
        <v>1095147.18</v>
      </c>
      <c r="AR673" s="471"/>
      <c r="AS673" s="471"/>
      <c r="AT673" s="471"/>
      <c r="AU673" s="471"/>
      <c r="AV673" s="477">
        <v>0</v>
      </c>
      <c r="AW673" s="471">
        <v>1095147.18</v>
      </c>
      <c r="AX673" s="471"/>
      <c r="AY673" s="473">
        <v>1095147.18</v>
      </c>
      <c r="AZ673" s="478"/>
      <c r="BA673" s="479">
        <v>0</v>
      </c>
      <c r="BC673" s="468" t="s">
        <v>2937</v>
      </c>
      <c r="BD673" s="468" t="s">
        <v>2937</v>
      </c>
      <c r="BE673" s="468" t="s">
        <v>2937</v>
      </c>
      <c r="BF673" s="468" t="s">
        <v>2937</v>
      </c>
      <c r="BG673" s="468" t="s">
        <v>1542</v>
      </c>
      <c r="BH673" s="468" t="s">
        <v>2938</v>
      </c>
      <c r="BI673" s="468" t="s">
        <v>1542</v>
      </c>
      <c r="BK673" s="468" t="b">
        <v>1</v>
      </c>
      <c r="BL673" s="468" t="b">
        <v>1</v>
      </c>
      <c r="BM673" s="468" t="b">
        <v>1</v>
      </c>
      <c r="BN673" s="468" t="b">
        <v>1</v>
      </c>
      <c r="BO673" s="468" t="b">
        <v>1</v>
      </c>
      <c r="BP673" s="468" t="b">
        <v>1</v>
      </c>
      <c r="BQ673" s="468" t="b">
        <v>1</v>
      </c>
      <c r="BS673" s="466"/>
    </row>
    <row r="674" spans="1:71" s="480" customFormat="1" ht="12" customHeight="1" x14ac:dyDescent="0.2">
      <c r="A674" s="388">
        <v>18600861</v>
      </c>
      <c r="B674" s="389" t="s">
        <v>3571</v>
      </c>
      <c r="C674" s="390" t="s">
        <v>2201</v>
      </c>
      <c r="D674" s="484" t="s">
        <v>1542</v>
      </c>
      <c r="E674" s="730"/>
      <c r="F674" s="501">
        <v>43070</v>
      </c>
      <c r="G674" s="484"/>
      <c r="H674" s="486" t="s">
        <v>2937</v>
      </c>
      <c r="I674" s="486" t="s">
        <v>2937</v>
      </c>
      <c r="J674" s="486" t="s">
        <v>2937</v>
      </c>
      <c r="K674" s="486" t="s">
        <v>2937</v>
      </c>
      <c r="L674" s="486" t="s">
        <v>1542</v>
      </c>
      <c r="M674" s="486" t="s">
        <v>2938</v>
      </c>
      <c r="N674" s="486" t="s">
        <v>1542</v>
      </c>
      <c r="O674" s="487"/>
      <c r="P674" s="381">
        <v>94480</v>
      </c>
      <c r="Q674" s="381">
        <v>94480</v>
      </c>
      <c r="R674" s="381">
        <v>94480</v>
      </c>
      <c r="S674" s="381">
        <v>94480</v>
      </c>
      <c r="T674" s="381">
        <v>94480</v>
      </c>
      <c r="U674" s="381">
        <v>94480</v>
      </c>
      <c r="V674" s="381">
        <v>94480</v>
      </c>
      <c r="W674" s="381">
        <v>94480</v>
      </c>
      <c r="X674" s="381">
        <v>94480</v>
      </c>
      <c r="Y674" s="381">
        <v>94480</v>
      </c>
      <c r="Z674" s="381">
        <v>108480</v>
      </c>
      <c r="AA674" s="381">
        <v>108480</v>
      </c>
      <c r="AB674" s="381">
        <v>108480</v>
      </c>
      <c r="AC674" s="381"/>
      <c r="AD674" s="381"/>
      <c r="AE674" s="381">
        <v>97396.666666666672</v>
      </c>
      <c r="AF674" s="488"/>
      <c r="AG674" s="531"/>
      <c r="AH674" s="490"/>
      <c r="AI674" s="490"/>
      <c r="AJ674" s="490"/>
      <c r="AK674" s="491"/>
      <c r="AL674" s="490">
        <v>0</v>
      </c>
      <c r="AM674" s="492">
        <v>97396.666666666672</v>
      </c>
      <c r="AN674" s="490"/>
      <c r="AO674" s="493">
        <v>97396.666666666672</v>
      </c>
      <c r="AP674" s="490"/>
      <c r="AQ674" s="494">
        <v>108480</v>
      </c>
      <c r="AR674" s="490"/>
      <c r="AS674" s="490"/>
      <c r="AT674" s="490"/>
      <c r="AU674" s="490"/>
      <c r="AV674" s="495">
        <v>0</v>
      </c>
      <c r="AW674" s="490">
        <v>108480</v>
      </c>
      <c r="AX674" s="490"/>
      <c r="AY674" s="492">
        <v>108480</v>
      </c>
      <c r="AZ674" s="731"/>
      <c r="BA674" s="479">
        <v>0</v>
      </c>
      <c r="BC674" s="486" t="s">
        <v>2937</v>
      </c>
      <c r="BD674" s="486" t="s">
        <v>2937</v>
      </c>
      <c r="BE674" s="486" t="s">
        <v>2937</v>
      </c>
      <c r="BF674" s="468" t="s">
        <v>2937</v>
      </c>
      <c r="BG674" s="468" t="s">
        <v>1542</v>
      </c>
      <c r="BH674" s="468" t="s">
        <v>2938</v>
      </c>
      <c r="BI674" s="468" t="s">
        <v>1542</v>
      </c>
      <c r="BK674" s="468" t="b">
        <v>1</v>
      </c>
      <c r="BL674" s="468" t="b">
        <v>1</v>
      </c>
      <c r="BM674" s="468" t="b">
        <v>1</v>
      </c>
      <c r="BN674" s="468" t="b">
        <v>1</v>
      </c>
      <c r="BO674" s="468" t="b">
        <v>1</v>
      </c>
      <c r="BP674" s="468" t="b">
        <v>1</v>
      </c>
      <c r="BQ674" s="468" t="b">
        <v>1</v>
      </c>
      <c r="BS674" s="466"/>
    </row>
    <row r="675" spans="1:71" s="480" customFormat="1" ht="12" customHeight="1" x14ac:dyDescent="0.2">
      <c r="A675" s="388">
        <v>18600871</v>
      </c>
      <c r="B675" s="389"/>
      <c r="C675" s="390" t="s">
        <v>2202</v>
      </c>
      <c r="D675" s="484" t="s">
        <v>1542</v>
      </c>
      <c r="E675" s="730"/>
      <c r="F675" s="501">
        <v>43191</v>
      </c>
      <c r="G675" s="484"/>
      <c r="H675" s="486"/>
      <c r="I675" s="486"/>
      <c r="J675" s="486"/>
      <c r="K675" s="486"/>
      <c r="L675" s="486" t="s">
        <v>1542</v>
      </c>
      <c r="M675" s="486" t="s">
        <v>2938</v>
      </c>
      <c r="N675" s="486" t="s">
        <v>1542</v>
      </c>
      <c r="O675" s="487"/>
      <c r="P675" s="381"/>
      <c r="Q675" s="381">
        <v>0</v>
      </c>
      <c r="R675" s="381">
        <v>0</v>
      </c>
      <c r="S675" s="381">
        <v>0</v>
      </c>
      <c r="T675" s="381">
        <v>1730.8</v>
      </c>
      <c r="U675" s="381">
        <v>730068.58</v>
      </c>
      <c r="V675" s="381">
        <v>759244.53</v>
      </c>
      <c r="W675" s="381">
        <v>727609.36</v>
      </c>
      <c r="X675" s="381">
        <v>769729.53</v>
      </c>
      <c r="Y675" s="381">
        <v>753911.94</v>
      </c>
      <c r="Z675" s="381">
        <v>738094.35</v>
      </c>
      <c r="AA675" s="381">
        <v>722276.76</v>
      </c>
      <c r="AB675" s="381">
        <v>706459.17</v>
      </c>
      <c r="AC675" s="381"/>
      <c r="AD675" s="381"/>
      <c r="AE675" s="381">
        <v>462991.28624999995</v>
      </c>
      <c r="AF675" s="488"/>
      <c r="AG675" s="531"/>
      <c r="AH675" s="490"/>
      <c r="AI675" s="490"/>
      <c r="AJ675" s="490"/>
      <c r="AK675" s="491"/>
      <c r="AL675" s="490">
        <v>0</v>
      </c>
      <c r="AM675" s="492">
        <v>462991.28624999995</v>
      </c>
      <c r="AN675" s="490"/>
      <c r="AO675" s="493">
        <v>462991.28624999995</v>
      </c>
      <c r="AP675" s="490"/>
      <c r="AQ675" s="494">
        <v>706459.17</v>
      </c>
      <c r="AR675" s="490"/>
      <c r="AS675" s="490"/>
      <c r="AT675" s="490"/>
      <c r="AU675" s="490"/>
      <c r="AV675" s="495">
        <v>0</v>
      </c>
      <c r="AW675" s="490">
        <v>706459.17</v>
      </c>
      <c r="AX675" s="490"/>
      <c r="AY675" s="492">
        <v>706459.17</v>
      </c>
      <c r="AZ675" s="731"/>
      <c r="BA675" s="479">
        <v>0</v>
      </c>
      <c r="BC675" s="486"/>
      <c r="BD675" s="486"/>
      <c r="BE675" s="486"/>
      <c r="BF675" s="468"/>
      <c r="BG675" s="468" t="s">
        <v>1542</v>
      </c>
      <c r="BH675" s="468" t="s">
        <v>2938</v>
      </c>
      <c r="BI675" s="468" t="s">
        <v>1542</v>
      </c>
      <c r="BK675" s="468" t="b">
        <v>1</v>
      </c>
      <c r="BL675" s="468" t="b">
        <v>1</v>
      </c>
      <c r="BM675" s="468" t="b">
        <v>1</v>
      </c>
      <c r="BN675" s="468" t="b">
        <v>1</v>
      </c>
      <c r="BO675" s="468" t="b">
        <v>1</v>
      </c>
      <c r="BP675" s="468" t="b">
        <v>1</v>
      </c>
      <c r="BQ675" s="468" t="b">
        <v>1</v>
      </c>
      <c r="BS675" s="466"/>
    </row>
    <row r="676" spans="1:71" s="480" customFormat="1" ht="12" customHeight="1" x14ac:dyDescent="0.25">
      <c r="A676" s="738">
        <v>18600881</v>
      </c>
      <c r="B676" s="739"/>
      <c r="C676" s="752" t="s">
        <v>2203</v>
      </c>
      <c r="D676" s="714" t="s">
        <v>1542</v>
      </c>
      <c r="E676" s="715"/>
      <c r="F676" s="734">
        <v>43313</v>
      </c>
      <c r="G676" s="714"/>
      <c r="H676" s="717"/>
      <c r="I676" s="717"/>
      <c r="J676" s="717"/>
      <c r="K676" s="717"/>
      <c r="L676" s="717" t="s">
        <v>1542</v>
      </c>
      <c r="M676" s="717" t="s">
        <v>2938</v>
      </c>
      <c r="N676" s="717" t="s">
        <v>1542</v>
      </c>
      <c r="O676" s="718"/>
      <c r="P676" s="719"/>
      <c r="Q676" s="719"/>
      <c r="R676" s="719"/>
      <c r="S676" s="719"/>
      <c r="T676" s="719"/>
      <c r="U676" s="719"/>
      <c r="V676" s="719"/>
      <c r="W676" s="719"/>
      <c r="X676" s="719">
        <v>5957.37</v>
      </c>
      <c r="Y676" s="719">
        <v>128148.42</v>
      </c>
      <c r="Z676" s="719">
        <v>266747.21999999997</v>
      </c>
      <c r="AA676" s="719">
        <v>892128.24</v>
      </c>
      <c r="AB676" s="719">
        <v>937094.27</v>
      </c>
      <c r="AC676" s="719"/>
      <c r="AD676" s="719"/>
      <c r="AE676" s="719">
        <v>146794.03208333332</v>
      </c>
      <c r="AF676" s="720"/>
      <c r="AG676" s="771"/>
      <c r="AH676" s="722"/>
      <c r="AI676" s="722"/>
      <c r="AJ676" s="722"/>
      <c r="AK676" s="723"/>
      <c r="AL676" s="722">
        <v>0</v>
      </c>
      <c r="AM676" s="724">
        <v>146794.03208333332</v>
      </c>
      <c r="AN676" s="722"/>
      <c r="AO676" s="725">
        <v>146794.03208333332</v>
      </c>
      <c r="AP676" s="722"/>
      <c r="AQ676" s="726">
        <v>937094.27</v>
      </c>
      <c r="AR676" s="722"/>
      <c r="AS676" s="722"/>
      <c r="AT676" s="722"/>
      <c r="AU676" s="722"/>
      <c r="AV676" s="727">
        <v>0</v>
      </c>
      <c r="AW676" s="722">
        <v>937094.27</v>
      </c>
      <c r="AX676" s="722"/>
      <c r="AY676" s="724">
        <v>937094.27</v>
      </c>
      <c r="AZ676" s="728"/>
      <c r="BA676" s="479">
        <v>0</v>
      </c>
      <c r="BC676" s="486"/>
      <c r="BD676" s="486"/>
      <c r="BE676" s="486"/>
      <c r="BF676" s="468"/>
      <c r="BG676" s="468"/>
      <c r="BH676" s="468"/>
      <c r="BI676" s="468"/>
      <c r="BK676" s="468"/>
      <c r="BL676" s="468"/>
      <c r="BM676" s="468"/>
      <c r="BN676" s="468"/>
      <c r="BO676" s="468"/>
      <c r="BP676" s="468"/>
      <c r="BQ676" s="468"/>
      <c r="BS676" s="466"/>
    </row>
    <row r="677" spans="1:71" s="480" customFormat="1" ht="12" customHeight="1" x14ac:dyDescent="0.25">
      <c r="A677" s="738">
        <v>18600911</v>
      </c>
      <c r="B677" s="739"/>
      <c r="C677" s="752" t="s">
        <v>2204</v>
      </c>
      <c r="D677" s="714" t="s">
        <v>1542</v>
      </c>
      <c r="E677" s="715"/>
      <c r="F677" s="734">
        <v>43344</v>
      </c>
      <c r="G677" s="714"/>
      <c r="H677" s="717" t="s">
        <v>2937</v>
      </c>
      <c r="I677" s="717" t="s">
        <v>2937</v>
      </c>
      <c r="J677" s="717" t="s">
        <v>2937</v>
      </c>
      <c r="K677" s="717" t="s">
        <v>2937</v>
      </c>
      <c r="L677" s="717" t="s">
        <v>1542</v>
      </c>
      <c r="M677" s="717" t="s">
        <v>2938</v>
      </c>
      <c r="N677" s="717" t="s">
        <v>1542</v>
      </c>
      <c r="O677" s="718"/>
      <c r="P677" s="719"/>
      <c r="Q677" s="719"/>
      <c r="R677" s="719"/>
      <c r="S677" s="719"/>
      <c r="T677" s="719"/>
      <c r="U677" s="719"/>
      <c r="V677" s="719"/>
      <c r="W677" s="719"/>
      <c r="X677" s="719"/>
      <c r="Y677" s="719">
        <v>-648616.98</v>
      </c>
      <c r="Z677" s="719">
        <v>-1187006.98</v>
      </c>
      <c r="AA677" s="719">
        <v>-1187006.98</v>
      </c>
      <c r="AB677" s="719">
        <v>-1757319.48</v>
      </c>
      <c r="AC677" s="719"/>
      <c r="AD677" s="719"/>
      <c r="AE677" s="719">
        <v>-325107.55666666664</v>
      </c>
      <c r="AF677" s="720"/>
      <c r="AG677" s="771"/>
      <c r="AH677" s="722"/>
      <c r="AI677" s="722"/>
      <c r="AJ677" s="722"/>
      <c r="AK677" s="723"/>
      <c r="AL677" s="722">
        <v>0</v>
      </c>
      <c r="AM677" s="724">
        <v>-325107.55666666664</v>
      </c>
      <c r="AN677" s="722"/>
      <c r="AO677" s="725">
        <v>-325107.55666666664</v>
      </c>
      <c r="AP677" s="722"/>
      <c r="AQ677" s="726">
        <v>-1757319.48</v>
      </c>
      <c r="AR677" s="722"/>
      <c r="AS677" s="722"/>
      <c r="AT677" s="722"/>
      <c r="AU677" s="722"/>
      <c r="AV677" s="727">
        <v>0</v>
      </c>
      <c r="AW677" s="722">
        <v>-1757319.48</v>
      </c>
      <c r="AX677" s="722"/>
      <c r="AY677" s="724">
        <v>-1757319.48</v>
      </c>
      <c r="AZ677" s="728"/>
      <c r="BA677" s="479">
        <v>0</v>
      </c>
      <c r="BC677" s="486"/>
      <c r="BD677" s="486"/>
      <c r="BE677" s="486"/>
      <c r="BF677" s="468"/>
      <c r="BG677" s="468"/>
      <c r="BH677" s="468"/>
      <c r="BI677" s="468"/>
      <c r="BK677" s="468"/>
      <c r="BL677" s="468"/>
      <c r="BM677" s="468"/>
      <c r="BN677" s="468"/>
      <c r="BO677" s="468"/>
      <c r="BP677" s="468"/>
      <c r="BQ677" s="468"/>
      <c r="BS677" s="466"/>
    </row>
    <row r="678" spans="1:71" s="480" customFormat="1" ht="12" customHeight="1" x14ac:dyDescent="0.25">
      <c r="A678" s="738">
        <v>18600921</v>
      </c>
      <c r="B678" s="739"/>
      <c r="C678" s="752" t="s">
        <v>2205</v>
      </c>
      <c r="D678" s="714" t="s">
        <v>1541</v>
      </c>
      <c r="E678" s="715"/>
      <c r="F678" s="734">
        <v>43344</v>
      </c>
      <c r="G678" s="714"/>
      <c r="H678" s="717" t="s">
        <v>2937</v>
      </c>
      <c r="I678" s="717" t="s">
        <v>2937</v>
      </c>
      <c r="J678" s="717" t="s">
        <v>2937</v>
      </c>
      <c r="K678" s="717" t="s">
        <v>1541</v>
      </c>
      <c r="L678" s="717" t="s">
        <v>2938</v>
      </c>
      <c r="M678" s="717" t="s">
        <v>2938</v>
      </c>
      <c r="N678" s="717" t="s">
        <v>2937</v>
      </c>
      <c r="O678" s="718"/>
      <c r="P678" s="719"/>
      <c r="Q678" s="719"/>
      <c r="R678" s="719"/>
      <c r="S678" s="719"/>
      <c r="T678" s="719"/>
      <c r="U678" s="719"/>
      <c r="V678" s="719"/>
      <c r="W678" s="719"/>
      <c r="X678" s="719"/>
      <c r="Y678" s="719">
        <v>3156.86</v>
      </c>
      <c r="Z678" s="719">
        <v>2817.08</v>
      </c>
      <c r="AA678" s="719">
        <v>-300848.63</v>
      </c>
      <c r="AB678" s="719">
        <v>-276637.15000000002</v>
      </c>
      <c r="AC678" s="719"/>
      <c r="AD678" s="719"/>
      <c r="AE678" s="719">
        <v>-36099.438750000001</v>
      </c>
      <c r="AF678" s="720"/>
      <c r="AG678" s="771"/>
      <c r="AH678" s="722"/>
      <c r="AI678" s="722"/>
      <c r="AJ678" s="722"/>
      <c r="AK678" s="723">
        <v>-36099.438750000001</v>
      </c>
      <c r="AL678" s="722">
        <v>-36099.438750000001</v>
      </c>
      <c r="AM678" s="724"/>
      <c r="AN678" s="722"/>
      <c r="AO678" s="725">
        <v>0</v>
      </c>
      <c r="AP678" s="722"/>
      <c r="AQ678" s="726">
        <v>-276637.15000000002</v>
      </c>
      <c r="AR678" s="722"/>
      <c r="AS678" s="722"/>
      <c r="AT678" s="722"/>
      <c r="AU678" s="722">
        <v>-276637.15000000002</v>
      </c>
      <c r="AV678" s="727">
        <v>-276637.15000000002</v>
      </c>
      <c r="AW678" s="722"/>
      <c r="AX678" s="722"/>
      <c r="AY678" s="724">
        <v>0</v>
      </c>
      <c r="AZ678" s="728" t="s">
        <v>2910</v>
      </c>
      <c r="BA678" s="479">
        <v>0</v>
      </c>
      <c r="BC678" s="486"/>
      <c r="BD678" s="486"/>
      <c r="BE678" s="486"/>
      <c r="BF678" s="468"/>
      <c r="BG678" s="468"/>
      <c r="BH678" s="468"/>
      <c r="BI678" s="468"/>
      <c r="BK678" s="468"/>
      <c r="BL678" s="468"/>
      <c r="BM678" s="468"/>
      <c r="BN678" s="468"/>
      <c r="BO678" s="468"/>
      <c r="BP678" s="468"/>
      <c r="BQ678" s="468"/>
      <c r="BS678" s="466"/>
    </row>
    <row r="679" spans="1:71" s="480" customFormat="1" ht="12" customHeight="1" x14ac:dyDescent="0.2">
      <c r="A679" s="496">
        <v>18600923</v>
      </c>
      <c r="B679" s="497" t="s">
        <v>3572</v>
      </c>
      <c r="C679" s="466" t="s">
        <v>1964</v>
      </c>
      <c r="D679" s="467" t="s">
        <v>1538</v>
      </c>
      <c r="E679" s="705"/>
      <c r="F679" s="466"/>
      <c r="G679" s="467"/>
      <c r="H679" s="468" t="s">
        <v>1538</v>
      </c>
      <c r="I679" s="468" t="s">
        <v>2937</v>
      </c>
      <c r="J679" s="468" t="s">
        <v>2937</v>
      </c>
      <c r="K679" s="468" t="s">
        <v>2937</v>
      </c>
      <c r="L679" s="468" t="s">
        <v>2938</v>
      </c>
      <c r="M679" s="468" t="s">
        <v>2938</v>
      </c>
      <c r="N679" s="468" t="s">
        <v>2937</v>
      </c>
      <c r="O679" s="469"/>
      <c r="P679" s="379">
        <v>0</v>
      </c>
      <c r="Q679" s="379">
        <v>0</v>
      </c>
      <c r="R679" s="379">
        <v>0</v>
      </c>
      <c r="S679" s="379">
        <v>0</v>
      </c>
      <c r="T679" s="379">
        <v>0</v>
      </c>
      <c r="U679" s="379">
        <v>0</v>
      </c>
      <c r="V679" s="379">
        <v>0</v>
      </c>
      <c r="W679" s="379">
        <v>0</v>
      </c>
      <c r="X679" s="379">
        <v>0</v>
      </c>
      <c r="Y679" s="379">
        <v>0</v>
      </c>
      <c r="Z679" s="379">
        <v>0</v>
      </c>
      <c r="AA679" s="379">
        <v>0</v>
      </c>
      <c r="AB679" s="379">
        <v>0</v>
      </c>
      <c r="AC679" s="379"/>
      <c r="AD679" s="379"/>
      <c r="AE679" s="379">
        <v>0</v>
      </c>
      <c r="AF679" s="481"/>
      <c r="AG679" s="532"/>
      <c r="AH679" s="471">
        <v>0</v>
      </c>
      <c r="AI679" s="471"/>
      <c r="AJ679" s="471"/>
      <c r="AK679" s="472"/>
      <c r="AL679" s="471">
        <v>0</v>
      </c>
      <c r="AM679" s="473"/>
      <c r="AN679" s="471"/>
      <c r="AO679" s="474">
        <v>0</v>
      </c>
      <c r="AP679" s="475"/>
      <c r="AQ679" s="476">
        <v>0</v>
      </c>
      <c r="AR679" s="471">
        <v>0</v>
      </c>
      <c r="AS679" s="471"/>
      <c r="AT679" s="471"/>
      <c r="AU679" s="471"/>
      <c r="AV679" s="477">
        <v>0</v>
      </c>
      <c r="AW679" s="471"/>
      <c r="AX679" s="471"/>
      <c r="AY679" s="473">
        <v>0</v>
      </c>
      <c r="AZ679" s="478"/>
      <c r="BA679" s="479">
        <v>0</v>
      </c>
      <c r="BC679" s="468" t="s">
        <v>1538</v>
      </c>
      <c r="BD679" s="468" t="s">
        <v>2937</v>
      </c>
      <c r="BE679" s="468" t="s">
        <v>2937</v>
      </c>
      <c r="BF679" s="468" t="s">
        <v>2937</v>
      </c>
      <c r="BG679" s="468" t="s">
        <v>2938</v>
      </c>
      <c r="BH679" s="468" t="s">
        <v>2938</v>
      </c>
      <c r="BI679" s="468" t="s">
        <v>2937</v>
      </c>
      <c r="BK679" s="468" t="b">
        <v>1</v>
      </c>
      <c r="BL679" s="468" t="b">
        <v>1</v>
      </c>
      <c r="BM679" s="468" t="b">
        <v>1</v>
      </c>
      <c r="BN679" s="468" t="b">
        <v>1</v>
      </c>
      <c r="BO679" s="468" t="b">
        <v>1</v>
      </c>
      <c r="BP679" s="468" t="b">
        <v>1</v>
      </c>
      <c r="BQ679" s="468" t="b">
        <v>1</v>
      </c>
      <c r="BS679" s="466"/>
    </row>
    <row r="680" spans="1:71" s="480" customFormat="1" ht="12" customHeight="1" x14ac:dyDescent="0.2">
      <c r="A680" s="496">
        <v>18600941</v>
      </c>
      <c r="B680" s="497" t="s">
        <v>3573</v>
      </c>
      <c r="C680" s="466" t="s">
        <v>2206</v>
      </c>
      <c r="D680" s="467" t="s">
        <v>1542</v>
      </c>
      <c r="E680" s="705"/>
      <c r="F680" s="466"/>
      <c r="G680" s="467"/>
      <c r="H680" s="468" t="s">
        <v>2937</v>
      </c>
      <c r="I680" s="468" t="s">
        <v>2937</v>
      </c>
      <c r="J680" s="468" t="s">
        <v>2937</v>
      </c>
      <c r="K680" s="468" t="s">
        <v>2937</v>
      </c>
      <c r="L680" s="468" t="s">
        <v>1542</v>
      </c>
      <c r="M680" s="468" t="s">
        <v>2938</v>
      </c>
      <c r="N680" s="468" t="s">
        <v>1542</v>
      </c>
      <c r="O680" s="469"/>
      <c r="P680" s="379">
        <v>0</v>
      </c>
      <c r="Q680" s="379">
        <v>0</v>
      </c>
      <c r="R680" s="379">
        <v>0</v>
      </c>
      <c r="S680" s="379">
        <v>0</v>
      </c>
      <c r="T680" s="379">
        <v>0</v>
      </c>
      <c r="U680" s="379">
        <v>0</v>
      </c>
      <c r="V680" s="379">
        <v>0</v>
      </c>
      <c r="W680" s="379">
        <v>0</v>
      </c>
      <c r="X680" s="379">
        <v>0</v>
      </c>
      <c r="Y680" s="379">
        <v>0</v>
      </c>
      <c r="Z680" s="379">
        <v>0</v>
      </c>
      <c r="AA680" s="379">
        <v>0</v>
      </c>
      <c r="AB680" s="379">
        <v>0</v>
      </c>
      <c r="AC680" s="379"/>
      <c r="AD680" s="379"/>
      <c r="AE680" s="379">
        <v>0</v>
      </c>
      <c r="AF680" s="481"/>
      <c r="AG680" s="532"/>
      <c r="AH680" s="471"/>
      <c r="AI680" s="471"/>
      <c r="AJ680" s="471"/>
      <c r="AK680" s="472"/>
      <c r="AL680" s="471">
        <v>0</v>
      </c>
      <c r="AM680" s="473">
        <v>0</v>
      </c>
      <c r="AN680" s="471"/>
      <c r="AO680" s="474">
        <v>0</v>
      </c>
      <c r="AP680" s="475"/>
      <c r="AQ680" s="476">
        <v>0</v>
      </c>
      <c r="AR680" s="471"/>
      <c r="AS680" s="471"/>
      <c r="AT680" s="471"/>
      <c r="AU680" s="471"/>
      <c r="AV680" s="477">
        <v>0</v>
      </c>
      <c r="AW680" s="471">
        <v>0</v>
      </c>
      <c r="AX680" s="471"/>
      <c r="AY680" s="473">
        <v>0</v>
      </c>
      <c r="AZ680" s="478"/>
      <c r="BA680" s="479">
        <v>0</v>
      </c>
      <c r="BC680" s="468" t="s">
        <v>2937</v>
      </c>
      <c r="BD680" s="468" t="s">
        <v>2937</v>
      </c>
      <c r="BE680" s="468" t="s">
        <v>2937</v>
      </c>
      <c r="BF680" s="468" t="s">
        <v>2937</v>
      </c>
      <c r="BG680" s="468" t="s">
        <v>1542</v>
      </c>
      <c r="BH680" s="468" t="s">
        <v>2938</v>
      </c>
      <c r="BI680" s="468" t="s">
        <v>1542</v>
      </c>
      <c r="BK680" s="468" t="b">
        <v>1</v>
      </c>
      <c r="BL680" s="468" t="b">
        <v>1</v>
      </c>
      <c r="BM680" s="468" t="b">
        <v>1</v>
      </c>
      <c r="BN680" s="468" t="b">
        <v>1</v>
      </c>
      <c r="BO680" s="468" t="b">
        <v>1</v>
      </c>
      <c r="BP680" s="468" t="b">
        <v>1</v>
      </c>
      <c r="BQ680" s="468" t="b">
        <v>1</v>
      </c>
      <c r="BS680" s="466"/>
    </row>
    <row r="681" spans="1:71" s="480" customFormat="1" ht="12" customHeight="1" x14ac:dyDescent="0.2">
      <c r="A681" s="496">
        <v>18600943</v>
      </c>
      <c r="B681" s="497" t="s">
        <v>3574</v>
      </c>
      <c r="C681" s="466" t="s">
        <v>2207</v>
      </c>
      <c r="D681" s="467" t="s">
        <v>1542</v>
      </c>
      <c r="E681" s="705"/>
      <c r="F681" s="466"/>
      <c r="G681" s="467"/>
      <c r="H681" s="468" t="s">
        <v>2937</v>
      </c>
      <c r="I681" s="468" t="s">
        <v>2937</v>
      </c>
      <c r="J681" s="468" t="s">
        <v>2937</v>
      </c>
      <c r="K681" s="468" t="s">
        <v>2937</v>
      </c>
      <c r="L681" s="468" t="s">
        <v>1542</v>
      </c>
      <c r="M681" s="468" t="s">
        <v>2938</v>
      </c>
      <c r="N681" s="468" t="s">
        <v>1542</v>
      </c>
      <c r="O681" s="469"/>
      <c r="P681" s="379">
        <v>75984.800000000003</v>
      </c>
      <c r="Q681" s="379">
        <v>65129.82</v>
      </c>
      <c r="R681" s="379">
        <v>54274.84</v>
      </c>
      <c r="S681" s="379">
        <v>43419.86</v>
      </c>
      <c r="T681" s="379">
        <v>32564.880000000001</v>
      </c>
      <c r="U681" s="379">
        <v>21709.9</v>
      </c>
      <c r="V681" s="379">
        <v>10854.92</v>
      </c>
      <c r="W681" s="379">
        <v>21709.84</v>
      </c>
      <c r="X681" s="379">
        <v>21709.84</v>
      </c>
      <c r="Y681" s="379">
        <v>21709.84</v>
      </c>
      <c r="Z681" s="379">
        <v>0</v>
      </c>
      <c r="AA681" s="379">
        <v>0</v>
      </c>
      <c r="AB681" s="379">
        <v>0</v>
      </c>
      <c r="AC681" s="379"/>
      <c r="AD681" s="379"/>
      <c r="AE681" s="379">
        <v>27589.678333333341</v>
      </c>
      <c r="AF681" s="481"/>
      <c r="AG681" s="532"/>
      <c r="AH681" s="471"/>
      <c r="AI681" s="471"/>
      <c r="AJ681" s="471"/>
      <c r="AK681" s="472"/>
      <c r="AL681" s="471">
        <v>0</v>
      </c>
      <c r="AM681" s="473">
        <v>27589.678333333341</v>
      </c>
      <c r="AN681" s="471"/>
      <c r="AO681" s="474">
        <v>27589.678333333341</v>
      </c>
      <c r="AP681" s="475"/>
      <c r="AQ681" s="476">
        <v>0</v>
      </c>
      <c r="AR681" s="471"/>
      <c r="AS681" s="471"/>
      <c r="AT681" s="471"/>
      <c r="AU681" s="471"/>
      <c r="AV681" s="477">
        <v>0</v>
      </c>
      <c r="AW681" s="471">
        <v>0</v>
      </c>
      <c r="AX681" s="471"/>
      <c r="AY681" s="473">
        <v>0</v>
      </c>
      <c r="AZ681" s="478"/>
      <c r="BA681" s="479">
        <v>0</v>
      </c>
      <c r="BC681" s="468" t="s">
        <v>2937</v>
      </c>
      <c r="BD681" s="468" t="s">
        <v>2937</v>
      </c>
      <c r="BE681" s="468" t="s">
        <v>2937</v>
      </c>
      <c r="BF681" s="468" t="s">
        <v>2937</v>
      </c>
      <c r="BG681" s="468" t="s">
        <v>1542</v>
      </c>
      <c r="BH681" s="468" t="s">
        <v>2938</v>
      </c>
      <c r="BI681" s="468" t="s">
        <v>1542</v>
      </c>
      <c r="BK681" s="468" t="b">
        <v>1</v>
      </c>
      <c r="BL681" s="468" t="b">
        <v>1</v>
      </c>
      <c r="BM681" s="468" t="b">
        <v>1</v>
      </c>
      <c r="BN681" s="468" t="b">
        <v>1</v>
      </c>
      <c r="BO681" s="468" t="b">
        <v>1</v>
      </c>
      <c r="BP681" s="468" t="b">
        <v>1</v>
      </c>
      <c r="BQ681" s="468" t="b">
        <v>1</v>
      </c>
      <c r="BS681" s="466"/>
    </row>
    <row r="682" spans="1:71" s="480" customFormat="1" ht="12" customHeight="1" x14ac:dyDescent="0.2">
      <c r="A682" s="496">
        <v>18601013</v>
      </c>
      <c r="B682" s="497" t="s">
        <v>3575</v>
      </c>
      <c r="C682" s="466" t="s">
        <v>2208</v>
      </c>
      <c r="D682" s="467" t="s">
        <v>1542</v>
      </c>
      <c r="E682" s="705"/>
      <c r="F682" s="466"/>
      <c r="G682" s="467"/>
      <c r="H682" s="468" t="s">
        <v>2937</v>
      </c>
      <c r="I682" s="468" t="s">
        <v>2937</v>
      </c>
      <c r="J682" s="468" t="s">
        <v>2937</v>
      </c>
      <c r="K682" s="468" t="s">
        <v>2937</v>
      </c>
      <c r="L682" s="468" t="s">
        <v>1542</v>
      </c>
      <c r="M682" s="468" t="s">
        <v>2938</v>
      </c>
      <c r="N682" s="468" t="s">
        <v>1542</v>
      </c>
      <c r="O682" s="469"/>
      <c r="P682" s="379">
        <v>111296.58</v>
      </c>
      <c r="Q682" s="379">
        <v>109955.66</v>
      </c>
      <c r="R682" s="379">
        <v>108614.74</v>
      </c>
      <c r="S682" s="379">
        <v>107273.82</v>
      </c>
      <c r="T682" s="379">
        <v>105932.9</v>
      </c>
      <c r="U682" s="379">
        <v>104591.98</v>
      </c>
      <c r="V682" s="379">
        <v>103251.06</v>
      </c>
      <c r="W682" s="379">
        <v>101910.14</v>
      </c>
      <c r="X682" s="379">
        <v>100569.22</v>
      </c>
      <c r="Y682" s="379">
        <v>99228.3</v>
      </c>
      <c r="Z682" s="379">
        <v>97887.38</v>
      </c>
      <c r="AA682" s="379">
        <v>96546.46</v>
      </c>
      <c r="AB682" s="379">
        <v>95205.54</v>
      </c>
      <c r="AC682" s="379"/>
      <c r="AD682" s="379"/>
      <c r="AE682" s="379">
        <v>103251.06</v>
      </c>
      <c r="AF682" s="481"/>
      <c r="AG682" s="482"/>
      <c r="AH682" s="471"/>
      <c r="AI682" s="471"/>
      <c r="AJ682" s="471"/>
      <c r="AK682" s="472"/>
      <c r="AL682" s="471">
        <v>0</v>
      </c>
      <c r="AM682" s="473">
        <v>103251.06</v>
      </c>
      <c r="AN682" s="471"/>
      <c r="AO682" s="474">
        <v>103251.06</v>
      </c>
      <c r="AP682" s="475"/>
      <c r="AQ682" s="476">
        <v>95205.54</v>
      </c>
      <c r="AR682" s="471"/>
      <c r="AS682" s="471"/>
      <c r="AT682" s="471"/>
      <c r="AU682" s="471"/>
      <c r="AV682" s="477">
        <v>0</v>
      </c>
      <c r="AW682" s="471">
        <v>95205.54</v>
      </c>
      <c r="AX682" s="471"/>
      <c r="AY682" s="473">
        <v>95205.54</v>
      </c>
      <c r="AZ682" s="478"/>
      <c r="BA682" s="479">
        <v>0</v>
      </c>
      <c r="BC682" s="468" t="s">
        <v>2937</v>
      </c>
      <c r="BD682" s="468" t="s">
        <v>2937</v>
      </c>
      <c r="BE682" s="468" t="s">
        <v>2937</v>
      </c>
      <c r="BF682" s="468" t="s">
        <v>2937</v>
      </c>
      <c r="BG682" s="468" t="s">
        <v>1542</v>
      </c>
      <c r="BH682" s="468" t="s">
        <v>2938</v>
      </c>
      <c r="BI682" s="468" t="s">
        <v>1542</v>
      </c>
      <c r="BK682" s="468" t="b">
        <v>1</v>
      </c>
      <c r="BL682" s="468" t="b">
        <v>1</v>
      </c>
      <c r="BM682" s="468" t="b">
        <v>1</v>
      </c>
      <c r="BN682" s="468" t="b">
        <v>1</v>
      </c>
      <c r="BO682" s="468" t="b">
        <v>1</v>
      </c>
      <c r="BP682" s="468" t="b">
        <v>1</v>
      </c>
      <c r="BQ682" s="468" t="b">
        <v>1</v>
      </c>
      <c r="BS682" s="466"/>
    </row>
    <row r="683" spans="1:71" s="480" customFormat="1" ht="12" customHeight="1" x14ac:dyDescent="0.2">
      <c r="A683" s="496">
        <v>18601021</v>
      </c>
      <c r="B683" s="497" t="s">
        <v>3576</v>
      </c>
      <c r="C683" s="466" t="s">
        <v>2209</v>
      </c>
      <c r="D683" s="467" t="s">
        <v>1542</v>
      </c>
      <c r="E683" s="705"/>
      <c r="F683" s="466"/>
      <c r="G683" s="467"/>
      <c r="H683" s="468" t="s">
        <v>2937</v>
      </c>
      <c r="I683" s="468" t="s">
        <v>2937</v>
      </c>
      <c r="J683" s="468" t="s">
        <v>2937</v>
      </c>
      <c r="K683" s="468" t="s">
        <v>2937</v>
      </c>
      <c r="L683" s="468" t="s">
        <v>1542</v>
      </c>
      <c r="M683" s="468" t="s">
        <v>2938</v>
      </c>
      <c r="N683" s="468" t="s">
        <v>1542</v>
      </c>
      <c r="O683" s="469"/>
      <c r="P683" s="379">
        <v>0</v>
      </c>
      <c r="Q683" s="379">
        <v>0</v>
      </c>
      <c r="R683" s="379">
        <v>0</v>
      </c>
      <c r="S683" s="379">
        <v>0</v>
      </c>
      <c r="T683" s="379">
        <v>0</v>
      </c>
      <c r="U683" s="379">
        <v>0</v>
      </c>
      <c r="V683" s="379">
        <v>0</v>
      </c>
      <c r="W683" s="379">
        <v>0</v>
      </c>
      <c r="X683" s="379">
        <v>0</v>
      </c>
      <c r="Y683" s="379">
        <v>0</v>
      </c>
      <c r="Z683" s="379">
        <v>0</v>
      </c>
      <c r="AA683" s="379">
        <v>0</v>
      </c>
      <c r="AB683" s="379">
        <v>0</v>
      </c>
      <c r="AC683" s="379"/>
      <c r="AD683" s="379"/>
      <c r="AE683" s="379">
        <v>0</v>
      </c>
      <c r="AF683" s="481"/>
      <c r="AG683" s="482"/>
      <c r="AH683" s="471"/>
      <c r="AI683" s="471"/>
      <c r="AJ683" s="471"/>
      <c r="AK683" s="472"/>
      <c r="AL683" s="471">
        <v>0</v>
      </c>
      <c r="AM683" s="473">
        <v>0</v>
      </c>
      <c r="AN683" s="471"/>
      <c r="AO683" s="474">
        <v>0</v>
      </c>
      <c r="AP683" s="475"/>
      <c r="AQ683" s="476">
        <v>0</v>
      </c>
      <c r="AR683" s="471"/>
      <c r="AS683" s="471"/>
      <c r="AT683" s="471"/>
      <c r="AU683" s="471"/>
      <c r="AV683" s="477">
        <v>0</v>
      </c>
      <c r="AW683" s="471">
        <v>0</v>
      </c>
      <c r="AX683" s="471"/>
      <c r="AY683" s="473">
        <v>0</v>
      </c>
      <c r="AZ683" s="478"/>
      <c r="BA683" s="479">
        <v>0</v>
      </c>
      <c r="BC683" s="468" t="s">
        <v>2937</v>
      </c>
      <c r="BD683" s="468" t="s">
        <v>2937</v>
      </c>
      <c r="BE683" s="468" t="s">
        <v>2937</v>
      </c>
      <c r="BF683" s="468" t="s">
        <v>2937</v>
      </c>
      <c r="BG683" s="468" t="s">
        <v>1542</v>
      </c>
      <c r="BH683" s="468" t="s">
        <v>2938</v>
      </c>
      <c r="BI683" s="468" t="s">
        <v>1542</v>
      </c>
      <c r="BK683" s="468" t="b">
        <v>1</v>
      </c>
      <c r="BL683" s="468" t="b">
        <v>1</v>
      </c>
      <c r="BM683" s="468" t="b">
        <v>1</v>
      </c>
      <c r="BN683" s="468" t="b">
        <v>1</v>
      </c>
      <c r="BO683" s="468" t="b">
        <v>1</v>
      </c>
      <c r="BP683" s="468" t="b">
        <v>1</v>
      </c>
      <c r="BQ683" s="468" t="b">
        <v>1</v>
      </c>
      <c r="BS683" s="466"/>
    </row>
    <row r="684" spans="1:71" s="480" customFormat="1" ht="12" customHeight="1" x14ac:dyDescent="0.2">
      <c r="A684" s="496">
        <v>18601173</v>
      </c>
      <c r="B684" s="497" t="s">
        <v>3577</v>
      </c>
      <c r="C684" s="533" t="s">
        <v>2210</v>
      </c>
      <c r="D684" s="467" t="s">
        <v>1538</v>
      </c>
      <c r="E684" s="705"/>
      <c r="F684" s="525"/>
      <c r="G684" s="467"/>
      <c r="H684" s="468" t="s">
        <v>1538</v>
      </c>
      <c r="I684" s="468" t="s">
        <v>2937</v>
      </c>
      <c r="J684" s="468" t="s">
        <v>2937</v>
      </c>
      <c r="K684" s="468" t="s">
        <v>2937</v>
      </c>
      <c r="L684" s="468" t="s">
        <v>2938</v>
      </c>
      <c r="M684" s="468" t="s">
        <v>2938</v>
      </c>
      <c r="N684" s="468" t="s">
        <v>2937</v>
      </c>
      <c r="O684" s="469"/>
      <c r="P684" s="379">
        <v>0</v>
      </c>
      <c r="Q684" s="379">
        <v>0</v>
      </c>
      <c r="R684" s="379">
        <v>0</v>
      </c>
      <c r="S684" s="379">
        <v>0</v>
      </c>
      <c r="T684" s="379">
        <v>0</v>
      </c>
      <c r="U684" s="379">
        <v>0</v>
      </c>
      <c r="V684" s="379">
        <v>0</v>
      </c>
      <c r="W684" s="379">
        <v>0</v>
      </c>
      <c r="X684" s="379">
        <v>0</v>
      </c>
      <c r="Y684" s="379">
        <v>0</v>
      </c>
      <c r="Z684" s="379">
        <v>0</v>
      </c>
      <c r="AA684" s="379">
        <v>0</v>
      </c>
      <c r="AB684" s="379">
        <v>0</v>
      </c>
      <c r="AC684" s="379"/>
      <c r="AD684" s="379"/>
      <c r="AE684" s="379">
        <v>0</v>
      </c>
      <c r="AF684" s="481"/>
      <c r="AG684" s="482"/>
      <c r="AH684" s="471">
        <v>0</v>
      </c>
      <c r="AI684" s="471"/>
      <c r="AJ684" s="471"/>
      <c r="AK684" s="472"/>
      <c r="AL684" s="471">
        <v>0</v>
      </c>
      <c r="AM684" s="473"/>
      <c r="AN684" s="471"/>
      <c r="AO684" s="474">
        <v>0</v>
      </c>
      <c r="AP684" s="475"/>
      <c r="AQ684" s="476">
        <v>0</v>
      </c>
      <c r="AR684" s="471">
        <v>0</v>
      </c>
      <c r="AS684" s="471"/>
      <c r="AT684" s="471"/>
      <c r="AU684" s="471"/>
      <c r="AV684" s="477">
        <v>0</v>
      </c>
      <c r="AW684" s="471"/>
      <c r="AX684" s="471"/>
      <c r="AY684" s="473">
        <v>0</v>
      </c>
      <c r="AZ684" s="478"/>
      <c r="BA684" s="479">
        <v>0</v>
      </c>
      <c r="BC684" s="468" t="s">
        <v>1538</v>
      </c>
      <c r="BD684" s="468" t="s">
        <v>2937</v>
      </c>
      <c r="BE684" s="468" t="s">
        <v>2937</v>
      </c>
      <c r="BF684" s="468" t="s">
        <v>2937</v>
      </c>
      <c r="BG684" s="468" t="s">
        <v>2938</v>
      </c>
      <c r="BH684" s="468" t="s">
        <v>2938</v>
      </c>
      <c r="BI684" s="468" t="s">
        <v>2937</v>
      </c>
      <c r="BK684" s="468" t="b">
        <v>1</v>
      </c>
      <c r="BL684" s="468" t="b">
        <v>1</v>
      </c>
      <c r="BM684" s="468" t="b">
        <v>1</v>
      </c>
      <c r="BN684" s="468" t="b">
        <v>1</v>
      </c>
      <c r="BO684" s="468" t="b">
        <v>1</v>
      </c>
      <c r="BP684" s="468" t="b">
        <v>1</v>
      </c>
      <c r="BQ684" s="468" t="b">
        <v>1</v>
      </c>
      <c r="BS684" s="466"/>
    </row>
    <row r="685" spans="1:71" s="480" customFormat="1" ht="12" customHeight="1" x14ac:dyDescent="0.2">
      <c r="A685" s="514">
        <v>18601183</v>
      </c>
      <c r="B685" s="515" t="s">
        <v>3578</v>
      </c>
      <c r="C685" s="534" t="s">
        <v>2211</v>
      </c>
      <c r="D685" s="484" t="s">
        <v>1538</v>
      </c>
      <c r="E685" s="730"/>
      <c r="F685" s="501">
        <v>42964</v>
      </c>
      <c r="G685" s="484"/>
      <c r="H685" s="486" t="s">
        <v>1538</v>
      </c>
      <c r="I685" s="486" t="s">
        <v>2937</v>
      </c>
      <c r="J685" s="486" t="s">
        <v>2937</v>
      </c>
      <c r="K685" s="486" t="s">
        <v>2937</v>
      </c>
      <c r="L685" s="486" t="s">
        <v>2938</v>
      </c>
      <c r="M685" s="486" t="s">
        <v>2938</v>
      </c>
      <c r="N685" s="486" t="s">
        <v>2937</v>
      </c>
      <c r="O685" s="487"/>
      <c r="P685" s="381">
        <v>56828</v>
      </c>
      <c r="Q685" s="381">
        <v>56828</v>
      </c>
      <c r="R685" s="381">
        <v>56828</v>
      </c>
      <c r="S685" s="381">
        <v>56828</v>
      </c>
      <c r="T685" s="381">
        <v>56828</v>
      </c>
      <c r="U685" s="381">
        <v>57237.5</v>
      </c>
      <c r="V685" s="381">
        <v>57237.5</v>
      </c>
      <c r="W685" s="381">
        <v>57237.5</v>
      </c>
      <c r="X685" s="381">
        <v>57237.5</v>
      </c>
      <c r="Y685" s="381">
        <v>57237.5</v>
      </c>
      <c r="Z685" s="381">
        <v>14616.5</v>
      </c>
      <c r="AA685" s="381">
        <v>14616.5</v>
      </c>
      <c r="AB685" s="381">
        <v>14616.5</v>
      </c>
      <c r="AC685" s="381"/>
      <c r="AD685" s="381"/>
      <c r="AE685" s="381">
        <v>48204.5625</v>
      </c>
      <c r="AF685" s="488"/>
      <c r="AG685" s="489"/>
      <c r="AH685" s="490">
        <v>48204.5625</v>
      </c>
      <c r="AI685" s="490"/>
      <c r="AJ685" s="490"/>
      <c r="AK685" s="491"/>
      <c r="AL685" s="490">
        <v>0</v>
      </c>
      <c r="AM685" s="492"/>
      <c r="AN685" s="490"/>
      <c r="AO685" s="493">
        <v>0</v>
      </c>
      <c r="AP685" s="490"/>
      <c r="AQ685" s="494">
        <v>14616.5</v>
      </c>
      <c r="AR685" s="490">
        <v>14616.5</v>
      </c>
      <c r="AS685" s="490"/>
      <c r="AT685" s="490"/>
      <c r="AU685" s="490"/>
      <c r="AV685" s="495">
        <v>0</v>
      </c>
      <c r="AW685" s="490"/>
      <c r="AX685" s="490"/>
      <c r="AY685" s="492">
        <v>0</v>
      </c>
      <c r="AZ685" s="731"/>
      <c r="BA685" s="479">
        <v>14616.5</v>
      </c>
      <c r="BC685" s="486" t="s">
        <v>1538</v>
      </c>
      <c r="BD685" s="486" t="s">
        <v>2937</v>
      </c>
      <c r="BE685" s="486" t="s">
        <v>2937</v>
      </c>
      <c r="BF685" s="468" t="s">
        <v>2937</v>
      </c>
      <c r="BG685" s="468" t="s">
        <v>2938</v>
      </c>
      <c r="BH685" s="468" t="s">
        <v>2938</v>
      </c>
      <c r="BI685" s="468" t="s">
        <v>2937</v>
      </c>
      <c r="BK685" s="468" t="b">
        <v>1</v>
      </c>
      <c r="BL685" s="468" t="b">
        <v>1</v>
      </c>
      <c r="BM685" s="468" t="b">
        <v>1</v>
      </c>
      <c r="BN685" s="468" t="b">
        <v>1</v>
      </c>
      <c r="BO685" s="468" t="b">
        <v>1</v>
      </c>
      <c r="BP685" s="468" t="b">
        <v>1</v>
      </c>
      <c r="BQ685" s="468" t="b">
        <v>1</v>
      </c>
      <c r="BS685" s="466"/>
    </row>
    <row r="686" spans="1:71" s="480" customFormat="1" ht="12" customHeight="1" x14ac:dyDescent="0.2">
      <c r="A686" s="496">
        <v>18601502</v>
      </c>
      <c r="B686" s="497" t="s">
        <v>3579</v>
      </c>
      <c r="C686" s="533" t="s">
        <v>2212</v>
      </c>
      <c r="D686" s="467" t="s">
        <v>1542</v>
      </c>
      <c r="E686" s="705"/>
      <c r="F686" s="533"/>
      <c r="G686" s="467"/>
      <c r="H686" s="468" t="s">
        <v>2937</v>
      </c>
      <c r="I686" s="468" t="s">
        <v>2937</v>
      </c>
      <c r="J686" s="468" t="s">
        <v>2937</v>
      </c>
      <c r="K686" s="468" t="s">
        <v>2937</v>
      </c>
      <c r="L686" s="468" t="s">
        <v>1542</v>
      </c>
      <c r="M686" s="468" t="s">
        <v>2938</v>
      </c>
      <c r="N686" s="468" t="s">
        <v>1542</v>
      </c>
      <c r="O686" s="469"/>
      <c r="P686" s="379">
        <v>159205.21</v>
      </c>
      <c r="Q686" s="379">
        <v>159205.21</v>
      </c>
      <c r="R686" s="379">
        <v>159205.21</v>
      </c>
      <c r="S686" s="379">
        <v>172938.79</v>
      </c>
      <c r="T686" s="379">
        <v>172938.79</v>
      </c>
      <c r="U686" s="379">
        <v>172938.79</v>
      </c>
      <c r="V686" s="379">
        <v>147730.89000000001</v>
      </c>
      <c r="W686" s="379">
        <v>147730.89000000001</v>
      </c>
      <c r="X686" s="379">
        <v>147730.89000000001</v>
      </c>
      <c r="Y686" s="379">
        <v>141015.41</v>
      </c>
      <c r="Z686" s="379">
        <v>141015.41</v>
      </c>
      <c r="AA686" s="379">
        <v>141015.41</v>
      </c>
      <c r="AB686" s="379">
        <v>106533.38</v>
      </c>
      <c r="AC686" s="379"/>
      <c r="AD686" s="379"/>
      <c r="AE686" s="379">
        <v>153027.91541666663</v>
      </c>
      <c r="AF686" s="507"/>
      <c r="AG686" s="508"/>
      <c r="AH686" s="471"/>
      <c r="AI686" s="471"/>
      <c r="AJ686" s="471"/>
      <c r="AK686" s="472"/>
      <c r="AL686" s="471">
        <v>0</v>
      </c>
      <c r="AM686" s="473">
        <v>153027.91541666663</v>
      </c>
      <c r="AN686" s="471"/>
      <c r="AO686" s="474">
        <v>153027.91541666663</v>
      </c>
      <c r="AP686" s="475"/>
      <c r="AQ686" s="476">
        <v>106533.38</v>
      </c>
      <c r="AR686" s="471"/>
      <c r="AS686" s="471"/>
      <c r="AT686" s="471"/>
      <c r="AU686" s="471"/>
      <c r="AV686" s="477">
        <v>0</v>
      </c>
      <c r="AW686" s="471">
        <v>106533.38</v>
      </c>
      <c r="AX686" s="471"/>
      <c r="AY686" s="473">
        <v>106533.38</v>
      </c>
      <c r="AZ686" s="478"/>
      <c r="BA686" s="479">
        <v>0</v>
      </c>
      <c r="BC686" s="468" t="s">
        <v>2937</v>
      </c>
      <c r="BD686" s="468" t="s">
        <v>2937</v>
      </c>
      <c r="BE686" s="468" t="s">
        <v>2937</v>
      </c>
      <c r="BF686" s="468" t="s">
        <v>2937</v>
      </c>
      <c r="BG686" s="468" t="s">
        <v>1542</v>
      </c>
      <c r="BH686" s="468" t="s">
        <v>2938</v>
      </c>
      <c r="BI686" s="468" t="s">
        <v>1542</v>
      </c>
      <c r="BK686" s="468" t="b">
        <v>1</v>
      </c>
      <c r="BL686" s="468" t="b">
        <v>1</v>
      </c>
      <c r="BM686" s="468" t="b">
        <v>1</v>
      </c>
      <c r="BN686" s="468" t="b">
        <v>1</v>
      </c>
      <c r="BO686" s="468" t="b">
        <v>1</v>
      </c>
      <c r="BP686" s="468" t="b">
        <v>1</v>
      </c>
      <c r="BQ686" s="468" t="b">
        <v>1</v>
      </c>
      <c r="BS686" s="466"/>
    </row>
    <row r="687" spans="1:71" s="480" customFormat="1" ht="12" customHeight="1" x14ac:dyDescent="0.2">
      <c r="A687" s="496">
        <v>18602231</v>
      </c>
      <c r="B687" s="497" t="s">
        <v>3580</v>
      </c>
      <c r="C687" s="533" t="s">
        <v>2213</v>
      </c>
      <c r="D687" s="467" t="s">
        <v>1541</v>
      </c>
      <c r="E687" s="705"/>
      <c r="F687" s="533"/>
      <c r="G687" s="467"/>
      <c r="H687" s="468" t="s">
        <v>2937</v>
      </c>
      <c r="I687" s="468" t="s">
        <v>2937</v>
      </c>
      <c r="J687" s="468" t="s">
        <v>2937</v>
      </c>
      <c r="K687" s="468" t="s">
        <v>1541</v>
      </c>
      <c r="L687" s="468" t="s">
        <v>2938</v>
      </c>
      <c r="M687" s="468" t="s">
        <v>2938</v>
      </c>
      <c r="N687" s="468" t="s">
        <v>2937</v>
      </c>
      <c r="O687" s="469"/>
      <c r="P687" s="379">
        <v>0</v>
      </c>
      <c r="Q687" s="379">
        <v>0</v>
      </c>
      <c r="R687" s="379">
        <v>0</v>
      </c>
      <c r="S687" s="379">
        <v>0</v>
      </c>
      <c r="T687" s="379">
        <v>0</v>
      </c>
      <c r="U687" s="379">
        <v>0</v>
      </c>
      <c r="V687" s="379">
        <v>0</v>
      </c>
      <c r="W687" s="379">
        <v>0</v>
      </c>
      <c r="X687" s="379">
        <v>0</v>
      </c>
      <c r="Y687" s="379">
        <v>0</v>
      </c>
      <c r="Z687" s="379">
        <v>0</v>
      </c>
      <c r="AA687" s="379">
        <v>0</v>
      </c>
      <c r="AB687" s="379">
        <v>0</v>
      </c>
      <c r="AC687" s="379"/>
      <c r="AD687" s="379"/>
      <c r="AE687" s="379">
        <v>0</v>
      </c>
      <c r="AF687" s="481"/>
      <c r="AG687" s="482"/>
      <c r="AH687" s="471"/>
      <c r="AI687" s="471"/>
      <c r="AJ687" s="471"/>
      <c r="AK687" s="472">
        <v>0</v>
      </c>
      <c r="AL687" s="471">
        <v>0</v>
      </c>
      <c r="AM687" s="473"/>
      <c r="AN687" s="471"/>
      <c r="AO687" s="474">
        <v>0</v>
      </c>
      <c r="AP687" s="475"/>
      <c r="AQ687" s="476">
        <v>0</v>
      </c>
      <c r="AR687" s="471"/>
      <c r="AS687" s="471"/>
      <c r="AT687" s="471"/>
      <c r="AU687" s="471">
        <v>0</v>
      </c>
      <c r="AV687" s="477">
        <v>0</v>
      </c>
      <c r="AW687" s="471"/>
      <c r="AX687" s="471"/>
      <c r="AY687" s="473">
        <v>0</v>
      </c>
      <c r="AZ687" s="478" t="s">
        <v>2910</v>
      </c>
      <c r="BA687" s="479">
        <v>0</v>
      </c>
      <c r="BC687" s="468" t="s">
        <v>2937</v>
      </c>
      <c r="BD687" s="468" t="s">
        <v>2937</v>
      </c>
      <c r="BE687" s="468" t="s">
        <v>2937</v>
      </c>
      <c r="BF687" s="468" t="s">
        <v>1541</v>
      </c>
      <c r="BG687" s="468" t="s">
        <v>2938</v>
      </c>
      <c r="BH687" s="468" t="s">
        <v>2938</v>
      </c>
      <c r="BI687" s="468" t="s">
        <v>2937</v>
      </c>
      <c r="BK687" s="468" t="b">
        <v>1</v>
      </c>
      <c r="BL687" s="468" t="b">
        <v>1</v>
      </c>
      <c r="BM687" s="468" t="b">
        <v>1</v>
      </c>
      <c r="BN687" s="468" t="b">
        <v>1</v>
      </c>
      <c r="BO687" s="468" t="b">
        <v>1</v>
      </c>
      <c r="BP687" s="468" t="b">
        <v>1</v>
      </c>
      <c r="BQ687" s="468" t="b">
        <v>1</v>
      </c>
      <c r="BS687" s="466"/>
    </row>
    <row r="688" spans="1:71" s="480" customFormat="1" ht="12" customHeight="1" x14ac:dyDescent="0.2">
      <c r="A688" s="514">
        <v>18603001</v>
      </c>
      <c r="B688" s="515" t="s">
        <v>3581</v>
      </c>
      <c r="C688" s="534" t="s">
        <v>2214</v>
      </c>
      <c r="D688" s="484" t="s">
        <v>1542</v>
      </c>
      <c r="E688" s="730"/>
      <c r="F688" s="501">
        <v>42811</v>
      </c>
      <c r="G688" s="484"/>
      <c r="H688" s="486" t="s">
        <v>2937</v>
      </c>
      <c r="I688" s="486" t="s">
        <v>2937</v>
      </c>
      <c r="J688" s="486" t="s">
        <v>2937</v>
      </c>
      <c r="K688" s="486" t="s">
        <v>2937</v>
      </c>
      <c r="L688" s="486" t="s">
        <v>1542</v>
      </c>
      <c r="M688" s="486" t="s">
        <v>2938</v>
      </c>
      <c r="N688" s="486" t="s">
        <v>1542</v>
      </c>
      <c r="O688" s="487"/>
      <c r="P688" s="381">
        <v>1253911.8400000001</v>
      </c>
      <c r="Q688" s="381">
        <v>1242717.3899999999</v>
      </c>
      <c r="R688" s="381">
        <v>1231522.94</v>
      </c>
      <c r="S688" s="381">
        <v>1220328.49</v>
      </c>
      <c r="T688" s="381">
        <v>1209134.04</v>
      </c>
      <c r="U688" s="381">
        <v>1197939.5900000001</v>
      </c>
      <c r="V688" s="381">
        <v>1186745.1399999999</v>
      </c>
      <c r="W688" s="381">
        <v>1175550.69</v>
      </c>
      <c r="X688" s="381">
        <v>1164356.24</v>
      </c>
      <c r="Y688" s="381">
        <v>1153161.79</v>
      </c>
      <c r="Z688" s="381">
        <v>1141967.3400000001</v>
      </c>
      <c r="AA688" s="381">
        <v>1130772.8899999999</v>
      </c>
      <c r="AB688" s="381">
        <v>1119578.44</v>
      </c>
      <c r="AC688" s="381"/>
      <c r="AD688" s="381"/>
      <c r="AE688" s="381">
        <v>1186745.1399999999</v>
      </c>
      <c r="AF688" s="488"/>
      <c r="AG688" s="489"/>
      <c r="AH688" s="490"/>
      <c r="AI688" s="490"/>
      <c r="AJ688" s="490"/>
      <c r="AK688" s="491"/>
      <c r="AL688" s="490">
        <v>0</v>
      </c>
      <c r="AM688" s="492">
        <v>1186745.1399999999</v>
      </c>
      <c r="AN688" s="490"/>
      <c r="AO688" s="493">
        <v>1186745.1399999999</v>
      </c>
      <c r="AP688" s="490"/>
      <c r="AQ688" s="494">
        <v>1119578.44</v>
      </c>
      <c r="AR688" s="490"/>
      <c r="AS688" s="490"/>
      <c r="AT688" s="490"/>
      <c r="AU688" s="490"/>
      <c r="AV688" s="495">
        <v>0</v>
      </c>
      <c r="AW688" s="490">
        <v>1119578.44</v>
      </c>
      <c r="AX688" s="490"/>
      <c r="AY688" s="492">
        <v>1119578.44</v>
      </c>
      <c r="AZ688" s="731"/>
      <c r="BA688" s="479">
        <v>0</v>
      </c>
      <c r="BC688" s="486" t="s">
        <v>2937</v>
      </c>
      <c r="BD688" s="486" t="s">
        <v>2937</v>
      </c>
      <c r="BE688" s="486" t="s">
        <v>2937</v>
      </c>
      <c r="BF688" s="468" t="s">
        <v>2937</v>
      </c>
      <c r="BG688" s="468" t="s">
        <v>1542</v>
      </c>
      <c r="BH688" s="468" t="s">
        <v>2938</v>
      </c>
      <c r="BI688" s="468" t="s">
        <v>1542</v>
      </c>
      <c r="BK688" s="468" t="b">
        <v>1</v>
      </c>
      <c r="BL688" s="468" t="b">
        <v>1</v>
      </c>
      <c r="BM688" s="468" t="b">
        <v>1</v>
      </c>
      <c r="BN688" s="468" t="b">
        <v>1</v>
      </c>
      <c r="BO688" s="468" t="b">
        <v>1</v>
      </c>
      <c r="BP688" s="468" t="b">
        <v>1</v>
      </c>
      <c r="BQ688" s="468" t="b">
        <v>1</v>
      </c>
      <c r="BS688" s="466"/>
    </row>
    <row r="689" spans="1:71" s="480" customFormat="1" ht="12" customHeight="1" x14ac:dyDescent="0.2">
      <c r="A689" s="496">
        <v>18603003</v>
      </c>
      <c r="B689" s="497" t="s">
        <v>3582</v>
      </c>
      <c r="C689" s="533" t="s">
        <v>2215</v>
      </c>
      <c r="D689" s="467" t="s">
        <v>1542</v>
      </c>
      <c r="E689" s="705"/>
      <c r="F689" s="533"/>
      <c r="G689" s="467"/>
      <c r="H689" s="468" t="s">
        <v>2937</v>
      </c>
      <c r="I689" s="468" t="s">
        <v>2937</v>
      </c>
      <c r="J689" s="468" t="s">
        <v>2937</v>
      </c>
      <c r="K689" s="468" t="s">
        <v>2937</v>
      </c>
      <c r="L689" s="468" t="s">
        <v>1542</v>
      </c>
      <c r="M689" s="468" t="s">
        <v>2938</v>
      </c>
      <c r="N689" s="468" t="s">
        <v>1542</v>
      </c>
      <c r="O689" s="469"/>
      <c r="P689" s="379">
        <v>1624978.13</v>
      </c>
      <c r="Q689" s="379">
        <v>1624978.13</v>
      </c>
      <c r="R689" s="379">
        <v>1624978.13</v>
      </c>
      <c r="S689" s="379">
        <v>1294026.27</v>
      </c>
      <c r="T689" s="379">
        <v>1294026.27</v>
      </c>
      <c r="U689" s="379">
        <v>1294026.27</v>
      </c>
      <c r="V689" s="379">
        <v>1290014.1100000001</v>
      </c>
      <c r="W689" s="379">
        <v>1290014.1100000001</v>
      </c>
      <c r="X689" s="379">
        <v>1290014.1100000001</v>
      </c>
      <c r="Y689" s="379">
        <v>1303059.55</v>
      </c>
      <c r="Z689" s="379">
        <v>1303059.55</v>
      </c>
      <c r="AA689" s="379">
        <v>1303059.55</v>
      </c>
      <c r="AB689" s="379">
        <v>1319596.3400000001</v>
      </c>
      <c r="AC689" s="379"/>
      <c r="AD689" s="379"/>
      <c r="AE689" s="379">
        <v>1365295.2737499999</v>
      </c>
      <c r="AF689" s="481"/>
      <c r="AG689" s="482"/>
      <c r="AH689" s="471"/>
      <c r="AI689" s="471"/>
      <c r="AJ689" s="471"/>
      <c r="AK689" s="472"/>
      <c r="AL689" s="471">
        <v>0</v>
      </c>
      <c r="AM689" s="473">
        <v>1365295.2737499999</v>
      </c>
      <c r="AN689" s="471"/>
      <c r="AO689" s="474">
        <v>1365295.2737499999</v>
      </c>
      <c r="AP689" s="475"/>
      <c r="AQ689" s="476">
        <v>1319596.3400000001</v>
      </c>
      <c r="AR689" s="471"/>
      <c r="AS689" s="471"/>
      <c r="AT689" s="471"/>
      <c r="AU689" s="471"/>
      <c r="AV689" s="477">
        <v>0</v>
      </c>
      <c r="AW689" s="471">
        <v>1319596.3400000001</v>
      </c>
      <c r="AX689" s="471"/>
      <c r="AY689" s="473">
        <v>1319596.3400000001</v>
      </c>
      <c r="AZ689" s="478"/>
      <c r="BA689" s="479">
        <v>0</v>
      </c>
      <c r="BC689" s="468" t="s">
        <v>2937</v>
      </c>
      <c r="BD689" s="468" t="s">
        <v>2937</v>
      </c>
      <c r="BE689" s="468" t="s">
        <v>2937</v>
      </c>
      <c r="BF689" s="468" t="s">
        <v>2937</v>
      </c>
      <c r="BG689" s="468" t="s">
        <v>1542</v>
      </c>
      <c r="BH689" s="468" t="s">
        <v>2938</v>
      </c>
      <c r="BI689" s="468" t="s">
        <v>1542</v>
      </c>
      <c r="BK689" s="468" t="b">
        <v>1</v>
      </c>
      <c r="BL689" s="468" t="b">
        <v>1</v>
      </c>
      <c r="BM689" s="468" t="b">
        <v>1</v>
      </c>
      <c r="BN689" s="468" t="b">
        <v>1</v>
      </c>
      <c r="BO689" s="468" t="b">
        <v>1</v>
      </c>
      <c r="BP689" s="468" t="b">
        <v>1</v>
      </c>
      <c r="BQ689" s="468" t="b">
        <v>1</v>
      </c>
      <c r="BS689" s="466"/>
    </row>
    <row r="690" spans="1:71" s="480" customFormat="1" ht="12" customHeight="1" x14ac:dyDescent="0.2">
      <c r="A690" s="496">
        <v>18603011</v>
      </c>
      <c r="B690" s="497" t="s">
        <v>3583</v>
      </c>
      <c r="C690" s="533" t="s">
        <v>2216</v>
      </c>
      <c r="D690" s="467" t="s">
        <v>1542</v>
      </c>
      <c r="E690" s="705"/>
      <c r="F690" s="533"/>
      <c r="G690" s="467"/>
      <c r="H690" s="468" t="s">
        <v>2937</v>
      </c>
      <c r="I690" s="468" t="s">
        <v>2937</v>
      </c>
      <c r="J690" s="468" t="s">
        <v>2937</v>
      </c>
      <c r="K690" s="468" t="s">
        <v>2937</v>
      </c>
      <c r="L690" s="468" t="s">
        <v>1542</v>
      </c>
      <c r="M690" s="468" t="s">
        <v>2938</v>
      </c>
      <c r="N690" s="468" t="s">
        <v>1542</v>
      </c>
      <c r="O690" s="469"/>
      <c r="P690" s="379">
        <v>1122015.28</v>
      </c>
      <c r="Q690" s="379">
        <v>1090229.79</v>
      </c>
      <c r="R690" s="379">
        <v>1058444.3</v>
      </c>
      <c r="S690" s="379">
        <v>1026658.81</v>
      </c>
      <c r="T690" s="379">
        <v>996319.08</v>
      </c>
      <c r="U690" s="379">
        <v>964522.71</v>
      </c>
      <c r="V690" s="379">
        <v>944428.47</v>
      </c>
      <c r="W690" s="379">
        <v>924334.23</v>
      </c>
      <c r="X690" s="379">
        <v>904239.99</v>
      </c>
      <c r="Y690" s="379">
        <v>884145.75</v>
      </c>
      <c r="Z690" s="379">
        <v>864051.51</v>
      </c>
      <c r="AA690" s="379">
        <v>843957.27</v>
      </c>
      <c r="AB690" s="379">
        <v>823863.03</v>
      </c>
      <c r="AC690" s="379"/>
      <c r="AD690" s="379"/>
      <c r="AE690" s="379">
        <v>956189.25541666651</v>
      </c>
      <c r="AF690" s="481"/>
      <c r="AG690" s="482"/>
      <c r="AH690" s="471"/>
      <c r="AI690" s="471"/>
      <c r="AJ690" s="471"/>
      <c r="AK690" s="472"/>
      <c r="AL690" s="471">
        <v>0</v>
      </c>
      <c r="AM690" s="473">
        <v>956189.25541666651</v>
      </c>
      <c r="AN690" s="471"/>
      <c r="AO690" s="474">
        <v>956189.25541666651</v>
      </c>
      <c r="AP690" s="475"/>
      <c r="AQ690" s="476">
        <v>823863.03</v>
      </c>
      <c r="AR690" s="471"/>
      <c r="AS690" s="471"/>
      <c r="AT690" s="471"/>
      <c r="AU690" s="471"/>
      <c r="AV690" s="477">
        <v>0</v>
      </c>
      <c r="AW690" s="471">
        <v>823863.03</v>
      </c>
      <c r="AX690" s="471"/>
      <c r="AY690" s="473">
        <v>823863.03</v>
      </c>
      <c r="AZ690" s="478"/>
      <c r="BA690" s="479">
        <v>0</v>
      </c>
      <c r="BC690" s="468" t="s">
        <v>2937</v>
      </c>
      <c r="BD690" s="468" t="s">
        <v>2937</v>
      </c>
      <c r="BE690" s="468" t="s">
        <v>2937</v>
      </c>
      <c r="BF690" s="468" t="s">
        <v>2937</v>
      </c>
      <c r="BG690" s="468" t="s">
        <v>1542</v>
      </c>
      <c r="BH690" s="468" t="s">
        <v>2938</v>
      </c>
      <c r="BI690" s="468" t="s">
        <v>1542</v>
      </c>
      <c r="BK690" s="468" t="b">
        <v>1</v>
      </c>
      <c r="BL690" s="468" t="b">
        <v>1</v>
      </c>
      <c r="BM690" s="468" t="b">
        <v>1</v>
      </c>
      <c r="BN690" s="468" t="b">
        <v>1</v>
      </c>
      <c r="BO690" s="468" t="b">
        <v>1</v>
      </c>
      <c r="BP690" s="468" t="b">
        <v>1</v>
      </c>
      <c r="BQ690" s="468" t="b">
        <v>1</v>
      </c>
      <c r="BS690" s="466"/>
    </row>
    <row r="691" spans="1:71" s="480" customFormat="1" ht="12" customHeight="1" x14ac:dyDescent="0.2">
      <c r="A691" s="496">
        <v>18603013</v>
      </c>
      <c r="B691" s="497" t="s">
        <v>3584</v>
      </c>
      <c r="C691" s="772" t="s">
        <v>2217</v>
      </c>
      <c r="D691" s="467" t="s">
        <v>1538</v>
      </c>
      <c r="E691" s="705"/>
      <c r="F691" s="772"/>
      <c r="G691" s="467"/>
      <c r="H691" s="468" t="s">
        <v>1538</v>
      </c>
      <c r="I691" s="468" t="s">
        <v>2937</v>
      </c>
      <c r="J691" s="468" t="s">
        <v>2937</v>
      </c>
      <c r="K691" s="468" t="s">
        <v>2937</v>
      </c>
      <c r="L691" s="468" t="s">
        <v>2938</v>
      </c>
      <c r="M691" s="468" t="s">
        <v>2938</v>
      </c>
      <c r="N691" s="468" t="s">
        <v>2937</v>
      </c>
      <c r="O691" s="469"/>
      <c r="P691" s="379">
        <v>0</v>
      </c>
      <c r="Q691" s="379">
        <v>0</v>
      </c>
      <c r="R691" s="379">
        <v>0</v>
      </c>
      <c r="S691" s="379">
        <v>0</v>
      </c>
      <c r="T691" s="379">
        <v>0</v>
      </c>
      <c r="U691" s="379">
        <v>0</v>
      </c>
      <c r="V691" s="379">
        <v>0</v>
      </c>
      <c r="W691" s="379">
        <v>0</v>
      </c>
      <c r="X691" s="379">
        <v>0</v>
      </c>
      <c r="Y691" s="379">
        <v>0</v>
      </c>
      <c r="Z691" s="379">
        <v>0</v>
      </c>
      <c r="AA691" s="379">
        <v>0</v>
      </c>
      <c r="AB691" s="379">
        <v>0</v>
      </c>
      <c r="AC691" s="379"/>
      <c r="AD691" s="379"/>
      <c r="AE691" s="379">
        <v>0</v>
      </c>
      <c r="AF691" s="481"/>
      <c r="AG691" s="482"/>
      <c r="AH691" s="471">
        <v>0</v>
      </c>
      <c r="AI691" s="471"/>
      <c r="AJ691" s="471"/>
      <c r="AK691" s="472"/>
      <c r="AL691" s="471">
        <v>0</v>
      </c>
      <c r="AM691" s="473"/>
      <c r="AN691" s="471"/>
      <c r="AO691" s="474">
        <v>0</v>
      </c>
      <c r="AP691" s="475"/>
      <c r="AQ691" s="476">
        <v>0</v>
      </c>
      <c r="AR691" s="471">
        <v>0</v>
      </c>
      <c r="AS691" s="471"/>
      <c r="AT691" s="471"/>
      <c r="AU691" s="471"/>
      <c r="AV691" s="477">
        <v>0</v>
      </c>
      <c r="AW691" s="471"/>
      <c r="AX691" s="471"/>
      <c r="AY691" s="473">
        <v>0</v>
      </c>
      <c r="AZ691" s="478"/>
      <c r="BA691" s="479">
        <v>0</v>
      </c>
      <c r="BC691" s="468" t="s">
        <v>1538</v>
      </c>
      <c r="BD691" s="468" t="s">
        <v>2937</v>
      </c>
      <c r="BE691" s="468" t="s">
        <v>2937</v>
      </c>
      <c r="BF691" s="468" t="s">
        <v>2937</v>
      </c>
      <c r="BG691" s="468" t="s">
        <v>2938</v>
      </c>
      <c r="BH691" s="468" t="s">
        <v>2938</v>
      </c>
      <c r="BI691" s="468" t="s">
        <v>2937</v>
      </c>
      <c r="BK691" s="468" t="b">
        <v>1</v>
      </c>
      <c r="BL691" s="468" t="b">
        <v>1</v>
      </c>
      <c r="BM691" s="468" t="b">
        <v>1</v>
      </c>
      <c r="BN691" s="468" t="b">
        <v>1</v>
      </c>
      <c r="BO691" s="468" t="b">
        <v>1</v>
      </c>
      <c r="BP691" s="468" t="b">
        <v>1</v>
      </c>
      <c r="BQ691" s="468" t="b">
        <v>1</v>
      </c>
      <c r="BS691" s="466"/>
    </row>
    <row r="692" spans="1:71" s="480" customFormat="1" ht="12" customHeight="1" x14ac:dyDescent="0.2">
      <c r="A692" s="523">
        <v>18603021</v>
      </c>
      <c r="B692" s="467" t="s">
        <v>3585</v>
      </c>
      <c r="C692" s="466" t="s">
        <v>2218</v>
      </c>
      <c r="D692" s="467" t="s">
        <v>1542</v>
      </c>
      <c r="E692" s="705"/>
      <c r="F692" s="466"/>
      <c r="G692" s="467"/>
      <c r="H692" s="468" t="s">
        <v>2937</v>
      </c>
      <c r="I692" s="468" t="s">
        <v>2937</v>
      </c>
      <c r="J692" s="468" t="s">
        <v>2937</v>
      </c>
      <c r="K692" s="468" t="s">
        <v>2937</v>
      </c>
      <c r="L692" s="468" t="s">
        <v>1542</v>
      </c>
      <c r="M692" s="468" t="s">
        <v>2938</v>
      </c>
      <c r="N692" s="468" t="s">
        <v>1542</v>
      </c>
      <c r="O692" s="469"/>
      <c r="P692" s="379">
        <v>4486647.88</v>
      </c>
      <c r="Q692" s="379">
        <v>4428395.53</v>
      </c>
      <c r="R692" s="379">
        <v>4370143.18</v>
      </c>
      <c r="S692" s="379">
        <v>4311890.83</v>
      </c>
      <c r="T692" s="379">
        <v>4253638.4800000004</v>
      </c>
      <c r="U692" s="379">
        <v>4195386.13</v>
      </c>
      <c r="V692" s="379">
        <v>4137133.78</v>
      </c>
      <c r="W692" s="379">
        <v>4078881.43</v>
      </c>
      <c r="X692" s="379">
        <v>4020629.08</v>
      </c>
      <c r="Y692" s="379">
        <v>3962376.73</v>
      </c>
      <c r="Z692" s="379">
        <v>3904124.38</v>
      </c>
      <c r="AA692" s="379">
        <v>3845872.03</v>
      </c>
      <c r="AB692" s="379">
        <v>3787619.68</v>
      </c>
      <c r="AC692" s="379"/>
      <c r="AD692" s="379"/>
      <c r="AE692" s="379">
        <v>4137133.7800000007</v>
      </c>
      <c r="AF692" s="481"/>
      <c r="AG692" s="482"/>
      <c r="AH692" s="471"/>
      <c r="AI692" s="471"/>
      <c r="AJ692" s="471"/>
      <c r="AK692" s="472"/>
      <c r="AL692" s="471">
        <v>0</v>
      </c>
      <c r="AM692" s="473">
        <v>4137133.7800000007</v>
      </c>
      <c r="AN692" s="471"/>
      <c r="AO692" s="474">
        <v>4137133.7800000007</v>
      </c>
      <c r="AP692" s="475"/>
      <c r="AQ692" s="476">
        <v>3787619.68</v>
      </c>
      <c r="AR692" s="471"/>
      <c r="AS692" s="471"/>
      <c r="AT692" s="471"/>
      <c r="AU692" s="471"/>
      <c r="AV692" s="477">
        <v>0</v>
      </c>
      <c r="AW692" s="471">
        <v>3787619.68</v>
      </c>
      <c r="AX692" s="471"/>
      <c r="AY692" s="473">
        <v>3787619.68</v>
      </c>
      <c r="AZ692" s="478"/>
      <c r="BA692" s="479">
        <v>0</v>
      </c>
      <c r="BC692" s="468" t="s">
        <v>2937</v>
      </c>
      <c r="BD692" s="468" t="s">
        <v>2937</v>
      </c>
      <c r="BE692" s="468" t="s">
        <v>2937</v>
      </c>
      <c r="BF692" s="468" t="s">
        <v>2937</v>
      </c>
      <c r="BG692" s="468" t="s">
        <v>1542</v>
      </c>
      <c r="BH692" s="468" t="s">
        <v>2938</v>
      </c>
      <c r="BI692" s="468" t="s">
        <v>1542</v>
      </c>
      <c r="BK692" s="468" t="b">
        <v>1</v>
      </c>
      <c r="BL692" s="468" t="b">
        <v>1</v>
      </c>
      <c r="BM692" s="468" t="b">
        <v>1</v>
      </c>
      <c r="BN692" s="468" t="b">
        <v>1</v>
      </c>
      <c r="BO692" s="468" t="b">
        <v>1</v>
      </c>
      <c r="BP692" s="468" t="b">
        <v>1</v>
      </c>
      <c r="BQ692" s="468" t="b">
        <v>1</v>
      </c>
      <c r="BS692" s="466"/>
    </row>
    <row r="693" spans="1:71" s="480" customFormat="1" ht="12" customHeight="1" x14ac:dyDescent="0.2">
      <c r="A693" s="496">
        <v>18603031</v>
      </c>
      <c r="B693" s="497" t="s">
        <v>3586</v>
      </c>
      <c r="C693" s="533" t="s">
        <v>2219</v>
      </c>
      <c r="D693" s="467" t="s">
        <v>1542</v>
      </c>
      <c r="E693" s="705"/>
      <c r="F693" s="533"/>
      <c r="G693" s="467"/>
      <c r="H693" s="468" t="s">
        <v>2937</v>
      </c>
      <c r="I693" s="468" t="s">
        <v>2937</v>
      </c>
      <c r="J693" s="468" t="s">
        <v>2937</v>
      </c>
      <c r="K693" s="468" t="s">
        <v>2937</v>
      </c>
      <c r="L693" s="468" t="s">
        <v>1542</v>
      </c>
      <c r="M693" s="468" t="s">
        <v>2938</v>
      </c>
      <c r="N693" s="468" t="s">
        <v>1542</v>
      </c>
      <c r="O693" s="469"/>
      <c r="P693" s="379">
        <v>407684.87</v>
      </c>
      <c r="Q693" s="379">
        <v>349997.21</v>
      </c>
      <c r="R693" s="379">
        <v>292309.55</v>
      </c>
      <c r="S693" s="379">
        <v>234621.89</v>
      </c>
      <c r="T693" s="379">
        <v>411345.35</v>
      </c>
      <c r="U693" s="379">
        <v>379703.37</v>
      </c>
      <c r="V693" s="379">
        <v>348061.39</v>
      </c>
      <c r="W693" s="379">
        <v>316419.40999999997</v>
      </c>
      <c r="X693" s="379">
        <v>284777.43</v>
      </c>
      <c r="Y693" s="379">
        <v>253135.45</v>
      </c>
      <c r="Z693" s="379">
        <v>221493.47</v>
      </c>
      <c r="AA693" s="379">
        <v>189851.49</v>
      </c>
      <c r="AB693" s="379">
        <v>158209.51</v>
      </c>
      <c r="AC693" s="379"/>
      <c r="AD693" s="379"/>
      <c r="AE693" s="379">
        <v>297055.26666666672</v>
      </c>
      <c r="AF693" s="481"/>
      <c r="AG693" s="482"/>
      <c r="AH693" s="471"/>
      <c r="AI693" s="471"/>
      <c r="AJ693" s="471"/>
      <c r="AK693" s="472"/>
      <c r="AL693" s="471">
        <v>0</v>
      </c>
      <c r="AM693" s="473">
        <v>297055.26666666672</v>
      </c>
      <c r="AN693" s="471"/>
      <c r="AO693" s="474">
        <v>297055.26666666672</v>
      </c>
      <c r="AP693" s="475"/>
      <c r="AQ693" s="476">
        <v>158209.51</v>
      </c>
      <c r="AR693" s="471"/>
      <c r="AS693" s="471"/>
      <c r="AT693" s="471"/>
      <c r="AU693" s="471"/>
      <c r="AV693" s="477">
        <v>0</v>
      </c>
      <c r="AW693" s="471">
        <v>158209.51</v>
      </c>
      <c r="AX693" s="471"/>
      <c r="AY693" s="473">
        <v>158209.51</v>
      </c>
      <c r="AZ693" s="478"/>
      <c r="BA693" s="479">
        <v>0</v>
      </c>
      <c r="BC693" s="468" t="s">
        <v>2937</v>
      </c>
      <c r="BD693" s="468" t="s">
        <v>2937</v>
      </c>
      <c r="BE693" s="468" t="s">
        <v>2937</v>
      </c>
      <c r="BF693" s="468" t="s">
        <v>2937</v>
      </c>
      <c r="BG693" s="468" t="s">
        <v>1542</v>
      </c>
      <c r="BH693" s="468" t="s">
        <v>2938</v>
      </c>
      <c r="BI693" s="468" t="s">
        <v>1542</v>
      </c>
      <c r="BK693" s="468" t="b">
        <v>1</v>
      </c>
      <c r="BL693" s="468" t="b">
        <v>1</v>
      </c>
      <c r="BM693" s="468" t="b">
        <v>1</v>
      </c>
      <c r="BN693" s="468" t="b">
        <v>1</v>
      </c>
      <c r="BO693" s="468" t="b">
        <v>1</v>
      </c>
      <c r="BP693" s="468" t="b">
        <v>1</v>
      </c>
      <c r="BQ693" s="468" t="b">
        <v>1</v>
      </c>
      <c r="BS693" s="466"/>
    </row>
    <row r="694" spans="1:71" s="480" customFormat="1" ht="12" customHeight="1" x14ac:dyDescent="0.2">
      <c r="A694" s="496">
        <v>18603041</v>
      </c>
      <c r="B694" s="497" t="s">
        <v>3587</v>
      </c>
      <c r="C694" s="466" t="s">
        <v>2220</v>
      </c>
      <c r="D694" s="467" t="s">
        <v>1542</v>
      </c>
      <c r="E694" s="705"/>
      <c r="F694" s="466"/>
      <c r="G694" s="467"/>
      <c r="H694" s="468" t="s">
        <v>2937</v>
      </c>
      <c r="I694" s="468" t="s">
        <v>2937</v>
      </c>
      <c r="J694" s="468" t="s">
        <v>2937</v>
      </c>
      <c r="K694" s="468" t="s">
        <v>2937</v>
      </c>
      <c r="L694" s="468" t="s">
        <v>1542</v>
      </c>
      <c r="M694" s="468" t="s">
        <v>2938</v>
      </c>
      <c r="N694" s="468" t="s">
        <v>1542</v>
      </c>
      <c r="O694" s="469"/>
      <c r="P694" s="379">
        <v>421126.72</v>
      </c>
      <c r="Q694" s="379">
        <v>400808.41</v>
      </c>
      <c r="R694" s="379">
        <v>380490.1</v>
      </c>
      <c r="S694" s="379">
        <v>360171.79</v>
      </c>
      <c r="T694" s="379">
        <v>339853.48</v>
      </c>
      <c r="U694" s="379">
        <v>319535.17</v>
      </c>
      <c r="V694" s="379">
        <v>299216.86</v>
      </c>
      <c r="W694" s="379">
        <v>278898.55</v>
      </c>
      <c r="X694" s="379">
        <v>258580.24</v>
      </c>
      <c r="Y694" s="379">
        <v>238261.93</v>
      </c>
      <c r="Z694" s="379">
        <v>217943.62</v>
      </c>
      <c r="AA694" s="379">
        <v>197625.31</v>
      </c>
      <c r="AB694" s="379">
        <v>177307</v>
      </c>
      <c r="AC694" s="379"/>
      <c r="AD694" s="379"/>
      <c r="AE694" s="379">
        <v>299216.86</v>
      </c>
      <c r="AF694" s="481"/>
      <c r="AG694" s="482"/>
      <c r="AH694" s="471"/>
      <c r="AI694" s="471"/>
      <c r="AJ694" s="471"/>
      <c r="AK694" s="472"/>
      <c r="AL694" s="471">
        <v>0</v>
      </c>
      <c r="AM694" s="473">
        <v>299216.86</v>
      </c>
      <c r="AN694" s="471"/>
      <c r="AO694" s="474">
        <v>299216.86</v>
      </c>
      <c r="AP694" s="475"/>
      <c r="AQ694" s="476">
        <v>177307</v>
      </c>
      <c r="AR694" s="471"/>
      <c r="AS694" s="471"/>
      <c r="AT694" s="471"/>
      <c r="AU694" s="471"/>
      <c r="AV694" s="477">
        <v>0</v>
      </c>
      <c r="AW694" s="471">
        <v>177307</v>
      </c>
      <c r="AX694" s="471"/>
      <c r="AY694" s="473">
        <v>177307</v>
      </c>
      <c r="AZ694" s="478"/>
      <c r="BA694" s="479">
        <v>0</v>
      </c>
      <c r="BC694" s="468" t="s">
        <v>2937</v>
      </c>
      <c r="BD694" s="468" t="s">
        <v>2937</v>
      </c>
      <c r="BE694" s="468" t="s">
        <v>2937</v>
      </c>
      <c r="BF694" s="468" t="s">
        <v>2937</v>
      </c>
      <c r="BG694" s="468" t="s">
        <v>1542</v>
      </c>
      <c r="BH694" s="468" t="s">
        <v>2938</v>
      </c>
      <c r="BI694" s="468" t="s">
        <v>1542</v>
      </c>
      <c r="BK694" s="468" t="b">
        <v>1</v>
      </c>
      <c r="BL694" s="468" t="b">
        <v>1</v>
      </c>
      <c r="BM694" s="468" t="b">
        <v>1</v>
      </c>
      <c r="BN694" s="468" t="b">
        <v>1</v>
      </c>
      <c r="BO694" s="468" t="b">
        <v>1</v>
      </c>
      <c r="BP694" s="468" t="b">
        <v>1</v>
      </c>
      <c r="BQ694" s="468" t="b">
        <v>1</v>
      </c>
      <c r="BS694" s="466"/>
    </row>
    <row r="695" spans="1:71" s="480" customFormat="1" ht="12" customHeight="1" x14ac:dyDescent="0.2">
      <c r="A695" s="496">
        <v>18603051</v>
      </c>
      <c r="B695" s="497" t="s">
        <v>3588</v>
      </c>
      <c r="C695" s="466" t="s">
        <v>2221</v>
      </c>
      <c r="D695" s="467" t="s">
        <v>1542</v>
      </c>
      <c r="E695" s="705"/>
      <c r="F695" s="466"/>
      <c r="G695" s="467"/>
      <c r="H695" s="468" t="s">
        <v>2937</v>
      </c>
      <c r="I695" s="468" t="s">
        <v>2937</v>
      </c>
      <c r="J695" s="468" t="s">
        <v>2937</v>
      </c>
      <c r="K695" s="468" t="s">
        <v>2937</v>
      </c>
      <c r="L695" s="468" t="s">
        <v>1542</v>
      </c>
      <c r="M695" s="468" t="s">
        <v>2938</v>
      </c>
      <c r="N695" s="468" t="s">
        <v>1542</v>
      </c>
      <c r="O695" s="469"/>
      <c r="P695" s="379">
        <v>0</v>
      </c>
      <c r="Q695" s="379">
        <v>0</v>
      </c>
      <c r="R695" s="379">
        <v>0</v>
      </c>
      <c r="S695" s="379">
        <v>0</v>
      </c>
      <c r="T695" s="379">
        <v>0</v>
      </c>
      <c r="U695" s="379">
        <v>0</v>
      </c>
      <c r="V695" s="379">
        <v>0</v>
      </c>
      <c r="W695" s="379">
        <v>0</v>
      </c>
      <c r="X695" s="379">
        <v>0</v>
      </c>
      <c r="Y695" s="379">
        <v>0</v>
      </c>
      <c r="Z695" s="379">
        <v>0</v>
      </c>
      <c r="AA695" s="379">
        <v>0</v>
      </c>
      <c r="AB695" s="379">
        <v>0</v>
      </c>
      <c r="AC695" s="379"/>
      <c r="AD695" s="379"/>
      <c r="AE695" s="379">
        <v>0</v>
      </c>
      <c r="AF695" s="481"/>
      <c r="AG695" s="482"/>
      <c r="AH695" s="471"/>
      <c r="AI695" s="471"/>
      <c r="AJ695" s="471"/>
      <c r="AK695" s="472"/>
      <c r="AL695" s="471">
        <v>0</v>
      </c>
      <c r="AM695" s="473">
        <v>0</v>
      </c>
      <c r="AN695" s="471"/>
      <c r="AO695" s="474">
        <v>0</v>
      </c>
      <c r="AP695" s="475"/>
      <c r="AQ695" s="476">
        <v>0</v>
      </c>
      <c r="AR695" s="471"/>
      <c r="AS695" s="471"/>
      <c r="AT695" s="471"/>
      <c r="AU695" s="471"/>
      <c r="AV695" s="477">
        <v>0</v>
      </c>
      <c r="AW695" s="471">
        <v>0</v>
      </c>
      <c r="AX695" s="471"/>
      <c r="AY695" s="473">
        <v>0</v>
      </c>
      <c r="AZ695" s="478"/>
      <c r="BA695" s="479">
        <v>0</v>
      </c>
      <c r="BC695" s="468" t="s">
        <v>2937</v>
      </c>
      <c r="BD695" s="468" t="s">
        <v>2937</v>
      </c>
      <c r="BE695" s="468" t="s">
        <v>2937</v>
      </c>
      <c r="BF695" s="468" t="s">
        <v>2937</v>
      </c>
      <c r="BG695" s="468" t="s">
        <v>1542</v>
      </c>
      <c r="BH695" s="468" t="s">
        <v>2938</v>
      </c>
      <c r="BI695" s="468" t="s">
        <v>1542</v>
      </c>
      <c r="BK695" s="468" t="b">
        <v>1</v>
      </c>
      <c r="BL695" s="468" t="b">
        <v>1</v>
      </c>
      <c r="BM695" s="468" t="b">
        <v>1</v>
      </c>
      <c r="BN695" s="468" t="b">
        <v>1</v>
      </c>
      <c r="BO695" s="468" t="b">
        <v>1</v>
      </c>
      <c r="BP695" s="468" t="b">
        <v>1</v>
      </c>
      <c r="BQ695" s="468" t="b">
        <v>1</v>
      </c>
      <c r="BS695" s="466"/>
    </row>
    <row r="696" spans="1:71" s="480" customFormat="1" ht="12" customHeight="1" x14ac:dyDescent="0.2">
      <c r="A696" s="496">
        <v>18603061</v>
      </c>
      <c r="B696" s="497" t="s">
        <v>3589</v>
      </c>
      <c r="C696" s="466" t="s">
        <v>2222</v>
      </c>
      <c r="D696" s="467" t="s">
        <v>1542</v>
      </c>
      <c r="E696" s="705"/>
      <c r="F696" s="466"/>
      <c r="G696" s="467"/>
      <c r="H696" s="468" t="s">
        <v>2937</v>
      </c>
      <c r="I696" s="468" t="s">
        <v>2937</v>
      </c>
      <c r="J696" s="468" t="s">
        <v>2937</v>
      </c>
      <c r="K696" s="468" t="s">
        <v>2937</v>
      </c>
      <c r="L696" s="468" t="s">
        <v>1542</v>
      </c>
      <c r="M696" s="468" t="s">
        <v>2938</v>
      </c>
      <c r="N696" s="468" t="s">
        <v>1542</v>
      </c>
      <c r="O696" s="469"/>
      <c r="P696" s="379">
        <v>2284696.33</v>
      </c>
      <c r="Q696" s="379">
        <v>2264655.14</v>
      </c>
      <c r="R696" s="379">
        <v>2244613.9500000002</v>
      </c>
      <c r="S696" s="379">
        <v>2224572.7599999998</v>
      </c>
      <c r="T696" s="379">
        <v>2204531.5699999998</v>
      </c>
      <c r="U696" s="379">
        <v>2184490.38</v>
      </c>
      <c r="V696" s="379">
        <v>2164449.19</v>
      </c>
      <c r="W696" s="379">
        <v>2144408</v>
      </c>
      <c r="X696" s="379">
        <v>2124366.81</v>
      </c>
      <c r="Y696" s="379">
        <v>2104325.62</v>
      </c>
      <c r="Z696" s="379">
        <v>2084284.43</v>
      </c>
      <c r="AA696" s="379">
        <v>2064243.24</v>
      </c>
      <c r="AB696" s="379">
        <v>2044202.05</v>
      </c>
      <c r="AC696" s="379"/>
      <c r="AD696" s="379"/>
      <c r="AE696" s="379">
        <v>2164449.19</v>
      </c>
      <c r="AF696" s="481"/>
      <c r="AG696" s="482"/>
      <c r="AH696" s="471"/>
      <c r="AI696" s="471"/>
      <c r="AJ696" s="471"/>
      <c r="AK696" s="472"/>
      <c r="AL696" s="471">
        <v>0</v>
      </c>
      <c r="AM696" s="473">
        <v>2164449.19</v>
      </c>
      <c r="AN696" s="471"/>
      <c r="AO696" s="474">
        <v>2164449.19</v>
      </c>
      <c r="AP696" s="475"/>
      <c r="AQ696" s="476">
        <v>2044202.05</v>
      </c>
      <c r="AR696" s="471"/>
      <c r="AS696" s="471"/>
      <c r="AT696" s="471"/>
      <c r="AU696" s="471"/>
      <c r="AV696" s="477">
        <v>0</v>
      </c>
      <c r="AW696" s="471">
        <v>2044202.05</v>
      </c>
      <c r="AX696" s="471"/>
      <c r="AY696" s="473">
        <v>2044202.05</v>
      </c>
      <c r="AZ696" s="478"/>
      <c r="BA696" s="479">
        <v>0</v>
      </c>
      <c r="BC696" s="468" t="s">
        <v>2937</v>
      </c>
      <c r="BD696" s="468" t="s">
        <v>2937</v>
      </c>
      <c r="BE696" s="468" t="s">
        <v>2937</v>
      </c>
      <c r="BF696" s="468" t="s">
        <v>2937</v>
      </c>
      <c r="BG696" s="468" t="s">
        <v>1542</v>
      </c>
      <c r="BH696" s="468" t="s">
        <v>2938</v>
      </c>
      <c r="BI696" s="468" t="s">
        <v>1542</v>
      </c>
      <c r="BK696" s="468" t="b">
        <v>1</v>
      </c>
      <c r="BL696" s="468" t="b">
        <v>1</v>
      </c>
      <c r="BM696" s="468" t="b">
        <v>1</v>
      </c>
      <c r="BN696" s="468" t="b">
        <v>1</v>
      </c>
      <c r="BO696" s="468" t="b">
        <v>1</v>
      </c>
      <c r="BP696" s="468" t="b">
        <v>1</v>
      </c>
      <c r="BQ696" s="468" t="b">
        <v>1</v>
      </c>
      <c r="BS696" s="466"/>
    </row>
    <row r="697" spans="1:71" s="480" customFormat="1" ht="12" customHeight="1" x14ac:dyDescent="0.2">
      <c r="A697" s="516">
        <v>18603072</v>
      </c>
      <c r="B697" s="517" t="s">
        <v>3590</v>
      </c>
      <c r="C697" s="466" t="s">
        <v>2223</v>
      </c>
      <c r="D697" s="467" t="s">
        <v>1541</v>
      </c>
      <c r="E697" s="705"/>
      <c r="F697" s="466"/>
      <c r="G697" s="467"/>
      <c r="H697" s="468" t="s">
        <v>2937</v>
      </c>
      <c r="I697" s="468" t="s">
        <v>2937</v>
      </c>
      <c r="J697" s="468" t="s">
        <v>2937</v>
      </c>
      <c r="K697" s="468" t="s">
        <v>1541</v>
      </c>
      <c r="L697" s="468" t="s">
        <v>2938</v>
      </c>
      <c r="M697" s="468" t="s">
        <v>2938</v>
      </c>
      <c r="N697" s="468" t="s">
        <v>2937</v>
      </c>
      <c r="O697" s="500"/>
      <c r="P697" s="379">
        <v>0</v>
      </c>
      <c r="Q697" s="379">
        <v>0</v>
      </c>
      <c r="R697" s="379">
        <v>0</v>
      </c>
      <c r="S697" s="379">
        <v>0</v>
      </c>
      <c r="T697" s="379">
        <v>0</v>
      </c>
      <c r="U697" s="379">
        <v>0</v>
      </c>
      <c r="V697" s="379">
        <v>0</v>
      </c>
      <c r="W697" s="379">
        <v>0</v>
      </c>
      <c r="X697" s="379">
        <v>0</v>
      </c>
      <c r="Y697" s="379">
        <v>0</v>
      </c>
      <c r="Z697" s="379">
        <v>0</v>
      </c>
      <c r="AA697" s="379">
        <v>0</v>
      </c>
      <c r="AB697" s="379">
        <v>0</v>
      </c>
      <c r="AC697" s="379"/>
      <c r="AD697" s="379"/>
      <c r="AE697" s="379">
        <v>0</v>
      </c>
      <c r="AF697" s="507"/>
      <c r="AG697" s="508"/>
      <c r="AH697" s="471"/>
      <c r="AI697" s="471"/>
      <c r="AJ697" s="471"/>
      <c r="AK697" s="472">
        <v>0</v>
      </c>
      <c r="AL697" s="471">
        <v>0</v>
      </c>
      <c r="AM697" s="473"/>
      <c r="AN697" s="471"/>
      <c r="AO697" s="474">
        <v>0</v>
      </c>
      <c r="AP697" s="471"/>
      <c r="AQ697" s="476">
        <v>0</v>
      </c>
      <c r="AR697" s="471"/>
      <c r="AS697" s="471"/>
      <c r="AT697" s="471"/>
      <c r="AU697" s="471">
        <v>0</v>
      </c>
      <c r="AV697" s="477">
        <v>0</v>
      </c>
      <c r="AW697" s="471"/>
      <c r="AX697" s="471"/>
      <c r="AY697" s="473">
        <v>0</v>
      </c>
      <c r="AZ697" s="478" t="s">
        <v>2918</v>
      </c>
      <c r="BA697" s="479">
        <v>0</v>
      </c>
      <c r="BC697" s="468" t="s">
        <v>2937</v>
      </c>
      <c r="BD697" s="468" t="s">
        <v>2937</v>
      </c>
      <c r="BE697" s="468" t="s">
        <v>2937</v>
      </c>
      <c r="BF697" s="468" t="s">
        <v>1541</v>
      </c>
      <c r="BG697" s="468" t="s">
        <v>2938</v>
      </c>
      <c r="BH697" s="468" t="s">
        <v>2938</v>
      </c>
      <c r="BI697" s="468" t="s">
        <v>2937</v>
      </c>
      <c r="BK697" s="468" t="b">
        <v>1</v>
      </c>
      <c r="BL697" s="468" t="b">
        <v>1</v>
      </c>
      <c r="BM697" s="468" t="b">
        <v>1</v>
      </c>
      <c r="BN697" s="468" t="b">
        <v>1</v>
      </c>
      <c r="BO697" s="468" t="b">
        <v>1</v>
      </c>
      <c r="BP697" s="468" t="b">
        <v>1</v>
      </c>
      <c r="BQ697" s="468" t="b">
        <v>1</v>
      </c>
      <c r="BS697" s="466"/>
    </row>
    <row r="698" spans="1:71" s="480" customFormat="1" ht="12" customHeight="1" x14ac:dyDescent="0.2">
      <c r="A698" s="523">
        <v>18603081</v>
      </c>
      <c r="B698" s="467" t="s">
        <v>3591</v>
      </c>
      <c r="C698" s="466" t="s">
        <v>2224</v>
      </c>
      <c r="D698" s="467" t="s">
        <v>1542</v>
      </c>
      <c r="E698" s="705"/>
      <c r="F698" s="466"/>
      <c r="G698" s="467"/>
      <c r="H698" s="468" t="s">
        <v>2937</v>
      </c>
      <c r="I698" s="468" t="s">
        <v>2937</v>
      </c>
      <c r="J698" s="468" t="s">
        <v>2937</v>
      </c>
      <c r="K698" s="468" t="s">
        <v>2937</v>
      </c>
      <c r="L698" s="468" t="s">
        <v>1542</v>
      </c>
      <c r="M698" s="468" t="s">
        <v>2938</v>
      </c>
      <c r="N698" s="468" t="s">
        <v>1542</v>
      </c>
      <c r="O698" s="469"/>
      <c r="P698" s="379">
        <v>10000</v>
      </c>
      <c r="Q698" s="379">
        <v>10000</v>
      </c>
      <c r="R698" s="379">
        <v>10000</v>
      </c>
      <c r="S698" s="379">
        <v>10000</v>
      </c>
      <c r="T698" s="379">
        <v>10000</v>
      </c>
      <c r="U698" s="379">
        <v>10000</v>
      </c>
      <c r="V698" s="379">
        <v>10000</v>
      </c>
      <c r="W698" s="379">
        <v>10000</v>
      </c>
      <c r="X698" s="379">
        <v>10000</v>
      </c>
      <c r="Y698" s="379">
        <v>10000</v>
      </c>
      <c r="Z698" s="379">
        <v>0</v>
      </c>
      <c r="AA698" s="379">
        <v>0</v>
      </c>
      <c r="AB698" s="379">
        <v>0</v>
      </c>
      <c r="AC698" s="379"/>
      <c r="AD698" s="379"/>
      <c r="AE698" s="379">
        <v>7916.666666666667</v>
      </c>
      <c r="AF698" s="481"/>
      <c r="AG698" s="482"/>
      <c r="AH698" s="471"/>
      <c r="AI698" s="471"/>
      <c r="AJ698" s="471"/>
      <c r="AK698" s="472"/>
      <c r="AL698" s="471">
        <v>0</v>
      </c>
      <c r="AM698" s="473">
        <v>7916.666666666667</v>
      </c>
      <c r="AN698" s="471"/>
      <c r="AO698" s="474">
        <v>7916.666666666667</v>
      </c>
      <c r="AP698" s="475"/>
      <c r="AQ698" s="476">
        <v>0</v>
      </c>
      <c r="AR698" s="471"/>
      <c r="AS698" s="471"/>
      <c r="AT698" s="471"/>
      <c r="AU698" s="471"/>
      <c r="AV698" s="477">
        <v>0</v>
      </c>
      <c r="AW698" s="471">
        <v>0</v>
      </c>
      <c r="AX698" s="471"/>
      <c r="AY698" s="473">
        <v>0</v>
      </c>
      <c r="AZ698" s="478"/>
      <c r="BA698" s="479">
        <v>0</v>
      </c>
      <c r="BC698" s="468" t="s">
        <v>2937</v>
      </c>
      <c r="BD698" s="468" t="s">
        <v>2937</v>
      </c>
      <c r="BE698" s="468" t="s">
        <v>2937</v>
      </c>
      <c r="BF698" s="468" t="s">
        <v>2937</v>
      </c>
      <c r="BG698" s="468" t="s">
        <v>1542</v>
      </c>
      <c r="BH698" s="468" t="s">
        <v>2938</v>
      </c>
      <c r="BI698" s="468" t="s">
        <v>1542</v>
      </c>
      <c r="BK698" s="468" t="b">
        <v>1</v>
      </c>
      <c r="BL698" s="468" t="b">
        <v>1</v>
      </c>
      <c r="BM698" s="468" t="b">
        <v>1</v>
      </c>
      <c r="BN698" s="468" t="b">
        <v>1</v>
      </c>
      <c r="BO698" s="468" t="b">
        <v>1</v>
      </c>
      <c r="BP698" s="468" t="b">
        <v>1</v>
      </c>
      <c r="BQ698" s="468" t="b">
        <v>1</v>
      </c>
      <c r="BS698" s="466"/>
    </row>
    <row r="699" spans="1:71" s="480" customFormat="1" ht="12" customHeight="1" x14ac:dyDescent="0.2">
      <c r="A699" s="523">
        <v>18603091</v>
      </c>
      <c r="B699" s="467" t="s">
        <v>3592</v>
      </c>
      <c r="C699" s="466" t="s">
        <v>2225</v>
      </c>
      <c r="D699" s="467" t="s">
        <v>1542</v>
      </c>
      <c r="E699" s="705"/>
      <c r="F699" s="466"/>
      <c r="G699" s="467"/>
      <c r="H699" s="468" t="s">
        <v>2937</v>
      </c>
      <c r="I699" s="468" t="s">
        <v>2937</v>
      </c>
      <c r="J699" s="468" t="s">
        <v>2937</v>
      </c>
      <c r="K699" s="468" t="s">
        <v>2937</v>
      </c>
      <c r="L699" s="468" t="s">
        <v>1542</v>
      </c>
      <c r="M699" s="468" t="s">
        <v>2938</v>
      </c>
      <c r="N699" s="468" t="s">
        <v>1542</v>
      </c>
      <c r="O699" s="469"/>
      <c r="P699" s="379">
        <v>12500</v>
      </c>
      <c r="Q699" s="379">
        <v>12500</v>
      </c>
      <c r="R699" s="379">
        <v>12500</v>
      </c>
      <c r="S699" s="379">
        <v>12500</v>
      </c>
      <c r="T699" s="379">
        <v>12500</v>
      </c>
      <c r="U699" s="379">
        <v>12500</v>
      </c>
      <c r="V699" s="379">
        <v>12500</v>
      </c>
      <c r="W699" s="379">
        <v>12500</v>
      </c>
      <c r="X699" s="379">
        <v>12500</v>
      </c>
      <c r="Y699" s="379">
        <v>12500</v>
      </c>
      <c r="Z699" s="379">
        <v>7500</v>
      </c>
      <c r="AA699" s="379">
        <v>7500</v>
      </c>
      <c r="AB699" s="379">
        <v>7500</v>
      </c>
      <c r="AC699" s="379"/>
      <c r="AD699" s="379"/>
      <c r="AE699" s="379">
        <v>11458.333333333334</v>
      </c>
      <c r="AF699" s="481"/>
      <c r="AG699" s="482"/>
      <c r="AH699" s="471"/>
      <c r="AI699" s="471"/>
      <c r="AJ699" s="471"/>
      <c r="AK699" s="472"/>
      <c r="AL699" s="471">
        <v>0</v>
      </c>
      <c r="AM699" s="473">
        <v>11458.333333333334</v>
      </c>
      <c r="AN699" s="471"/>
      <c r="AO699" s="474">
        <v>11458.333333333334</v>
      </c>
      <c r="AP699" s="475"/>
      <c r="AQ699" s="476">
        <v>7500</v>
      </c>
      <c r="AR699" s="471"/>
      <c r="AS699" s="471"/>
      <c r="AT699" s="471"/>
      <c r="AU699" s="471"/>
      <c r="AV699" s="477">
        <v>0</v>
      </c>
      <c r="AW699" s="471">
        <v>7500</v>
      </c>
      <c r="AX699" s="471"/>
      <c r="AY699" s="473">
        <v>7500</v>
      </c>
      <c r="AZ699" s="478"/>
      <c r="BA699" s="479">
        <v>0</v>
      </c>
      <c r="BC699" s="468" t="s">
        <v>2937</v>
      </c>
      <c r="BD699" s="468" t="s">
        <v>2937</v>
      </c>
      <c r="BE699" s="468" t="s">
        <v>2937</v>
      </c>
      <c r="BF699" s="468" t="s">
        <v>2937</v>
      </c>
      <c r="BG699" s="468" t="s">
        <v>1542</v>
      </c>
      <c r="BH699" s="468" t="s">
        <v>2938</v>
      </c>
      <c r="BI699" s="468" t="s">
        <v>1542</v>
      </c>
      <c r="BK699" s="468" t="b">
        <v>1</v>
      </c>
      <c r="BL699" s="468" t="b">
        <v>1</v>
      </c>
      <c r="BM699" s="468" t="b">
        <v>1</v>
      </c>
      <c r="BN699" s="468" t="b">
        <v>1</v>
      </c>
      <c r="BO699" s="468" t="b">
        <v>1</v>
      </c>
      <c r="BP699" s="468" t="b">
        <v>1</v>
      </c>
      <c r="BQ699" s="468" t="b">
        <v>1</v>
      </c>
      <c r="BS699" s="466"/>
    </row>
    <row r="700" spans="1:71" s="480" customFormat="1" ht="12" customHeight="1" x14ac:dyDescent="0.2">
      <c r="A700" s="535">
        <v>18604001</v>
      </c>
      <c r="B700" s="484" t="s">
        <v>3593</v>
      </c>
      <c r="C700" s="483" t="s">
        <v>2226</v>
      </c>
      <c r="D700" s="484" t="s">
        <v>1542</v>
      </c>
      <c r="E700" s="730"/>
      <c r="F700" s="501">
        <v>42811</v>
      </c>
      <c r="G700" s="484"/>
      <c r="H700" s="486" t="s">
        <v>2937</v>
      </c>
      <c r="I700" s="486" t="s">
        <v>2937</v>
      </c>
      <c r="J700" s="486" t="s">
        <v>2937</v>
      </c>
      <c r="K700" s="486" t="s">
        <v>2937</v>
      </c>
      <c r="L700" s="486" t="s">
        <v>1542</v>
      </c>
      <c r="M700" s="486" t="s">
        <v>2938</v>
      </c>
      <c r="N700" s="486" t="s">
        <v>1542</v>
      </c>
      <c r="O700" s="487"/>
      <c r="P700" s="381">
        <v>1809512.16</v>
      </c>
      <c r="Q700" s="381">
        <v>1782826.67</v>
      </c>
      <c r="R700" s="381">
        <v>1756141.18</v>
      </c>
      <c r="S700" s="381">
        <v>1729455.69</v>
      </c>
      <c r="T700" s="381">
        <v>1702770.2</v>
      </c>
      <c r="U700" s="381">
        <v>1676084.71</v>
      </c>
      <c r="V700" s="381">
        <v>1649399.22</v>
      </c>
      <c r="W700" s="381">
        <v>1622713.73</v>
      </c>
      <c r="X700" s="381">
        <v>1596028.24</v>
      </c>
      <c r="Y700" s="381">
        <v>1569342.75</v>
      </c>
      <c r="Z700" s="381">
        <v>1542657.26</v>
      </c>
      <c r="AA700" s="381">
        <v>1515971.77</v>
      </c>
      <c r="AB700" s="381">
        <v>1489286.28</v>
      </c>
      <c r="AC700" s="381"/>
      <c r="AD700" s="381"/>
      <c r="AE700" s="381">
        <v>1649399.22</v>
      </c>
      <c r="AF700" s="488"/>
      <c r="AG700" s="489"/>
      <c r="AH700" s="490"/>
      <c r="AI700" s="490"/>
      <c r="AJ700" s="490"/>
      <c r="AK700" s="491"/>
      <c r="AL700" s="490">
        <v>0</v>
      </c>
      <c r="AM700" s="492">
        <v>1649399.22</v>
      </c>
      <c r="AN700" s="490"/>
      <c r="AO700" s="493">
        <v>1649399.22</v>
      </c>
      <c r="AP700" s="490"/>
      <c r="AQ700" s="494">
        <v>1489286.28</v>
      </c>
      <c r="AR700" s="490"/>
      <c r="AS700" s="490"/>
      <c r="AT700" s="490"/>
      <c r="AU700" s="490"/>
      <c r="AV700" s="495">
        <v>0</v>
      </c>
      <c r="AW700" s="490">
        <v>1489286.28</v>
      </c>
      <c r="AX700" s="490"/>
      <c r="AY700" s="492">
        <v>1489286.28</v>
      </c>
      <c r="AZ700" s="731"/>
      <c r="BA700" s="479">
        <v>0</v>
      </c>
      <c r="BC700" s="486" t="s">
        <v>2937</v>
      </c>
      <c r="BD700" s="486" t="s">
        <v>2937</v>
      </c>
      <c r="BE700" s="486" t="s">
        <v>2937</v>
      </c>
      <c r="BF700" s="468" t="s">
        <v>2937</v>
      </c>
      <c r="BG700" s="468" t="s">
        <v>1542</v>
      </c>
      <c r="BH700" s="468" t="s">
        <v>2938</v>
      </c>
      <c r="BI700" s="468" t="s">
        <v>1542</v>
      </c>
      <c r="BK700" s="468" t="b">
        <v>1</v>
      </c>
      <c r="BL700" s="468" t="b">
        <v>1</v>
      </c>
      <c r="BM700" s="468" t="b">
        <v>1</v>
      </c>
      <c r="BN700" s="468" t="b">
        <v>1</v>
      </c>
      <c r="BO700" s="468" t="b">
        <v>1</v>
      </c>
      <c r="BP700" s="468" t="b">
        <v>1</v>
      </c>
      <c r="BQ700" s="468" t="b">
        <v>1</v>
      </c>
      <c r="BS700" s="466"/>
    </row>
    <row r="701" spans="1:71" s="480" customFormat="1" ht="12" customHeight="1" x14ac:dyDescent="0.2">
      <c r="A701" s="535">
        <v>18604011</v>
      </c>
      <c r="B701" s="484" t="s">
        <v>3594</v>
      </c>
      <c r="C701" s="483" t="s">
        <v>2227</v>
      </c>
      <c r="D701" s="484" t="s">
        <v>1542</v>
      </c>
      <c r="E701" s="730"/>
      <c r="F701" s="501">
        <v>42872</v>
      </c>
      <c r="G701" s="484"/>
      <c r="H701" s="486" t="s">
        <v>2937</v>
      </c>
      <c r="I701" s="486" t="s">
        <v>2937</v>
      </c>
      <c r="J701" s="486" t="s">
        <v>2937</v>
      </c>
      <c r="K701" s="486" t="s">
        <v>2937</v>
      </c>
      <c r="L701" s="486" t="s">
        <v>1542</v>
      </c>
      <c r="M701" s="486" t="s">
        <v>2938</v>
      </c>
      <c r="N701" s="486" t="s">
        <v>1542</v>
      </c>
      <c r="O701" s="487"/>
      <c r="P701" s="381">
        <v>1517126.11</v>
      </c>
      <c r="Q701" s="381">
        <v>1517126.11</v>
      </c>
      <c r="R701" s="381">
        <v>1517126.11</v>
      </c>
      <c r="S701" s="381">
        <v>1517126.11</v>
      </c>
      <c r="T701" s="381">
        <v>1103364.52</v>
      </c>
      <c r="U701" s="381">
        <v>1057391.01</v>
      </c>
      <c r="V701" s="381">
        <v>1011417.5</v>
      </c>
      <c r="W701" s="381">
        <v>965443.99</v>
      </c>
      <c r="X701" s="381">
        <v>919470.48</v>
      </c>
      <c r="Y701" s="381">
        <v>873496.97</v>
      </c>
      <c r="Z701" s="381">
        <v>827523.46</v>
      </c>
      <c r="AA701" s="381">
        <v>781549.95</v>
      </c>
      <c r="AB701" s="381">
        <v>735576.44</v>
      </c>
      <c r="AC701" s="381"/>
      <c r="AD701" s="381"/>
      <c r="AE701" s="381">
        <v>1101448.9570833335</v>
      </c>
      <c r="AF701" s="488"/>
      <c r="AG701" s="489"/>
      <c r="AH701" s="490"/>
      <c r="AI701" s="490"/>
      <c r="AJ701" s="490"/>
      <c r="AK701" s="491"/>
      <c r="AL701" s="490">
        <v>0</v>
      </c>
      <c r="AM701" s="492">
        <v>1101448.9570833335</v>
      </c>
      <c r="AN701" s="490"/>
      <c r="AO701" s="493">
        <v>1101448.9570833335</v>
      </c>
      <c r="AP701" s="490"/>
      <c r="AQ701" s="494">
        <v>735576.44</v>
      </c>
      <c r="AR701" s="490"/>
      <c r="AS701" s="490"/>
      <c r="AT701" s="490"/>
      <c r="AU701" s="490"/>
      <c r="AV701" s="495">
        <v>0</v>
      </c>
      <c r="AW701" s="490">
        <v>735576.44</v>
      </c>
      <c r="AX701" s="490"/>
      <c r="AY701" s="492">
        <v>735576.44</v>
      </c>
      <c r="AZ701" s="731"/>
      <c r="BA701" s="479">
        <v>0</v>
      </c>
      <c r="BC701" s="486" t="s">
        <v>2937</v>
      </c>
      <c r="BD701" s="486" t="s">
        <v>2937</v>
      </c>
      <c r="BE701" s="486" t="s">
        <v>2937</v>
      </c>
      <c r="BF701" s="468" t="s">
        <v>2937</v>
      </c>
      <c r="BG701" s="468" t="s">
        <v>1542</v>
      </c>
      <c r="BH701" s="468" t="s">
        <v>2938</v>
      </c>
      <c r="BI701" s="468" t="s">
        <v>1542</v>
      </c>
      <c r="BK701" s="468" t="b">
        <v>1</v>
      </c>
      <c r="BL701" s="468" t="b">
        <v>1</v>
      </c>
      <c r="BM701" s="468" t="b">
        <v>1</v>
      </c>
      <c r="BN701" s="468" t="b">
        <v>1</v>
      </c>
      <c r="BO701" s="468" t="b">
        <v>1</v>
      </c>
      <c r="BP701" s="468" t="b">
        <v>1</v>
      </c>
      <c r="BQ701" s="468" t="b">
        <v>1</v>
      </c>
      <c r="BS701" s="466"/>
    </row>
    <row r="702" spans="1:71" s="480" customFormat="1" ht="12" customHeight="1" x14ac:dyDescent="0.2">
      <c r="A702" s="535">
        <v>18604021</v>
      </c>
      <c r="B702" s="484" t="s">
        <v>3595</v>
      </c>
      <c r="C702" s="483" t="s">
        <v>2228</v>
      </c>
      <c r="D702" s="484" t="s">
        <v>1542</v>
      </c>
      <c r="E702" s="730"/>
      <c r="F702" s="501">
        <v>42904</v>
      </c>
      <c r="G702" s="484"/>
      <c r="H702" s="486" t="s">
        <v>2937</v>
      </c>
      <c r="I702" s="486" t="s">
        <v>2937</v>
      </c>
      <c r="J702" s="486" t="s">
        <v>2937</v>
      </c>
      <c r="K702" s="486" t="s">
        <v>2937</v>
      </c>
      <c r="L702" s="486" t="s">
        <v>1542</v>
      </c>
      <c r="M702" s="486" t="s">
        <v>2938</v>
      </c>
      <c r="N702" s="486" t="s">
        <v>1542</v>
      </c>
      <c r="O702" s="487"/>
      <c r="P702" s="381">
        <v>1848462.88</v>
      </c>
      <c r="Q702" s="381">
        <v>1834003.76</v>
      </c>
      <c r="R702" s="381">
        <v>1825923.02</v>
      </c>
      <c r="S702" s="381">
        <v>1817842.28</v>
      </c>
      <c r="T702" s="381">
        <v>1809761.54</v>
      </c>
      <c r="U702" s="381">
        <v>1796208.39</v>
      </c>
      <c r="V702" s="381">
        <v>1782655.24</v>
      </c>
      <c r="W702" s="381">
        <v>1769102.09</v>
      </c>
      <c r="X702" s="381">
        <v>1755548.94</v>
      </c>
      <c r="Y702" s="381">
        <v>1741995.79</v>
      </c>
      <c r="Z702" s="381">
        <v>1728442.64</v>
      </c>
      <c r="AA702" s="381">
        <v>1714889.49</v>
      </c>
      <c r="AB702" s="381">
        <v>1701336.34</v>
      </c>
      <c r="AC702" s="381"/>
      <c r="AD702" s="381"/>
      <c r="AE702" s="381">
        <v>1779272.7324999999</v>
      </c>
      <c r="AF702" s="488"/>
      <c r="AG702" s="489"/>
      <c r="AH702" s="490"/>
      <c r="AI702" s="490"/>
      <c r="AJ702" s="490"/>
      <c r="AK702" s="491"/>
      <c r="AL702" s="490">
        <v>0</v>
      </c>
      <c r="AM702" s="492">
        <v>1779272.7324999999</v>
      </c>
      <c r="AN702" s="490"/>
      <c r="AO702" s="493">
        <v>1779272.7324999999</v>
      </c>
      <c r="AP702" s="490"/>
      <c r="AQ702" s="494">
        <v>1701336.34</v>
      </c>
      <c r="AR702" s="490"/>
      <c r="AS702" s="490"/>
      <c r="AT702" s="490"/>
      <c r="AU702" s="490"/>
      <c r="AV702" s="495">
        <v>0</v>
      </c>
      <c r="AW702" s="490">
        <v>1701336.34</v>
      </c>
      <c r="AX702" s="490"/>
      <c r="AY702" s="492">
        <v>1701336.34</v>
      </c>
      <c r="AZ702" s="731"/>
      <c r="BA702" s="479">
        <v>0</v>
      </c>
      <c r="BC702" s="486" t="s">
        <v>2937</v>
      </c>
      <c r="BD702" s="486" t="s">
        <v>2937</v>
      </c>
      <c r="BE702" s="486" t="s">
        <v>2937</v>
      </c>
      <c r="BF702" s="468" t="s">
        <v>2937</v>
      </c>
      <c r="BG702" s="468" t="s">
        <v>1542</v>
      </c>
      <c r="BH702" s="468" t="s">
        <v>2938</v>
      </c>
      <c r="BI702" s="468" t="s">
        <v>1542</v>
      </c>
      <c r="BK702" s="468" t="b">
        <v>1</v>
      </c>
      <c r="BL702" s="468" t="b">
        <v>1</v>
      </c>
      <c r="BM702" s="468" t="b">
        <v>1</v>
      </c>
      <c r="BN702" s="468" t="b">
        <v>1</v>
      </c>
      <c r="BO702" s="468" t="b">
        <v>1</v>
      </c>
      <c r="BP702" s="468" t="b">
        <v>1</v>
      </c>
      <c r="BQ702" s="468" t="b">
        <v>1</v>
      </c>
      <c r="BS702" s="466"/>
    </row>
    <row r="703" spans="1:71" s="480" customFormat="1" ht="12" customHeight="1" x14ac:dyDescent="0.2">
      <c r="A703" s="535">
        <v>18604031</v>
      </c>
      <c r="B703" s="484" t="s">
        <v>3596</v>
      </c>
      <c r="C703" s="483" t="s">
        <v>2229</v>
      </c>
      <c r="D703" s="484" t="s">
        <v>1542</v>
      </c>
      <c r="E703" s="730"/>
      <c r="F703" s="501">
        <v>42842</v>
      </c>
      <c r="G703" s="484"/>
      <c r="H703" s="486" t="s">
        <v>2937</v>
      </c>
      <c r="I703" s="486" t="s">
        <v>2937</v>
      </c>
      <c r="J703" s="486" t="s">
        <v>2937</v>
      </c>
      <c r="K703" s="486" t="s">
        <v>2937</v>
      </c>
      <c r="L703" s="486" t="s">
        <v>1542</v>
      </c>
      <c r="M703" s="486" t="s">
        <v>2938</v>
      </c>
      <c r="N703" s="486" t="s">
        <v>1542</v>
      </c>
      <c r="O703" s="487"/>
      <c r="P703" s="381">
        <v>1641718.72</v>
      </c>
      <c r="Q703" s="381">
        <v>1629417.8</v>
      </c>
      <c r="R703" s="381">
        <v>1617116.88</v>
      </c>
      <c r="S703" s="381">
        <v>1604815.96</v>
      </c>
      <c r="T703" s="381">
        <v>1592515.04</v>
      </c>
      <c r="U703" s="381">
        <v>1580214.12</v>
      </c>
      <c r="V703" s="381">
        <v>1567913.2</v>
      </c>
      <c r="W703" s="381">
        <v>1555612.28</v>
      </c>
      <c r="X703" s="381">
        <v>1543311.3600000001</v>
      </c>
      <c r="Y703" s="381">
        <v>1531010.44</v>
      </c>
      <c r="Z703" s="381">
        <v>1518709.52</v>
      </c>
      <c r="AA703" s="381">
        <v>1506408.6</v>
      </c>
      <c r="AB703" s="381">
        <v>1494107.68</v>
      </c>
      <c r="AC703" s="381"/>
      <c r="AD703" s="381"/>
      <c r="AE703" s="381">
        <v>1567913.2</v>
      </c>
      <c r="AF703" s="488"/>
      <c r="AG703" s="489"/>
      <c r="AH703" s="490"/>
      <c r="AI703" s="490"/>
      <c r="AJ703" s="490"/>
      <c r="AK703" s="491"/>
      <c r="AL703" s="490">
        <v>0</v>
      </c>
      <c r="AM703" s="492">
        <v>1567913.2</v>
      </c>
      <c r="AN703" s="490"/>
      <c r="AO703" s="493">
        <v>1567913.2</v>
      </c>
      <c r="AP703" s="490"/>
      <c r="AQ703" s="494">
        <v>1494107.68</v>
      </c>
      <c r="AR703" s="490"/>
      <c r="AS703" s="490"/>
      <c r="AT703" s="490"/>
      <c r="AU703" s="490"/>
      <c r="AV703" s="495">
        <v>0</v>
      </c>
      <c r="AW703" s="490">
        <v>1494107.68</v>
      </c>
      <c r="AX703" s="490"/>
      <c r="AY703" s="492">
        <v>1494107.68</v>
      </c>
      <c r="AZ703" s="731"/>
      <c r="BA703" s="479">
        <v>0</v>
      </c>
      <c r="BC703" s="486" t="s">
        <v>2937</v>
      </c>
      <c r="BD703" s="486" t="s">
        <v>2937</v>
      </c>
      <c r="BE703" s="486" t="s">
        <v>2937</v>
      </c>
      <c r="BF703" s="468" t="s">
        <v>2937</v>
      </c>
      <c r="BG703" s="468" t="s">
        <v>1542</v>
      </c>
      <c r="BH703" s="468" t="s">
        <v>2938</v>
      </c>
      <c r="BI703" s="468" t="s">
        <v>1542</v>
      </c>
      <c r="BK703" s="468" t="b">
        <v>1</v>
      </c>
      <c r="BL703" s="468" t="b">
        <v>1</v>
      </c>
      <c r="BM703" s="468" t="b">
        <v>1</v>
      </c>
      <c r="BN703" s="468" t="b">
        <v>1</v>
      </c>
      <c r="BO703" s="468" t="b">
        <v>1</v>
      </c>
      <c r="BP703" s="468" t="b">
        <v>1</v>
      </c>
      <c r="BQ703" s="468" t="b">
        <v>1</v>
      </c>
      <c r="BS703" s="466"/>
    </row>
    <row r="704" spans="1:71" s="480" customFormat="1" ht="12" customHeight="1" x14ac:dyDescent="0.2">
      <c r="A704" s="535">
        <v>18604041</v>
      </c>
      <c r="B704" s="484" t="s">
        <v>3597</v>
      </c>
      <c r="C704" s="483" t="s">
        <v>2230</v>
      </c>
      <c r="D704" s="484" t="s">
        <v>1542</v>
      </c>
      <c r="E704" s="730"/>
      <c r="F704" s="501">
        <v>42904</v>
      </c>
      <c r="G704" s="484"/>
      <c r="H704" s="486" t="s">
        <v>2937</v>
      </c>
      <c r="I704" s="486" t="s">
        <v>2937</v>
      </c>
      <c r="J704" s="486" t="s">
        <v>2937</v>
      </c>
      <c r="K704" s="486" t="s">
        <v>2937</v>
      </c>
      <c r="L704" s="486" t="s">
        <v>1542</v>
      </c>
      <c r="M704" s="486" t="s">
        <v>2938</v>
      </c>
      <c r="N704" s="486" t="s">
        <v>1542</v>
      </c>
      <c r="O704" s="487"/>
      <c r="P704" s="381">
        <v>1344481.03</v>
      </c>
      <c r="Q704" s="381">
        <v>1318280.8899999999</v>
      </c>
      <c r="R704" s="381">
        <v>1292080.75</v>
      </c>
      <c r="S704" s="381">
        <v>1265880.6100000001</v>
      </c>
      <c r="T704" s="381">
        <v>1272775.3899999999</v>
      </c>
      <c r="U704" s="381">
        <v>1254848.98</v>
      </c>
      <c r="V704" s="381">
        <v>1236922.57</v>
      </c>
      <c r="W704" s="381">
        <v>1218996.1599999999</v>
      </c>
      <c r="X704" s="381">
        <v>1201069.75</v>
      </c>
      <c r="Y704" s="381">
        <v>1183143.3400000001</v>
      </c>
      <c r="Z704" s="381">
        <v>1165216.93</v>
      </c>
      <c r="AA704" s="381">
        <v>1147290.52</v>
      </c>
      <c r="AB704" s="381">
        <v>1129364.1100000001</v>
      </c>
      <c r="AC704" s="381"/>
      <c r="AD704" s="381"/>
      <c r="AE704" s="381">
        <v>1232785.7049999998</v>
      </c>
      <c r="AF704" s="488"/>
      <c r="AG704" s="489"/>
      <c r="AH704" s="490"/>
      <c r="AI704" s="490"/>
      <c r="AJ704" s="490"/>
      <c r="AK704" s="491"/>
      <c r="AL704" s="490">
        <v>0</v>
      </c>
      <c r="AM704" s="492">
        <v>1232785.7049999998</v>
      </c>
      <c r="AN704" s="490"/>
      <c r="AO704" s="493">
        <v>1232785.7049999998</v>
      </c>
      <c r="AP704" s="490"/>
      <c r="AQ704" s="494">
        <v>1129364.1100000001</v>
      </c>
      <c r="AR704" s="490"/>
      <c r="AS704" s="490"/>
      <c r="AT704" s="490"/>
      <c r="AU704" s="490"/>
      <c r="AV704" s="495">
        <v>0</v>
      </c>
      <c r="AW704" s="490">
        <v>1129364.1100000001</v>
      </c>
      <c r="AX704" s="490"/>
      <c r="AY704" s="492">
        <v>1129364.1100000001</v>
      </c>
      <c r="AZ704" s="731"/>
      <c r="BA704" s="479">
        <v>0</v>
      </c>
      <c r="BC704" s="486" t="s">
        <v>2937</v>
      </c>
      <c r="BD704" s="486" t="s">
        <v>2937</v>
      </c>
      <c r="BE704" s="486" t="s">
        <v>2937</v>
      </c>
      <c r="BF704" s="468" t="s">
        <v>2937</v>
      </c>
      <c r="BG704" s="468" t="s">
        <v>1542</v>
      </c>
      <c r="BH704" s="468" t="s">
        <v>2938</v>
      </c>
      <c r="BI704" s="468" t="s">
        <v>1542</v>
      </c>
      <c r="BK704" s="468" t="b">
        <v>1</v>
      </c>
      <c r="BL704" s="468" t="b">
        <v>1</v>
      </c>
      <c r="BM704" s="468" t="b">
        <v>1</v>
      </c>
      <c r="BN704" s="468" t="b">
        <v>1</v>
      </c>
      <c r="BO704" s="468" t="b">
        <v>1</v>
      </c>
      <c r="BP704" s="468" t="b">
        <v>1</v>
      </c>
      <c r="BQ704" s="468" t="b">
        <v>1</v>
      </c>
      <c r="BS704" s="466"/>
    </row>
    <row r="705" spans="1:71" s="480" customFormat="1" ht="12" customHeight="1" x14ac:dyDescent="0.2">
      <c r="A705" s="496">
        <v>18605011</v>
      </c>
      <c r="B705" s="497" t="s">
        <v>3598</v>
      </c>
      <c r="C705" s="533" t="s">
        <v>2231</v>
      </c>
      <c r="D705" s="467" t="s">
        <v>1542</v>
      </c>
      <c r="E705" s="705"/>
      <c r="F705" s="533"/>
      <c r="G705" s="467"/>
      <c r="H705" s="468" t="s">
        <v>2937</v>
      </c>
      <c r="I705" s="468" t="s">
        <v>2937</v>
      </c>
      <c r="J705" s="468" t="s">
        <v>2937</v>
      </c>
      <c r="K705" s="468" t="s">
        <v>2937</v>
      </c>
      <c r="L705" s="468" t="s">
        <v>1542</v>
      </c>
      <c r="M705" s="468" t="s">
        <v>2938</v>
      </c>
      <c r="N705" s="468" t="s">
        <v>1542</v>
      </c>
      <c r="O705" s="469"/>
      <c r="P705" s="379">
        <v>4963119.99</v>
      </c>
      <c r="Q705" s="379">
        <v>4773857.3899999997</v>
      </c>
      <c r="R705" s="379">
        <v>4573894.78</v>
      </c>
      <c r="S705" s="379">
        <v>4373932.17</v>
      </c>
      <c r="T705" s="379">
        <v>4173969.56</v>
      </c>
      <c r="U705" s="379">
        <v>3974006.95</v>
      </c>
      <c r="V705" s="379">
        <v>3774044.34</v>
      </c>
      <c r="W705" s="379">
        <v>3574081.73</v>
      </c>
      <c r="X705" s="379">
        <v>3374119.12</v>
      </c>
      <c r="Y705" s="379">
        <v>3174156.51</v>
      </c>
      <c r="Z705" s="379">
        <v>2974193.9</v>
      </c>
      <c r="AA705" s="379">
        <v>2774231.29</v>
      </c>
      <c r="AB705" s="379">
        <v>2574268.6800000002</v>
      </c>
      <c r="AC705" s="379"/>
      <c r="AD705" s="379"/>
      <c r="AE705" s="379">
        <v>3773598.5062499996</v>
      </c>
      <c r="AF705" s="481"/>
      <c r="AG705" s="482"/>
      <c r="AH705" s="471"/>
      <c r="AI705" s="471"/>
      <c r="AJ705" s="471"/>
      <c r="AK705" s="472"/>
      <c r="AL705" s="471">
        <v>0</v>
      </c>
      <c r="AM705" s="473">
        <v>3773598.5062499996</v>
      </c>
      <c r="AN705" s="471"/>
      <c r="AO705" s="474">
        <v>3773598.5062499996</v>
      </c>
      <c r="AP705" s="475"/>
      <c r="AQ705" s="476">
        <v>2574268.6800000002</v>
      </c>
      <c r="AR705" s="471"/>
      <c r="AS705" s="471"/>
      <c r="AT705" s="471"/>
      <c r="AU705" s="471"/>
      <c r="AV705" s="477">
        <v>0</v>
      </c>
      <c r="AW705" s="471">
        <v>2574268.6800000002</v>
      </c>
      <c r="AX705" s="471"/>
      <c r="AY705" s="473">
        <v>2574268.6800000002</v>
      </c>
      <c r="AZ705" s="478"/>
      <c r="BA705" s="479">
        <v>0</v>
      </c>
      <c r="BC705" s="468" t="s">
        <v>2937</v>
      </c>
      <c r="BD705" s="468" t="s">
        <v>2937</v>
      </c>
      <c r="BE705" s="468" t="s">
        <v>2937</v>
      </c>
      <c r="BF705" s="468" t="s">
        <v>2937</v>
      </c>
      <c r="BG705" s="468" t="s">
        <v>1542</v>
      </c>
      <c r="BH705" s="468" t="s">
        <v>2938</v>
      </c>
      <c r="BI705" s="468" t="s">
        <v>1542</v>
      </c>
      <c r="BK705" s="468" t="b">
        <v>1</v>
      </c>
      <c r="BL705" s="468" t="b">
        <v>1</v>
      </c>
      <c r="BM705" s="468" t="b">
        <v>1</v>
      </c>
      <c r="BN705" s="468" t="b">
        <v>1</v>
      </c>
      <c r="BO705" s="468" t="b">
        <v>1</v>
      </c>
      <c r="BP705" s="468" t="b">
        <v>1</v>
      </c>
      <c r="BQ705" s="468" t="b">
        <v>1</v>
      </c>
      <c r="BS705" s="466"/>
    </row>
    <row r="706" spans="1:71" s="480" customFormat="1" ht="12" customHeight="1" x14ac:dyDescent="0.2">
      <c r="A706" s="523">
        <v>18605021</v>
      </c>
      <c r="B706" s="467" t="s">
        <v>3599</v>
      </c>
      <c r="C706" s="466" t="s">
        <v>2232</v>
      </c>
      <c r="D706" s="467" t="s">
        <v>1542</v>
      </c>
      <c r="E706" s="705"/>
      <c r="F706" s="466"/>
      <c r="G706" s="467"/>
      <c r="H706" s="468" t="s">
        <v>2937</v>
      </c>
      <c r="I706" s="468" t="s">
        <v>2937</v>
      </c>
      <c r="J706" s="468" t="s">
        <v>2937</v>
      </c>
      <c r="K706" s="468" t="s">
        <v>2937</v>
      </c>
      <c r="L706" s="468" t="s">
        <v>1542</v>
      </c>
      <c r="M706" s="468" t="s">
        <v>2938</v>
      </c>
      <c r="N706" s="468" t="s">
        <v>1542</v>
      </c>
      <c r="O706" s="469"/>
      <c r="P706" s="379">
        <v>3760023.75</v>
      </c>
      <c r="Q706" s="379">
        <v>3516311.79</v>
      </c>
      <c r="R706" s="379">
        <v>3272599.85</v>
      </c>
      <c r="S706" s="379">
        <v>3028887.91</v>
      </c>
      <c r="T706" s="379">
        <v>3068089.39</v>
      </c>
      <c r="U706" s="379">
        <v>3949719.75</v>
      </c>
      <c r="V706" s="379">
        <v>4353971.37</v>
      </c>
      <c r="W706" s="379">
        <v>4476629.21</v>
      </c>
      <c r="X706" s="379">
        <v>4967389.97</v>
      </c>
      <c r="Y706" s="379">
        <v>4631467.18</v>
      </c>
      <c r="Z706" s="379">
        <v>4642144.63</v>
      </c>
      <c r="AA706" s="379">
        <v>4454247.5599999996</v>
      </c>
      <c r="AB706" s="379">
        <v>4266965.99</v>
      </c>
      <c r="AC706" s="379"/>
      <c r="AD706" s="379"/>
      <c r="AE706" s="379">
        <v>4031246.1233333335</v>
      </c>
      <c r="AF706" s="481"/>
      <c r="AG706" s="482"/>
      <c r="AH706" s="471"/>
      <c r="AI706" s="471"/>
      <c r="AJ706" s="471"/>
      <c r="AK706" s="472"/>
      <c r="AL706" s="471">
        <v>0</v>
      </c>
      <c r="AM706" s="473">
        <v>4031246.1233333335</v>
      </c>
      <c r="AN706" s="471"/>
      <c r="AO706" s="474">
        <v>4031246.1233333335</v>
      </c>
      <c r="AP706" s="475"/>
      <c r="AQ706" s="476">
        <v>4266965.99</v>
      </c>
      <c r="AR706" s="471"/>
      <c r="AS706" s="471"/>
      <c r="AT706" s="471"/>
      <c r="AU706" s="471"/>
      <c r="AV706" s="477">
        <v>0</v>
      </c>
      <c r="AW706" s="471">
        <v>4266965.99</v>
      </c>
      <c r="AX706" s="471"/>
      <c r="AY706" s="473">
        <v>4266965.99</v>
      </c>
      <c r="AZ706" s="478"/>
      <c r="BA706" s="479">
        <v>0</v>
      </c>
      <c r="BC706" s="468" t="s">
        <v>2937</v>
      </c>
      <c r="BD706" s="468" t="s">
        <v>2937</v>
      </c>
      <c r="BE706" s="468" t="s">
        <v>2937</v>
      </c>
      <c r="BF706" s="468" t="s">
        <v>2937</v>
      </c>
      <c r="BG706" s="468" t="s">
        <v>1542</v>
      </c>
      <c r="BH706" s="468" t="s">
        <v>2938</v>
      </c>
      <c r="BI706" s="468" t="s">
        <v>1542</v>
      </c>
      <c r="BK706" s="468" t="b">
        <v>1</v>
      </c>
      <c r="BL706" s="468" t="b">
        <v>1</v>
      </c>
      <c r="BM706" s="468" t="b">
        <v>1</v>
      </c>
      <c r="BN706" s="468" t="b">
        <v>1</v>
      </c>
      <c r="BO706" s="468" t="b">
        <v>1</v>
      </c>
      <c r="BP706" s="468" t="b">
        <v>1</v>
      </c>
      <c r="BQ706" s="468" t="b">
        <v>1</v>
      </c>
      <c r="BS706" s="466"/>
    </row>
    <row r="707" spans="1:71" s="480" customFormat="1" ht="12" customHeight="1" x14ac:dyDescent="0.2">
      <c r="A707" s="496">
        <v>18605031</v>
      </c>
      <c r="B707" s="497" t="s">
        <v>3600</v>
      </c>
      <c r="C707" s="765" t="s">
        <v>2233</v>
      </c>
      <c r="D707" s="467" t="s">
        <v>1542</v>
      </c>
      <c r="E707" s="705"/>
      <c r="F707" s="765"/>
      <c r="G707" s="467"/>
      <c r="H707" s="468" t="s">
        <v>2937</v>
      </c>
      <c r="I707" s="468" t="s">
        <v>2937</v>
      </c>
      <c r="J707" s="468" t="s">
        <v>2937</v>
      </c>
      <c r="K707" s="468" t="s">
        <v>2937</v>
      </c>
      <c r="L707" s="468" t="s">
        <v>1542</v>
      </c>
      <c r="M707" s="468" t="s">
        <v>2938</v>
      </c>
      <c r="N707" s="468" t="s">
        <v>1542</v>
      </c>
      <c r="O707" s="469"/>
      <c r="P707" s="379">
        <v>0</v>
      </c>
      <c r="Q707" s="379">
        <v>0</v>
      </c>
      <c r="R707" s="379">
        <v>0</v>
      </c>
      <c r="S707" s="379">
        <v>0</v>
      </c>
      <c r="T707" s="379">
        <v>0</v>
      </c>
      <c r="U707" s="379">
        <v>0</v>
      </c>
      <c r="V707" s="379">
        <v>0</v>
      </c>
      <c r="W707" s="379">
        <v>0</v>
      </c>
      <c r="X707" s="379">
        <v>0</v>
      </c>
      <c r="Y707" s="379">
        <v>0</v>
      </c>
      <c r="Z707" s="379">
        <v>0</v>
      </c>
      <c r="AA707" s="379">
        <v>0</v>
      </c>
      <c r="AB707" s="379">
        <v>0</v>
      </c>
      <c r="AC707" s="379"/>
      <c r="AD707" s="379"/>
      <c r="AE707" s="379">
        <v>0</v>
      </c>
      <c r="AF707" s="481"/>
      <c r="AG707" s="482"/>
      <c r="AH707" s="471"/>
      <c r="AI707" s="471"/>
      <c r="AJ707" s="471"/>
      <c r="AK707" s="472"/>
      <c r="AL707" s="471">
        <v>0</v>
      </c>
      <c r="AM707" s="473">
        <v>0</v>
      </c>
      <c r="AN707" s="471"/>
      <c r="AO707" s="474">
        <v>0</v>
      </c>
      <c r="AP707" s="475"/>
      <c r="AQ707" s="476">
        <v>0</v>
      </c>
      <c r="AR707" s="471"/>
      <c r="AS707" s="471"/>
      <c r="AT707" s="471"/>
      <c r="AU707" s="471"/>
      <c r="AV707" s="477">
        <v>0</v>
      </c>
      <c r="AW707" s="471">
        <v>0</v>
      </c>
      <c r="AX707" s="471"/>
      <c r="AY707" s="473">
        <v>0</v>
      </c>
      <c r="AZ707" s="478"/>
      <c r="BA707" s="479">
        <v>0</v>
      </c>
      <c r="BC707" s="468" t="s">
        <v>2937</v>
      </c>
      <c r="BD707" s="468" t="s">
        <v>2937</v>
      </c>
      <c r="BE707" s="468" t="s">
        <v>2937</v>
      </c>
      <c r="BF707" s="468" t="s">
        <v>2937</v>
      </c>
      <c r="BG707" s="468" t="s">
        <v>1542</v>
      </c>
      <c r="BH707" s="468" t="s">
        <v>2938</v>
      </c>
      <c r="BI707" s="468" t="s">
        <v>1542</v>
      </c>
      <c r="BK707" s="468" t="b">
        <v>1</v>
      </c>
      <c r="BL707" s="468" t="b">
        <v>1</v>
      </c>
      <c r="BM707" s="468" t="b">
        <v>1</v>
      </c>
      <c r="BN707" s="468" t="b">
        <v>1</v>
      </c>
      <c r="BO707" s="468" t="b">
        <v>1</v>
      </c>
      <c r="BP707" s="468" t="b">
        <v>1</v>
      </c>
      <c r="BQ707" s="468" t="b">
        <v>1</v>
      </c>
      <c r="BS707" s="466"/>
    </row>
    <row r="708" spans="1:71" s="480" customFormat="1" ht="12" customHeight="1" x14ac:dyDescent="0.2">
      <c r="A708" s="496">
        <v>18605041</v>
      </c>
      <c r="B708" s="497" t="s">
        <v>3601</v>
      </c>
      <c r="C708" s="533" t="s">
        <v>2234</v>
      </c>
      <c r="D708" s="467" t="s">
        <v>1542</v>
      </c>
      <c r="E708" s="705"/>
      <c r="F708" s="533"/>
      <c r="G708" s="467"/>
      <c r="H708" s="468" t="s">
        <v>2937</v>
      </c>
      <c r="I708" s="468" t="s">
        <v>2937</v>
      </c>
      <c r="J708" s="468" t="s">
        <v>2937</v>
      </c>
      <c r="K708" s="468" t="s">
        <v>2937</v>
      </c>
      <c r="L708" s="468" t="s">
        <v>1542</v>
      </c>
      <c r="M708" s="468" t="s">
        <v>2938</v>
      </c>
      <c r="N708" s="468" t="s">
        <v>1542</v>
      </c>
      <c r="O708" s="469"/>
      <c r="P708" s="379">
        <v>2497282.75</v>
      </c>
      <c r="Q708" s="379">
        <v>2468918.75</v>
      </c>
      <c r="R708" s="379">
        <v>2440554.75</v>
      </c>
      <c r="S708" s="379">
        <v>2412190.75</v>
      </c>
      <c r="T708" s="379">
        <v>2383826.75</v>
      </c>
      <c r="U708" s="379">
        <v>2355462.75</v>
      </c>
      <c r="V708" s="379">
        <v>2327584.27</v>
      </c>
      <c r="W708" s="379">
        <v>2299220.27</v>
      </c>
      <c r="X708" s="379">
        <v>2270856.27</v>
      </c>
      <c r="Y708" s="379">
        <v>2242492.27</v>
      </c>
      <c r="Z708" s="379">
        <v>2214128.27</v>
      </c>
      <c r="AA708" s="379">
        <v>2185764.27</v>
      </c>
      <c r="AB708" s="379">
        <v>2157400.27</v>
      </c>
      <c r="AC708" s="379"/>
      <c r="AD708" s="379"/>
      <c r="AE708" s="379">
        <v>2327361.7399999998</v>
      </c>
      <c r="AF708" s="481"/>
      <c r="AG708" s="482"/>
      <c r="AH708" s="471"/>
      <c r="AI708" s="471"/>
      <c r="AJ708" s="471"/>
      <c r="AK708" s="472"/>
      <c r="AL708" s="471">
        <v>0</v>
      </c>
      <c r="AM708" s="473">
        <v>2327361.7399999998</v>
      </c>
      <c r="AN708" s="471"/>
      <c r="AO708" s="474">
        <v>2327361.7399999998</v>
      </c>
      <c r="AP708" s="475"/>
      <c r="AQ708" s="476">
        <v>2157400.27</v>
      </c>
      <c r="AR708" s="471"/>
      <c r="AS708" s="471"/>
      <c r="AT708" s="471"/>
      <c r="AU708" s="471"/>
      <c r="AV708" s="477">
        <v>0</v>
      </c>
      <c r="AW708" s="471">
        <v>2157400.27</v>
      </c>
      <c r="AX708" s="471"/>
      <c r="AY708" s="473">
        <v>2157400.27</v>
      </c>
      <c r="AZ708" s="478"/>
      <c r="BA708" s="479">
        <v>0</v>
      </c>
      <c r="BC708" s="468" t="s">
        <v>2937</v>
      </c>
      <c r="BD708" s="468" t="s">
        <v>2937</v>
      </c>
      <c r="BE708" s="468" t="s">
        <v>2937</v>
      </c>
      <c r="BF708" s="468" t="s">
        <v>2937</v>
      </c>
      <c r="BG708" s="468" t="s">
        <v>1542</v>
      </c>
      <c r="BH708" s="468" t="s">
        <v>2938</v>
      </c>
      <c r="BI708" s="468" t="s">
        <v>1542</v>
      </c>
      <c r="BK708" s="468" t="b">
        <v>1</v>
      </c>
      <c r="BL708" s="468" t="b">
        <v>1</v>
      </c>
      <c r="BM708" s="468" t="b">
        <v>1</v>
      </c>
      <c r="BN708" s="468" t="b">
        <v>1</v>
      </c>
      <c r="BO708" s="468" t="b">
        <v>1</v>
      </c>
      <c r="BP708" s="468" t="b">
        <v>1</v>
      </c>
      <c r="BQ708" s="468" t="b">
        <v>1</v>
      </c>
      <c r="BS708" s="466"/>
    </row>
    <row r="709" spans="1:71" s="480" customFormat="1" ht="12" customHeight="1" x14ac:dyDescent="0.2">
      <c r="A709" s="516">
        <v>18605051</v>
      </c>
      <c r="B709" s="517" t="s">
        <v>3602</v>
      </c>
      <c r="C709" s="466" t="s">
        <v>2235</v>
      </c>
      <c r="D709" s="467" t="s">
        <v>1542</v>
      </c>
      <c r="E709" s="705"/>
      <c r="F709" s="466"/>
      <c r="G709" s="467"/>
      <c r="H709" s="468" t="s">
        <v>2937</v>
      </c>
      <c r="I709" s="468" t="s">
        <v>2937</v>
      </c>
      <c r="J709" s="468" t="s">
        <v>2937</v>
      </c>
      <c r="K709" s="468" t="s">
        <v>2937</v>
      </c>
      <c r="L709" s="468" t="s">
        <v>1542</v>
      </c>
      <c r="M709" s="468" t="s">
        <v>2938</v>
      </c>
      <c r="N709" s="468" t="s">
        <v>1542</v>
      </c>
      <c r="O709" s="500"/>
      <c r="P709" s="379">
        <v>3253082.33</v>
      </c>
      <c r="Q709" s="379">
        <v>3220551.51</v>
      </c>
      <c r="R709" s="379">
        <v>3188020.69</v>
      </c>
      <c r="S709" s="379">
        <v>3155489.87</v>
      </c>
      <c r="T709" s="379">
        <v>3122959.05</v>
      </c>
      <c r="U709" s="379">
        <v>3090428.23</v>
      </c>
      <c r="V709" s="379">
        <v>3057897.41</v>
      </c>
      <c r="W709" s="379">
        <v>3025366.59</v>
      </c>
      <c r="X709" s="379">
        <v>2992835.77</v>
      </c>
      <c r="Y709" s="379">
        <v>2960304.95</v>
      </c>
      <c r="Z709" s="379">
        <v>2927774.13</v>
      </c>
      <c r="AA709" s="379">
        <v>2895243.31</v>
      </c>
      <c r="AB709" s="379">
        <v>2862712.49</v>
      </c>
      <c r="AC709" s="379"/>
      <c r="AD709" s="379"/>
      <c r="AE709" s="379">
        <v>3057897.41</v>
      </c>
      <c r="AF709" s="481"/>
      <c r="AG709" s="482"/>
      <c r="AH709" s="471"/>
      <c r="AI709" s="471"/>
      <c r="AJ709" s="471"/>
      <c r="AK709" s="472"/>
      <c r="AL709" s="471">
        <v>0</v>
      </c>
      <c r="AM709" s="473">
        <v>3057897.41</v>
      </c>
      <c r="AN709" s="471"/>
      <c r="AO709" s="474">
        <v>3057897.41</v>
      </c>
      <c r="AP709" s="471"/>
      <c r="AQ709" s="476">
        <v>2862712.49</v>
      </c>
      <c r="AR709" s="471"/>
      <c r="AS709" s="471"/>
      <c r="AT709" s="471"/>
      <c r="AU709" s="471"/>
      <c r="AV709" s="477">
        <v>0</v>
      </c>
      <c r="AW709" s="471">
        <v>2862712.49</v>
      </c>
      <c r="AX709" s="471"/>
      <c r="AY709" s="473">
        <v>2862712.49</v>
      </c>
      <c r="AZ709" s="478"/>
      <c r="BA709" s="479">
        <v>0</v>
      </c>
      <c r="BC709" s="468" t="s">
        <v>2937</v>
      </c>
      <c r="BD709" s="468" t="s">
        <v>2937</v>
      </c>
      <c r="BE709" s="468" t="s">
        <v>2937</v>
      </c>
      <c r="BF709" s="468" t="s">
        <v>2937</v>
      </c>
      <c r="BG709" s="468" t="s">
        <v>1542</v>
      </c>
      <c r="BH709" s="468" t="s">
        <v>2938</v>
      </c>
      <c r="BI709" s="468" t="s">
        <v>1542</v>
      </c>
      <c r="BK709" s="468" t="b">
        <v>1</v>
      </c>
      <c r="BL709" s="468" t="b">
        <v>1</v>
      </c>
      <c r="BM709" s="468" t="b">
        <v>1</v>
      </c>
      <c r="BN709" s="468" t="b">
        <v>1</v>
      </c>
      <c r="BO709" s="468" t="b">
        <v>1</v>
      </c>
      <c r="BP709" s="468" t="b">
        <v>1</v>
      </c>
      <c r="BQ709" s="468" t="b">
        <v>1</v>
      </c>
      <c r="BS709" s="466"/>
    </row>
    <row r="710" spans="1:71" s="480" customFormat="1" ht="12" customHeight="1" x14ac:dyDescent="0.2">
      <c r="A710" s="496">
        <v>18605061</v>
      </c>
      <c r="B710" s="497" t="s">
        <v>3603</v>
      </c>
      <c r="C710" s="466" t="s">
        <v>2236</v>
      </c>
      <c r="D710" s="467" t="s">
        <v>1542</v>
      </c>
      <c r="E710" s="705"/>
      <c r="F710" s="466"/>
      <c r="G710" s="467"/>
      <c r="H710" s="468" t="s">
        <v>2937</v>
      </c>
      <c r="I710" s="468" t="s">
        <v>2937</v>
      </c>
      <c r="J710" s="468" t="s">
        <v>2937</v>
      </c>
      <c r="K710" s="468" t="s">
        <v>2937</v>
      </c>
      <c r="L710" s="468" t="s">
        <v>1542</v>
      </c>
      <c r="M710" s="468" t="s">
        <v>2938</v>
      </c>
      <c r="N710" s="468" t="s">
        <v>1542</v>
      </c>
      <c r="O710" s="469"/>
      <c r="P710" s="379">
        <v>1108581.06</v>
      </c>
      <c r="Q710" s="379">
        <v>1072158.1399999999</v>
      </c>
      <c r="R710" s="379">
        <v>1035735.22</v>
      </c>
      <c r="S710" s="379">
        <v>999312.3</v>
      </c>
      <c r="T710" s="379">
        <v>1026463.94</v>
      </c>
      <c r="U710" s="379">
        <v>1005934.66</v>
      </c>
      <c r="V710" s="379">
        <v>985405.38</v>
      </c>
      <c r="W710" s="379">
        <v>964876.1</v>
      </c>
      <c r="X710" s="379">
        <v>944346.82</v>
      </c>
      <c r="Y710" s="379">
        <v>923817.54</v>
      </c>
      <c r="Z710" s="379">
        <v>903288.26</v>
      </c>
      <c r="AA710" s="379">
        <v>882758.98</v>
      </c>
      <c r="AB710" s="379">
        <v>862229.7</v>
      </c>
      <c r="AC710" s="379"/>
      <c r="AD710" s="379"/>
      <c r="AE710" s="379">
        <v>977458.56</v>
      </c>
      <c r="AF710" s="481"/>
      <c r="AG710" s="482"/>
      <c r="AH710" s="471"/>
      <c r="AI710" s="471"/>
      <c r="AJ710" s="471"/>
      <c r="AK710" s="472"/>
      <c r="AL710" s="471">
        <v>0</v>
      </c>
      <c r="AM710" s="473">
        <v>977458.56</v>
      </c>
      <c r="AN710" s="471"/>
      <c r="AO710" s="474">
        <v>977458.56</v>
      </c>
      <c r="AP710" s="475"/>
      <c r="AQ710" s="476">
        <v>862229.7</v>
      </c>
      <c r="AR710" s="471"/>
      <c r="AS710" s="471"/>
      <c r="AT710" s="471"/>
      <c r="AU710" s="471"/>
      <c r="AV710" s="477">
        <v>0</v>
      </c>
      <c r="AW710" s="471">
        <v>862229.7</v>
      </c>
      <c r="AX710" s="471"/>
      <c r="AY710" s="473">
        <v>862229.7</v>
      </c>
      <c r="AZ710" s="478"/>
      <c r="BA710" s="479">
        <v>0</v>
      </c>
      <c r="BC710" s="468" t="s">
        <v>2937</v>
      </c>
      <c r="BD710" s="468" t="s">
        <v>2937</v>
      </c>
      <c r="BE710" s="468" t="s">
        <v>2937</v>
      </c>
      <c r="BF710" s="468" t="s">
        <v>2937</v>
      </c>
      <c r="BG710" s="468" t="s">
        <v>1542</v>
      </c>
      <c r="BH710" s="468" t="s">
        <v>2938</v>
      </c>
      <c r="BI710" s="468" t="s">
        <v>1542</v>
      </c>
      <c r="BK710" s="468" t="b">
        <v>1</v>
      </c>
      <c r="BL710" s="468" t="b">
        <v>1</v>
      </c>
      <c r="BM710" s="468" t="b">
        <v>1</v>
      </c>
      <c r="BN710" s="468" t="b">
        <v>1</v>
      </c>
      <c r="BO710" s="468" t="b">
        <v>1</v>
      </c>
      <c r="BP710" s="468" t="b">
        <v>1</v>
      </c>
      <c r="BQ710" s="468" t="b">
        <v>1</v>
      </c>
      <c r="BS710" s="466"/>
    </row>
    <row r="711" spans="1:71" s="480" customFormat="1" ht="12" customHeight="1" x14ac:dyDescent="0.2">
      <c r="A711" s="496">
        <v>18605071</v>
      </c>
      <c r="B711" s="497" t="s">
        <v>3604</v>
      </c>
      <c r="C711" s="466" t="s">
        <v>2237</v>
      </c>
      <c r="D711" s="467" t="s">
        <v>1542</v>
      </c>
      <c r="E711" s="705"/>
      <c r="F711" s="466"/>
      <c r="G711" s="467"/>
      <c r="H711" s="468" t="s">
        <v>2937</v>
      </c>
      <c r="I711" s="468" t="s">
        <v>2937</v>
      </c>
      <c r="J711" s="468" t="s">
        <v>2937</v>
      </c>
      <c r="K711" s="468" t="s">
        <v>2937</v>
      </c>
      <c r="L711" s="468" t="s">
        <v>1542</v>
      </c>
      <c r="M711" s="468" t="s">
        <v>2938</v>
      </c>
      <c r="N711" s="468" t="s">
        <v>1542</v>
      </c>
      <c r="O711" s="469"/>
      <c r="P711" s="379">
        <v>1752815.8</v>
      </c>
      <c r="Q711" s="379">
        <v>1719107.8</v>
      </c>
      <c r="R711" s="379">
        <v>1685399.8</v>
      </c>
      <c r="S711" s="379">
        <v>1651691.8</v>
      </c>
      <c r="T711" s="379">
        <v>1617983.8</v>
      </c>
      <c r="U711" s="379">
        <v>1584275.8</v>
      </c>
      <c r="V711" s="379">
        <v>1550567.8</v>
      </c>
      <c r="W711" s="379">
        <v>1516859.8</v>
      </c>
      <c r="X711" s="379">
        <v>1483151.8</v>
      </c>
      <c r="Y711" s="379">
        <v>1449443.8</v>
      </c>
      <c r="Z711" s="379">
        <v>1415735.8</v>
      </c>
      <c r="AA711" s="379">
        <v>1382027.8</v>
      </c>
      <c r="AB711" s="379">
        <v>1348319.8</v>
      </c>
      <c r="AC711" s="379"/>
      <c r="AD711" s="379"/>
      <c r="AE711" s="379">
        <v>1550567.8000000005</v>
      </c>
      <c r="AF711" s="481"/>
      <c r="AG711" s="482"/>
      <c r="AH711" s="471"/>
      <c r="AI711" s="471"/>
      <c r="AJ711" s="471"/>
      <c r="AK711" s="472"/>
      <c r="AL711" s="471">
        <v>0</v>
      </c>
      <c r="AM711" s="473">
        <v>1550567.8000000005</v>
      </c>
      <c r="AN711" s="471"/>
      <c r="AO711" s="474">
        <v>1550567.8000000005</v>
      </c>
      <c r="AP711" s="475"/>
      <c r="AQ711" s="476">
        <v>1348319.8</v>
      </c>
      <c r="AR711" s="471"/>
      <c r="AS711" s="471"/>
      <c r="AT711" s="471"/>
      <c r="AU711" s="471"/>
      <c r="AV711" s="477">
        <v>0</v>
      </c>
      <c r="AW711" s="471">
        <v>1348319.8</v>
      </c>
      <c r="AX711" s="471"/>
      <c r="AY711" s="473">
        <v>1348319.8</v>
      </c>
      <c r="AZ711" s="478"/>
      <c r="BA711" s="479">
        <v>0</v>
      </c>
      <c r="BC711" s="468" t="s">
        <v>2937</v>
      </c>
      <c r="BD711" s="468" t="s">
        <v>2937</v>
      </c>
      <c r="BE711" s="468" t="s">
        <v>2937</v>
      </c>
      <c r="BF711" s="468" t="s">
        <v>2937</v>
      </c>
      <c r="BG711" s="468" t="s">
        <v>1542</v>
      </c>
      <c r="BH711" s="468" t="s">
        <v>2938</v>
      </c>
      <c r="BI711" s="468" t="s">
        <v>1542</v>
      </c>
      <c r="BK711" s="468" t="b">
        <v>1</v>
      </c>
      <c r="BL711" s="468" t="b">
        <v>1</v>
      </c>
      <c r="BM711" s="468" t="b">
        <v>1</v>
      </c>
      <c r="BN711" s="468" t="b">
        <v>1</v>
      </c>
      <c r="BO711" s="468" t="b">
        <v>1</v>
      </c>
      <c r="BP711" s="468" t="b">
        <v>1</v>
      </c>
      <c r="BQ711" s="468" t="b">
        <v>1</v>
      </c>
      <c r="BS711" s="466"/>
    </row>
    <row r="712" spans="1:71" s="480" customFormat="1" ht="12" customHeight="1" x14ac:dyDescent="0.2">
      <c r="A712" s="514">
        <v>18605081</v>
      </c>
      <c r="B712" s="515" t="s">
        <v>3605</v>
      </c>
      <c r="C712" s="483" t="s">
        <v>2238</v>
      </c>
      <c r="D712" s="484" t="s">
        <v>1542</v>
      </c>
      <c r="E712" s="730"/>
      <c r="F712" s="501">
        <v>42811</v>
      </c>
      <c r="G712" s="484"/>
      <c r="H712" s="486" t="s">
        <v>2937</v>
      </c>
      <c r="I712" s="486" t="s">
        <v>2937</v>
      </c>
      <c r="J712" s="486" t="s">
        <v>2937</v>
      </c>
      <c r="K712" s="486" t="s">
        <v>2937</v>
      </c>
      <c r="L712" s="486" t="s">
        <v>1542</v>
      </c>
      <c r="M712" s="486" t="s">
        <v>2938</v>
      </c>
      <c r="N712" s="486" t="s">
        <v>1542</v>
      </c>
      <c r="O712" s="487"/>
      <c r="P712" s="381">
        <v>2829453.19</v>
      </c>
      <c r="Q712" s="381">
        <v>2823864.53</v>
      </c>
      <c r="R712" s="381">
        <v>2799539.25</v>
      </c>
      <c r="S712" s="381">
        <v>2775213.97</v>
      </c>
      <c r="T712" s="381">
        <v>2750888.69</v>
      </c>
      <c r="U712" s="381">
        <v>2726563.41</v>
      </c>
      <c r="V712" s="381">
        <v>2702238.13</v>
      </c>
      <c r="W712" s="381">
        <v>2677912.85</v>
      </c>
      <c r="X712" s="381">
        <v>2653587.5699999998</v>
      </c>
      <c r="Y712" s="381">
        <v>2629262.29</v>
      </c>
      <c r="Z712" s="381">
        <v>2604937.0099999998</v>
      </c>
      <c r="AA712" s="381">
        <v>2580611.73</v>
      </c>
      <c r="AB712" s="381">
        <v>2556286.4500000002</v>
      </c>
      <c r="AC712" s="381"/>
      <c r="AD712" s="381"/>
      <c r="AE712" s="381">
        <v>2701457.4375000005</v>
      </c>
      <c r="AF712" s="488"/>
      <c r="AG712" s="489"/>
      <c r="AH712" s="490"/>
      <c r="AI712" s="490"/>
      <c r="AJ712" s="490"/>
      <c r="AK712" s="491"/>
      <c r="AL712" s="490">
        <v>0</v>
      </c>
      <c r="AM712" s="492">
        <v>2701457.4375000005</v>
      </c>
      <c r="AN712" s="490"/>
      <c r="AO712" s="493">
        <v>2701457.4375000005</v>
      </c>
      <c r="AP712" s="490"/>
      <c r="AQ712" s="494">
        <v>2556286.4500000002</v>
      </c>
      <c r="AR712" s="490"/>
      <c r="AS712" s="490"/>
      <c r="AT712" s="490"/>
      <c r="AU712" s="490"/>
      <c r="AV712" s="495">
        <v>0</v>
      </c>
      <c r="AW712" s="490">
        <v>2556286.4500000002</v>
      </c>
      <c r="AX712" s="490"/>
      <c r="AY712" s="492">
        <v>2556286.4500000002</v>
      </c>
      <c r="AZ712" s="731"/>
      <c r="BA712" s="479">
        <v>0</v>
      </c>
      <c r="BC712" s="486" t="s">
        <v>2937</v>
      </c>
      <c r="BD712" s="486" t="s">
        <v>2937</v>
      </c>
      <c r="BE712" s="486" t="s">
        <v>2937</v>
      </c>
      <c r="BF712" s="468" t="s">
        <v>2937</v>
      </c>
      <c r="BG712" s="468" t="s">
        <v>1542</v>
      </c>
      <c r="BH712" s="468" t="s">
        <v>2938</v>
      </c>
      <c r="BI712" s="468" t="s">
        <v>1542</v>
      </c>
      <c r="BK712" s="468" t="b">
        <v>1</v>
      </c>
      <c r="BL712" s="468" t="b">
        <v>1</v>
      </c>
      <c r="BM712" s="468" t="b">
        <v>1</v>
      </c>
      <c r="BN712" s="468" t="b">
        <v>1</v>
      </c>
      <c r="BO712" s="468" t="b">
        <v>1</v>
      </c>
      <c r="BP712" s="468" t="b">
        <v>1</v>
      </c>
      <c r="BQ712" s="468" t="b">
        <v>1</v>
      </c>
      <c r="BS712" s="466"/>
    </row>
    <row r="713" spans="1:71" s="480" customFormat="1" ht="12" customHeight="1" x14ac:dyDescent="0.2">
      <c r="A713" s="514">
        <v>18605091</v>
      </c>
      <c r="B713" s="515" t="s">
        <v>3606</v>
      </c>
      <c r="C713" s="483" t="s">
        <v>2239</v>
      </c>
      <c r="D713" s="484" t="s">
        <v>1541</v>
      </c>
      <c r="E713" s="730"/>
      <c r="F713" s="501">
        <v>42842</v>
      </c>
      <c r="G713" s="484"/>
      <c r="H713" s="486" t="s">
        <v>2937</v>
      </c>
      <c r="I713" s="486" t="s">
        <v>2937</v>
      </c>
      <c r="J713" s="486" t="s">
        <v>2937</v>
      </c>
      <c r="K713" s="486" t="s">
        <v>1541</v>
      </c>
      <c r="L713" s="486" t="s">
        <v>2938</v>
      </c>
      <c r="M713" s="486" t="s">
        <v>2938</v>
      </c>
      <c r="N713" s="486" t="s">
        <v>2937</v>
      </c>
      <c r="O713" s="487"/>
      <c r="P713" s="381">
        <v>0</v>
      </c>
      <c r="Q713" s="381">
        <v>0</v>
      </c>
      <c r="R713" s="381">
        <v>0</v>
      </c>
      <c r="S713" s="381">
        <v>0</v>
      </c>
      <c r="T713" s="381">
        <v>0</v>
      </c>
      <c r="U713" s="381">
        <v>0</v>
      </c>
      <c r="V713" s="381">
        <v>0</v>
      </c>
      <c r="W713" s="381">
        <v>0</v>
      </c>
      <c r="X713" s="381">
        <v>0</v>
      </c>
      <c r="Y713" s="381">
        <v>0</v>
      </c>
      <c r="Z713" s="381">
        <v>0</v>
      </c>
      <c r="AA713" s="381">
        <v>0</v>
      </c>
      <c r="AB713" s="381">
        <v>0</v>
      </c>
      <c r="AC713" s="381"/>
      <c r="AD713" s="381"/>
      <c r="AE713" s="381">
        <v>0</v>
      </c>
      <c r="AF713" s="488"/>
      <c r="AG713" s="489"/>
      <c r="AH713" s="490"/>
      <c r="AI713" s="490"/>
      <c r="AJ713" s="490"/>
      <c r="AK713" s="491">
        <v>0</v>
      </c>
      <c r="AL713" s="490">
        <v>0</v>
      </c>
      <c r="AM713" s="492"/>
      <c r="AN713" s="490"/>
      <c r="AO713" s="493">
        <v>0</v>
      </c>
      <c r="AP713" s="490"/>
      <c r="AQ713" s="494">
        <v>0</v>
      </c>
      <c r="AR713" s="490"/>
      <c r="AS713" s="490"/>
      <c r="AT713" s="490"/>
      <c r="AU713" s="490">
        <v>0</v>
      </c>
      <c r="AV713" s="495">
        <v>0</v>
      </c>
      <c r="AW713" s="490"/>
      <c r="AX713" s="490"/>
      <c r="AY713" s="492">
        <v>0</v>
      </c>
      <c r="AZ713" s="731" t="s">
        <v>2910</v>
      </c>
      <c r="BA713" s="479">
        <v>0</v>
      </c>
      <c r="BC713" s="486" t="s">
        <v>2937</v>
      </c>
      <c r="BD713" s="486" t="s">
        <v>2937</v>
      </c>
      <c r="BE713" s="486" t="s">
        <v>2937</v>
      </c>
      <c r="BF713" s="468" t="s">
        <v>1541</v>
      </c>
      <c r="BG713" s="468" t="s">
        <v>2938</v>
      </c>
      <c r="BH713" s="468" t="s">
        <v>2938</v>
      </c>
      <c r="BI713" s="468" t="s">
        <v>2937</v>
      </c>
      <c r="BK713" s="468" t="b">
        <v>1</v>
      </c>
      <c r="BL713" s="468" t="b">
        <v>1</v>
      </c>
      <c r="BM713" s="468" t="b">
        <v>1</v>
      </c>
      <c r="BN713" s="468" t="b">
        <v>1</v>
      </c>
      <c r="BO713" s="468" t="b">
        <v>1</v>
      </c>
      <c r="BP713" s="468" t="b">
        <v>1</v>
      </c>
      <c r="BQ713" s="468" t="b">
        <v>1</v>
      </c>
      <c r="BS713" s="466"/>
    </row>
    <row r="714" spans="1:71" s="480" customFormat="1" ht="12" customHeight="1" x14ac:dyDescent="0.2">
      <c r="A714" s="496">
        <v>18608001</v>
      </c>
      <c r="B714" s="497" t="s">
        <v>3607</v>
      </c>
      <c r="C714" s="533" t="s">
        <v>2240</v>
      </c>
      <c r="D714" s="467" t="s">
        <v>1542</v>
      </c>
      <c r="E714" s="705"/>
      <c r="F714" s="533"/>
      <c r="G714" s="467"/>
      <c r="H714" s="468" t="s">
        <v>2937</v>
      </c>
      <c r="I714" s="468" t="s">
        <v>2937</v>
      </c>
      <c r="J714" s="468" t="s">
        <v>2937</v>
      </c>
      <c r="K714" s="468" t="s">
        <v>2937</v>
      </c>
      <c r="L714" s="468" t="s">
        <v>1542</v>
      </c>
      <c r="M714" s="468" t="s">
        <v>2938</v>
      </c>
      <c r="N714" s="468" t="s">
        <v>1542</v>
      </c>
      <c r="O714" s="469"/>
      <c r="P714" s="379">
        <v>19063.23</v>
      </c>
      <c r="Q714" s="379">
        <v>20985.73</v>
      </c>
      <c r="R714" s="379">
        <v>23462.38</v>
      </c>
      <c r="S714" s="379">
        <v>23462.38</v>
      </c>
      <c r="T714" s="379">
        <v>23462.38</v>
      </c>
      <c r="U714" s="379">
        <v>24390.38</v>
      </c>
      <c r="V714" s="379">
        <v>26930.03</v>
      </c>
      <c r="W714" s="379">
        <v>26930.03</v>
      </c>
      <c r="X714" s="379">
        <v>30108.28</v>
      </c>
      <c r="Y714" s="379">
        <v>34566.86</v>
      </c>
      <c r="Z714" s="379">
        <v>36323.760000000002</v>
      </c>
      <c r="AA714" s="379">
        <v>39575.26</v>
      </c>
      <c r="AB714" s="379">
        <v>40199.760000000002</v>
      </c>
      <c r="AC714" s="379"/>
      <c r="AD714" s="379"/>
      <c r="AE714" s="379">
        <v>28319.080416666668</v>
      </c>
      <c r="AF714" s="481"/>
      <c r="AG714" s="482"/>
      <c r="AH714" s="471"/>
      <c r="AI714" s="471"/>
      <c r="AJ714" s="471"/>
      <c r="AK714" s="472"/>
      <c r="AL714" s="471">
        <v>0</v>
      </c>
      <c r="AM714" s="473">
        <v>28319.080416666668</v>
      </c>
      <c r="AN714" s="471"/>
      <c r="AO714" s="474">
        <v>28319.080416666668</v>
      </c>
      <c r="AP714" s="475"/>
      <c r="AQ714" s="476">
        <v>40199.760000000002</v>
      </c>
      <c r="AR714" s="471"/>
      <c r="AS714" s="471"/>
      <c r="AT714" s="471"/>
      <c r="AU714" s="471"/>
      <c r="AV714" s="477">
        <v>0</v>
      </c>
      <c r="AW714" s="471">
        <v>40199.760000000002</v>
      </c>
      <c r="AX714" s="471"/>
      <c r="AY714" s="473">
        <v>40199.760000000002</v>
      </c>
      <c r="AZ714" s="478"/>
      <c r="BA714" s="479">
        <v>0</v>
      </c>
      <c r="BC714" s="468" t="s">
        <v>2937</v>
      </c>
      <c r="BD714" s="468" t="s">
        <v>2937</v>
      </c>
      <c r="BE714" s="468" t="s">
        <v>2937</v>
      </c>
      <c r="BF714" s="468" t="s">
        <v>2937</v>
      </c>
      <c r="BG714" s="468" t="s">
        <v>1542</v>
      </c>
      <c r="BH714" s="468" t="s">
        <v>2938</v>
      </c>
      <c r="BI714" s="468" t="s">
        <v>1542</v>
      </c>
      <c r="BK714" s="468" t="b">
        <v>1</v>
      </c>
      <c r="BL714" s="468" t="b">
        <v>1</v>
      </c>
      <c r="BM714" s="468" t="b">
        <v>1</v>
      </c>
      <c r="BN714" s="468" t="b">
        <v>1</v>
      </c>
      <c r="BO714" s="468" t="b">
        <v>1</v>
      </c>
      <c r="BP714" s="468" t="b">
        <v>1</v>
      </c>
      <c r="BQ714" s="468" t="b">
        <v>1</v>
      </c>
      <c r="BS714" s="466"/>
    </row>
    <row r="715" spans="1:71" s="480" customFormat="1" ht="12" customHeight="1" x14ac:dyDescent="0.2">
      <c r="A715" s="496">
        <v>18608002</v>
      </c>
      <c r="B715" s="497" t="s">
        <v>3608</v>
      </c>
      <c r="C715" s="533" t="s">
        <v>2241</v>
      </c>
      <c r="D715" s="467" t="s">
        <v>1542</v>
      </c>
      <c r="E715" s="705"/>
      <c r="F715" s="533"/>
      <c r="G715" s="467"/>
      <c r="H715" s="468" t="s">
        <v>2937</v>
      </c>
      <c r="I715" s="468" t="s">
        <v>2937</v>
      </c>
      <c r="J715" s="468" t="s">
        <v>2937</v>
      </c>
      <c r="K715" s="468" t="s">
        <v>2937</v>
      </c>
      <c r="L715" s="468" t="s">
        <v>1542</v>
      </c>
      <c r="M715" s="468" t="s">
        <v>2938</v>
      </c>
      <c r="N715" s="468" t="s">
        <v>1542</v>
      </c>
      <c r="O715" s="469"/>
      <c r="P715" s="379">
        <v>252675.94</v>
      </c>
      <c r="Q715" s="379">
        <v>252675.94</v>
      </c>
      <c r="R715" s="379">
        <v>252675.94</v>
      </c>
      <c r="S715" s="379">
        <v>252675.94</v>
      </c>
      <c r="T715" s="379">
        <v>252675.94</v>
      </c>
      <c r="U715" s="379">
        <v>277449.02</v>
      </c>
      <c r="V715" s="379">
        <v>277449.02</v>
      </c>
      <c r="W715" s="379">
        <v>292189.59000000003</v>
      </c>
      <c r="X715" s="379">
        <v>291951.25</v>
      </c>
      <c r="Y715" s="379">
        <v>292775.71000000002</v>
      </c>
      <c r="Z715" s="379">
        <v>292775.71000000002</v>
      </c>
      <c r="AA715" s="379">
        <v>296497.46000000002</v>
      </c>
      <c r="AB715" s="379">
        <v>296497.46000000002</v>
      </c>
      <c r="AC715" s="379"/>
      <c r="AD715" s="379"/>
      <c r="AE715" s="379">
        <v>275531.51833333337</v>
      </c>
      <c r="AF715" s="507"/>
      <c r="AG715" s="508"/>
      <c r="AH715" s="471"/>
      <c r="AI715" s="471"/>
      <c r="AJ715" s="471"/>
      <c r="AK715" s="472"/>
      <c r="AL715" s="471">
        <v>0</v>
      </c>
      <c r="AM715" s="473">
        <v>275531.51833333337</v>
      </c>
      <c r="AN715" s="471"/>
      <c r="AO715" s="474">
        <v>275531.51833333337</v>
      </c>
      <c r="AP715" s="475"/>
      <c r="AQ715" s="476">
        <v>296497.46000000002</v>
      </c>
      <c r="AR715" s="471"/>
      <c r="AS715" s="471"/>
      <c r="AT715" s="471"/>
      <c r="AU715" s="471"/>
      <c r="AV715" s="477">
        <v>0</v>
      </c>
      <c r="AW715" s="471">
        <v>296497.46000000002</v>
      </c>
      <c r="AX715" s="471"/>
      <c r="AY715" s="473">
        <v>296497.46000000002</v>
      </c>
      <c r="AZ715" s="478"/>
      <c r="BA715" s="479">
        <v>0</v>
      </c>
      <c r="BC715" s="468" t="s">
        <v>2937</v>
      </c>
      <c r="BD715" s="468" t="s">
        <v>2937</v>
      </c>
      <c r="BE715" s="468" t="s">
        <v>2937</v>
      </c>
      <c r="BF715" s="468" t="s">
        <v>2937</v>
      </c>
      <c r="BG715" s="468" t="s">
        <v>1542</v>
      </c>
      <c r="BH715" s="468" t="s">
        <v>2938</v>
      </c>
      <c r="BI715" s="468" t="s">
        <v>1542</v>
      </c>
      <c r="BK715" s="468" t="b">
        <v>1</v>
      </c>
      <c r="BL715" s="468" t="b">
        <v>1</v>
      </c>
      <c r="BM715" s="468" t="b">
        <v>1</v>
      </c>
      <c r="BN715" s="468" t="b">
        <v>1</v>
      </c>
      <c r="BO715" s="468" t="b">
        <v>1</v>
      </c>
      <c r="BP715" s="468" t="b">
        <v>1</v>
      </c>
      <c r="BQ715" s="468" t="b">
        <v>1</v>
      </c>
      <c r="BS715" s="466"/>
    </row>
    <row r="716" spans="1:71" s="480" customFormat="1" ht="12" customHeight="1" x14ac:dyDescent="0.2">
      <c r="A716" s="496">
        <v>18608011</v>
      </c>
      <c r="B716" s="497" t="s">
        <v>3609</v>
      </c>
      <c r="C716" s="533" t="s">
        <v>2242</v>
      </c>
      <c r="D716" s="467" t="s">
        <v>1541</v>
      </c>
      <c r="E716" s="705"/>
      <c r="F716" s="533"/>
      <c r="G716" s="467"/>
      <c r="H716" s="468" t="s">
        <v>2937</v>
      </c>
      <c r="I716" s="468" t="s">
        <v>2937</v>
      </c>
      <c r="J716" s="468" t="s">
        <v>2937</v>
      </c>
      <c r="K716" s="468" t="s">
        <v>1541</v>
      </c>
      <c r="L716" s="468" t="s">
        <v>2938</v>
      </c>
      <c r="M716" s="468" t="s">
        <v>2938</v>
      </c>
      <c r="N716" s="468" t="s">
        <v>2937</v>
      </c>
      <c r="O716" s="469"/>
      <c r="P716" s="379">
        <v>350000</v>
      </c>
      <c r="Q716" s="379">
        <v>350000</v>
      </c>
      <c r="R716" s="379">
        <v>350000</v>
      </c>
      <c r="S716" s="379">
        <v>345600.85</v>
      </c>
      <c r="T716" s="379">
        <v>345600.85</v>
      </c>
      <c r="U716" s="379">
        <v>345600.85</v>
      </c>
      <c r="V716" s="379">
        <v>342133.2</v>
      </c>
      <c r="W716" s="379">
        <v>342133.2</v>
      </c>
      <c r="X716" s="379">
        <v>342133.2</v>
      </c>
      <c r="Y716" s="379">
        <v>334496.37</v>
      </c>
      <c r="Z716" s="379">
        <v>334496.37</v>
      </c>
      <c r="AA716" s="379">
        <v>334496.37</v>
      </c>
      <c r="AB716" s="379">
        <v>350000</v>
      </c>
      <c r="AC716" s="379"/>
      <c r="AD716" s="379"/>
      <c r="AE716" s="379">
        <v>343057.60500000004</v>
      </c>
      <c r="AF716" s="481"/>
      <c r="AG716" s="482"/>
      <c r="AH716" s="471"/>
      <c r="AI716" s="471"/>
      <c r="AJ716" s="471"/>
      <c r="AK716" s="472">
        <v>343057.60500000004</v>
      </c>
      <c r="AL716" s="471">
        <v>343057.60500000004</v>
      </c>
      <c r="AM716" s="473"/>
      <c r="AN716" s="471"/>
      <c r="AO716" s="474">
        <v>0</v>
      </c>
      <c r="AP716" s="475"/>
      <c r="AQ716" s="476">
        <v>350000</v>
      </c>
      <c r="AR716" s="471"/>
      <c r="AS716" s="471"/>
      <c r="AT716" s="471"/>
      <c r="AU716" s="471">
        <v>350000</v>
      </c>
      <c r="AV716" s="477">
        <v>350000</v>
      </c>
      <c r="AW716" s="471"/>
      <c r="AX716" s="471"/>
      <c r="AY716" s="473">
        <v>0</v>
      </c>
      <c r="AZ716" s="478" t="s">
        <v>2922</v>
      </c>
      <c r="BA716" s="479">
        <v>0</v>
      </c>
      <c r="BC716" s="468" t="s">
        <v>2937</v>
      </c>
      <c r="BD716" s="468" t="s">
        <v>2937</v>
      </c>
      <c r="BE716" s="468" t="s">
        <v>2937</v>
      </c>
      <c r="BF716" s="468" t="s">
        <v>1541</v>
      </c>
      <c r="BG716" s="468" t="s">
        <v>2938</v>
      </c>
      <c r="BH716" s="468" t="s">
        <v>2938</v>
      </c>
      <c r="BI716" s="468" t="s">
        <v>2937</v>
      </c>
      <c r="BK716" s="468" t="b">
        <v>1</v>
      </c>
      <c r="BL716" s="468" t="b">
        <v>1</v>
      </c>
      <c r="BM716" s="468" t="b">
        <v>1</v>
      </c>
      <c r="BN716" s="468" t="b">
        <v>1</v>
      </c>
      <c r="BO716" s="468" t="b">
        <v>1</v>
      </c>
      <c r="BP716" s="468" t="b">
        <v>1</v>
      </c>
      <c r="BQ716" s="468" t="b">
        <v>1</v>
      </c>
      <c r="BS716" s="466"/>
    </row>
    <row r="717" spans="1:71" s="480" customFormat="1" ht="12" customHeight="1" x14ac:dyDescent="0.2">
      <c r="A717" s="496">
        <v>18608012</v>
      </c>
      <c r="B717" s="497" t="s">
        <v>3610</v>
      </c>
      <c r="C717" s="533" t="s">
        <v>2243</v>
      </c>
      <c r="D717" s="467" t="s">
        <v>1541</v>
      </c>
      <c r="E717" s="705"/>
      <c r="F717" s="533"/>
      <c r="G717" s="467"/>
      <c r="H717" s="468" t="s">
        <v>2937</v>
      </c>
      <c r="I717" s="468" t="s">
        <v>2937</v>
      </c>
      <c r="J717" s="468" t="s">
        <v>2937</v>
      </c>
      <c r="K717" s="468" t="s">
        <v>1541</v>
      </c>
      <c r="L717" s="468" t="s">
        <v>2938</v>
      </c>
      <c r="M717" s="468" t="s">
        <v>2938</v>
      </c>
      <c r="N717" s="468" t="s">
        <v>2937</v>
      </c>
      <c r="O717" s="469"/>
      <c r="P717" s="379">
        <v>100000</v>
      </c>
      <c r="Q717" s="379">
        <v>100000</v>
      </c>
      <c r="R717" s="379">
        <v>100000</v>
      </c>
      <c r="S717" s="379">
        <v>100000</v>
      </c>
      <c r="T717" s="379">
        <v>100000</v>
      </c>
      <c r="U717" s="379">
        <v>100000</v>
      </c>
      <c r="V717" s="379">
        <v>75226.92</v>
      </c>
      <c r="W717" s="379">
        <v>75226.92</v>
      </c>
      <c r="X717" s="379">
        <v>75226.92</v>
      </c>
      <c r="Y717" s="379">
        <v>59900.23</v>
      </c>
      <c r="Z717" s="379">
        <v>59900.23</v>
      </c>
      <c r="AA717" s="379">
        <v>59900.23</v>
      </c>
      <c r="AB717" s="379">
        <v>100000</v>
      </c>
      <c r="AC717" s="379"/>
      <c r="AD717" s="379"/>
      <c r="AE717" s="379">
        <v>83781.787500000006</v>
      </c>
      <c r="AF717" s="481"/>
      <c r="AG717" s="482"/>
      <c r="AH717" s="471"/>
      <c r="AI717" s="471"/>
      <c r="AJ717" s="471"/>
      <c r="AK717" s="472">
        <v>83781.787500000006</v>
      </c>
      <c r="AL717" s="471">
        <v>83781.787500000006</v>
      </c>
      <c r="AM717" s="473"/>
      <c r="AN717" s="471"/>
      <c r="AO717" s="474">
        <v>0</v>
      </c>
      <c r="AP717" s="475"/>
      <c r="AQ717" s="476">
        <v>100000</v>
      </c>
      <c r="AR717" s="471"/>
      <c r="AS717" s="471"/>
      <c r="AT717" s="471"/>
      <c r="AU717" s="471">
        <v>100000</v>
      </c>
      <c r="AV717" s="477">
        <v>100000</v>
      </c>
      <c r="AW717" s="471"/>
      <c r="AX717" s="471"/>
      <c r="AY717" s="473">
        <v>0</v>
      </c>
      <c r="AZ717" s="478" t="s">
        <v>2922</v>
      </c>
      <c r="BA717" s="479">
        <v>0</v>
      </c>
      <c r="BC717" s="468" t="s">
        <v>2937</v>
      </c>
      <c r="BD717" s="468" t="s">
        <v>2937</v>
      </c>
      <c r="BE717" s="468" t="s">
        <v>2937</v>
      </c>
      <c r="BF717" s="468" t="s">
        <v>1541</v>
      </c>
      <c r="BG717" s="468" t="s">
        <v>2938</v>
      </c>
      <c r="BH717" s="468" t="s">
        <v>2938</v>
      </c>
      <c r="BI717" s="468" t="s">
        <v>2937</v>
      </c>
      <c r="BK717" s="468" t="b">
        <v>1</v>
      </c>
      <c r="BL717" s="468" t="b">
        <v>1</v>
      </c>
      <c r="BM717" s="468" t="b">
        <v>1</v>
      </c>
      <c r="BN717" s="468" t="b">
        <v>1</v>
      </c>
      <c r="BO717" s="468" t="b">
        <v>1</v>
      </c>
      <c r="BP717" s="468" t="b">
        <v>1</v>
      </c>
      <c r="BQ717" s="468" t="b">
        <v>1</v>
      </c>
      <c r="BS717" s="466"/>
    </row>
    <row r="718" spans="1:71" s="480" customFormat="1" ht="12" customHeight="1" x14ac:dyDescent="0.2">
      <c r="A718" s="496">
        <v>18608021</v>
      </c>
      <c r="B718" s="497" t="s">
        <v>3611</v>
      </c>
      <c r="C718" s="533" t="s">
        <v>2244</v>
      </c>
      <c r="D718" s="467" t="s">
        <v>1542</v>
      </c>
      <c r="E718" s="705"/>
      <c r="F718" s="533"/>
      <c r="G718" s="467"/>
      <c r="H718" s="468" t="s">
        <v>2937</v>
      </c>
      <c r="I718" s="468" t="s">
        <v>2937</v>
      </c>
      <c r="J718" s="468" t="s">
        <v>2937</v>
      </c>
      <c r="K718" s="468" t="s">
        <v>2937</v>
      </c>
      <c r="L718" s="468" t="s">
        <v>1542</v>
      </c>
      <c r="M718" s="468" t="s">
        <v>2938</v>
      </c>
      <c r="N718" s="468" t="s">
        <v>1542</v>
      </c>
      <c r="O718" s="469"/>
      <c r="P718" s="379">
        <v>0</v>
      </c>
      <c r="Q718" s="379">
        <v>0</v>
      </c>
      <c r="R718" s="379">
        <v>0</v>
      </c>
      <c r="S718" s="379">
        <v>0</v>
      </c>
      <c r="T718" s="379">
        <v>0</v>
      </c>
      <c r="U718" s="379">
        <v>0</v>
      </c>
      <c r="V718" s="379">
        <v>0</v>
      </c>
      <c r="W718" s="379">
        <v>0</v>
      </c>
      <c r="X718" s="379">
        <v>0</v>
      </c>
      <c r="Y718" s="379">
        <v>0</v>
      </c>
      <c r="Z718" s="379">
        <v>0</v>
      </c>
      <c r="AA718" s="379">
        <v>0</v>
      </c>
      <c r="AB718" s="379">
        <v>0</v>
      </c>
      <c r="AC718" s="379"/>
      <c r="AD718" s="379"/>
      <c r="AE718" s="379">
        <v>0</v>
      </c>
      <c r="AF718" s="481"/>
      <c r="AG718" s="482"/>
      <c r="AH718" s="471"/>
      <c r="AI718" s="471"/>
      <c r="AJ718" s="471"/>
      <c r="AK718" s="472"/>
      <c r="AL718" s="471">
        <v>0</v>
      </c>
      <c r="AM718" s="473">
        <v>0</v>
      </c>
      <c r="AN718" s="471"/>
      <c r="AO718" s="474">
        <v>0</v>
      </c>
      <c r="AP718" s="475"/>
      <c r="AQ718" s="476">
        <v>0</v>
      </c>
      <c r="AR718" s="471"/>
      <c r="AS718" s="471"/>
      <c r="AT718" s="471"/>
      <c r="AU718" s="471"/>
      <c r="AV718" s="477">
        <v>0</v>
      </c>
      <c r="AW718" s="471">
        <v>0</v>
      </c>
      <c r="AX718" s="471"/>
      <c r="AY718" s="473">
        <v>0</v>
      </c>
      <c r="AZ718" s="478"/>
      <c r="BA718" s="479">
        <v>0</v>
      </c>
      <c r="BC718" s="468" t="s">
        <v>2937</v>
      </c>
      <c r="BD718" s="468" t="s">
        <v>2937</v>
      </c>
      <c r="BE718" s="468" t="s">
        <v>2937</v>
      </c>
      <c r="BF718" s="468" t="s">
        <v>2937</v>
      </c>
      <c r="BG718" s="468" t="s">
        <v>1542</v>
      </c>
      <c r="BH718" s="468" t="s">
        <v>2938</v>
      </c>
      <c r="BI718" s="468" t="s">
        <v>1542</v>
      </c>
      <c r="BK718" s="468" t="b">
        <v>1</v>
      </c>
      <c r="BL718" s="468" t="b">
        <v>1</v>
      </c>
      <c r="BM718" s="468" t="b">
        <v>1</v>
      </c>
      <c r="BN718" s="468" t="b">
        <v>1</v>
      </c>
      <c r="BO718" s="468" t="b">
        <v>1</v>
      </c>
      <c r="BP718" s="468" t="b">
        <v>1</v>
      </c>
      <c r="BQ718" s="468" t="b">
        <v>1</v>
      </c>
      <c r="BS718" s="466"/>
    </row>
    <row r="719" spans="1:71" s="480" customFormat="1" ht="12" customHeight="1" x14ac:dyDescent="0.2">
      <c r="A719" s="496">
        <v>18608031</v>
      </c>
      <c r="B719" s="497" t="s">
        <v>3612</v>
      </c>
      <c r="C719" s="533" t="s">
        <v>2244</v>
      </c>
      <c r="D719" s="467" t="s">
        <v>1542</v>
      </c>
      <c r="E719" s="705"/>
      <c r="F719" s="533"/>
      <c r="G719" s="467"/>
      <c r="H719" s="468" t="s">
        <v>2937</v>
      </c>
      <c r="I719" s="468" t="s">
        <v>2937</v>
      </c>
      <c r="J719" s="468" t="s">
        <v>2937</v>
      </c>
      <c r="K719" s="468" t="s">
        <v>2937</v>
      </c>
      <c r="L719" s="468" t="s">
        <v>1542</v>
      </c>
      <c r="M719" s="468" t="s">
        <v>2938</v>
      </c>
      <c r="N719" s="468" t="s">
        <v>1542</v>
      </c>
      <c r="O719" s="469"/>
      <c r="P719" s="379">
        <v>50000</v>
      </c>
      <c r="Q719" s="379">
        <v>50000</v>
      </c>
      <c r="R719" s="379">
        <v>50000</v>
      </c>
      <c r="S719" s="379">
        <v>50000</v>
      </c>
      <c r="T719" s="379">
        <v>50000</v>
      </c>
      <c r="U719" s="379">
        <v>50000</v>
      </c>
      <c r="V719" s="379">
        <v>50000</v>
      </c>
      <c r="W719" s="379">
        <v>50000</v>
      </c>
      <c r="X719" s="379">
        <v>50000</v>
      </c>
      <c r="Y719" s="379">
        <v>50000</v>
      </c>
      <c r="Z719" s="379">
        <v>50000</v>
      </c>
      <c r="AA719" s="379">
        <v>50000</v>
      </c>
      <c r="AB719" s="379">
        <v>53000</v>
      </c>
      <c r="AC719" s="379"/>
      <c r="AD719" s="379"/>
      <c r="AE719" s="379">
        <v>50125</v>
      </c>
      <c r="AF719" s="481"/>
      <c r="AG719" s="482"/>
      <c r="AH719" s="471"/>
      <c r="AI719" s="471"/>
      <c r="AJ719" s="471"/>
      <c r="AK719" s="472"/>
      <c r="AL719" s="471">
        <v>0</v>
      </c>
      <c r="AM719" s="473">
        <v>50125</v>
      </c>
      <c r="AN719" s="471"/>
      <c r="AO719" s="474">
        <v>50125</v>
      </c>
      <c r="AP719" s="475"/>
      <c r="AQ719" s="476">
        <v>53000</v>
      </c>
      <c r="AR719" s="471"/>
      <c r="AS719" s="471"/>
      <c r="AT719" s="471"/>
      <c r="AU719" s="471"/>
      <c r="AV719" s="477">
        <v>0</v>
      </c>
      <c r="AW719" s="471">
        <v>53000</v>
      </c>
      <c r="AX719" s="471"/>
      <c r="AY719" s="473">
        <v>53000</v>
      </c>
      <c r="AZ719" s="478"/>
      <c r="BA719" s="479">
        <v>0</v>
      </c>
      <c r="BC719" s="468" t="s">
        <v>2937</v>
      </c>
      <c r="BD719" s="468" t="s">
        <v>2937</v>
      </c>
      <c r="BE719" s="468" t="s">
        <v>2937</v>
      </c>
      <c r="BF719" s="468" t="s">
        <v>2937</v>
      </c>
      <c r="BG719" s="468" t="s">
        <v>1542</v>
      </c>
      <c r="BH719" s="468" t="s">
        <v>2938</v>
      </c>
      <c r="BI719" s="468" t="s">
        <v>1542</v>
      </c>
      <c r="BK719" s="468" t="b">
        <v>1</v>
      </c>
      <c r="BL719" s="468" t="b">
        <v>1</v>
      </c>
      <c r="BM719" s="468" t="b">
        <v>1</v>
      </c>
      <c r="BN719" s="468" t="b">
        <v>1</v>
      </c>
      <c r="BO719" s="468" t="b">
        <v>1</v>
      </c>
      <c r="BP719" s="468" t="b">
        <v>1</v>
      </c>
      <c r="BQ719" s="468" t="b">
        <v>1</v>
      </c>
      <c r="BS719" s="466"/>
    </row>
    <row r="720" spans="1:71" s="480" customFormat="1" ht="12" customHeight="1" x14ac:dyDescent="0.2">
      <c r="A720" s="496">
        <v>18608041</v>
      </c>
      <c r="B720" s="497" t="s">
        <v>3613</v>
      </c>
      <c r="C720" s="533" t="s">
        <v>2245</v>
      </c>
      <c r="D720" s="467" t="s">
        <v>1542</v>
      </c>
      <c r="E720" s="705"/>
      <c r="F720" s="533"/>
      <c r="G720" s="467"/>
      <c r="H720" s="468" t="s">
        <v>2937</v>
      </c>
      <c r="I720" s="468" t="s">
        <v>2937</v>
      </c>
      <c r="J720" s="468" t="s">
        <v>2937</v>
      </c>
      <c r="K720" s="468" t="s">
        <v>2937</v>
      </c>
      <c r="L720" s="468" t="s">
        <v>1542</v>
      </c>
      <c r="M720" s="468" t="s">
        <v>2938</v>
      </c>
      <c r="N720" s="468" t="s">
        <v>1542</v>
      </c>
      <c r="O720" s="469"/>
      <c r="P720" s="379">
        <v>811130.78</v>
      </c>
      <c r="Q720" s="379">
        <v>899192.05</v>
      </c>
      <c r="R720" s="379">
        <v>883579.26</v>
      </c>
      <c r="S720" s="379">
        <v>573745.87</v>
      </c>
      <c r="T720" s="379">
        <v>564158.68000000005</v>
      </c>
      <c r="U720" s="379">
        <v>587578.79</v>
      </c>
      <c r="V720" s="379">
        <v>590929.11</v>
      </c>
      <c r="W720" s="379">
        <v>593876.16</v>
      </c>
      <c r="X720" s="379">
        <v>600047.46</v>
      </c>
      <c r="Y720" s="379">
        <v>656818.21</v>
      </c>
      <c r="Z720" s="379">
        <v>670753.55000000005</v>
      </c>
      <c r="AA720" s="379">
        <v>672933.91</v>
      </c>
      <c r="AB720" s="379">
        <v>686475.96</v>
      </c>
      <c r="AC720" s="379"/>
      <c r="AD720" s="379"/>
      <c r="AE720" s="379">
        <v>670201.36833333329</v>
      </c>
      <c r="AF720" s="481"/>
      <c r="AG720" s="482"/>
      <c r="AH720" s="471"/>
      <c r="AI720" s="471"/>
      <c r="AJ720" s="471"/>
      <c r="AK720" s="472"/>
      <c r="AL720" s="471">
        <v>0</v>
      </c>
      <c r="AM720" s="473">
        <v>670201.36833333329</v>
      </c>
      <c r="AN720" s="471"/>
      <c r="AO720" s="474">
        <v>670201.36833333329</v>
      </c>
      <c r="AP720" s="475"/>
      <c r="AQ720" s="476">
        <v>686475.96</v>
      </c>
      <c r="AR720" s="471"/>
      <c r="AS720" s="471"/>
      <c r="AT720" s="471"/>
      <c r="AU720" s="471"/>
      <c r="AV720" s="477">
        <v>0</v>
      </c>
      <c r="AW720" s="471">
        <v>686475.96</v>
      </c>
      <c r="AX720" s="471"/>
      <c r="AY720" s="473">
        <v>686475.96</v>
      </c>
      <c r="AZ720" s="478"/>
      <c r="BA720" s="479">
        <v>0</v>
      </c>
      <c r="BC720" s="468" t="s">
        <v>2937</v>
      </c>
      <c r="BD720" s="468" t="s">
        <v>2937</v>
      </c>
      <c r="BE720" s="468" t="s">
        <v>2937</v>
      </c>
      <c r="BF720" s="468" t="s">
        <v>2937</v>
      </c>
      <c r="BG720" s="468" t="s">
        <v>1542</v>
      </c>
      <c r="BH720" s="468" t="s">
        <v>2938</v>
      </c>
      <c r="BI720" s="468" t="s">
        <v>1542</v>
      </c>
      <c r="BK720" s="468" t="b">
        <v>1</v>
      </c>
      <c r="BL720" s="468" t="b">
        <v>1</v>
      </c>
      <c r="BM720" s="468" t="b">
        <v>1</v>
      </c>
      <c r="BN720" s="468" t="b">
        <v>1</v>
      </c>
      <c r="BO720" s="468" t="b">
        <v>1</v>
      </c>
      <c r="BP720" s="468" t="b">
        <v>1</v>
      </c>
      <c r="BQ720" s="468" t="b">
        <v>1</v>
      </c>
      <c r="BS720" s="466"/>
    </row>
    <row r="721" spans="1:71" s="480" customFormat="1" ht="12" customHeight="1" x14ac:dyDescent="0.2">
      <c r="A721" s="496">
        <v>18608051</v>
      </c>
      <c r="B721" s="497" t="s">
        <v>3614</v>
      </c>
      <c r="C721" s="533" t="s">
        <v>2246</v>
      </c>
      <c r="D721" s="467" t="s">
        <v>1541</v>
      </c>
      <c r="E721" s="705"/>
      <c r="F721" s="533"/>
      <c r="G721" s="467"/>
      <c r="H721" s="468" t="s">
        <v>2937</v>
      </c>
      <c r="I721" s="468" t="s">
        <v>2937</v>
      </c>
      <c r="J721" s="468" t="s">
        <v>2937</v>
      </c>
      <c r="K721" s="468" t="s">
        <v>1541</v>
      </c>
      <c r="L721" s="468" t="s">
        <v>2938</v>
      </c>
      <c r="M721" s="468" t="s">
        <v>2938</v>
      </c>
      <c r="N721" s="468" t="s">
        <v>2937</v>
      </c>
      <c r="O721" s="469"/>
      <c r="P721" s="379">
        <v>5625000</v>
      </c>
      <c r="Q721" s="379">
        <v>5625000</v>
      </c>
      <c r="R721" s="379">
        <v>5625000</v>
      </c>
      <c r="S721" s="379">
        <v>5495618.5700000003</v>
      </c>
      <c r="T721" s="379">
        <v>5495618.5700000003</v>
      </c>
      <c r="U721" s="379">
        <v>5495618.5700000003</v>
      </c>
      <c r="V721" s="379">
        <v>5458295.9100000001</v>
      </c>
      <c r="W721" s="379">
        <v>5458295.9100000001</v>
      </c>
      <c r="X721" s="379">
        <v>5458295.9100000001</v>
      </c>
      <c r="Y721" s="379">
        <v>5391609.25</v>
      </c>
      <c r="Z721" s="379">
        <v>5391609.25</v>
      </c>
      <c r="AA721" s="379">
        <v>5391609.25</v>
      </c>
      <c r="AB721" s="379">
        <v>6165000</v>
      </c>
      <c r="AC721" s="379"/>
      <c r="AD721" s="379"/>
      <c r="AE721" s="379">
        <v>5515130.9325000001</v>
      </c>
      <c r="AF721" s="481"/>
      <c r="AG721" s="482"/>
      <c r="AH721" s="471"/>
      <c r="AI721" s="471"/>
      <c r="AJ721" s="471"/>
      <c r="AK721" s="472">
        <v>5515130.9325000001</v>
      </c>
      <c r="AL721" s="471">
        <v>5515130.9325000001</v>
      </c>
      <c r="AM721" s="473"/>
      <c r="AN721" s="471"/>
      <c r="AO721" s="474">
        <v>0</v>
      </c>
      <c r="AP721" s="475"/>
      <c r="AQ721" s="476">
        <v>6165000</v>
      </c>
      <c r="AR721" s="471"/>
      <c r="AS721" s="471"/>
      <c r="AT721" s="471"/>
      <c r="AU721" s="471">
        <v>6165000</v>
      </c>
      <c r="AV721" s="477">
        <v>6165000</v>
      </c>
      <c r="AW721" s="471"/>
      <c r="AX721" s="471"/>
      <c r="AY721" s="473">
        <v>0</v>
      </c>
      <c r="AZ721" s="478" t="s">
        <v>2922</v>
      </c>
      <c r="BA721" s="479">
        <v>0</v>
      </c>
      <c r="BC721" s="468" t="s">
        <v>2937</v>
      </c>
      <c r="BD721" s="468" t="s">
        <v>2937</v>
      </c>
      <c r="BE721" s="468" t="s">
        <v>2937</v>
      </c>
      <c r="BF721" s="468" t="s">
        <v>1541</v>
      </c>
      <c r="BG721" s="468" t="s">
        <v>2938</v>
      </c>
      <c r="BH721" s="468" t="s">
        <v>2938</v>
      </c>
      <c r="BI721" s="468" t="s">
        <v>2937</v>
      </c>
      <c r="BK721" s="468" t="b">
        <v>1</v>
      </c>
      <c r="BL721" s="468" t="b">
        <v>1</v>
      </c>
      <c r="BM721" s="468" t="b">
        <v>1</v>
      </c>
      <c r="BN721" s="468" t="b">
        <v>1</v>
      </c>
      <c r="BO721" s="468" t="b">
        <v>1</v>
      </c>
      <c r="BP721" s="468" t="b">
        <v>1</v>
      </c>
      <c r="BQ721" s="468" t="b">
        <v>1</v>
      </c>
      <c r="BS721" s="466"/>
    </row>
    <row r="722" spans="1:71" s="480" customFormat="1" ht="12" customHeight="1" x14ac:dyDescent="0.2">
      <c r="A722" s="496">
        <v>18608062</v>
      </c>
      <c r="B722" s="497" t="s">
        <v>3615</v>
      </c>
      <c r="C722" s="466" t="s">
        <v>2247</v>
      </c>
      <c r="D722" s="467" t="s">
        <v>1542</v>
      </c>
      <c r="E722" s="705"/>
      <c r="F722" s="466"/>
      <c r="G722" s="467"/>
      <c r="H722" s="468" t="s">
        <v>2937</v>
      </c>
      <c r="I722" s="468" t="s">
        <v>2937</v>
      </c>
      <c r="J722" s="468" t="s">
        <v>2937</v>
      </c>
      <c r="K722" s="468" t="s">
        <v>2937</v>
      </c>
      <c r="L722" s="468" t="s">
        <v>1542</v>
      </c>
      <c r="M722" s="468" t="s">
        <v>2938</v>
      </c>
      <c r="N722" s="468" t="s">
        <v>1542</v>
      </c>
      <c r="O722" s="469"/>
      <c r="P722" s="379">
        <v>-21301771.640000001</v>
      </c>
      <c r="Q722" s="379">
        <v>-21301771.640000001</v>
      </c>
      <c r="R722" s="379">
        <v>-21301771.640000001</v>
      </c>
      <c r="S722" s="379">
        <v>-21301771.640000001</v>
      </c>
      <c r="T722" s="379">
        <v>-21301771.640000001</v>
      </c>
      <c r="U722" s="379">
        <v>-21301771.640000001</v>
      </c>
      <c r="V722" s="379">
        <v>-21301771.640000001</v>
      </c>
      <c r="W722" s="379">
        <v>-21301771.640000001</v>
      </c>
      <c r="X722" s="379">
        <v>-21316268.920000002</v>
      </c>
      <c r="Y722" s="379">
        <v>-21316268.920000002</v>
      </c>
      <c r="Z722" s="379">
        <v>-21316268.920000002</v>
      </c>
      <c r="AA722" s="379">
        <v>-21316268.920000002</v>
      </c>
      <c r="AB722" s="379">
        <v>-21316268.920000002</v>
      </c>
      <c r="AC722" s="379"/>
      <c r="AD722" s="379"/>
      <c r="AE722" s="379">
        <v>-21307208.120000008</v>
      </c>
      <c r="AF722" s="507"/>
      <c r="AG722" s="508"/>
      <c r="AH722" s="471"/>
      <c r="AI722" s="471"/>
      <c r="AJ722" s="471"/>
      <c r="AK722" s="472"/>
      <c r="AL722" s="471">
        <v>0</v>
      </c>
      <c r="AM722" s="473">
        <v>-21307208.120000008</v>
      </c>
      <c r="AN722" s="471"/>
      <c r="AO722" s="474">
        <v>-21307208.120000008</v>
      </c>
      <c r="AP722" s="475"/>
      <c r="AQ722" s="476">
        <v>-21316268.920000002</v>
      </c>
      <c r="AR722" s="471"/>
      <c r="AS722" s="471"/>
      <c r="AT722" s="471"/>
      <c r="AU722" s="471"/>
      <c r="AV722" s="477">
        <v>0</v>
      </c>
      <c r="AW722" s="471">
        <v>-21316268.920000002</v>
      </c>
      <c r="AX722" s="471"/>
      <c r="AY722" s="473">
        <v>-21316268.920000002</v>
      </c>
      <c r="AZ722" s="478"/>
      <c r="BA722" s="479">
        <v>0</v>
      </c>
      <c r="BC722" s="468" t="s">
        <v>2937</v>
      </c>
      <c r="BD722" s="468" t="s">
        <v>2937</v>
      </c>
      <c r="BE722" s="468" t="s">
        <v>2937</v>
      </c>
      <c r="BF722" s="468" t="s">
        <v>2937</v>
      </c>
      <c r="BG722" s="468" t="s">
        <v>1542</v>
      </c>
      <c r="BH722" s="468" t="s">
        <v>2938</v>
      </c>
      <c r="BI722" s="468" t="s">
        <v>1542</v>
      </c>
      <c r="BK722" s="468" t="b">
        <v>1</v>
      </c>
      <c r="BL722" s="468" t="b">
        <v>1</v>
      </c>
      <c r="BM722" s="468" t="b">
        <v>1</v>
      </c>
      <c r="BN722" s="468" t="b">
        <v>1</v>
      </c>
      <c r="BO722" s="468" t="b">
        <v>1</v>
      </c>
      <c r="BP722" s="468" t="b">
        <v>1</v>
      </c>
      <c r="BQ722" s="468" t="b">
        <v>1</v>
      </c>
      <c r="BS722" s="466"/>
    </row>
    <row r="723" spans="1:71" s="480" customFormat="1" ht="12" customHeight="1" x14ac:dyDescent="0.2">
      <c r="A723" s="496">
        <v>18608081</v>
      </c>
      <c r="B723" s="497" t="s">
        <v>3616</v>
      </c>
      <c r="C723" s="533" t="s">
        <v>2248</v>
      </c>
      <c r="D723" s="467" t="s">
        <v>1542</v>
      </c>
      <c r="E723" s="705"/>
      <c r="F723" s="533"/>
      <c r="G723" s="467"/>
      <c r="H723" s="468" t="s">
        <v>2937</v>
      </c>
      <c r="I723" s="468" t="s">
        <v>2937</v>
      </c>
      <c r="J723" s="468" t="s">
        <v>2937</v>
      </c>
      <c r="K723" s="468" t="s">
        <v>2937</v>
      </c>
      <c r="L723" s="468" t="s">
        <v>1542</v>
      </c>
      <c r="M723" s="468" t="s">
        <v>2938</v>
      </c>
      <c r="N723" s="468" t="s">
        <v>1542</v>
      </c>
      <c r="O723" s="469"/>
      <c r="P723" s="379">
        <v>10000.120000000001</v>
      </c>
      <c r="Q723" s="379">
        <v>10000.120000000001</v>
      </c>
      <c r="R723" s="379">
        <v>10000.120000000001</v>
      </c>
      <c r="S723" s="379">
        <v>10000.120000000001</v>
      </c>
      <c r="T723" s="379">
        <v>10000.120000000001</v>
      </c>
      <c r="U723" s="379">
        <v>10000.120000000001</v>
      </c>
      <c r="V723" s="379">
        <v>10000.120000000001</v>
      </c>
      <c r="W723" s="379">
        <v>10000.120000000001</v>
      </c>
      <c r="X723" s="379">
        <v>10000.120000000001</v>
      </c>
      <c r="Y723" s="379">
        <v>10000.120000000001</v>
      </c>
      <c r="Z723" s="379">
        <v>10000.120000000001</v>
      </c>
      <c r="AA723" s="379">
        <v>10000.120000000001</v>
      </c>
      <c r="AB723" s="379">
        <v>10000.120000000001</v>
      </c>
      <c r="AC723" s="379"/>
      <c r="AD723" s="379"/>
      <c r="AE723" s="379">
        <v>10000.119999999999</v>
      </c>
      <c r="AF723" s="481"/>
      <c r="AG723" s="482"/>
      <c r="AH723" s="471"/>
      <c r="AI723" s="471"/>
      <c r="AJ723" s="471"/>
      <c r="AK723" s="472"/>
      <c r="AL723" s="471">
        <v>0</v>
      </c>
      <c r="AM723" s="473">
        <v>10000.119999999999</v>
      </c>
      <c r="AN723" s="471"/>
      <c r="AO723" s="474">
        <v>10000.119999999999</v>
      </c>
      <c r="AP723" s="475"/>
      <c r="AQ723" s="476">
        <v>10000.120000000001</v>
      </c>
      <c r="AR723" s="471"/>
      <c r="AS723" s="471"/>
      <c r="AT723" s="471"/>
      <c r="AU723" s="471"/>
      <c r="AV723" s="477">
        <v>0</v>
      </c>
      <c r="AW723" s="471">
        <v>10000.120000000001</v>
      </c>
      <c r="AX723" s="471"/>
      <c r="AY723" s="473">
        <v>10000.120000000001</v>
      </c>
      <c r="AZ723" s="478"/>
      <c r="BA723" s="479">
        <v>0</v>
      </c>
      <c r="BC723" s="468" t="s">
        <v>2937</v>
      </c>
      <c r="BD723" s="468" t="s">
        <v>2937</v>
      </c>
      <c r="BE723" s="468" t="s">
        <v>2937</v>
      </c>
      <c r="BF723" s="468" t="s">
        <v>2937</v>
      </c>
      <c r="BG723" s="468" t="s">
        <v>1542</v>
      </c>
      <c r="BH723" s="468" t="s">
        <v>2938</v>
      </c>
      <c r="BI723" s="468" t="s">
        <v>1542</v>
      </c>
      <c r="BK723" s="468" t="b">
        <v>1</v>
      </c>
      <c r="BL723" s="468" t="b">
        <v>1</v>
      </c>
      <c r="BM723" s="468" t="b">
        <v>1</v>
      </c>
      <c r="BN723" s="468" t="b">
        <v>1</v>
      </c>
      <c r="BO723" s="468" t="b">
        <v>1</v>
      </c>
      <c r="BP723" s="468" t="b">
        <v>1</v>
      </c>
      <c r="BQ723" s="468" t="b">
        <v>1</v>
      </c>
      <c r="BS723" s="466"/>
    </row>
    <row r="724" spans="1:71" s="480" customFormat="1" ht="12" customHeight="1" x14ac:dyDescent="0.2">
      <c r="A724" s="496">
        <v>18608112</v>
      </c>
      <c r="B724" s="497" t="s">
        <v>3617</v>
      </c>
      <c r="C724" s="466" t="s">
        <v>2249</v>
      </c>
      <c r="D724" s="467" t="s">
        <v>1542</v>
      </c>
      <c r="E724" s="705"/>
      <c r="F724" s="466"/>
      <c r="G724" s="467"/>
      <c r="H724" s="468" t="s">
        <v>2937</v>
      </c>
      <c r="I724" s="468" t="s">
        <v>2937</v>
      </c>
      <c r="J724" s="468" t="s">
        <v>2937</v>
      </c>
      <c r="K724" s="468" t="s">
        <v>2937</v>
      </c>
      <c r="L724" s="468" t="s">
        <v>1542</v>
      </c>
      <c r="M724" s="468" t="s">
        <v>2938</v>
      </c>
      <c r="N724" s="468" t="s">
        <v>1542</v>
      </c>
      <c r="O724" s="469"/>
      <c r="P724" s="379">
        <v>467714.99</v>
      </c>
      <c r="Q724" s="379">
        <v>502506.3</v>
      </c>
      <c r="R724" s="379">
        <v>526517.6</v>
      </c>
      <c r="S724" s="379">
        <v>549236.80000000005</v>
      </c>
      <c r="T724" s="379">
        <v>576257.9</v>
      </c>
      <c r="U724" s="379">
        <v>601462.43000000005</v>
      </c>
      <c r="V724" s="379">
        <v>627856.05000000005</v>
      </c>
      <c r="W724" s="379">
        <v>678259.07</v>
      </c>
      <c r="X724" s="379">
        <v>702645.23</v>
      </c>
      <c r="Y724" s="379">
        <v>711469.4</v>
      </c>
      <c r="Z724" s="379">
        <v>735570.98</v>
      </c>
      <c r="AA724" s="379">
        <v>761300.29</v>
      </c>
      <c r="AB724" s="379">
        <v>803658.59</v>
      </c>
      <c r="AC724" s="379"/>
      <c r="AD724" s="379"/>
      <c r="AE724" s="379">
        <v>634064.06999999995</v>
      </c>
      <c r="AF724" s="507"/>
      <c r="AG724" s="508"/>
      <c r="AH724" s="471"/>
      <c r="AI724" s="471"/>
      <c r="AJ724" s="471"/>
      <c r="AK724" s="472"/>
      <c r="AL724" s="471">
        <v>0</v>
      </c>
      <c r="AM724" s="473">
        <v>634064.06999999995</v>
      </c>
      <c r="AN724" s="471"/>
      <c r="AO724" s="474">
        <v>634064.06999999995</v>
      </c>
      <c r="AP724" s="475"/>
      <c r="AQ724" s="476">
        <v>803658.59</v>
      </c>
      <c r="AR724" s="471"/>
      <c r="AS724" s="471"/>
      <c r="AT724" s="471"/>
      <c r="AU724" s="471"/>
      <c r="AV724" s="477">
        <v>0</v>
      </c>
      <c r="AW724" s="471">
        <v>803658.59</v>
      </c>
      <c r="AX724" s="471"/>
      <c r="AY724" s="473">
        <v>803658.59</v>
      </c>
      <c r="AZ724" s="478"/>
      <c r="BA724" s="479">
        <v>0</v>
      </c>
      <c r="BC724" s="468" t="s">
        <v>2937</v>
      </c>
      <c r="BD724" s="468" t="s">
        <v>2937</v>
      </c>
      <c r="BE724" s="468" t="s">
        <v>2937</v>
      </c>
      <c r="BF724" s="468" t="s">
        <v>2937</v>
      </c>
      <c r="BG724" s="468" t="s">
        <v>1542</v>
      </c>
      <c r="BH724" s="468" t="s">
        <v>2938</v>
      </c>
      <c r="BI724" s="468" t="s">
        <v>1542</v>
      </c>
      <c r="BK724" s="468" t="b">
        <v>1</v>
      </c>
      <c r="BL724" s="468" t="b">
        <v>1</v>
      </c>
      <c r="BM724" s="468" t="b">
        <v>1</v>
      </c>
      <c r="BN724" s="468" t="b">
        <v>1</v>
      </c>
      <c r="BO724" s="468" t="b">
        <v>1</v>
      </c>
      <c r="BP724" s="468" t="b">
        <v>1</v>
      </c>
      <c r="BQ724" s="468" t="b">
        <v>1</v>
      </c>
      <c r="BS724" s="466"/>
    </row>
    <row r="725" spans="1:71" s="480" customFormat="1" ht="12" customHeight="1" x14ac:dyDescent="0.2">
      <c r="A725" s="496">
        <v>18608111</v>
      </c>
      <c r="B725" s="497" t="s">
        <v>3618</v>
      </c>
      <c r="C725" s="533" t="s">
        <v>2250</v>
      </c>
      <c r="D725" s="467" t="s">
        <v>1541</v>
      </c>
      <c r="E725" s="705"/>
      <c r="F725" s="533"/>
      <c r="G725" s="467"/>
      <c r="H725" s="468" t="s">
        <v>2937</v>
      </c>
      <c r="I725" s="468" t="s">
        <v>2937</v>
      </c>
      <c r="J725" s="468" t="s">
        <v>2937</v>
      </c>
      <c r="K725" s="468" t="s">
        <v>1541</v>
      </c>
      <c r="L725" s="468" t="s">
        <v>2938</v>
      </c>
      <c r="M725" s="468" t="s">
        <v>2938</v>
      </c>
      <c r="N725" s="468" t="s">
        <v>2937</v>
      </c>
      <c r="O725" s="469"/>
      <c r="P725" s="379">
        <v>250000</v>
      </c>
      <c r="Q725" s="379">
        <v>250000</v>
      </c>
      <c r="R725" s="379">
        <v>250000</v>
      </c>
      <c r="S725" s="379">
        <v>250000</v>
      </c>
      <c r="T725" s="379">
        <v>250000</v>
      </c>
      <c r="U725" s="379">
        <v>250000</v>
      </c>
      <c r="V725" s="379">
        <v>250000</v>
      </c>
      <c r="W725" s="379">
        <v>250000</v>
      </c>
      <c r="X725" s="379">
        <v>250000</v>
      </c>
      <c r="Y725" s="379">
        <v>250000</v>
      </c>
      <c r="Z725" s="379">
        <v>250000</v>
      </c>
      <c r="AA725" s="379">
        <v>250000</v>
      </c>
      <c r="AB725" s="379">
        <v>267000</v>
      </c>
      <c r="AC725" s="379"/>
      <c r="AD725" s="379"/>
      <c r="AE725" s="379">
        <v>250708.33333333334</v>
      </c>
      <c r="AF725" s="481"/>
      <c r="AG725" s="482"/>
      <c r="AH725" s="471"/>
      <c r="AI725" s="471"/>
      <c r="AJ725" s="471"/>
      <c r="AK725" s="472">
        <v>250708.33333333334</v>
      </c>
      <c r="AL725" s="471">
        <v>250708.33333333334</v>
      </c>
      <c r="AM725" s="473"/>
      <c r="AN725" s="471"/>
      <c r="AO725" s="474">
        <v>0</v>
      </c>
      <c r="AP725" s="475"/>
      <c r="AQ725" s="476">
        <v>267000</v>
      </c>
      <c r="AR725" s="471"/>
      <c r="AS725" s="471"/>
      <c r="AT725" s="471"/>
      <c r="AU725" s="471">
        <v>267000</v>
      </c>
      <c r="AV725" s="477">
        <v>267000</v>
      </c>
      <c r="AW725" s="471"/>
      <c r="AX725" s="471"/>
      <c r="AY725" s="473">
        <v>0</v>
      </c>
      <c r="AZ725" s="478" t="s">
        <v>2922</v>
      </c>
      <c r="BA725" s="479">
        <v>0</v>
      </c>
      <c r="BC725" s="468" t="s">
        <v>2937</v>
      </c>
      <c r="BD725" s="468" t="s">
        <v>2937</v>
      </c>
      <c r="BE725" s="468" t="s">
        <v>2937</v>
      </c>
      <c r="BF725" s="468" t="s">
        <v>1541</v>
      </c>
      <c r="BG725" s="468" t="s">
        <v>2938</v>
      </c>
      <c r="BH725" s="468" t="s">
        <v>2938</v>
      </c>
      <c r="BI725" s="468" t="s">
        <v>2937</v>
      </c>
      <c r="BK725" s="468" t="b">
        <v>1</v>
      </c>
      <c r="BL725" s="468" t="b">
        <v>1</v>
      </c>
      <c r="BM725" s="468" t="b">
        <v>1</v>
      </c>
      <c r="BN725" s="468" t="b">
        <v>1</v>
      </c>
      <c r="BO725" s="468" t="b">
        <v>1</v>
      </c>
      <c r="BP725" s="468" t="b">
        <v>1</v>
      </c>
      <c r="BQ725" s="468" t="b">
        <v>1</v>
      </c>
      <c r="BS725" s="466"/>
    </row>
    <row r="726" spans="1:71" s="480" customFormat="1" ht="12" customHeight="1" x14ac:dyDescent="0.2">
      <c r="A726" s="496">
        <v>18608141</v>
      </c>
      <c r="B726" s="497" t="s">
        <v>3619</v>
      </c>
      <c r="C726" s="533" t="s">
        <v>2251</v>
      </c>
      <c r="D726" s="467" t="s">
        <v>1542</v>
      </c>
      <c r="E726" s="705"/>
      <c r="F726" s="533"/>
      <c r="G726" s="467"/>
      <c r="H726" s="468" t="s">
        <v>2937</v>
      </c>
      <c r="I726" s="468" t="s">
        <v>2937</v>
      </c>
      <c r="J726" s="468" t="s">
        <v>2937</v>
      </c>
      <c r="K726" s="468" t="s">
        <v>2937</v>
      </c>
      <c r="L726" s="468" t="s">
        <v>1542</v>
      </c>
      <c r="M726" s="468" t="s">
        <v>2938</v>
      </c>
      <c r="N726" s="468" t="s">
        <v>1542</v>
      </c>
      <c r="O726" s="469"/>
      <c r="P726" s="379">
        <v>1543.5</v>
      </c>
      <c r="Q726" s="379">
        <v>1543.5</v>
      </c>
      <c r="R726" s="379">
        <v>1543.5</v>
      </c>
      <c r="S726" s="379">
        <v>1543.5</v>
      </c>
      <c r="T726" s="379">
        <v>1543.5</v>
      </c>
      <c r="U726" s="379">
        <v>1543.5</v>
      </c>
      <c r="V726" s="379">
        <v>1543.5</v>
      </c>
      <c r="W726" s="379">
        <v>1543.5</v>
      </c>
      <c r="X726" s="379">
        <v>1543.5</v>
      </c>
      <c r="Y726" s="379">
        <v>1543.5</v>
      </c>
      <c r="Z726" s="379">
        <v>1543.5</v>
      </c>
      <c r="AA726" s="379">
        <v>1543.5</v>
      </c>
      <c r="AB726" s="379">
        <v>1543.5</v>
      </c>
      <c r="AC726" s="379"/>
      <c r="AD726" s="379"/>
      <c r="AE726" s="379">
        <v>1543.5</v>
      </c>
      <c r="AF726" s="481"/>
      <c r="AG726" s="482"/>
      <c r="AH726" s="471"/>
      <c r="AI726" s="471"/>
      <c r="AJ726" s="471"/>
      <c r="AK726" s="472"/>
      <c r="AL726" s="471">
        <v>0</v>
      </c>
      <c r="AM726" s="473">
        <v>1543.5</v>
      </c>
      <c r="AN726" s="471"/>
      <c r="AO726" s="474">
        <v>1543.5</v>
      </c>
      <c r="AP726" s="475"/>
      <c r="AQ726" s="476">
        <v>1543.5</v>
      </c>
      <c r="AR726" s="471"/>
      <c r="AS726" s="471"/>
      <c r="AT726" s="471"/>
      <c r="AU726" s="471"/>
      <c r="AV726" s="477">
        <v>0</v>
      </c>
      <c r="AW726" s="471">
        <v>1543.5</v>
      </c>
      <c r="AX726" s="471"/>
      <c r="AY726" s="473">
        <v>1543.5</v>
      </c>
      <c r="AZ726" s="478"/>
      <c r="BA726" s="479">
        <v>0</v>
      </c>
      <c r="BC726" s="468" t="s">
        <v>2937</v>
      </c>
      <c r="BD726" s="468" t="s">
        <v>2937</v>
      </c>
      <c r="BE726" s="468" t="s">
        <v>2937</v>
      </c>
      <c r="BF726" s="468" t="s">
        <v>2937</v>
      </c>
      <c r="BG726" s="468" t="s">
        <v>1542</v>
      </c>
      <c r="BH726" s="468" t="s">
        <v>2938</v>
      </c>
      <c r="BI726" s="468" t="s">
        <v>1542</v>
      </c>
      <c r="BK726" s="468" t="b">
        <v>1</v>
      </c>
      <c r="BL726" s="468" t="b">
        <v>1</v>
      </c>
      <c r="BM726" s="468" t="b">
        <v>1</v>
      </c>
      <c r="BN726" s="468" t="b">
        <v>1</v>
      </c>
      <c r="BO726" s="468" t="b">
        <v>1</v>
      </c>
      <c r="BP726" s="468" t="b">
        <v>1</v>
      </c>
      <c r="BQ726" s="468" t="b">
        <v>1</v>
      </c>
      <c r="BS726" s="466"/>
    </row>
    <row r="727" spans="1:71" s="480" customFormat="1" ht="12" customHeight="1" x14ac:dyDescent="0.2">
      <c r="A727" s="496">
        <v>18608151</v>
      </c>
      <c r="B727" s="497" t="s">
        <v>3620</v>
      </c>
      <c r="C727" s="466" t="s">
        <v>2252</v>
      </c>
      <c r="D727" s="467" t="s">
        <v>1541</v>
      </c>
      <c r="E727" s="705"/>
      <c r="F727" s="466"/>
      <c r="G727" s="467"/>
      <c r="H727" s="468" t="s">
        <v>2937</v>
      </c>
      <c r="I727" s="468" t="s">
        <v>2937</v>
      </c>
      <c r="J727" s="468" t="s">
        <v>2937</v>
      </c>
      <c r="K727" s="468" t="s">
        <v>1541</v>
      </c>
      <c r="L727" s="468" t="s">
        <v>2938</v>
      </c>
      <c r="M727" s="468" t="s">
        <v>2938</v>
      </c>
      <c r="N727" s="468" t="s">
        <v>2937</v>
      </c>
      <c r="O727" s="469"/>
      <c r="P727" s="379">
        <v>75000</v>
      </c>
      <c r="Q727" s="379">
        <v>75000</v>
      </c>
      <c r="R727" s="379">
        <v>75000</v>
      </c>
      <c r="S727" s="379">
        <v>75000</v>
      </c>
      <c r="T727" s="379">
        <v>75000</v>
      </c>
      <c r="U727" s="379">
        <v>75000</v>
      </c>
      <c r="V727" s="379">
        <v>75000</v>
      </c>
      <c r="W727" s="379">
        <v>75000</v>
      </c>
      <c r="X727" s="379">
        <v>75000</v>
      </c>
      <c r="Y727" s="379">
        <v>75000</v>
      </c>
      <c r="Z727" s="379">
        <v>75000</v>
      </c>
      <c r="AA727" s="379">
        <v>75000</v>
      </c>
      <c r="AB727" s="379">
        <v>80000</v>
      </c>
      <c r="AC727" s="379"/>
      <c r="AD727" s="379"/>
      <c r="AE727" s="379">
        <v>75208.333333333328</v>
      </c>
      <c r="AF727" s="481"/>
      <c r="AG727" s="482"/>
      <c r="AH727" s="471"/>
      <c r="AI727" s="471"/>
      <c r="AJ727" s="471"/>
      <c r="AK727" s="472">
        <v>75208.333333333328</v>
      </c>
      <c r="AL727" s="471">
        <v>75208.333333333328</v>
      </c>
      <c r="AM727" s="473"/>
      <c r="AN727" s="471"/>
      <c r="AO727" s="474">
        <v>0</v>
      </c>
      <c r="AP727" s="475"/>
      <c r="AQ727" s="476">
        <v>80000</v>
      </c>
      <c r="AR727" s="471"/>
      <c r="AS727" s="471"/>
      <c r="AT727" s="471"/>
      <c r="AU727" s="471">
        <v>80000</v>
      </c>
      <c r="AV727" s="477">
        <v>80000</v>
      </c>
      <c r="AW727" s="471"/>
      <c r="AX727" s="471"/>
      <c r="AY727" s="473">
        <v>0</v>
      </c>
      <c r="AZ727" s="478" t="s">
        <v>2922</v>
      </c>
      <c r="BA727" s="479">
        <v>0</v>
      </c>
      <c r="BC727" s="468" t="s">
        <v>2937</v>
      </c>
      <c r="BD727" s="468" t="s">
        <v>2937</v>
      </c>
      <c r="BE727" s="468" t="s">
        <v>2937</v>
      </c>
      <c r="BF727" s="468" t="s">
        <v>1541</v>
      </c>
      <c r="BG727" s="468" t="s">
        <v>2938</v>
      </c>
      <c r="BH727" s="468" t="s">
        <v>2938</v>
      </c>
      <c r="BI727" s="468" t="s">
        <v>2937</v>
      </c>
      <c r="BK727" s="468" t="b">
        <v>1</v>
      </c>
      <c r="BL727" s="468" t="b">
        <v>1</v>
      </c>
      <c r="BM727" s="468" t="b">
        <v>1</v>
      </c>
      <c r="BN727" s="468" t="b">
        <v>1</v>
      </c>
      <c r="BO727" s="468" t="b">
        <v>1</v>
      </c>
      <c r="BP727" s="468" t="b">
        <v>1</v>
      </c>
      <c r="BQ727" s="468" t="b">
        <v>1</v>
      </c>
      <c r="BS727" s="466"/>
    </row>
    <row r="728" spans="1:71" s="480" customFormat="1" ht="12" customHeight="1" x14ac:dyDescent="0.2">
      <c r="A728" s="496">
        <v>18608171</v>
      </c>
      <c r="B728" s="497" t="s">
        <v>3621</v>
      </c>
      <c r="C728" s="466" t="s">
        <v>2253</v>
      </c>
      <c r="D728" s="467" t="s">
        <v>1542</v>
      </c>
      <c r="E728" s="705"/>
      <c r="F728" s="466"/>
      <c r="G728" s="467"/>
      <c r="H728" s="468" t="s">
        <v>2937</v>
      </c>
      <c r="I728" s="468" t="s">
        <v>2937</v>
      </c>
      <c r="J728" s="468" t="s">
        <v>2937</v>
      </c>
      <c r="K728" s="468" t="s">
        <v>2937</v>
      </c>
      <c r="L728" s="468" t="s">
        <v>1542</v>
      </c>
      <c r="M728" s="468" t="s">
        <v>2938</v>
      </c>
      <c r="N728" s="468" t="s">
        <v>1542</v>
      </c>
      <c r="O728" s="469"/>
      <c r="P728" s="379">
        <v>0</v>
      </c>
      <c r="Q728" s="379">
        <v>0</v>
      </c>
      <c r="R728" s="379">
        <v>0</v>
      </c>
      <c r="S728" s="379">
        <v>0</v>
      </c>
      <c r="T728" s="379">
        <v>0</v>
      </c>
      <c r="U728" s="379">
        <v>0</v>
      </c>
      <c r="V728" s="379">
        <v>0</v>
      </c>
      <c r="W728" s="379">
        <v>0</v>
      </c>
      <c r="X728" s="379">
        <v>0</v>
      </c>
      <c r="Y728" s="379">
        <v>0</v>
      </c>
      <c r="Z728" s="379">
        <v>0</v>
      </c>
      <c r="AA728" s="379">
        <v>0</v>
      </c>
      <c r="AB728" s="379">
        <v>0</v>
      </c>
      <c r="AC728" s="379"/>
      <c r="AD728" s="379"/>
      <c r="AE728" s="379">
        <v>0</v>
      </c>
      <c r="AF728" s="481"/>
      <c r="AG728" s="482"/>
      <c r="AH728" s="471"/>
      <c r="AI728" s="471"/>
      <c r="AJ728" s="471"/>
      <c r="AK728" s="472"/>
      <c r="AL728" s="471">
        <v>0</v>
      </c>
      <c r="AM728" s="473">
        <v>0</v>
      </c>
      <c r="AN728" s="471"/>
      <c r="AO728" s="474">
        <v>0</v>
      </c>
      <c r="AP728" s="475"/>
      <c r="AQ728" s="476">
        <v>0</v>
      </c>
      <c r="AR728" s="471"/>
      <c r="AS728" s="471"/>
      <c r="AT728" s="471"/>
      <c r="AU728" s="471"/>
      <c r="AV728" s="477">
        <v>0</v>
      </c>
      <c r="AW728" s="471">
        <v>0</v>
      </c>
      <c r="AX728" s="471"/>
      <c r="AY728" s="473">
        <v>0</v>
      </c>
      <c r="AZ728" s="478"/>
      <c r="BA728" s="479">
        <v>0</v>
      </c>
      <c r="BC728" s="468" t="s">
        <v>2937</v>
      </c>
      <c r="BD728" s="468" t="s">
        <v>2937</v>
      </c>
      <c r="BE728" s="468" t="s">
        <v>2937</v>
      </c>
      <c r="BF728" s="468" t="s">
        <v>2937</v>
      </c>
      <c r="BG728" s="468" t="s">
        <v>1542</v>
      </c>
      <c r="BH728" s="468" t="s">
        <v>2938</v>
      </c>
      <c r="BI728" s="468" t="s">
        <v>1542</v>
      </c>
      <c r="BK728" s="468" t="b">
        <v>1</v>
      </c>
      <c r="BL728" s="468" t="b">
        <v>1</v>
      </c>
      <c r="BM728" s="468" t="b">
        <v>1</v>
      </c>
      <c r="BN728" s="468" t="b">
        <v>1</v>
      </c>
      <c r="BO728" s="468" t="b">
        <v>1</v>
      </c>
      <c r="BP728" s="468" t="b">
        <v>1</v>
      </c>
      <c r="BQ728" s="468" t="b">
        <v>1</v>
      </c>
      <c r="BS728" s="466"/>
    </row>
    <row r="729" spans="1:71" s="480" customFormat="1" ht="12" customHeight="1" x14ac:dyDescent="0.2">
      <c r="A729" s="496">
        <v>18608181</v>
      </c>
      <c r="B729" s="497" t="s">
        <v>3622</v>
      </c>
      <c r="C729" s="466" t="s">
        <v>2254</v>
      </c>
      <c r="D729" s="467" t="s">
        <v>1541</v>
      </c>
      <c r="E729" s="705"/>
      <c r="F729" s="466"/>
      <c r="G729" s="467"/>
      <c r="H729" s="468" t="s">
        <v>2937</v>
      </c>
      <c r="I729" s="468" t="s">
        <v>2937</v>
      </c>
      <c r="J729" s="468" t="s">
        <v>2937</v>
      </c>
      <c r="K729" s="468" t="s">
        <v>1541</v>
      </c>
      <c r="L729" s="468" t="s">
        <v>2938</v>
      </c>
      <c r="M729" s="468" t="s">
        <v>2938</v>
      </c>
      <c r="N729" s="468" t="s">
        <v>2937</v>
      </c>
      <c r="O729" s="469"/>
      <c r="P729" s="379">
        <v>50000</v>
      </c>
      <c r="Q729" s="379">
        <v>50000</v>
      </c>
      <c r="R729" s="379">
        <v>50000</v>
      </c>
      <c r="S729" s="379">
        <v>50000</v>
      </c>
      <c r="T729" s="379">
        <v>50000</v>
      </c>
      <c r="U729" s="379">
        <v>50000</v>
      </c>
      <c r="V729" s="379">
        <v>50000</v>
      </c>
      <c r="W729" s="379">
        <v>50000</v>
      </c>
      <c r="X729" s="379">
        <v>50000</v>
      </c>
      <c r="Y729" s="379">
        <v>50000</v>
      </c>
      <c r="Z729" s="379">
        <v>50000</v>
      </c>
      <c r="AA729" s="379">
        <v>50000</v>
      </c>
      <c r="AB729" s="379">
        <v>53000</v>
      </c>
      <c r="AC729" s="379"/>
      <c r="AD729" s="379"/>
      <c r="AE729" s="379">
        <v>50125</v>
      </c>
      <c r="AF729" s="481"/>
      <c r="AG729" s="482"/>
      <c r="AH729" s="471"/>
      <c r="AI729" s="471"/>
      <c r="AJ729" s="471"/>
      <c r="AK729" s="472">
        <v>50125</v>
      </c>
      <c r="AL729" s="471">
        <v>50125</v>
      </c>
      <c r="AM729" s="473"/>
      <c r="AN729" s="471"/>
      <c r="AO729" s="474">
        <v>0</v>
      </c>
      <c r="AP729" s="475"/>
      <c r="AQ729" s="476">
        <v>53000</v>
      </c>
      <c r="AR729" s="471"/>
      <c r="AS729" s="471"/>
      <c r="AT729" s="471"/>
      <c r="AU729" s="471">
        <v>53000</v>
      </c>
      <c r="AV729" s="477">
        <v>53000</v>
      </c>
      <c r="AW729" s="471"/>
      <c r="AX729" s="471"/>
      <c r="AY729" s="473">
        <v>0</v>
      </c>
      <c r="AZ729" s="478" t="s">
        <v>2922</v>
      </c>
      <c r="BA729" s="479">
        <v>0</v>
      </c>
      <c r="BC729" s="468" t="s">
        <v>2937</v>
      </c>
      <c r="BD729" s="468" t="s">
        <v>2937</v>
      </c>
      <c r="BE729" s="468" t="s">
        <v>2937</v>
      </c>
      <c r="BF729" s="468" t="s">
        <v>1541</v>
      </c>
      <c r="BG729" s="468" t="s">
        <v>2938</v>
      </c>
      <c r="BH729" s="468" t="s">
        <v>2938</v>
      </c>
      <c r="BI729" s="468" t="s">
        <v>2937</v>
      </c>
      <c r="BK729" s="468" t="b">
        <v>1</v>
      </c>
      <c r="BL729" s="468" t="b">
        <v>1</v>
      </c>
      <c r="BM729" s="468" t="b">
        <v>1</v>
      </c>
      <c r="BN729" s="468" t="b">
        <v>1</v>
      </c>
      <c r="BO729" s="468" t="b">
        <v>1</v>
      </c>
      <c r="BP729" s="468" t="b">
        <v>1</v>
      </c>
      <c r="BQ729" s="468" t="b">
        <v>1</v>
      </c>
      <c r="BS729" s="466"/>
    </row>
    <row r="730" spans="1:71" s="480" customFormat="1" ht="12" customHeight="1" x14ac:dyDescent="0.2">
      <c r="A730" s="496">
        <v>18608191</v>
      </c>
      <c r="B730" s="497" t="s">
        <v>3623</v>
      </c>
      <c r="C730" s="466" t="s">
        <v>2255</v>
      </c>
      <c r="D730" s="467" t="s">
        <v>1542</v>
      </c>
      <c r="E730" s="705"/>
      <c r="F730" s="466"/>
      <c r="G730" s="467"/>
      <c r="H730" s="468" t="s">
        <v>2937</v>
      </c>
      <c r="I730" s="468" t="s">
        <v>2937</v>
      </c>
      <c r="J730" s="468" t="s">
        <v>2937</v>
      </c>
      <c r="K730" s="468" t="s">
        <v>2937</v>
      </c>
      <c r="L730" s="468" t="s">
        <v>1542</v>
      </c>
      <c r="M730" s="468" t="s">
        <v>2938</v>
      </c>
      <c r="N730" s="468" t="s">
        <v>1542</v>
      </c>
      <c r="O730" s="469"/>
      <c r="P730" s="379">
        <v>0</v>
      </c>
      <c r="Q730" s="379">
        <v>0</v>
      </c>
      <c r="R730" s="379">
        <v>0</v>
      </c>
      <c r="S730" s="379">
        <v>0</v>
      </c>
      <c r="T730" s="379">
        <v>0</v>
      </c>
      <c r="U730" s="379">
        <v>0</v>
      </c>
      <c r="V730" s="379">
        <v>0</v>
      </c>
      <c r="W730" s="379">
        <v>0</v>
      </c>
      <c r="X730" s="379">
        <v>0</v>
      </c>
      <c r="Y730" s="379">
        <v>0</v>
      </c>
      <c r="Z730" s="379">
        <v>0</v>
      </c>
      <c r="AA730" s="379">
        <v>0</v>
      </c>
      <c r="AB730" s="379">
        <v>0</v>
      </c>
      <c r="AC730" s="379"/>
      <c r="AD730" s="379"/>
      <c r="AE730" s="379">
        <v>0</v>
      </c>
      <c r="AF730" s="481"/>
      <c r="AG730" s="482"/>
      <c r="AH730" s="471"/>
      <c r="AI730" s="471"/>
      <c r="AJ730" s="471"/>
      <c r="AK730" s="472"/>
      <c r="AL730" s="471">
        <v>0</v>
      </c>
      <c r="AM730" s="473">
        <v>0</v>
      </c>
      <c r="AN730" s="471"/>
      <c r="AO730" s="474">
        <v>0</v>
      </c>
      <c r="AP730" s="475"/>
      <c r="AQ730" s="476">
        <v>0</v>
      </c>
      <c r="AR730" s="471"/>
      <c r="AS730" s="471"/>
      <c r="AT730" s="471"/>
      <c r="AU730" s="471"/>
      <c r="AV730" s="477">
        <v>0</v>
      </c>
      <c r="AW730" s="471">
        <v>0</v>
      </c>
      <c r="AX730" s="471"/>
      <c r="AY730" s="473">
        <v>0</v>
      </c>
      <c r="AZ730" s="478"/>
      <c r="BA730" s="479">
        <v>0</v>
      </c>
      <c r="BC730" s="468" t="s">
        <v>2937</v>
      </c>
      <c r="BD730" s="468" t="s">
        <v>2937</v>
      </c>
      <c r="BE730" s="468" t="s">
        <v>2937</v>
      </c>
      <c r="BF730" s="468" t="s">
        <v>2937</v>
      </c>
      <c r="BG730" s="468" t="s">
        <v>1542</v>
      </c>
      <c r="BH730" s="468" t="s">
        <v>2938</v>
      </c>
      <c r="BI730" s="468" t="s">
        <v>1542</v>
      </c>
      <c r="BK730" s="468" t="b">
        <v>1</v>
      </c>
      <c r="BL730" s="468" t="b">
        <v>1</v>
      </c>
      <c r="BM730" s="468" t="b">
        <v>1</v>
      </c>
      <c r="BN730" s="468" t="b">
        <v>1</v>
      </c>
      <c r="BO730" s="468" t="b">
        <v>1</v>
      </c>
      <c r="BP730" s="468" t="b">
        <v>1</v>
      </c>
      <c r="BQ730" s="468" t="b">
        <v>1</v>
      </c>
      <c r="BS730" s="466"/>
    </row>
    <row r="731" spans="1:71" s="480" customFormat="1" ht="12" customHeight="1" x14ac:dyDescent="0.2">
      <c r="A731" s="496">
        <v>18608211</v>
      </c>
      <c r="B731" s="497" t="s">
        <v>3624</v>
      </c>
      <c r="C731" s="466" t="s">
        <v>2256</v>
      </c>
      <c r="D731" s="467" t="s">
        <v>1542</v>
      </c>
      <c r="E731" s="705"/>
      <c r="F731" s="466"/>
      <c r="G731" s="467"/>
      <c r="H731" s="468" t="s">
        <v>2937</v>
      </c>
      <c r="I731" s="468" t="s">
        <v>2937</v>
      </c>
      <c r="J731" s="468" t="s">
        <v>2937</v>
      </c>
      <c r="K731" s="468" t="s">
        <v>2937</v>
      </c>
      <c r="L731" s="468" t="s">
        <v>1542</v>
      </c>
      <c r="M731" s="468" t="s">
        <v>2938</v>
      </c>
      <c r="N731" s="468" t="s">
        <v>1542</v>
      </c>
      <c r="O731" s="469"/>
      <c r="P731" s="379">
        <v>0</v>
      </c>
      <c r="Q731" s="379">
        <v>0</v>
      </c>
      <c r="R731" s="379">
        <v>0</v>
      </c>
      <c r="S731" s="379">
        <v>0</v>
      </c>
      <c r="T731" s="379">
        <v>0</v>
      </c>
      <c r="U731" s="379">
        <v>0</v>
      </c>
      <c r="V731" s="379">
        <v>0</v>
      </c>
      <c r="W731" s="379">
        <v>0</v>
      </c>
      <c r="X731" s="379">
        <v>0</v>
      </c>
      <c r="Y731" s="379">
        <v>0</v>
      </c>
      <c r="Z731" s="379">
        <v>0</v>
      </c>
      <c r="AA731" s="379">
        <v>0</v>
      </c>
      <c r="AB731" s="379">
        <v>0</v>
      </c>
      <c r="AC731" s="379"/>
      <c r="AD731" s="379"/>
      <c r="AE731" s="379">
        <v>0</v>
      </c>
      <c r="AF731" s="481"/>
      <c r="AG731" s="482"/>
      <c r="AH731" s="471"/>
      <c r="AI731" s="471"/>
      <c r="AJ731" s="471"/>
      <c r="AK731" s="472"/>
      <c r="AL731" s="471">
        <v>0</v>
      </c>
      <c r="AM731" s="473">
        <v>0</v>
      </c>
      <c r="AN731" s="471"/>
      <c r="AO731" s="474">
        <v>0</v>
      </c>
      <c r="AP731" s="475"/>
      <c r="AQ731" s="476">
        <v>0</v>
      </c>
      <c r="AR731" s="471"/>
      <c r="AS731" s="471"/>
      <c r="AT731" s="471"/>
      <c r="AU731" s="471"/>
      <c r="AV731" s="477">
        <v>0</v>
      </c>
      <c r="AW731" s="471">
        <v>0</v>
      </c>
      <c r="AX731" s="471"/>
      <c r="AY731" s="473">
        <v>0</v>
      </c>
      <c r="AZ731" s="478"/>
      <c r="BA731" s="479">
        <v>0</v>
      </c>
      <c r="BC731" s="468" t="s">
        <v>2937</v>
      </c>
      <c r="BD731" s="468" t="s">
        <v>2937</v>
      </c>
      <c r="BE731" s="468" t="s">
        <v>2937</v>
      </c>
      <c r="BF731" s="468" t="s">
        <v>2937</v>
      </c>
      <c r="BG731" s="468" t="s">
        <v>1542</v>
      </c>
      <c r="BH731" s="468" t="s">
        <v>2938</v>
      </c>
      <c r="BI731" s="468" t="s">
        <v>1542</v>
      </c>
      <c r="BK731" s="468" t="b">
        <v>1</v>
      </c>
      <c r="BL731" s="468" t="b">
        <v>1</v>
      </c>
      <c r="BM731" s="468" t="b">
        <v>1</v>
      </c>
      <c r="BN731" s="468" t="b">
        <v>1</v>
      </c>
      <c r="BO731" s="468" t="b">
        <v>1</v>
      </c>
      <c r="BP731" s="468" t="b">
        <v>1</v>
      </c>
      <c r="BQ731" s="468" t="b">
        <v>1</v>
      </c>
      <c r="BS731" s="466"/>
    </row>
    <row r="732" spans="1:71" s="480" customFormat="1" ht="12" customHeight="1" x14ac:dyDescent="0.2">
      <c r="A732" s="496">
        <v>18608212</v>
      </c>
      <c r="B732" s="497" t="s">
        <v>3625</v>
      </c>
      <c r="C732" s="466" t="s">
        <v>2257</v>
      </c>
      <c r="D732" s="467" t="s">
        <v>1542</v>
      </c>
      <c r="E732" s="705"/>
      <c r="F732" s="466"/>
      <c r="G732" s="467"/>
      <c r="H732" s="468" t="s">
        <v>2937</v>
      </c>
      <c r="I732" s="468" t="s">
        <v>2937</v>
      </c>
      <c r="J732" s="468" t="s">
        <v>2937</v>
      </c>
      <c r="K732" s="468" t="s">
        <v>2937</v>
      </c>
      <c r="L732" s="468" t="s">
        <v>1542</v>
      </c>
      <c r="M732" s="468" t="s">
        <v>2938</v>
      </c>
      <c r="N732" s="468" t="s">
        <v>1542</v>
      </c>
      <c r="O732" s="469"/>
      <c r="P732" s="379">
        <v>14784.31</v>
      </c>
      <c r="Q732" s="379">
        <v>14784.31</v>
      </c>
      <c r="R732" s="379">
        <v>14784.31</v>
      </c>
      <c r="S732" s="379">
        <v>14784.31</v>
      </c>
      <c r="T732" s="379">
        <v>13114.68</v>
      </c>
      <c r="U732" s="379">
        <v>14550.68</v>
      </c>
      <c r="V732" s="379">
        <v>14550.68</v>
      </c>
      <c r="W732" s="379">
        <v>14550.68</v>
      </c>
      <c r="X732" s="379">
        <v>14550.68</v>
      </c>
      <c r="Y732" s="379">
        <v>14550.68</v>
      </c>
      <c r="Z732" s="379">
        <v>16160.88</v>
      </c>
      <c r="AA732" s="379">
        <v>25491.68</v>
      </c>
      <c r="AB732" s="379">
        <v>25491.68</v>
      </c>
      <c r="AC732" s="379"/>
      <c r="AD732" s="379"/>
      <c r="AE732" s="379">
        <v>16000.963749999997</v>
      </c>
      <c r="AF732" s="507"/>
      <c r="AG732" s="508"/>
      <c r="AH732" s="471"/>
      <c r="AI732" s="471"/>
      <c r="AJ732" s="471"/>
      <c r="AK732" s="472"/>
      <c r="AL732" s="471">
        <v>0</v>
      </c>
      <c r="AM732" s="473">
        <v>16000.963749999997</v>
      </c>
      <c r="AN732" s="471"/>
      <c r="AO732" s="474">
        <v>16000.963749999997</v>
      </c>
      <c r="AP732" s="475"/>
      <c r="AQ732" s="476">
        <v>25491.68</v>
      </c>
      <c r="AR732" s="471"/>
      <c r="AS732" s="471"/>
      <c r="AT732" s="471"/>
      <c r="AU732" s="471"/>
      <c r="AV732" s="477">
        <v>0</v>
      </c>
      <c r="AW732" s="471">
        <v>25491.68</v>
      </c>
      <c r="AX732" s="471"/>
      <c r="AY732" s="473">
        <v>25491.68</v>
      </c>
      <c r="AZ732" s="478"/>
      <c r="BA732" s="479">
        <v>0</v>
      </c>
      <c r="BC732" s="468" t="s">
        <v>2937</v>
      </c>
      <c r="BD732" s="468" t="s">
        <v>2937</v>
      </c>
      <c r="BE732" s="468" t="s">
        <v>2937</v>
      </c>
      <c r="BF732" s="468" t="s">
        <v>2937</v>
      </c>
      <c r="BG732" s="468" t="s">
        <v>1542</v>
      </c>
      <c r="BH732" s="468" t="s">
        <v>2938</v>
      </c>
      <c r="BI732" s="468" t="s">
        <v>1542</v>
      </c>
      <c r="BK732" s="468" t="b">
        <v>1</v>
      </c>
      <c r="BL732" s="468" t="b">
        <v>1</v>
      </c>
      <c r="BM732" s="468" t="b">
        <v>1</v>
      </c>
      <c r="BN732" s="468" t="b">
        <v>1</v>
      </c>
      <c r="BO732" s="468" t="b">
        <v>1</v>
      </c>
      <c r="BP732" s="468" t="b">
        <v>1</v>
      </c>
      <c r="BQ732" s="468" t="b">
        <v>1</v>
      </c>
      <c r="BS732" s="466"/>
    </row>
    <row r="733" spans="1:71" s="480" customFormat="1" ht="12" customHeight="1" x14ac:dyDescent="0.2">
      <c r="A733" s="496">
        <v>18608221</v>
      </c>
      <c r="B733" s="497" t="s">
        <v>3626</v>
      </c>
      <c r="C733" s="466" t="s">
        <v>2258</v>
      </c>
      <c r="D733" s="467" t="s">
        <v>1541</v>
      </c>
      <c r="E733" s="705"/>
      <c r="F733" s="466"/>
      <c r="G733" s="467"/>
      <c r="H733" s="468" t="s">
        <v>2937</v>
      </c>
      <c r="I733" s="468" t="s">
        <v>2937</v>
      </c>
      <c r="J733" s="468" t="s">
        <v>2937</v>
      </c>
      <c r="K733" s="468" t="s">
        <v>1541</v>
      </c>
      <c r="L733" s="468" t="s">
        <v>2938</v>
      </c>
      <c r="M733" s="468" t="s">
        <v>2938</v>
      </c>
      <c r="N733" s="468" t="s">
        <v>2937</v>
      </c>
      <c r="O733" s="469"/>
      <c r="P733" s="379">
        <v>0</v>
      </c>
      <c r="Q733" s="379">
        <v>0</v>
      </c>
      <c r="R733" s="379">
        <v>0</v>
      </c>
      <c r="S733" s="379">
        <v>0</v>
      </c>
      <c r="T733" s="379">
        <v>0</v>
      </c>
      <c r="U733" s="379">
        <v>0</v>
      </c>
      <c r="V733" s="379">
        <v>0</v>
      </c>
      <c r="W733" s="379">
        <v>0</v>
      </c>
      <c r="X733" s="379">
        <v>0</v>
      </c>
      <c r="Y733" s="379">
        <v>-4686.41</v>
      </c>
      <c r="Z733" s="379">
        <v>-4686.41</v>
      </c>
      <c r="AA733" s="379">
        <v>-4686.41</v>
      </c>
      <c r="AB733" s="379">
        <v>-5686.41</v>
      </c>
      <c r="AC733" s="379"/>
      <c r="AD733" s="379"/>
      <c r="AE733" s="379">
        <v>-1408.5362499999999</v>
      </c>
      <c r="AF733" s="481"/>
      <c r="AG733" s="482"/>
      <c r="AH733" s="471"/>
      <c r="AI733" s="471"/>
      <c r="AJ733" s="471"/>
      <c r="AK733" s="472">
        <v>-1408.5362499999999</v>
      </c>
      <c r="AL733" s="471">
        <v>-1408.5362499999999</v>
      </c>
      <c r="AM733" s="473"/>
      <c r="AN733" s="471"/>
      <c r="AO733" s="474">
        <v>0</v>
      </c>
      <c r="AP733" s="475"/>
      <c r="AQ733" s="476">
        <v>-5686.41</v>
      </c>
      <c r="AR733" s="471"/>
      <c r="AS733" s="471"/>
      <c r="AT733" s="471"/>
      <c r="AU733" s="471">
        <v>-5686.41</v>
      </c>
      <c r="AV733" s="477">
        <v>-5686.41</v>
      </c>
      <c r="AW733" s="471"/>
      <c r="AX733" s="471"/>
      <c r="AY733" s="473">
        <v>0</v>
      </c>
      <c r="AZ733" s="478" t="s">
        <v>2922</v>
      </c>
      <c r="BA733" s="479">
        <v>0</v>
      </c>
      <c r="BC733" s="468" t="s">
        <v>2937</v>
      </c>
      <c r="BD733" s="468" t="s">
        <v>2937</v>
      </c>
      <c r="BE733" s="468" t="s">
        <v>2937</v>
      </c>
      <c r="BF733" s="468" t="s">
        <v>1541</v>
      </c>
      <c r="BG733" s="468" t="s">
        <v>2938</v>
      </c>
      <c r="BH733" s="468" t="s">
        <v>2938</v>
      </c>
      <c r="BI733" s="468" t="s">
        <v>2937</v>
      </c>
      <c r="BK733" s="468" t="b">
        <v>1</v>
      </c>
      <c r="BL733" s="468" t="b">
        <v>1</v>
      </c>
      <c r="BM733" s="468" t="b">
        <v>1</v>
      </c>
      <c r="BN733" s="468" t="b">
        <v>1</v>
      </c>
      <c r="BO733" s="468" t="b">
        <v>1</v>
      </c>
      <c r="BP733" s="468" t="b">
        <v>1</v>
      </c>
      <c r="BQ733" s="468" t="b">
        <v>1</v>
      </c>
      <c r="BS733" s="466"/>
    </row>
    <row r="734" spans="1:71" s="480" customFormat="1" ht="12" customHeight="1" x14ac:dyDescent="0.2">
      <c r="A734" s="496">
        <v>18608231</v>
      </c>
      <c r="B734" s="497" t="s">
        <v>3627</v>
      </c>
      <c r="C734" s="466" t="s">
        <v>2259</v>
      </c>
      <c r="D734" s="467" t="s">
        <v>1542</v>
      </c>
      <c r="E734" s="705"/>
      <c r="F734" s="466"/>
      <c r="G734" s="467"/>
      <c r="H734" s="468" t="s">
        <v>2937</v>
      </c>
      <c r="I734" s="468" t="s">
        <v>2937</v>
      </c>
      <c r="J734" s="468" t="s">
        <v>2937</v>
      </c>
      <c r="K734" s="468" t="s">
        <v>2937</v>
      </c>
      <c r="L734" s="468" t="s">
        <v>1542</v>
      </c>
      <c r="M734" s="468" t="s">
        <v>2938</v>
      </c>
      <c r="N734" s="468" t="s">
        <v>1542</v>
      </c>
      <c r="O734" s="469"/>
      <c r="P734" s="379">
        <v>1767542.41</v>
      </c>
      <c r="Q734" s="379">
        <v>1767542.41</v>
      </c>
      <c r="R734" s="379">
        <v>1767542.41</v>
      </c>
      <c r="S734" s="379">
        <v>1718284.27</v>
      </c>
      <c r="T734" s="379">
        <v>1718284.27</v>
      </c>
      <c r="U734" s="379">
        <v>1718284.27</v>
      </c>
      <c r="V734" s="379">
        <v>1718284.27</v>
      </c>
      <c r="W734" s="379">
        <v>1722970.68</v>
      </c>
      <c r="X734" s="379">
        <v>1722970.68</v>
      </c>
      <c r="Y734" s="379">
        <v>1722970.68</v>
      </c>
      <c r="Z734" s="379">
        <v>1723970.68</v>
      </c>
      <c r="AA734" s="379">
        <v>1723970.68</v>
      </c>
      <c r="AB734" s="379">
        <v>1723970.68</v>
      </c>
      <c r="AC734" s="379"/>
      <c r="AD734" s="379"/>
      <c r="AE734" s="379">
        <v>1730902.6537499998</v>
      </c>
      <c r="AF734" s="481"/>
      <c r="AG734" s="482"/>
      <c r="AH734" s="471"/>
      <c r="AI734" s="471"/>
      <c r="AJ734" s="471"/>
      <c r="AK734" s="472"/>
      <c r="AL734" s="471">
        <v>0</v>
      </c>
      <c r="AM734" s="473">
        <v>1730902.6537499998</v>
      </c>
      <c r="AN734" s="471"/>
      <c r="AO734" s="474">
        <v>1730902.6537499998</v>
      </c>
      <c r="AP734" s="475"/>
      <c r="AQ734" s="476">
        <v>1723970.68</v>
      </c>
      <c r="AR734" s="471"/>
      <c r="AS734" s="471"/>
      <c r="AT734" s="471"/>
      <c r="AU734" s="471"/>
      <c r="AV734" s="477">
        <v>0</v>
      </c>
      <c r="AW734" s="471">
        <v>1723970.68</v>
      </c>
      <c r="AX734" s="471"/>
      <c r="AY734" s="473">
        <v>1723970.68</v>
      </c>
      <c r="AZ734" s="478"/>
      <c r="BA734" s="479">
        <v>0</v>
      </c>
      <c r="BC734" s="468" t="s">
        <v>2937</v>
      </c>
      <c r="BD734" s="468" t="s">
        <v>2937</v>
      </c>
      <c r="BE734" s="468" t="s">
        <v>2937</v>
      </c>
      <c r="BF734" s="468" t="s">
        <v>2937</v>
      </c>
      <c r="BG734" s="468" t="s">
        <v>1542</v>
      </c>
      <c r="BH734" s="468" t="s">
        <v>2938</v>
      </c>
      <c r="BI734" s="468" t="s">
        <v>1542</v>
      </c>
      <c r="BK734" s="468" t="b">
        <v>1</v>
      </c>
      <c r="BL734" s="468" t="b">
        <v>1</v>
      </c>
      <c r="BM734" s="468" t="b">
        <v>1</v>
      </c>
      <c r="BN734" s="468" t="b">
        <v>1</v>
      </c>
      <c r="BO734" s="468" t="b">
        <v>1</v>
      </c>
      <c r="BP734" s="468" t="b">
        <v>1</v>
      </c>
      <c r="BQ734" s="468" t="b">
        <v>1</v>
      </c>
      <c r="BS734" s="466"/>
    </row>
    <row r="735" spans="1:71" s="480" customFormat="1" ht="12" customHeight="1" x14ac:dyDescent="0.2">
      <c r="A735" s="496">
        <v>18608241</v>
      </c>
      <c r="B735" s="497" t="s">
        <v>3628</v>
      </c>
      <c r="C735" s="466" t="s">
        <v>2260</v>
      </c>
      <c r="D735" s="467" t="s">
        <v>1541</v>
      </c>
      <c r="E735" s="705"/>
      <c r="F735" s="466"/>
      <c r="G735" s="467"/>
      <c r="H735" s="468" t="s">
        <v>2937</v>
      </c>
      <c r="I735" s="468" t="s">
        <v>2937</v>
      </c>
      <c r="J735" s="468" t="s">
        <v>2937</v>
      </c>
      <c r="K735" s="468" t="s">
        <v>1541</v>
      </c>
      <c r="L735" s="468" t="s">
        <v>2938</v>
      </c>
      <c r="M735" s="468" t="s">
        <v>2938</v>
      </c>
      <c r="N735" s="468" t="s">
        <v>2937</v>
      </c>
      <c r="O735" s="469"/>
      <c r="P735" s="379">
        <v>96000</v>
      </c>
      <c r="Q735" s="379">
        <v>96000</v>
      </c>
      <c r="R735" s="379">
        <v>96000</v>
      </c>
      <c r="S735" s="379">
        <v>96000</v>
      </c>
      <c r="T735" s="379">
        <v>96000</v>
      </c>
      <c r="U735" s="379">
        <v>96000</v>
      </c>
      <c r="V735" s="379">
        <v>96000</v>
      </c>
      <c r="W735" s="379">
        <v>96000</v>
      </c>
      <c r="X735" s="379">
        <v>96000</v>
      </c>
      <c r="Y735" s="379">
        <v>3456.24</v>
      </c>
      <c r="Z735" s="379">
        <v>3456.24</v>
      </c>
      <c r="AA735" s="379">
        <v>3456.24</v>
      </c>
      <c r="AB735" s="379">
        <v>102000</v>
      </c>
      <c r="AC735" s="379"/>
      <c r="AD735" s="379"/>
      <c r="AE735" s="379">
        <v>73114.06</v>
      </c>
      <c r="AF735" s="481"/>
      <c r="AG735" s="482"/>
      <c r="AH735" s="471"/>
      <c r="AI735" s="471"/>
      <c r="AJ735" s="471"/>
      <c r="AK735" s="472">
        <v>73114.06</v>
      </c>
      <c r="AL735" s="471">
        <v>73114.06</v>
      </c>
      <c r="AM735" s="473"/>
      <c r="AN735" s="471"/>
      <c r="AO735" s="474">
        <v>0</v>
      </c>
      <c r="AP735" s="475"/>
      <c r="AQ735" s="476">
        <v>102000</v>
      </c>
      <c r="AR735" s="471"/>
      <c r="AS735" s="471"/>
      <c r="AT735" s="471"/>
      <c r="AU735" s="471">
        <v>102000</v>
      </c>
      <c r="AV735" s="477">
        <v>102000</v>
      </c>
      <c r="AW735" s="471"/>
      <c r="AX735" s="471"/>
      <c r="AY735" s="473">
        <v>0</v>
      </c>
      <c r="AZ735" s="478" t="s">
        <v>2922</v>
      </c>
      <c r="BA735" s="479">
        <v>0</v>
      </c>
      <c r="BC735" s="468" t="s">
        <v>2937</v>
      </c>
      <c r="BD735" s="468" t="s">
        <v>2937</v>
      </c>
      <c r="BE735" s="468" t="s">
        <v>2937</v>
      </c>
      <c r="BF735" s="468" t="s">
        <v>1541</v>
      </c>
      <c r="BG735" s="468" t="s">
        <v>2938</v>
      </c>
      <c r="BH735" s="468" t="s">
        <v>2938</v>
      </c>
      <c r="BI735" s="468" t="s">
        <v>2937</v>
      </c>
      <c r="BK735" s="468" t="b">
        <v>1</v>
      </c>
      <c r="BL735" s="468" t="b">
        <v>1</v>
      </c>
      <c r="BM735" s="468" t="b">
        <v>1</v>
      </c>
      <c r="BN735" s="468" t="b">
        <v>1</v>
      </c>
      <c r="BO735" s="468" t="b">
        <v>1</v>
      </c>
      <c r="BP735" s="468" t="b">
        <v>1</v>
      </c>
      <c r="BQ735" s="468" t="b">
        <v>1</v>
      </c>
      <c r="BS735" s="466"/>
    </row>
    <row r="736" spans="1:71" s="480" customFormat="1" ht="12" customHeight="1" x14ac:dyDescent="0.2">
      <c r="A736" s="496">
        <v>18608251</v>
      </c>
      <c r="B736" s="497" t="s">
        <v>3629</v>
      </c>
      <c r="C736" s="466" t="s">
        <v>2261</v>
      </c>
      <c r="D736" s="467" t="s">
        <v>1542</v>
      </c>
      <c r="E736" s="705"/>
      <c r="F736" s="466"/>
      <c r="G736" s="467"/>
      <c r="H736" s="468" t="s">
        <v>2937</v>
      </c>
      <c r="I736" s="468" t="s">
        <v>2937</v>
      </c>
      <c r="J736" s="468" t="s">
        <v>2937</v>
      </c>
      <c r="K736" s="468" t="s">
        <v>2937</v>
      </c>
      <c r="L736" s="468" t="s">
        <v>1542</v>
      </c>
      <c r="M736" s="468" t="s">
        <v>2938</v>
      </c>
      <c r="N736" s="468" t="s">
        <v>1542</v>
      </c>
      <c r="O736" s="469"/>
      <c r="P736" s="379">
        <v>0</v>
      </c>
      <c r="Q736" s="379">
        <v>0</v>
      </c>
      <c r="R736" s="379">
        <v>0</v>
      </c>
      <c r="S736" s="379">
        <v>0</v>
      </c>
      <c r="T736" s="379">
        <v>0</v>
      </c>
      <c r="U736" s="379">
        <v>0</v>
      </c>
      <c r="V736" s="379">
        <v>0</v>
      </c>
      <c r="W736" s="379">
        <v>23474.58</v>
      </c>
      <c r="X736" s="379">
        <v>84352.15</v>
      </c>
      <c r="Y736" s="379">
        <v>92543.76</v>
      </c>
      <c r="Z736" s="379">
        <v>94933.1</v>
      </c>
      <c r="AA736" s="379">
        <v>97978.71</v>
      </c>
      <c r="AB736" s="379">
        <v>98638.91</v>
      </c>
      <c r="AC736" s="379"/>
      <c r="AD736" s="379"/>
      <c r="AE736" s="379">
        <v>36883.479583333334</v>
      </c>
      <c r="AF736" s="481"/>
      <c r="AG736" s="482"/>
      <c r="AH736" s="471"/>
      <c r="AI736" s="471"/>
      <c r="AJ736" s="471"/>
      <c r="AK736" s="472"/>
      <c r="AL736" s="471">
        <v>0</v>
      </c>
      <c r="AM736" s="473">
        <v>36883.479583333334</v>
      </c>
      <c r="AN736" s="471"/>
      <c r="AO736" s="474">
        <v>36883.479583333334</v>
      </c>
      <c r="AP736" s="475"/>
      <c r="AQ736" s="476">
        <v>98638.91</v>
      </c>
      <c r="AR736" s="471"/>
      <c r="AS736" s="471"/>
      <c r="AT736" s="471"/>
      <c r="AU736" s="471"/>
      <c r="AV736" s="477">
        <v>0</v>
      </c>
      <c r="AW736" s="471">
        <v>98638.91</v>
      </c>
      <c r="AX736" s="471"/>
      <c r="AY736" s="473">
        <v>98638.91</v>
      </c>
      <c r="AZ736" s="478"/>
      <c r="BA736" s="479">
        <v>0</v>
      </c>
      <c r="BC736" s="468" t="s">
        <v>2937</v>
      </c>
      <c r="BD736" s="468" t="s">
        <v>2937</v>
      </c>
      <c r="BE736" s="468" t="s">
        <v>2937</v>
      </c>
      <c r="BF736" s="468" t="s">
        <v>2937</v>
      </c>
      <c r="BG736" s="468" t="s">
        <v>1542</v>
      </c>
      <c r="BH736" s="468" t="s">
        <v>2938</v>
      </c>
      <c r="BI736" s="468" t="s">
        <v>1542</v>
      </c>
      <c r="BK736" s="468" t="b">
        <v>1</v>
      </c>
      <c r="BL736" s="468" t="b">
        <v>1</v>
      </c>
      <c r="BM736" s="468" t="b">
        <v>1</v>
      </c>
      <c r="BN736" s="468" t="b">
        <v>1</v>
      </c>
      <c r="BO736" s="468" t="b">
        <v>1</v>
      </c>
      <c r="BP736" s="468" t="b">
        <v>1</v>
      </c>
      <c r="BQ736" s="468" t="b">
        <v>1</v>
      </c>
      <c r="BS736" s="466"/>
    </row>
    <row r="737" spans="1:71" s="480" customFormat="1" ht="12" customHeight="1" x14ac:dyDescent="0.2">
      <c r="A737" s="514">
        <v>18608271</v>
      </c>
      <c r="B737" s="515" t="s">
        <v>3630</v>
      </c>
      <c r="C737" s="483" t="s">
        <v>2262</v>
      </c>
      <c r="D737" s="484" t="s">
        <v>1542</v>
      </c>
      <c r="E737" s="730"/>
      <c r="F737" s="501">
        <v>42811</v>
      </c>
      <c r="G737" s="484"/>
      <c r="H737" s="486" t="s">
        <v>2937</v>
      </c>
      <c r="I737" s="486" t="s">
        <v>2937</v>
      </c>
      <c r="J737" s="486" t="s">
        <v>2937</v>
      </c>
      <c r="K737" s="486" t="s">
        <v>2937</v>
      </c>
      <c r="L737" s="486" t="s">
        <v>1542</v>
      </c>
      <c r="M737" s="486" t="s">
        <v>2938</v>
      </c>
      <c r="N737" s="486" t="s">
        <v>1542</v>
      </c>
      <c r="O737" s="487"/>
      <c r="P737" s="381">
        <v>-105008.2</v>
      </c>
      <c r="Q737" s="381">
        <v>-105008.2</v>
      </c>
      <c r="R737" s="381">
        <v>-105008.2</v>
      </c>
      <c r="S737" s="381">
        <v>-105008.2</v>
      </c>
      <c r="T737" s="381">
        <v>-105008.2</v>
      </c>
      <c r="U737" s="381">
        <v>-105008.2</v>
      </c>
      <c r="V737" s="381">
        <v>-105008.2</v>
      </c>
      <c r="W737" s="381">
        <v>-105008.2</v>
      </c>
      <c r="X737" s="381">
        <v>-105008.2</v>
      </c>
      <c r="Y737" s="381">
        <v>-105008.2</v>
      </c>
      <c r="Z737" s="381">
        <v>-105008.2</v>
      </c>
      <c r="AA737" s="381">
        <v>-105008.2</v>
      </c>
      <c r="AB737" s="381">
        <v>-105008.2</v>
      </c>
      <c r="AC737" s="381"/>
      <c r="AD737" s="381"/>
      <c r="AE737" s="381">
        <v>-105008.19999999997</v>
      </c>
      <c r="AF737" s="488"/>
      <c r="AG737" s="489"/>
      <c r="AH737" s="490"/>
      <c r="AI737" s="490"/>
      <c r="AJ737" s="490"/>
      <c r="AK737" s="491"/>
      <c r="AL737" s="490">
        <v>0</v>
      </c>
      <c r="AM737" s="492">
        <v>-105008.19999999997</v>
      </c>
      <c r="AN737" s="490"/>
      <c r="AO737" s="493">
        <v>-105008.19999999997</v>
      </c>
      <c r="AP737" s="490"/>
      <c r="AQ737" s="494">
        <v>-105008.2</v>
      </c>
      <c r="AR737" s="490"/>
      <c r="AS737" s="490"/>
      <c r="AT737" s="490"/>
      <c r="AU737" s="490"/>
      <c r="AV737" s="495">
        <v>0</v>
      </c>
      <c r="AW737" s="490">
        <v>-105008.2</v>
      </c>
      <c r="AX737" s="490"/>
      <c r="AY737" s="492">
        <v>-105008.2</v>
      </c>
      <c r="AZ737" s="731"/>
      <c r="BA737" s="479">
        <v>0</v>
      </c>
      <c r="BC737" s="486" t="s">
        <v>2937</v>
      </c>
      <c r="BD737" s="486" t="s">
        <v>2937</v>
      </c>
      <c r="BE737" s="486" t="s">
        <v>2937</v>
      </c>
      <c r="BF737" s="468" t="s">
        <v>2937</v>
      </c>
      <c r="BG737" s="468" t="s">
        <v>1542</v>
      </c>
      <c r="BH737" s="468" t="s">
        <v>2938</v>
      </c>
      <c r="BI737" s="468" t="s">
        <v>1542</v>
      </c>
      <c r="BK737" s="468" t="b">
        <v>1</v>
      </c>
      <c r="BL737" s="468" t="b">
        <v>1</v>
      </c>
      <c r="BM737" s="468" t="b">
        <v>1</v>
      </c>
      <c r="BN737" s="468" t="b">
        <v>1</v>
      </c>
      <c r="BO737" s="468" t="b">
        <v>1</v>
      </c>
      <c r="BP737" s="468" t="b">
        <v>1</v>
      </c>
      <c r="BQ737" s="468" t="b">
        <v>1</v>
      </c>
      <c r="BS737" s="466"/>
    </row>
    <row r="738" spans="1:71" s="480" customFormat="1" ht="12" customHeight="1" x14ac:dyDescent="0.2">
      <c r="A738" s="514">
        <v>18608281</v>
      </c>
      <c r="B738" s="515" t="s">
        <v>3631</v>
      </c>
      <c r="C738" s="483" t="s">
        <v>2263</v>
      </c>
      <c r="D738" s="484" t="s">
        <v>1542</v>
      </c>
      <c r="E738" s="730"/>
      <c r="F738" s="501">
        <v>42872</v>
      </c>
      <c r="G738" s="484"/>
      <c r="H738" s="486" t="s">
        <v>2937</v>
      </c>
      <c r="I738" s="486" t="s">
        <v>2937</v>
      </c>
      <c r="J738" s="486" t="s">
        <v>2937</v>
      </c>
      <c r="K738" s="486" t="s">
        <v>2937</v>
      </c>
      <c r="L738" s="486" t="s">
        <v>1542</v>
      </c>
      <c r="M738" s="486" t="s">
        <v>2938</v>
      </c>
      <c r="N738" s="486" t="s">
        <v>1542</v>
      </c>
      <c r="O738" s="487"/>
      <c r="P738" s="381">
        <v>95466.6</v>
      </c>
      <c r="Q738" s="381">
        <v>97088.1</v>
      </c>
      <c r="R738" s="381">
        <v>105998.21</v>
      </c>
      <c r="S738" s="381">
        <v>110358.71</v>
      </c>
      <c r="T738" s="381">
        <v>110358.71</v>
      </c>
      <c r="U738" s="381">
        <v>109388.71</v>
      </c>
      <c r="V738" s="381">
        <v>118740.71</v>
      </c>
      <c r="W738" s="381">
        <v>118740.71</v>
      </c>
      <c r="X738" s="381">
        <v>178026.67</v>
      </c>
      <c r="Y738" s="381">
        <v>183927.67</v>
      </c>
      <c r="Z738" s="381">
        <v>197892.75</v>
      </c>
      <c r="AA738" s="381">
        <v>197892.75</v>
      </c>
      <c r="AB738" s="381">
        <v>212724.66</v>
      </c>
      <c r="AC738" s="381"/>
      <c r="AD738" s="381"/>
      <c r="AE738" s="381">
        <v>140209.11083333334</v>
      </c>
      <c r="AF738" s="488"/>
      <c r="AG738" s="489"/>
      <c r="AH738" s="490"/>
      <c r="AI738" s="490"/>
      <c r="AJ738" s="490"/>
      <c r="AK738" s="491"/>
      <c r="AL738" s="490">
        <v>0</v>
      </c>
      <c r="AM738" s="492">
        <v>140209.11083333334</v>
      </c>
      <c r="AN738" s="490"/>
      <c r="AO738" s="493">
        <v>140209.11083333334</v>
      </c>
      <c r="AP738" s="490"/>
      <c r="AQ738" s="494">
        <v>212724.66</v>
      </c>
      <c r="AR738" s="490"/>
      <c r="AS738" s="490"/>
      <c r="AT738" s="490"/>
      <c r="AU738" s="490"/>
      <c r="AV738" s="495">
        <v>0</v>
      </c>
      <c r="AW738" s="490">
        <v>212724.66</v>
      </c>
      <c r="AX738" s="490"/>
      <c r="AY738" s="492">
        <v>212724.66</v>
      </c>
      <c r="AZ738" s="731"/>
      <c r="BA738" s="479">
        <v>0</v>
      </c>
      <c r="BC738" s="486" t="s">
        <v>2937</v>
      </c>
      <c r="BD738" s="486" t="s">
        <v>2937</v>
      </c>
      <c r="BE738" s="486" t="s">
        <v>2937</v>
      </c>
      <c r="BF738" s="468" t="s">
        <v>2937</v>
      </c>
      <c r="BG738" s="468" t="s">
        <v>1542</v>
      </c>
      <c r="BH738" s="468" t="s">
        <v>2938</v>
      </c>
      <c r="BI738" s="468" t="s">
        <v>1542</v>
      </c>
      <c r="BK738" s="468" t="b">
        <v>1</v>
      </c>
      <c r="BL738" s="468" t="b">
        <v>1</v>
      </c>
      <c r="BM738" s="468" t="b">
        <v>1</v>
      </c>
      <c r="BN738" s="468" t="b">
        <v>1</v>
      </c>
      <c r="BO738" s="468" t="b">
        <v>1</v>
      </c>
      <c r="BP738" s="468" t="b">
        <v>1</v>
      </c>
      <c r="BQ738" s="468" t="b">
        <v>1</v>
      </c>
      <c r="BS738" s="466"/>
    </row>
    <row r="739" spans="1:71" s="480" customFormat="1" ht="12" customHeight="1" x14ac:dyDescent="0.2">
      <c r="A739" s="514">
        <v>18608291</v>
      </c>
      <c r="B739" s="515" t="s">
        <v>3632</v>
      </c>
      <c r="C739" s="483" t="s">
        <v>2264</v>
      </c>
      <c r="D739" s="484" t="s">
        <v>1541</v>
      </c>
      <c r="E739" s="730"/>
      <c r="F739" s="501">
        <v>42995</v>
      </c>
      <c r="G739" s="484"/>
      <c r="H739" s="486" t="s">
        <v>2937</v>
      </c>
      <c r="I739" s="486" t="s">
        <v>2937</v>
      </c>
      <c r="J739" s="486" t="s">
        <v>2937</v>
      </c>
      <c r="K739" s="486" t="s">
        <v>1541</v>
      </c>
      <c r="L739" s="486" t="s">
        <v>2938</v>
      </c>
      <c r="M739" s="486" t="s">
        <v>2938</v>
      </c>
      <c r="N739" s="486" t="s">
        <v>2937</v>
      </c>
      <c r="O739" s="487"/>
      <c r="P739" s="381">
        <v>192000</v>
      </c>
      <c r="Q739" s="381">
        <v>192000</v>
      </c>
      <c r="R739" s="381">
        <v>192000</v>
      </c>
      <c r="S739" s="381">
        <v>177107.89</v>
      </c>
      <c r="T739" s="381">
        <v>177107.89</v>
      </c>
      <c r="U739" s="381">
        <v>177107.89</v>
      </c>
      <c r="V739" s="381">
        <v>168725.89</v>
      </c>
      <c r="W739" s="381">
        <v>168725.89</v>
      </c>
      <c r="X739" s="381">
        <v>168725.89</v>
      </c>
      <c r="Y739" s="381">
        <v>103538.93</v>
      </c>
      <c r="Z739" s="381">
        <v>103538.93</v>
      </c>
      <c r="AA739" s="381">
        <v>103538.93</v>
      </c>
      <c r="AB739" s="381">
        <v>185000</v>
      </c>
      <c r="AC739" s="381"/>
      <c r="AD739" s="381"/>
      <c r="AE739" s="381">
        <v>160051.51083333333</v>
      </c>
      <c r="AF739" s="488"/>
      <c r="AG739" s="489"/>
      <c r="AH739" s="490"/>
      <c r="AI739" s="490"/>
      <c r="AJ739" s="490"/>
      <c r="AK739" s="491">
        <v>160051.51083333333</v>
      </c>
      <c r="AL739" s="490">
        <v>160051.51083333333</v>
      </c>
      <c r="AM739" s="492"/>
      <c r="AN739" s="490"/>
      <c r="AO739" s="493">
        <v>0</v>
      </c>
      <c r="AP739" s="490"/>
      <c r="AQ739" s="494">
        <v>185000</v>
      </c>
      <c r="AR739" s="490"/>
      <c r="AS739" s="490"/>
      <c r="AT739" s="490"/>
      <c r="AU739" s="490">
        <v>185000</v>
      </c>
      <c r="AV739" s="495">
        <v>185000</v>
      </c>
      <c r="AW739" s="490"/>
      <c r="AX739" s="490"/>
      <c r="AY739" s="492">
        <v>0</v>
      </c>
      <c r="AZ739" s="731" t="s">
        <v>2922</v>
      </c>
      <c r="BA739" s="479">
        <v>0</v>
      </c>
      <c r="BC739" s="486" t="s">
        <v>2937</v>
      </c>
      <c r="BD739" s="486" t="s">
        <v>2937</v>
      </c>
      <c r="BE739" s="486" t="s">
        <v>2937</v>
      </c>
      <c r="BF739" s="468" t="s">
        <v>1541</v>
      </c>
      <c r="BG739" s="468" t="s">
        <v>2938</v>
      </c>
      <c r="BH739" s="468" t="s">
        <v>2938</v>
      </c>
      <c r="BI739" s="468" t="s">
        <v>2937</v>
      </c>
      <c r="BK739" s="468" t="b">
        <v>1</v>
      </c>
      <c r="BL739" s="468" t="b">
        <v>1</v>
      </c>
      <c r="BM739" s="468" t="b">
        <v>1</v>
      </c>
      <c r="BN739" s="468" t="b">
        <v>1</v>
      </c>
      <c r="BO739" s="468" t="b">
        <v>1</v>
      </c>
      <c r="BP739" s="468" t="b">
        <v>1</v>
      </c>
      <c r="BQ739" s="468" t="b">
        <v>1</v>
      </c>
      <c r="BS739" s="466"/>
    </row>
    <row r="740" spans="1:71" s="480" customFormat="1" ht="12" customHeight="1" x14ac:dyDescent="0.2">
      <c r="A740" s="514">
        <v>18608311</v>
      </c>
      <c r="B740" s="515" t="s">
        <v>3633</v>
      </c>
      <c r="C740" s="483" t="s">
        <v>2265</v>
      </c>
      <c r="D740" s="484" t="s">
        <v>1542</v>
      </c>
      <c r="E740" s="730"/>
      <c r="F740" s="501">
        <v>42933</v>
      </c>
      <c r="G740" s="484"/>
      <c r="H740" s="486" t="s">
        <v>2937</v>
      </c>
      <c r="I740" s="486" t="s">
        <v>2937</v>
      </c>
      <c r="J740" s="486" t="s">
        <v>2937</v>
      </c>
      <c r="K740" s="486" t="s">
        <v>2937</v>
      </c>
      <c r="L740" s="486" t="s">
        <v>1542</v>
      </c>
      <c r="M740" s="486" t="s">
        <v>2938</v>
      </c>
      <c r="N740" s="486" t="s">
        <v>1542</v>
      </c>
      <c r="O740" s="487"/>
      <c r="P740" s="381">
        <v>1821295.56</v>
      </c>
      <c r="Q740" s="381">
        <v>1797945.62</v>
      </c>
      <c r="R740" s="381">
        <v>1774595.68</v>
      </c>
      <c r="S740" s="381">
        <v>1751245.74</v>
      </c>
      <c r="T740" s="381">
        <v>1727895.8</v>
      </c>
      <c r="U740" s="381">
        <v>1704545.86</v>
      </c>
      <c r="V740" s="381">
        <v>1681195.92</v>
      </c>
      <c r="W740" s="381">
        <v>1657845.98</v>
      </c>
      <c r="X740" s="381">
        <v>1634496.04</v>
      </c>
      <c r="Y740" s="381">
        <v>1611146.1</v>
      </c>
      <c r="Z740" s="381">
        <v>1587796.16</v>
      </c>
      <c r="AA740" s="381">
        <v>1564446.22</v>
      </c>
      <c r="AB740" s="381">
        <v>1541096.28</v>
      </c>
      <c r="AC740" s="381"/>
      <c r="AD740" s="381"/>
      <c r="AE740" s="381">
        <v>1681195.92</v>
      </c>
      <c r="AF740" s="488"/>
      <c r="AG740" s="489"/>
      <c r="AH740" s="490"/>
      <c r="AI740" s="490"/>
      <c r="AJ740" s="490"/>
      <c r="AK740" s="491"/>
      <c r="AL740" s="490">
        <v>0</v>
      </c>
      <c r="AM740" s="492">
        <v>1681195.92</v>
      </c>
      <c r="AN740" s="490"/>
      <c r="AO740" s="493">
        <v>1681195.92</v>
      </c>
      <c r="AP740" s="490"/>
      <c r="AQ740" s="494">
        <v>1541096.28</v>
      </c>
      <c r="AR740" s="490"/>
      <c r="AS740" s="490"/>
      <c r="AT740" s="490"/>
      <c r="AU740" s="490"/>
      <c r="AV740" s="495">
        <v>0</v>
      </c>
      <c r="AW740" s="490">
        <v>1541096.28</v>
      </c>
      <c r="AX740" s="490"/>
      <c r="AY740" s="492">
        <v>1541096.28</v>
      </c>
      <c r="AZ740" s="731"/>
      <c r="BA740" s="479">
        <v>0</v>
      </c>
      <c r="BC740" s="486" t="s">
        <v>2937</v>
      </c>
      <c r="BD740" s="486" t="s">
        <v>2937</v>
      </c>
      <c r="BE740" s="486" t="s">
        <v>2937</v>
      </c>
      <c r="BF740" s="468" t="s">
        <v>2937</v>
      </c>
      <c r="BG740" s="468" t="s">
        <v>1542</v>
      </c>
      <c r="BH740" s="468" t="s">
        <v>2938</v>
      </c>
      <c r="BI740" s="468" t="s">
        <v>1542</v>
      </c>
      <c r="BK740" s="468" t="b">
        <v>1</v>
      </c>
      <c r="BL740" s="468" t="b">
        <v>1</v>
      </c>
      <c r="BM740" s="468" t="b">
        <v>1</v>
      </c>
      <c r="BN740" s="468" t="b">
        <v>1</v>
      </c>
      <c r="BO740" s="468" t="b">
        <v>1</v>
      </c>
      <c r="BP740" s="468" t="b">
        <v>1</v>
      </c>
      <c r="BQ740" s="468" t="b">
        <v>1</v>
      </c>
      <c r="BS740" s="466"/>
    </row>
    <row r="741" spans="1:71" s="480" customFormat="1" ht="12" customHeight="1" x14ac:dyDescent="0.2">
      <c r="A741" s="496">
        <v>18608312</v>
      </c>
      <c r="B741" s="497" t="s">
        <v>3634</v>
      </c>
      <c r="C741" s="466" t="s">
        <v>2266</v>
      </c>
      <c r="D741" s="467" t="s">
        <v>1542</v>
      </c>
      <c r="E741" s="705"/>
      <c r="F741" s="466"/>
      <c r="G741" s="467"/>
      <c r="H741" s="468" t="s">
        <v>2937</v>
      </c>
      <c r="I741" s="468" t="s">
        <v>2937</v>
      </c>
      <c r="J741" s="468" t="s">
        <v>2937</v>
      </c>
      <c r="K741" s="468" t="s">
        <v>2937</v>
      </c>
      <c r="L741" s="468" t="s">
        <v>1542</v>
      </c>
      <c r="M741" s="468" t="s">
        <v>2938</v>
      </c>
      <c r="N741" s="468" t="s">
        <v>1542</v>
      </c>
      <c r="O741" s="469"/>
      <c r="P741" s="379">
        <v>9706.52</v>
      </c>
      <c r="Q741" s="379">
        <v>9706.52</v>
      </c>
      <c r="R741" s="379">
        <v>9706.52</v>
      </c>
      <c r="S741" s="379">
        <v>9706.52</v>
      </c>
      <c r="T741" s="379">
        <v>9706.52</v>
      </c>
      <c r="U741" s="379">
        <v>9706.52</v>
      </c>
      <c r="V741" s="379">
        <v>9706.52</v>
      </c>
      <c r="W741" s="379">
        <v>10076.120000000001</v>
      </c>
      <c r="X741" s="379">
        <v>10042.52</v>
      </c>
      <c r="Y741" s="379">
        <v>16333.92</v>
      </c>
      <c r="Z741" s="379">
        <v>16333.92</v>
      </c>
      <c r="AA741" s="379">
        <v>16333.92</v>
      </c>
      <c r="AB741" s="379">
        <v>16333.92</v>
      </c>
      <c r="AC741" s="379"/>
      <c r="AD741" s="379"/>
      <c r="AE741" s="379">
        <v>11698.311666666666</v>
      </c>
      <c r="AF741" s="507"/>
      <c r="AG741" s="508"/>
      <c r="AH741" s="471"/>
      <c r="AI741" s="471"/>
      <c r="AJ741" s="471"/>
      <c r="AK741" s="472"/>
      <c r="AL741" s="471">
        <v>0</v>
      </c>
      <c r="AM741" s="473">
        <v>11698.311666666666</v>
      </c>
      <c r="AN741" s="471"/>
      <c r="AO741" s="474">
        <v>11698.311666666666</v>
      </c>
      <c r="AP741" s="475"/>
      <c r="AQ741" s="476">
        <v>16333.92</v>
      </c>
      <c r="AR741" s="471"/>
      <c r="AS741" s="471"/>
      <c r="AT741" s="471"/>
      <c r="AU741" s="471"/>
      <c r="AV741" s="477">
        <v>0</v>
      </c>
      <c r="AW741" s="471">
        <v>16333.92</v>
      </c>
      <c r="AX741" s="471"/>
      <c r="AY741" s="473">
        <v>16333.92</v>
      </c>
      <c r="AZ741" s="478"/>
      <c r="BA741" s="479">
        <v>0</v>
      </c>
      <c r="BC741" s="468" t="s">
        <v>2937</v>
      </c>
      <c r="BD741" s="468" t="s">
        <v>2937</v>
      </c>
      <c r="BE741" s="468" t="s">
        <v>2937</v>
      </c>
      <c r="BF741" s="468" t="s">
        <v>2937</v>
      </c>
      <c r="BG741" s="468" t="s">
        <v>1542</v>
      </c>
      <c r="BH741" s="468" t="s">
        <v>2938</v>
      </c>
      <c r="BI741" s="468" t="s">
        <v>1542</v>
      </c>
      <c r="BK741" s="468" t="b">
        <v>1</v>
      </c>
      <c r="BL741" s="468" t="b">
        <v>1</v>
      </c>
      <c r="BM741" s="468" t="b">
        <v>1</v>
      </c>
      <c r="BN741" s="468" t="b">
        <v>1</v>
      </c>
      <c r="BO741" s="468" t="b">
        <v>1</v>
      </c>
      <c r="BP741" s="468" t="b">
        <v>1</v>
      </c>
      <c r="BQ741" s="468" t="b">
        <v>1</v>
      </c>
      <c r="BS741" s="466"/>
    </row>
    <row r="742" spans="1:71" s="480" customFormat="1" ht="12" customHeight="1" x14ac:dyDescent="0.2">
      <c r="A742" s="514">
        <v>18608411</v>
      </c>
      <c r="B742" s="515" t="s">
        <v>3635</v>
      </c>
      <c r="C742" s="483" t="s">
        <v>2267</v>
      </c>
      <c r="D742" s="484" t="s">
        <v>1542</v>
      </c>
      <c r="E742" s="730"/>
      <c r="F742" s="501">
        <v>42933</v>
      </c>
      <c r="G742" s="484"/>
      <c r="H742" s="486" t="s">
        <v>2937</v>
      </c>
      <c r="I742" s="486" t="s">
        <v>2937</v>
      </c>
      <c r="J742" s="486" t="s">
        <v>2937</v>
      </c>
      <c r="K742" s="486" t="s">
        <v>2937</v>
      </c>
      <c r="L742" s="486" t="s">
        <v>1542</v>
      </c>
      <c r="M742" s="486" t="s">
        <v>2938</v>
      </c>
      <c r="N742" s="486" t="s">
        <v>1542</v>
      </c>
      <c r="O742" s="487"/>
      <c r="P742" s="381">
        <v>1821295.57</v>
      </c>
      <c r="Q742" s="381">
        <v>1797945.63</v>
      </c>
      <c r="R742" s="381">
        <v>1774595.69</v>
      </c>
      <c r="S742" s="381">
        <v>1751245.75</v>
      </c>
      <c r="T742" s="381">
        <v>1727895.81</v>
      </c>
      <c r="U742" s="381">
        <v>1704545.87</v>
      </c>
      <c r="V742" s="381">
        <v>1681195.93</v>
      </c>
      <c r="W742" s="381">
        <v>1657845.99</v>
      </c>
      <c r="X742" s="381">
        <v>1634496.05</v>
      </c>
      <c r="Y742" s="381">
        <v>1611146.11</v>
      </c>
      <c r="Z742" s="381">
        <v>1587796.17</v>
      </c>
      <c r="AA742" s="381">
        <v>1564446.23</v>
      </c>
      <c r="AB742" s="381">
        <v>1541096.29</v>
      </c>
      <c r="AC742" s="381"/>
      <c r="AD742" s="381"/>
      <c r="AE742" s="381">
        <v>1681195.93</v>
      </c>
      <c r="AF742" s="512"/>
      <c r="AG742" s="513"/>
      <c r="AH742" s="490"/>
      <c r="AI742" s="490"/>
      <c r="AJ742" s="490"/>
      <c r="AK742" s="491"/>
      <c r="AL742" s="490">
        <v>0</v>
      </c>
      <c r="AM742" s="492">
        <v>1681195.93</v>
      </c>
      <c r="AN742" s="490"/>
      <c r="AO742" s="493">
        <v>1681195.93</v>
      </c>
      <c r="AP742" s="490"/>
      <c r="AQ742" s="494">
        <v>1541096.29</v>
      </c>
      <c r="AR742" s="490"/>
      <c r="AS742" s="490"/>
      <c r="AT742" s="490"/>
      <c r="AU742" s="490"/>
      <c r="AV742" s="495">
        <v>0</v>
      </c>
      <c r="AW742" s="490">
        <v>1541096.29</v>
      </c>
      <c r="AX742" s="490"/>
      <c r="AY742" s="492">
        <v>1541096.29</v>
      </c>
      <c r="AZ742" s="731"/>
      <c r="BA742" s="479">
        <v>0</v>
      </c>
      <c r="BC742" s="486" t="s">
        <v>2937</v>
      </c>
      <c r="BD742" s="486" t="s">
        <v>2937</v>
      </c>
      <c r="BE742" s="486" t="s">
        <v>2937</v>
      </c>
      <c r="BF742" s="468" t="s">
        <v>2937</v>
      </c>
      <c r="BG742" s="468" t="s">
        <v>1542</v>
      </c>
      <c r="BH742" s="468" t="s">
        <v>2938</v>
      </c>
      <c r="BI742" s="468" t="s">
        <v>1542</v>
      </c>
      <c r="BK742" s="468" t="b">
        <v>1</v>
      </c>
      <c r="BL742" s="468" t="b">
        <v>1</v>
      </c>
      <c r="BM742" s="468" t="b">
        <v>1</v>
      </c>
      <c r="BN742" s="468" t="b">
        <v>1</v>
      </c>
      <c r="BO742" s="468" t="b">
        <v>1</v>
      </c>
      <c r="BP742" s="468" t="b">
        <v>1</v>
      </c>
      <c r="BQ742" s="468" t="b">
        <v>1</v>
      </c>
      <c r="BS742" s="466"/>
    </row>
    <row r="743" spans="1:71" s="480" customFormat="1" ht="12" customHeight="1" x14ac:dyDescent="0.2">
      <c r="A743" s="496">
        <v>18608412</v>
      </c>
      <c r="B743" s="497" t="s">
        <v>3636</v>
      </c>
      <c r="C743" s="466" t="s">
        <v>2268</v>
      </c>
      <c r="D743" s="467" t="s">
        <v>1542</v>
      </c>
      <c r="E743" s="705"/>
      <c r="F743" s="466"/>
      <c r="G743" s="467"/>
      <c r="H743" s="468" t="s">
        <v>2937</v>
      </c>
      <c r="I743" s="468" t="s">
        <v>2937</v>
      </c>
      <c r="J743" s="468" t="s">
        <v>2937</v>
      </c>
      <c r="K743" s="468" t="s">
        <v>2937</v>
      </c>
      <c r="L743" s="468" t="s">
        <v>1542</v>
      </c>
      <c r="M743" s="468" t="s">
        <v>2938</v>
      </c>
      <c r="N743" s="468" t="s">
        <v>1542</v>
      </c>
      <c r="O743" s="469"/>
      <c r="P743" s="379">
        <v>0</v>
      </c>
      <c r="Q743" s="379">
        <v>0</v>
      </c>
      <c r="R743" s="379">
        <v>0</v>
      </c>
      <c r="S743" s="379">
        <v>0</v>
      </c>
      <c r="T743" s="379">
        <v>0</v>
      </c>
      <c r="U743" s="379">
        <v>0</v>
      </c>
      <c r="V743" s="379">
        <v>0</v>
      </c>
      <c r="W743" s="379">
        <v>0</v>
      </c>
      <c r="X743" s="379">
        <v>0</v>
      </c>
      <c r="Y743" s="379">
        <v>0</v>
      </c>
      <c r="Z743" s="379">
        <v>0</v>
      </c>
      <c r="AA743" s="379">
        <v>0</v>
      </c>
      <c r="AB743" s="379">
        <v>0</v>
      </c>
      <c r="AC743" s="379"/>
      <c r="AD743" s="379"/>
      <c r="AE743" s="379">
        <v>0</v>
      </c>
      <c r="AF743" s="507"/>
      <c r="AG743" s="508"/>
      <c r="AH743" s="471"/>
      <c r="AI743" s="471"/>
      <c r="AJ743" s="471"/>
      <c r="AK743" s="472"/>
      <c r="AL743" s="471">
        <v>0</v>
      </c>
      <c r="AM743" s="473">
        <v>0</v>
      </c>
      <c r="AN743" s="471"/>
      <c r="AO743" s="474">
        <v>0</v>
      </c>
      <c r="AP743" s="475"/>
      <c r="AQ743" s="476">
        <v>0</v>
      </c>
      <c r="AR743" s="471"/>
      <c r="AS743" s="471"/>
      <c r="AT743" s="471"/>
      <c r="AU743" s="471"/>
      <c r="AV743" s="477">
        <v>0</v>
      </c>
      <c r="AW743" s="471">
        <v>0</v>
      </c>
      <c r="AX743" s="471"/>
      <c r="AY743" s="473">
        <v>0</v>
      </c>
      <c r="AZ743" s="478"/>
      <c r="BA743" s="479">
        <v>0</v>
      </c>
      <c r="BC743" s="468" t="s">
        <v>2937</v>
      </c>
      <c r="BD743" s="468" t="s">
        <v>2937</v>
      </c>
      <c r="BE743" s="468" t="s">
        <v>2937</v>
      </c>
      <c r="BF743" s="468" t="s">
        <v>2937</v>
      </c>
      <c r="BG743" s="468" t="s">
        <v>1542</v>
      </c>
      <c r="BH743" s="468" t="s">
        <v>2938</v>
      </c>
      <c r="BI743" s="468" t="s">
        <v>1542</v>
      </c>
      <c r="BK743" s="468" t="b">
        <v>1</v>
      </c>
      <c r="BL743" s="468" t="b">
        <v>1</v>
      </c>
      <c r="BM743" s="468" t="b">
        <v>1</v>
      </c>
      <c r="BN743" s="468" t="b">
        <v>1</v>
      </c>
      <c r="BO743" s="468" t="b">
        <v>1</v>
      </c>
      <c r="BP743" s="468" t="b">
        <v>1</v>
      </c>
      <c r="BQ743" s="468" t="b">
        <v>1</v>
      </c>
      <c r="BS743" s="466"/>
    </row>
    <row r="744" spans="1:71" s="480" customFormat="1" ht="12" customHeight="1" x14ac:dyDescent="0.2">
      <c r="A744" s="514">
        <v>18608451</v>
      </c>
      <c r="B744" s="515" t="s">
        <v>3637</v>
      </c>
      <c r="C744" s="483" t="s">
        <v>2269</v>
      </c>
      <c r="D744" s="484" t="s">
        <v>1541</v>
      </c>
      <c r="E744" s="730"/>
      <c r="F744" s="501">
        <v>42995</v>
      </c>
      <c r="G744" s="484"/>
      <c r="H744" s="486" t="s">
        <v>2937</v>
      </c>
      <c r="I744" s="486" t="s">
        <v>2937</v>
      </c>
      <c r="J744" s="486" t="s">
        <v>2937</v>
      </c>
      <c r="K744" s="486" t="s">
        <v>1541</v>
      </c>
      <c r="L744" s="486" t="s">
        <v>2938</v>
      </c>
      <c r="M744" s="486" t="s">
        <v>2938</v>
      </c>
      <c r="N744" s="486" t="s">
        <v>2937</v>
      </c>
      <c r="O744" s="487"/>
      <c r="P744" s="381">
        <v>45000</v>
      </c>
      <c r="Q744" s="381">
        <v>45000</v>
      </c>
      <c r="R744" s="381">
        <v>45000</v>
      </c>
      <c r="S744" s="381">
        <v>45000</v>
      </c>
      <c r="T744" s="381">
        <v>45000</v>
      </c>
      <c r="U744" s="381">
        <v>45000</v>
      </c>
      <c r="V744" s="381">
        <v>45000</v>
      </c>
      <c r="W744" s="381">
        <v>45000</v>
      </c>
      <c r="X744" s="381">
        <v>45000</v>
      </c>
      <c r="Y744" s="381">
        <v>45000</v>
      </c>
      <c r="Z744" s="381">
        <v>45000</v>
      </c>
      <c r="AA744" s="381">
        <v>45000</v>
      </c>
      <c r="AB744" s="381">
        <v>45000</v>
      </c>
      <c r="AC744" s="381"/>
      <c r="AD744" s="381"/>
      <c r="AE744" s="381">
        <v>45000</v>
      </c>
      <c r="AF744" s="512"/>
      <c r="AG744" s="513"/>
      <c r="AH744" s="490"/>
      <c r="AI744" s="490"/>
      <c r="AJ744" s="490"/>
      <c r="AK744" s="491">
        <v>45000</v>
      </c>
      <c r="AL744" s="490">
        <v>45000</v>
      </c>
      <c r="AM744" s="492"/>
      <c r="AN744" s="490"/>
      <c r="AO744" s="493">
        <v>0</v>
      </c>
      <c r="AP744" s="490"/>
      <c r="AQ744" s="494">
        <v>45000</v>
      </c>
      <c r="AR744" s="490"/>
      <c r="AS744" s="490"/>
      <c r="AT744" s="490"/>
      <c r="AU744" s="490">
        <v>45000</v>
      </c>
      <c r="AV744" s="495">
        <v>45000</v>
      </c>
      <c r="AW744" s="490"/>
      <c r="AX744" s="490"/>
      <c r="AY744" s="492">
        <v>0</v>
      </c>
      <c r="AZ744" s="731" t="s">
        <v>2922</v>
      </c>
      <c r="BA744" s="479">
        <v>0</v>
      </c>
      <c r="BC744" s="486" t="s">
        <v>2937</v>
      </c>
      <c r="BD744" s="486" t="s">
        <v>2937</v>
      </c>
      <c r="BE744" s="486" t="s">
        <v>2937</v>
      </c>
      <c r="BF744" s="468" t="s">
        <v>1541</v>
      </c>
      <c r="BG744" s="468" t="s">
        <v>2938</v>
      </c>
      <c r="BH744" s="468" t="s">
        <v>2938</v>
      </c>
      <c r="BI744" s="468" t="s">
        <v>2937</v>
      </c>
      <c r="BK744" s="468" t="b">
        <v>1</v>
      </c>
      <c r="BL744" s="468" t="b">
        <v>1</v>
      </c>
      <c r="BM744" s="468" t="b">
        <v>1</v>
      </c>
      <c r="BN744" s="468" t="b">
        <v>1</v>
      </c>
      <c r="BO744" s="468" t="b">
        <v>1</v>
      </c>
      <c r="BP744" s="468" t="b">
        <v>1</v>
      </c>
      <c r="BQ744" s="468" t="b">
        <v>1</v>
      </c>
      <c r="BS744" s="466"/>
    </row>
    <row r="745" spans="1:71" s="480" customFormat="1" ht="12" customHeight="1" x14ac:dyDescent="0.2">
      <c r="A745" s="496">
        <v>18608612</v>
      </c>
      <c r="B745" s="497" t="s">
        <v>3638</v>
      </c>
      <c r="C745" s="466" t="s">
        <v>2270</v>
      </c>
      <c r="D745" s="467" t="s">
        <v>1542</v>
      </c>
      <c r="E745" s="705"/>
      <c r="F745" s="466"/>
      <c r="G745" s="467"/>
      <c r="H745" s="468" t="s">
        <v>2937</v>
      </c>
      <c r="I745" s="468" t="s">
        <v>2937</v>
      </c>
      <c r="J745" s="468" t="s">
        <v>2937</v>
      </c>
      <c r="K745" s="468" t="s">
        <v>2937</v>
      </c>
      <c r="L745" s="468" t="s">
        <v>1542</v>
      </c>
      <c r="M745" s="468" t="s">
        <v>2938</v>
      </c>
      <c r="N745" s="468" t="s">
        <v>1542</v>
      </c>
      <c r="O745" s="469"/>
      <c r="P745" s="379">
        <v>30496.799999999999</v>
      </c>
      <c r="Q745" s="379">
        <v>36207.54</v>
      </c>
      <c r="R745" s="379">
        <v>36207.54</v>
      </c>
      <c r="S745" s="379">
        <v>36207.54</v>
      </c>
      <c r="T745" s="379">
        <v>37632.54</v>
      </c>
      <c r="U745" s="379">
        <v>44126.81</v>
      </c>
      <c r="V745" s="379">
        <v>46847.25</v>
      </c>
      <c r="W745" s="379">
        <v>58681.26</v>
      </c>
      <c r="X745" s="379">
        <v>64822.62</v>
      </c>
      <c r="Y745" s="379">
        <v>68524.62</v>
      </c>
      <c r="Z745" s="379">
        <v>68727.12</v>
      </c>
      <c r="AA745" s="379">
        <v>71063.520000000004</v>
      </c>
      <c r="AB745" s="379">
        <v>76257.679999999993</v>
      </c>
      <c r="AC745" s="379"/>
      <c r="AD745" s="379"/>
      <c r="AE745" s="379">
        <v>51868.799999999996</v>
      </c>
      <c r="AF745" s="507"/>
      <c r="AG745" s="508"/>
      <c r="AH745" s="471"/>
      <c r="AI745" s="471"/>
      <c r="AJ745" s="471"/>
      <c r="AK745" s="472"/>
      <c r="AL745" s="471">
        <v>0</v>
      </c>
      <c r="AM745" s="473">
        <v>51868.799999999996</v>
      </c>
      <c r="AN745" s="471"/>
      <c r="AO745" s="474">
        <v>51868.799999999996</v>
      </c>
      <c r="AP745" s="475"/>
      <c r="AQ745" s="476">
        <v>76257.679999999993</v>
      </c>
      <c r="AR745" s="471"/>
      <c r="AS745" s="471"/>
      <c r="AT745" s="471"/>
      <c r="AU745" s="471"/>
      <c r="AV745" s="477">
        <v>0</v>
      </c>
      <c r="AW745" s="471">
        <v>76257.679999999993</v>
      </c>
      <c r="AX745" s="471"/>
      <c r="AY745" s="473">
        <v>76257.679999999993</v>
      </c>
      <c r="AZ745" s="478"/>
      <c r="BA745" s="479">
        <v>0</v>
      </c>
      <c r="BC745" s="468" t="s">
        <v>2937</v>
      </c>
      <c r="BD745" s="468" t="s">
        <v>2937</v>
      </c>
      <c r="BE745" s="468" t="s">
        <v>2937</v>
      </c>
      <c r="BF745" s="468" t="s">
        <v>2937</v>
      </c>
      <c r="BG745" s="468" t="s">
        <v>1542</v>
      </c>
      <c r="BH745" s="468" t="s">
        <v>2938</v>
      </c>
      <c r="BI745" s="468" t="s">
        <v>1542</v>
      </c>
      <c r="BK745" s="468" t="b">
        <v>1</v>
      </c>
      <c r="BL745" s="468" t="b">
        <v>1</v>
      </c>
      <c r="BM745" s="468" t="b">
        <v>1</v>
      </c>
      <c r="BN745" s="468" t="b">
        <v>1</v>
      </c>
      <c r="BO745" s="468" t="b">
        <v>1</v>
      </c>
      <c r="BP745" s="468" t="b">
        <v>1</v>
      </c>
      <c r="BQ745" s="468" t="b">
        <v>1</v>
      </c>
      <c r="BS745" s="466"/>
    </row>
    <row r="746" spans="1:71" s="480" customFormat="1" ht="12" customHeight="1" x14ac:dyDescent="0.2">
      <c r="A746" s="496">
        <v>18608712</v>
      </c>
      <c r="B746" s="497" t="s">
        <v>3639</v>
      </c>
      <c r="C746" s="466" t="s">
        <v>2271</v>
      </c>
      <c r="D746" s="467" t="s">
        <v>1542</v>
      </c>
      <c r="E746" s="705"/>
      <c r="F746" s="466"/>
      <c r="G746" s="467"/>
      <c r="H746" s="468" t="s">
        <v>2937</v>
      </c>
      <c r="I746" s="468" t="s">
        <v>2937</v>
      </c>
      <c r="J746" s="468" t="s">
        <v>2937</v>
      </c>
      <c r="K746" s="468" t="s">
        <v>2937</v>
      </c>
      <c r="L746" s="468" t="s">
        <v>1542</v>
      </c>
      <c r="M746" s="468" t="s">
        <v>2938</v>
      </c>
      <c r="N746" s="468" t="s">
        <v>1542</v>
      </c>
      <c r="O746" s="500"/>
      <c r="P746" s="379">
        <v>7779.15</v>
      </c>
      <c r="Q746" s="379">
        <v>8094.15</v>
      </c>
      <c r="R746" s="379">
        <v>8409.15</v>
      </c>
      <c r="S746" s="379">
        <v>8409.15</v>
      </c>
      <c r="T746" s="379">
        <v>8409.15</v>
      </c>
      <c r="U746" s="379">
        <v>8409.15</v>
      </c>
      <c r="V746" s="379">
        <v>8409.15</v>
      </c>
      <c r="W746" s="379">
        <v>8409.15</v>
      </c>
      <c r="X746" s="379">
        <v>8409.15</v>
      </c>
      <c r="Y746" s="379">
        <v>8409.15</v>
      </c>
      <c r="Z746" s="379">
        <v>8409.15</v>
      </c>
      <c r="AA746" s="379">
        <v>8409.15</v>
      </c>
      <c r="AB746" s="379">
        <v>8409.15</v>
      </c>
      <c r="AC746" s="379"/>
      <c r="AD746" s="379"/>
      <c r="AE746" s="379">
        <v>8356.6499999999978</v>
      </c>
      <c r="AF746" s="507"/>
      <c r="AG746" s="508"/>
      <c r="AH746" s="471"/>
      <c r="AI746" s="471"/>
      <c r="AJ746" s="471"/>
      <c r="AK746" s="472"/>
      <c r="AL746" s="471">
        <v>0</v>
      </c>
      <c r="AM746" s="473">
        <v>8356.6499999999978</v>
      </c>
      <c r="AN746" s="471"/>
      <c r="AO746" s="474">
        <v>8356.6499999999978</v>
      </c>
      <c r="AP746" s="475"/>
      <c r="AQ746" s="476">
        <v>8409.15</v>
      </c>
      <c r="AR746" s="471"/>
      <c r="AS746" s="471"/>
      <c r="AT746" s="471"/>
      <c r="AU746" s="471"/>
      <c r="AV746" s="477">
        <v>0</v>
      </c>
      <c r="AW746" s="471">
        <v>8409.15</v>
      </c>
      <c r="AX746" s="471"/>
      <c r="AY746" s="473">
        <v>8409.15</v>
      </c>
      <c r="AZ746" s="478"/>
      <c r="BA746" s="479">
        <v>0</v>
      </c>
      <c r="BC746" s="468" t="s">
        <v>2937</v>
      </c>
      <c r="BD746" s="468" t="s">
        <v>2937</v>
      </c>
      <c r="BE746" s="468" t="s">
        <v>2937</v>
      </c>
      <c r="BF746" s="468" t="s">
        <v>2937</v>
      </c>
      <c r="BG746" s="468" t="s">
        <v>1542</v>
      </c>
      <c r="BH746" s="468" t="s">
        <v>2938</v>
      </c>
      <c r="BI746" s="468" t="s">
        <v>1542</v>
      </c>
      <c r="BK746" s="468" t="b">
        <v>1</v>
      </c>
      <c r="BL746" s="468" t="b">
        <v>1</v>
      </c>
      <c r="BM746" s="468" t="b">
        <v>1</v>
      </c>
      <c r="BN746" s="468" t="b">
        <v>1</v>
      </c>
      <c r="BO746" s="468" t="b">
        <v>1</v>
      </c>
      <c r="BP746" s="468" t="b">
        <v>1</v>
      </c>
      <c r="BQ746" s="468" t="b">
        <v>1</v>
      </c>
      <c r="BS746" s="466"/>
    </row>
    <row r="747" spans="1:71" s="480" customFormat="1" ht="12" customHeight="1" x14ac:dyDescent="0.2">
      <c r="A747" s="516">
        <v>18608722</v>
      </c>
      <c r="B747" s="517" t="s">
        <v>3640</v>
      </c>
      <c r="C747" s="466" t="s">
        <v>2272</v>
      </c>
      <c r="D747" s="467" t="s">
        <v>1542</v>
      </c>
      <c r="E747" s="705"/>
      <c r="F747" s="466"/>
      <c r="G747" s="467"/>
      <c r="H747" s="468" t="s">
        <v>2937</v>
      </c>
      <c r="I747" s="468" t="s">
        <v>2937</v>
      </c>
      <c r="J747" s="468" t="s">
        <v>2937</v>
      </c>
      <c r="K747" s="468" t="s">
        <v>2937</v>
      </c>
      <c r="L747" s="468" t="s">
        <v>1542</v>
      </c>
      <c r="M747" s="468" t="s">
        <v>2938</v>
      </c>
      <c r="N747" s="468" t="s">
        <v>1542</v>
      </c>
      <c r="O747" s="500"/>
      <c r="P747" s="379">
        <v>0</v>
      </c>
      <c r="Q747" s="379">
        <v>0</v>
      </c>
      <c r="R747" s="379">
        <v>0</v>
      </c>
      <c r="S747" s="379">
        <v>0</v>
      </c>
      <c r="T747" s="379">
        <v>0</v>
      </c>
      <c r="U747" s="379">
        <v>0</v>
      </c>
      <c r="V747" s="379">
        <v>0</v>
      </c>
      <c r="W747" s="379">
        <v>0</v>
      </c>
      <c r="X747" s="379">
        <v>0</v>
      </c>
      <c r="Y747" s="379">
        <v>0</v>
      </c>
      <c r="Z747" s="379">
        <v>0</v>
      </c>
      <c r="AA747" s="379">
        <v>0</v>
      </c>
      <c r="AB747" s="379">
        <v>0</v>
      </c>
      <c r="AC747" s="379"/>
      <c r="AD747" s="379"/>
      <c r="AE747" s="379">
        <v>0</v>
      </c>
      <c r="AF747" s="507"/>
      <c r="AG747" s="508"/>
      <c r="AH747" s="471"/>
      <c r="AI747" s="471"/>
      <c r="AJ747" s="471"/>
      <c r="AK747" s="472"/>
      <c r="AL747" s="471">
        <v>0</v>
      </c>
      <c r="AM747" s="473">
        <v>0</v>
      </c>
      <c r="AN747" s="471"/>
      <c r="AO747" s="474">
        <v>0</v>
      </c>
      <c r="AP747" s="475"/>
      <c r="AQ747" s="476">
        <v>0</v>
      </c>
      <c r="AR747" s="471"/>
      <c r="AS747" s="471"/>
      <c r="AT747" s="471"/>
      <c r="AU747" s="471"/>
      <c r="AV747" s="477">
        <v>0</v>
      </c>
      <c r="AW747" s="471">
        <v>0</v>
      </c>
      <c r="AX747" s="471"/>
      <c r="AY747" s="473">
        <v>0</v>
      </c>
      <c r="AZ747" s="478"/>
      <c r="BA747" s="479">
        <v>0</v>
      </c>
      <c r="BC747" s="468" t="s">
        <v>2937</v>
      </c>
      <c r="BD747" s="468" t="s">
        <v>2937</v>
      </c>
      <c r="BE747" s="468" t="s">
        <v>2937</v>
      </c>
      <c r="BF747" s="468" t="s">
        <v>2937</v>
      </c>
      <c r="BG747" s="468" t="s">
        <v>1542</v>
      </c>
      <c r="BH747" s="468" t="s">
        <v>2938</v>
      </c>
      <c r="BI747" s="468" t="s">
        <v>1542</v>
      </c>
      <c r="BK747" s="468" t="b">
        <v>1</v>
      </c>
      <c r="BL747" s="468" t="b">
        <v>1</v>
      </c>
      <c r="BM747" s="468" t="b">
        <v>1</v>
      </c>
      <c r="BN747" s="468" t="b">
        <v>1</v>
      </c>
      <c r="BO747" s="468" t="b">
        <v>1</v>
      </c>
      <c r="BP747" s="468" t="b">
        <v>1</v>
      </c>
      <c r="BQ747" s="468" t="b">
        <v>1</v>
      </c>
      <c r="BS747" s="466"/>
    </row>
    <row r="748" spans="1:71" s="480" customFormat="1" ht="12" customHeight="1" x14ac:dyDescent="0.2">
      <c r="A748" s="536">
        <v>18608752</v>
      </c>
      <c r="B748" s="537" t="s">
        <v>3641</v>
      </c>
      <c r="C748" s="538" t="s">
        <v>2273</v>
      </c>
      <c r="D748" s="467" t="s">
        <v>1542</v>
      </c>
      <c r="E748" s="705"/>
      <c r="F748" s="538"/>
      <c r="G748" s="467"/>
      <c r="H748" s="468" t="s">
        <v>2937</v>
      </c>
      <c r="I748" s="468" t="s">
        <v>2937</v>
      </c>
      <c r="J748" s="468" t="s">
        <v>2937</v>
      </c>
      <c r="K748" s="468" t="s">
        <v>2937</v>
      </c>
      <c r="L748" s="468" t="s">
        <v>1542</v>
      </c>
      <c r="M748" s="468" t="s">
        <v>2938</v>
      </c>
      <c r="N748" s="468" t="s">
        <v>1542</v>
      </c>
      <c r="O748" s="469"/>
      <c r="P748" s="379">
        <v>0</v>
      </c>
      <c r="Q748" s="379">
        <v>0</v>
      </c>
      <c r="R748" s="379">
        <v>0</v>
      </c>
      <c r="S748" s="379">
        <v>0</v>
      </c>
      <c r="T748" s="379">
        <v>0</v>
      </c>
      <c r="U748" s="379">
        <v>0</v>
      </c>
      <c r="V748" s="379">
        <v>0</v>
      </c>
      <c r="W748" s="379">
        <v>0</v>
      </c>
      <c r="X748" s="379">
        <v>0</v>
      </c>
      <c r="Y748" s="379">
        <v>0</v>
      </c>
      <c r="Z748" s="379">
        <v>0</v>
      </c>
      <c r="AA748" s="379">
        <v>0</v>
      </c>
      <c r="AB748" s="379">
        <v>0</v>
      </c>
      <c r="AC748" s="379"/>
      <c r="AD748" s="379"/>
      <c r="AE748" s="379">
        <v>0</v>
      </c>
      <c r="AF748" s="481"/>
      <c r="AG748" s="482"/>
      <c r="AH748" s="471"/>
      <c r="AI748" s="471"/>
      <c r="AJ748" s="471"/>
      <c r="AK748" s="472"/>
      <c r="AL748" s="471">
        <v>0</v>
      </c>
      <c r="AM748" s="473">
        <v>0</v>
      </c>
      <c r="AN748" s="471"/>
      <c r="AO748" s="474">
        <v>0</v>
      </c>
      <c r="AP748" s="475"/>
      <c r="AQ748" s="476">
        <v>0</v>
      </c>
      <c r="AR748" s="471"/>
      <c r="AS748" s="471"/>
      <c r="AT748" s="471"/>
      <c r="AU748" s="471"/>
      <c r="AV748" s="477">
        <v>0</v>
      </c>
      <c r="AW748" s="471">
        <v>0</v>
      </c>
      <c r="AX748" s="471"/>
      <c r="AY748" s="473">
        <v>0</v>
      </c>
      <c r="AZ748" s="478"/>
      <c r="BA748" s="479">
        <v>0</v>
      </c>
      <c r="BC748" s="468" t="s">
        <v>2937</v>
      </c>
      <c r="BD748" s="468" t="s">
        <v>2937</v>
      </c>
      <c r="BE748" s="468" t="s">
        <v>2937</v>
      </c>
      <c r="BF748" s="468" t="s">
        <v>2937</v>
      </c>
      <c r="BG748" s="468" t="s">
        <v>1542</v>
      </c>
      <c r="BH748" s="468" t="s">
        <v>2938</v>
      </c>
      <c r="BI748" s="468" t="s">
        <v>1542</v>
      </c>
      <c r="BK748" s="468" t="b">
        <v>1</v>
      </c>
      <c r="BL748" s="468" t="b">
        <v>1</v>
      </c>
      <c r="BM748" s="468" t="b">
        <v>1</v>
      </c>
      <c r="BN748" s="468" t="b">
        <v>1</v>
      </c>
      <c r="BO748" s="468" t="b">
        <v>1</v>
      </c>
      <c r="BP748" s="468" t="b">
        <v>1</v>
      </c>
      <c r="BQ748" s="468" t="b">
        <v>1</v>
      </c>
      <c r="BS748" s="466"/>
    </row>
    <row r="749" spans="1:71" s="480" customFormat="1" ht="12" customHeight="1" x14ac:dyDescent="0.2">
      <c r="A749" s="496">
        <v>18608772</v>
      </c>
      <c r="B749" s="497" t="s">
        <v>3642</v>
      </c>
      <c r="C749" s="466" t="s">
        <v>2274</v>
      </c>
      <c r="D749" s="467" t="s">
        <v>1542</v>
      </c>
      <c r="E749" s="705"/>
      <c r="F749" s="466"/>
      <c r="G749" s="467"/>
      <c r="H749" s="468" t="s">
        <v>2937</v>
      </c>
      <c r="I749" s="468" t="s">
        <v>2937</v>
      </c>
      <c r="J749" s="468" t="s">
        <v>2937</v>
      </c>
      <c r="K749" s="468" t="s">
        <v>2937</v>
      </c>
      <c r="L749" s="468" t="s">
        <v>1542</v>
      </c>
      <c r="M749" s="468" t="s">
        <v>2938</v>
      </c>
      <c r="N749" s="468" t="s">
        <v>1542</v>
      </c>
      <c r="O749" s="469"/>
      <c r="P749" s="379">
        <v>0</v>
      </c>
      <c r="Q749" s="379">
        <v>0</v>
      </c>
      <c r="R749" s="379">
        <v>0</v>
      </c>
      <c r="S749" s="379">
        <v>0</v>
      </c>
      <c r="T749" s="379">
        <v>0</v>
      </c>
      <c r="U749" s="379">
        <v>0</v>
      </c>
      <c r="V749" s="379">
        <v>0</v>
      </c>
      <c r="W749" s="379">
        <v>0</v>
      </c>
      <c r="X749" s="379">
        <v>0</v>
      </c>
      <c r="Y749" s="379">
        <v>0</v>
      </c>
      <c r="Z749" s="379">
        <v>0</v>
      </c>
      <c r="AA749" s="379">
        <v>0</v>
      </c>
      <c r="AB749" s="379">
        <v>0</v>
      </c>
      <c r="AC749" s="379"/>
      <c r="AD749" s="379"/>
      <c r="AE749" s="379">
        <v>0</v>
      </c>
      <c r="AF749" s="507"/>
      <c r="AG749" s="508"/>
      <c r="AH749" s="471"/>
      <c r="AI749" s="471"/>
      <c r="AJ749" s="471"/>
      <c r="AK749" s="472"/>
      <c r="AL749" s="471">
        <v>0</v>
      </c>
      <c r="AM749" s="473">
        <v>0</v>
      </c>
      <c r="AN749" s="471"/>
      <c r="AO749" s="474">
        <v>0</v>
      </c>
      <c r="AP749" s="475"/>
      <c r="AQ749" s="476">
        <v>0</v>
      </c>
      <c r="AR749" s="471"/>
      <c r="AS749" s="471"/>
      <c r="AT749" s="471"/>
      <c r="AU749" s="471"/>
      <c r="AV749" s="477">
        <v>0</v>
      </c>
      <c r="AW749" s="471">
        <v>0</v>
      </c>
      <c r="AX749" s="471"/>
      <c r="AY749" s="473">
        <v>0</v>
      </c>
      <c r="AZ749" s="478"/>
      <c r="BA749" s="479">
        <v>0</v>
      </c>
      <c r="BC749" s="468" t="s">
        <v>2937</v>
      </c>
      <c r="BD749" s="468" t="s">
        <v>2937</v>
      </c>
      <c r="BE749" s="468" t="s">
        <v>2937</v>
      </c>
      <c r="BF749" s="468" t="s">
        <v>2937</v>
      </c>
      <c r="BG749" s="468" t="s">
        <v>1542</v>
      </c>
      <c r="BH749" s="468" t="s">
        <v>2938</v>
      </c>
      <c r="BI749" s="468" t="s">
        <v>1542</v>
      </c>
      <c r="BK749" s="468" t="b">
        <v>1</v>
      </c>
      <c r="BL749" s="468" t="b">
        <v>1</v>
      </c>
      <c r="BM749" s="468" t="b">
        <v>1</v>
      </c>
      <c r="BN749" s="468" t="b">
        <v>1</v>
      </c>
      <c r="BO749" s="468" t="b">
        <v>1</v>
      </c>
      <c r="BP749" s="468" t="b">
        <v>1</v>
      </c>
      <c r="BQ749" s="468" t="b">
        <v>1</v>
      </c>
      <c r="BS749" s="466"/>
    </row>
    <row r="750" spans="1:71" s="480" customFormat="1" ht="12" customHeight="1" x14ac:dyDescent="0.2">
      <c r="A750" s="496">
        <v>18608782</v>
      </c>
      <c r="B750" s="497" t="s">
        <v>3643</v>
      </c>
      <c r="C750" s="466" t="s">
        <v>2275</v>
      </c>
      <c r="D750" s="467" t="s">
        <v>1542</v>
      </c>
      <c r="E750" s="705"/>
      <c r="F750" s="466"/>
      <c r="G750" s="467"/>
      <c r="H750" s="468" t="s">
        <v>2937</v>
      </c>
      <c r="I750" s="468" t="s">
        <v>2937</v>
      </c>
      <c r="J750" s="468" t="s">
        <v>2937</v>
      </c>
      <c r="K750" s="468" t="s">
        <v>2937</v>
      </c>
      <c r="L750" s="468" t="s">
        <v>1542</v>
      </c>
      <c r="M750" s="468" t="s">
        <v>2938</v>
      </c>
      <c r="N750" s="468" t="s">
        <v>1542</v>
      </c>
      <c r="O750" s="469"/>
      <c r="P750" s="379">
        <v>0</v>
      </c>
      <c r="Q750" s="379">
        <v>0</v>
      </c>
      <c r="R750" s="379">
        <v>0</v>
      </c>
      <c r="S750" s="379">
        <v>0</v>
      </c>
      <c r="T750" s="379">
        <v>0</v>
      </c>
      <c r="U750" s="379">
        <v>0</v>
      </c>
      <c r="V750" s="379">
        <v>0</v>
      </c>
      <c r="W750" s="379">
        <v>0</v>
      </c>
      <c r="X750" s="379">
        <v>0</v>
      </c>
      <c r="Y750" s="379">
        <v>0</v>
      </c>
      <c r="Z750" s="379">
        <v>0</v>
      </c>
      <c r="AA750" s="379">
        <v>0</v>
      </c>
      <c r="AB750" s="379">
        <v>0</v>
      </c>
      <c r="AC750" s="379"/>
      <c r="AD750" s="379"/>
      <c r="AE750" s="379">
        <v>0</v>
      </c>
      <c r="AF750" s="507"/>
      <c r="AG750" s="508"/>
      <c r="AH750" s="471"/>
      <c r="AI750" s="471"/>
      <c r="AJ750" s="471"/>
      <c r="AK750" s="472"/>
      <c r="AL750" s="471">
        <v>0</v>
      </c>
      <c r="AM750" s="473">
        <v>0</v>
      </c>
      <c r="AN750" s="471"/>
      <c r="AO750" s="474">
        <v>0</v>
      </c>
      <c r="AP750" s="475"/>
      <c r="AQ750" s="476">
        <v>0</v>
      </c>
      <c r="AR750" s="471"/>
      <c r="AS750" s="471"/>
      <c r="AT750" s="471"/>
      <c r="AU750" s="471"/>
      <c r="AV750" s="477">
        <v>0</v>
      </c>
      <c r="AW750" s="471">
        <v>0</v>
      </c>
      <c r="AX750" s="471"/>
      <c r="AY750" s="473">
        <v>0</v>
      </c>
      <c r="AZ750" s="478"/>
      <c r="BA750" s="479">
        <v>0</v>
      </c>
      <c r="BC750" s="468" t="s">
        <v>2937</v>
      </c>
      <c r="BD750" s="468" t="s">
        <v>2937</v>
      </c>
      <c r="BE750" s="468" t="s">
        <v>2937</v>
      </c>
      <c r="BF750" s="468" t="s">
        <v>2937</v>
      </c>
      <c r="BG750" s="468" t="s">
        <v>1542</v>
      </c>
      <c r="BH750" s="468" t="s">
        <v>2938</v>
      </c>
      <c r="BI750" s="468" t="s">
        <v>1542</v>
      </c>
      <c r="BK750" s="468" t="b">
        <v>1</v>
      </c>
      <c r="BL750" s="468" t="b">
        <v>1</v>
      </c>
      <c r="BM750" s="468" t="b">
        <v>1</v>
      </c>
      <c r="BN750" s="468" t="b">
        <v>1</v>
      </c>
      <c r="BO750" s="468" t="b">
        <v>1</v>
      </c>
      <c r="BP750" s="468" t="b">
        <v>1</v>
      </c>
      <c r="BQ750" s="468" t="b">
        <v>1</v>
      </c>
      <c r="BS750" s="466"/>
    </row>
    <row r="751" spans="1:71" s="480" customFormat="1" ht="12" customHeight="1" x14ac:dyDescent="0.2">
      <c r="A751" s="496">
        <v>18608792</v>
      </c>
      <c r="B751" s="497" t="s">
        <v>3644</v>
      </c>
      <c r="C751" s="466" t="s">
        <v>2276</v>
      </c>
      <c r="D751" s="467" t="s">
        <v>1542</v>
      </c>
      <c r="E751" s="705"/>
      <c r="F751" s="466"/>
      <c r="G751" s="467"/>
      <c r="H751" s="468" t="s">
        <v>2937</v>
      </c>
      <c r="I751" s="468" t="s">
        <v>2937</v>
      </c>
      <c r="J751" s="468" t="s">
        <v>2937</v>
      </c>
      <c r="K751" s="468" t="s">
        <v>2937</v>
      </c>
      <c r="L751" s="468" t="s">
        <v>1542</v>
      </c>
      <c r="M751" s="468" t="s">
        <v>2938</v>
      </c>
      <c r="N751" s="468" t="s">
        <v>1542</v>
      </c>
      <c r="O751" s="469"/>
      <c r="P751" s="379">
        <v>0</v>
      </c>
      <c r="Q751" s="379">
        <v>0</v>
      </c>
      <c r="R751" s="379">
        <v>0</v>
      </c>
      <c r="S751" s="379">
        <v>0</v>
      </c>
      <c r="T751" s="379">
        <v>0</v>
      </c>
      <c r="U751" s="379">
        <v>0</v>
      </c>
      <c r="V751" s="379">
        <v>0</v>
      </c>
      <c r="W751" s="379">
        <v>0</v>
      </c>
      <c r="X751" s="379">
        <v>0</v>
      </c>
      <c r="Y751" s="379">
        <v>0</v>
      </c>
      <c r="Z751" s="379">
        <v>0</v>
      </c>
      <c r="AA751" s="379">
        <v>0</v>
      </c>
      <c r="AB751" s="379">
        <v>0</v>
      </c>
      <c r="AC751" s="379"/>
      <c r="AD751" s="379"/>
      <c r="AE751" s="379">
        <v>0</v>
      </c>
      <c r="AF751" s="507"/>
      <c r="AG751" s="508"/>
      <c r="AH751" s="471"/>
      <c r="AI751" s="471"/>
      <c r="AJ751" s="471"/>
      <c r="AK751" s="472"/>
      <c r="AL751" s="471">
        <v>0</v>
      </c>
      <c r="AM751" s="473">
        <v>0</v>
      </c>
      <c r="AN751" s="471"/>
      <c r="AO751" s="474">
        <v>0</v>
      </c>
      <c r="AP751" s="475"/>
      <c r="AQ751" s="476">
        <v>0</v>
      </c>
      <c r="AR751" s="471"/>
      <c r="AS751" s="471"/>
      <c r="AT751" s="471"/>
      <c r="AU751" s="471"/>
      <c r="AV751" s="477">
        <v>0</v>
      </c>
      <c r="AW751" s="471">
        <v>0</v>
      </c>
      <c r="AX751" s="471"/>
      <c r="AY751" s="473">
        <v>0</v>
      </c>
      <c r="AZ751" s="478"/>
      <c r="BA751" s="479">
        <v>0</v>
      </c>
      <c r="BC751" s="468" t="s">
        <v>2937</v>
      </c>
      <c r="BD751" s="468" t="s">
        <v>2937</v>
      </c>
      <c r="BE751" s="468" t="s">
        <v>2937</v>
      </c>
      <c r="BF751" s="468" t="s">
        <v>2937</v>
      </c>
      <c r="BG751" s="468" t="s">
        <v>1542</v>
      </c>
      <c r="BH751" s="468" t="s">
        <v>2938</v>
      </c>
      <c r="BI751" s="468" t="s">
        <v>1542</v>
      </c>
      <c r="BK751" s="468" t="b">
        <v>1</v>
      </c>
      <c r="BL751" s="468" t="b">
        <v>1</v>
      </c>
      <c r="BM751" s="468" t="b">
        <v>1</v>
      </c>
      <c r="BN751" s="468" t="b">
        <v>1</v>
      </c>
      <c r="BO751" s="468" t="b">
        <v>1</v>
      </c>
      <c r="BP751" s="468" t="b">
        <v>1</v>
      </c>
      <c r="BQ751" s="468" t="b">
        <v>1</v>
      </c>
      <c r="BS751" s="466"/>
    </row>
    <row r="752" spans="1:71" s="480" customFormat="1" ht="12" customHeight="1" x14ac:dyDescent="0.2">
      <c r="A752" s="496">
        <v>18609312</v>
      </c>
      <c r="B752" s="497" t="s">
        <v>3645</v>
      </c>
      <c r="C752" s="466" t="s">
        <v>2277</v>
      </c>
      <c r="D752" s="467" t="s">
        <v>1542</v>
      </c>
      <c r="E752" s="705"/>
      <c r="F752" s="466"/>
      <c r="G752" s="467"/>
      <c r="H752" s="468" t="s">
        <v>2937</v>
      </c>
      <c r="I752" s="468" t="s">
        <v>2937</v>
      </c>
      <c r="J752" s="468" t="s">
        <v>2937</v>
      </c>
      <c r="K752" s="468" t="s">
        <v>2937</v>
      </c>
      <c r="L752" s="468" t="s">
        <v>1542</v>
      </c>
      <c r="M752" s="468" t="s">
        <v>2938</v>
      </c>
      <c r="N752" s="468" t="s">
        <v>1542</v>
      </c>
      <c r="O752" s="469"/>
      <c r="P752" s="379">
        <v>0</v>
      </c>
      <c r="Q752" s="379">
        <v>0</v>
      </c>
      <c r="R752" s="379">
        <v>0</v>
      </c>
      <c r="S752" s="379">
        <v>0</v>
      </c>
      <c r="T752" s="379">
        <v>0</v>
      </c>
      <c r="U752" s="379">
        <v>0</v>
      </c>
      <c r="V752" s="379">
        <v>0</v>
      </c>
      <c r="W752" s="379">
        <v>0</v>
      </c>
      <c r="X752" s="379">
        <v>0</v>
      </c>
      <c r="Y752" s="379">
        <v>0</v>
      </c>
      <c r="Z752" s="379">
        <v>0</v>
      </c>
      <c r="AA752" s="379">
        <v>0</v>
      </c>
      <c r="AB752" s="379">
        <v>0</v>
      </c>
      <c r="AC752" s="379"/>
      <c r="AD752" s="379"/>
      <c r="AE752" s="379">
        <v>0</v>
      </c>
      <c r="AF752" s="507"/>
      <c r="AG752" s="508"/>
      <c r="AH752" s="471"/>
      <c r="AI752" s="471"/>
      <c r="AJ752" s="471"/>
      <c r="AK752" s="472"/>
      <c r="AL752" s="471">
        <v>0</v>
      </c>
      <c r="AM752" s="473">
        <v>0</v>
      </c>
      <c r="AN752" s="471"/>
      <c r="AO752" s="474">
        <v>0</v>
      </c>
      <c r="AP752" s="475"/>
      <c r="AQ752" s="476">
        <v>0</v>
      </c>
      <c r="AR752" s="471"/>
      <c r="AS752" s="471"/>
      <c r="AT752" s="471"/>
      <c r="AU752" s="471"/>
      <c r="AV752" s="477">
        <v>0</v>
      </c>
      <c r="AW752" s="471">
        <v>0</v>
      </c>
      <c r="AX752" s="471"/>
      <c r="AY752" s="473">
        <v>0</v>
      </c>
      <c r="AZ752" s="478"/>
      <c r="BA752" s="479">
        <v>0</v>
      </c>
      <c r="BC752" s="468" t="s">
        <v>2937</v>
      </c>
      <c r="BD752" s="468" t="s">
        <v>2937</v>
      </c>
      <c r="BE752" s="468" t="s">
        <v>2937</v>
      </c>
      <c r="BF752" s="468" t="s">
        <v>2937</v>
      </c>
      <c r="BG752" s="468" t="s">
        <v>1542</v>
      </c>
      <c r="BH752" s="468" t="s">
        <v>2938</v>
      </c>
      <c r="BI752" s="468" t="s">
        <v>1542</v>
      </c>
      <c r="BK752" s="468" t="b">
        <v>1</v>
      </c>
      <c r="BL752" s="468" t="b">
        <v>1</v>
      </c>
      <c r="BM752" s="468" t="b">
        <v>1</v>
      </c>
      <c r="BN752" s="468" t="b">
        <v>1</v>
      </c>
      <c r="BO752" s="468" t="b">
        <v>1</v>
      </c>
      <c r="BP752" s="468" t="b">
        <v>1</v>
      </c>
      <c r="BQ752" s="468" t="b">
        <v>1</v>
      </c>
      <c r="BS752" s="466"/>
    </row>
    <row r="753" spans="1:71" s="480" customFormat="1" ht="12" customHeight="1" x14ac:dyDescent="0.2">
      <c r="A753" s="514">
        <v>18609402</v>
      </c>
      <c r="B753" s="515" t="s">
        <v>3646</v>
      </c>
      <c r="C753" s="483" t="s">
        <v>2278</v>
      </c>
      <c r="D753" s="484" t="s">
        <v>1542</v>
      </c>
      <c r="E753" s="730"/>
      <c r="F753" s="501">
        <v>42811</v>
      </c>
      <c r="G753" s="484"/>
      <c r="H753" s="486" t="s">
        <v>2937</v>
      </c>
      <c r="I753" s="486" t="s">
        <v>2937</v>
      </c>
      <c r="J753" s="486" t="s">
        <v>2937</v>
      </c>
      <c r="K753" s="486" t="s">
        <v>2937</v>
      </c>
      <c r="L753" s="486" t="s">
        <v>1542</v>
      </c>
      <c r="M753" s="486" t="s">
        <v>2938</v>
      </c>
      <c r="N753" s="486" t="s">
        <v>1542</v>
      </c>
      <c r="O753" s="487"/>
      <c r="P753" s="381">
        <v>-499235.72</v>
      </c>
      <c r="Q753" s="381">
        <v>-610964.85</v>
      </c>
      <c r="R753" s="381">
        <v>-610964.85</v>
      </c>
      <c r="S753" s="381">
        <v>-610964.85</v>
      </c>
      <c r="T753" s="381">
        <v>-610964.85</v>
      </c>
      <c r="U753" s="381">
        <v>-610964.85</v>
      </c>
      <c r="V753" s="381">
        <v>-706443.7</v>
      </c>
      <c r="W753" s="381">
        <v>-706443.7</v>
      </c>
      <c r="X753" s="381">
        <v>-706443.7</v>
      </c>
      <c r="Y753" s="381">
        <v>-810408.9</v>
      </c>
      <c r="Z753" s="381">
        <v>-810408.9</v>
      </c>
      <c r="AA753" s="381">
        <v>-894661.47</v>
      </c>
      <c r="AB753" s="381">
        <v>-894661.47</v>
      </c>
      <c r="AC753" s="381"/>
      <c r="AD753" s="381"/>
      <c r="AE753" s="381">
        <v>-698881.93458333344</v>
      </c>
      <c r="AF753" s="512"/>
      <c r="AG753" s="513"/>
      <c r="AH753" s="490"/>
      <c r="AI753" s="490"/>
      <c r="AJ753" s="490"/>
      <c r="AK753" s="491"/>
      <c r="AL753" s="490">
        <v>0</v>
      </c>
      <c r="AM753" s="492">
        <v>-698881.93458333344</v>
      </c>
      <c r="AN753" s="490"/>
      <c r="AO753" s="493">
        <v>-698881.93458333344</v>
      </c>
      <c r="AP753" s="490"/>
      <c r="AQ753" s="494">
        <v>-894661.47</v>
      </c>
      <c r="AR753" s="490"/>
      <c r="AS753" s="490"/>
      <c r="AT753" s="490"/>
      <c r="AU753" s="490"/>
      <c r="AV753" s="495">
        <v>0</v>
      </c>
      <c r="AW753" s="490">
        <v>-894661.47</v>
      </c>
      <c r="AX753" s="490"/>
      <c r="AY753" s="492">
        <v>-894661.47</v>
      </c>
      <c r="AZ753" s="731"/>
      <c r="BA753" s="479">
        <v>0</v>
      </c>
      <c r="BC753" s="486" t="s">
        <v>2937</v>
      </c>
      <c r="BD753" s="486" t="s">
        <v>2937</v>
      </c>
      <c r="BE753" s="486" t="s">
        <v>2937</v>
      </c>
      <c r="BF753" s="468" t="s">
        <v>2937</v>
      </c>
      <c r="BG753" s="468" t="s">
        <v>1542</v>
      </c>
      <c r="BH753" s="468" t="s">
        <v>2938</v>
      </c>
      <c r="BI753" s="468" t="s">
        <v>1542</v>
      </c>
      <c r="BK753" s="468" t="b">
        <v>1</v>
      </c>
      <c r="BL753" s="468" t="b">
        <v>1</v>
      </c>
      <c r="BM753" s="468" t="b">
        <v>1</v>
      </c>
      <c r="BN753" s="468" t="b">
        <v>1</v>
      </c>
      <c r="BO753" s="468" t="b">
        <v>1</v>
      </c>
      <c r="BP753" s="468" t="b">
        <v>1</v>
      </c>
      <c r="BQ753" s="468" t="b">
        <v>1</v>
      </c>
      <c r="BS753" s="466"/>
    </row>
    <row r="754" spans="1:71" s="480" customFormat="1" ht="12" customHeight="1" x14ac:dyDescent="0.2">
      <c r="A754" s="496">
        <v>18609422</v>
      </c>
      <c r="B754" s="497" t="s">
        <v>3647</v>
      </c>
      <c r="C754" s="466" t="s">
        <v>2279</v>
      </c>
      <c r="D754" s="467" t="s">
        <v>1541</v>
      </c>
      <c r="E754" s="705"/>
      <c r="F754" s="466"/>
      <c r="G754" s="467"/>
      <c r="H754" s="468" t="s">
        <v>2937</v>
      </c>
      <c r="I754" s="468" t="s">
        <v>2937</v>
      </c>
      <c r="J754" s="468" t="s">
        <v>2937</v>
      </c>
      <c r="K754" s="468" t="s">
        <v>1541</v>
      </c>
      <c r="L754" s="468" t="s">
        <v>2938</v>
      </c>
      <c r="M754" s="468" t="s">
        <v>2938</v>
      </c>
      <c r="N754" s="468" t="s">
        <v>2937</v>
      </c>
      <c r="O754" s="469"/>
      <c r="P754" s="379">
        <v>23000000</v>
      </c>
      <c r="Q754" s="379">
        <v>23000000</v>
      </c>
      <c r="R754" s="379">
        <v>23000000</v>
      </c>
      <c r="S754" s="379">
        <v>22522605.75</v>
      </c>
      <c r="T754" s="379">
        <v>22522605.75</v>
      </c>
      <c r="U754" s="379">
        <v>22522605.75</v>
      </c>
      <c r="V754" s="379">
        <v>24000000</v>
      </c>
      <c r="W754" s="379">
        <v>24000000</v>
      </c>
      <c r="X754" s="379">
        <v>24000000</v>
      </c>
      <c r="Y754" s="379">
        <v>23577937.170000002</v>
      </c>
      <c r="Z754" s="379">
        <v>23577937.170000002</v>
      </c>
      <c r="AA754" s="379">
        <v>23577937.170000002</v>
      </c>
      <c r="AB754" s="379">
        <v>26000000</v>
      </c>
      <c r="AC754" s="379"/>
      <c r="AD754" s="379"/>
      <c r="AE754" s="379">
        <v>23400135.730000004</v>
      </c>
      <c r="AF754" s="481"/>
      <c r="AG754" s="482"/>
      <c r="AH754" s="471"/>
      <c r="AI754" s="471"/>
      <c r="AJ754" s="471"/>
      <c r="AK754" s="472">
        <v>23400135.730000004</v>
      </c>
      <c r="AL754" s="471">
        <v>23400135.730000004</v>
      </c>
      <c r="AM754" s="473"/>
      <c r="AN754" s="471"/>
      <c r="AO754" s="474">
        <v>0</v>
      </c>
      <c r="AP754" s="475"/>
      <c r="AQ754" s="476">
        <v>26000000</v>
      </c>
      <c r="AR754" s="471"/>
      <c r="AS754" s="471"/>
      <c r="AT754" s="471"/>
      <c r="AU754" s="471">
        <v>26000000</v>
      </c>
      <c r="AV754" s="477">
        <v>26000000</v>
      </c>
      <c r="AW754" s="471"/>
      <c r="AX754" s="471"/>
      <c r="AY754" s="473">
        <v>0</v>
      </c>
      <c r="AZ754" s="478" t="s">
        <v>2922</v>
      </c>
      <c r="BA754" s="479">
        <v>0</v>
      </c>
      <c r="BC754" s="468" t="s">
        <v>2937</v>
      </c>
      <c r="BD754" s="468" t="s">
        <v>2937</v>
      </c>
      <c r="BE754" s="468" t="s">
        <v>2937</v>
      </c>
      <c r="BF754" s="468" t="s">
        <v>1541</v>
      </c>
      <c r="BG754" s="468" t="s">
        <v>2938</v>
      </c>
      <c r="BH754" s="468" t="s">
        <v>2938</v>
      </c>
      <c r="BI754" s="468" t="s">
        <v>2937</v>
      </c>
      <c r="BK754" s="468" t="b">
        <v>1</v>
      </c>
      <c r="BL754" s="468" t="b">
        <v>1</v>
      </c>
      <c r="BM754" s="468" t="b">
        <v>1</v>
      </c>
      <c r="BN754" s="468" t="b">
        <v>1</v>
      </c>
      <c r="BO754" s="468" t="b">
        <v>1</v>
      </c>
      <c r="BP754" s="468" t="b">
        <v>1</v>
      </c>
      <c r="BQ754" s="468" t="b">
        <v>1</v>
      </c>
      <c r="BS754" s="466"/>
    </row>
    <row r="755" spans="1:71" s="480" customFormat="1" ht="12" customHeight="1" x14ac:dyDescent="0.2">
      <c r="A755" s="496">
        <v>18609432</v>
      </c>
      <c r="B755" s="497" t="s">
        <v>3648</v>
      </c>
      <c r="C755" s="466" t="s">
        <v>2280</v>
      </c>
      <c r="D755" s="467" t="s">
        <v>1542</v>
      </c>
      <c r="E755" s="705"/>
      <c r="F755" s="466"/>
      <c r="G755" s="467"/>
      <c r="H755" s="468" t="s">
        <v>2937</v>
      </c>
      <c r="I755" s="468" t="s">
        <v>2937</v>
      </c>
      <c r="J755" s="468" t="s">
        <v>2937</v>
      </c>
      <c r="K755" s="468" t="s">
        <v>2937</v>
      </c>
      <c r="L755" s="468" t="s">
        <v>1542</v>
      </c>
      <c r="M755" s="468" t="s">
        <v>2938</v>
      </c>
      <c r="N755" s="468" t="s">
        <v>1542</v>
      </c>
      <c r="O755" s="469"/>
      <c r="P755" s="379">
        <v>2666214.1800000002</v>
      </c>
      <c r="Q755" s="379">
        <v>2806521.49</v>
      </c>
      <c r="R755" s="379">
        <v>2968586.31</v>
      </c>
      <c r="S755" s="379">
        <v>3143608.43</v>
      </c>
      <c r="T755" s="379">
        <v>3318481.89</v>
      </c>
      <c r="U755" s="379">
        <v>3469050.99</v>
      </c>
      <c r="V755" s="379">
        <v>3663434.45</v>
      </c>
      <c r="W755" s="379">
        <v>3842058.97</v>
      </c>
      <c r="X755" s="379">
        <v>3959255.68</v>
      </c>
      <c r="Y755" s="379">
        <v>4085497.28</v>
      </c>
      <c r="Z755" s="379">
        <v>4249258.54</v>
      </c>
      <c r="AA755" s="379">
        <v>4489239.47</v>
      </c>
      <c r="AB755" s="379">
        <v>4827450.34</v>
      </c>
      <c r="AC755" s="379"/>
      <c r="AD755" s="379"/>
      <c r="AE755" s="379">
        <v>3645152.1466666665</v>
      </c>
      <c r="AF755" s="507"/>
      <c r="AG755" s="508"/>
      <c r="AH755" s="471"/>
      <c r="AI755" s="471"/>
      <c r="AJ755" s="471"/>
      <c r="AK755" s="472"/>
      <c r="AL755" s="471">
        <v>0</v>
      </c>
      <c r="AM755" s="473">
        <v>3645152.1466666665</v>
      </c>
      <c r="AN755" s="471"/>
      <c r="AO755" s="474">
        <v>3645152.1466666665</v>
      </c>
      <c r="AP755" s="475"/>
      <c r="AQ755" s="476">
        <v>4827450.34</v>
      </c>
      <c r="AR755" s="471"/>
      <c r="AS755" s="471"/>
      <c r="AT755" s="471"/>
      <c r="AU755" s="471"/>
      <c r="AV755" s="477">
        <v>0</v>
      </c>
      <c r="AW755" s="471">
        <v>4827450.34</v>
      </c>
      <c r="AX755" s="471"/>
      <c r="AY755" s="473">
        <v>4827450.34</v>
      </c>
      <c r="AZ755" s="478"/>
      <c r="BA755" s="479">
        <v>0</v>
      </c>
      <c r="BC755" s="468" t="s">
        <v>2937</v>
      </c>
      <c r="BD755" s="468" t="s">
        <v>2937</v>
      </c>
      <c r="BE755" s="468" t="s">
        <v>2937</v>
      </c>
      <c r="BF755" s="468" t="s">
        <v>2937</v>
      </c>
      <c r="BG755" s="468" t="s">
        <v>1542</v>
      </c>
      <c r="BH755" s="468" t="s">
        <v>2938</v>
      </c>
      <c r="BI755" s="468" t="s">
        <v>1542</v>
      </c>
      <c r="BK755" s="468" t="b">
        <v>1</v>
      </c>
      <c r="BL755" s="468" t="b">
        <v>1</v>
      </c>
      <c r="BM755" s="468" t="b">
        <v>1</v>
      </c>
      <c r="BN755" s="468" t="b">
        <v>1</v>
      </c>
      <c r="BO755" s="468" t="b">
        <v>1</v>
      </c>
      <c r="BP755" s="468" t="b">
        <v>1</v>
      </c>
      <c r="BQ755" s="468" t="b">
        <v>1</v>
      </c>
      <c r="BS755" s="466"/>
    </row>
    <row r="756" spans="1:71" s="480" customFormat="1" ht="12" customHeight="1" x14ac:dyDescent="0.2">
      <c r="A756" s="496">
        <v>18609512</v>
      </c>
      <c r="B756" s="497" t="s">
        <v>3649</v>
      </c>
      <c r="C756" s="466" t="s">
        <v>2281</v>
      </c>
      <c r="D756" s="467" t="s">
        <v>1542</v>
      </c>
      <c r="E756" s="705"/>
      <c r="F756" s="466"/>
      <c r="G756" s="467"/>
      <c r="H756" s="468" t="s">
        <v>2937</v>
      </c>
      <c r="I756" s="468" t="s">
        <v>2937</v>
      </c>
      <c r="J756" s="468" t="s">
        <v>2937</v>
      </c>
      <c r="K756" s="468" t="s">
        <v>2937</v>
      </c>
      <c r="L756" s="468" t="s">
        <v>1542</v>
      </c>
      <c r="M756" s="468" t="s">
        <v>2938</v>
      </c>
      <c r="N756" s="468" t="s">
        <v>1542</v>
      </c>
      <c r="O756" s="469"/>
      <c r="P756" s="379">
        <v>66428.639999999999</v>
      </c>
      <c r="Q756" s="379">
        <v>66428.639999999999</v>
      </c>
      <c r="R756" s="379">
        <v>66428.639999999999</v>
      </c>
      <c r="S756" s="379">
        <v>66428.639999999999</v>
      </c>
      <c r="T756" s="379">
        <v>66428.639999999999</v>
      </c>
      <c r="U756" s="379">
        <v>66428.639999999999</v>
      </c>
      <c r="V756" s="379">
        <v>66428.639999999999</v>
      </c>
      <c r="W756" s="379">
        <v>66428.639999999999</v>
      </c>
      <c r="X756" s="379">
        <v>66428.639999999999</v>
      </c>
      <c r="Y756" s="379">
        <v>66428.639999999999</v>
      </c>
      <c r="Z756" s="379">
        <v>66428.639999999999</v>
      </c>
      <c r="AA756" s="379">
        <v>66428.639999999999</v>
      </c>
      <c r="AB756" s="379">
        <v>66428.639999999999</v>
      </c>
      <c r="AC756" s="379"/>
      <c r="AD756" s="379"/>
      <c r="AE756" s="379">
        <v>66428.639999999999</v>
      </c>
      <c r="AF756" s="507"/>
      <c r="AG756" s="508"/>
      <c r="AH756" s="471"/>
      <c r="AI756" s="471"/>
      <c r="AJ756" s="471"/>
      <c r="AK756" s="472"/>
      <c r="AL756" s="471">
        <v>0</v>
      </c>
      <c r="AM756" s="473">
        <v>66428.639999999999</v>
      </c>
      <c r="AN756" s="471"/>
      <c r="AO756" s="474">
        <v>66428.639999999999</v>
      </c>
      <c r="AP756" s="475"/>
      <c r="AQ756" s="476">
        <v>66428.639999999999</v>
      </c>
      <c r="AR756" s="471"/>
      <c r="AS756" s="471"/>
      <c r="AT756" s="471"/>
      <c r="AU756" s="471"/>
      <c r="AV756" s="477">
        <v>0</v>
      </c>
      <c r="AW756" s="471">
        <v>66428.639999999999</v>
      </c>
      <c r="AX756" s="471"/>
      <c r="AY756" s="473">
        <v>66428.639999999999</v>
      </c>
      <c r="AZ756" s="478"/>
      <c r="BA756" s="479">
        <v>0</v>
      </c>
      <c r="BC756" s="468" t="s">
        <v>2937</v>
      </c>
      <c r="BD756" s="468" t="s">
        <v>2937</v>
      </c>
      <c r="BE756" s="468" t="s">
        <v>2937</v>
      </c>
      <c r="BF756" s="468" t="s">
        <v>2937</v>
      </c>
      <c r="BG756" s="468" t="s">
        <v>1542</v>
      </c>
      <c r="BH756" s="468" t="s">
        <v>2938</v>
      </c>
      <c r="BI756" s="468" t="s">
        <v>1542</v>
      </c>
      <c r="BK756" s="468" t="b">
        <v>1</v>
      </c>
      <c r="BL756" s="468" t="b">
        <v>1</v>
      </c>
      <c r="BM756" s="468" t="b">
        <v>1</v>
      </c>
      <c r="BN756" s="468" t="b">
        <v>1</v>
      </c>
      <c r="BO756" s="468" t="b">
        <v>1</v>
      </c>
      <c r="BP756" s="468" t="b">
        <v>1</v>
      </c>
      <c r="BQ756" s="468" t="b">
        <v>1</v>
      </c>
      <c r="BS756" s="466"/>
    </row>
    <row r="757" spans="1:71" s="480" customFormat="1" ht="12" customHeight="1" x14ac:dyDescent="0.2">
      <c r="A757" s="496">
        <v>18609532</v>
      </c>
      <c r="B757" s="497" t="s">
        <v>3650</v>
      </c>
      <c r="C757" s="466" t="s">
        <v>2282</v>
      </c>
      <c r="D757" s="467" t="s">
        <v>1542</v>
      </c>
      <c r="E757" s="705"/>
      <c r="F757" s="466"/>
      <c r="G757" s="467"/>
      <c r="H757" s="468" t="s">
        <v>2937</v>
      </c>
      <c r="I757" s="468" t="s">
        <v>2937</v>
      </c>
      <c r="J757" s="468" t="s">
        <v>2937</v>
      </c>
      <c r="K757" s="468" t="s">
        <v>2937</v>
      </c>
      <c r="L757" s="468" t="s">
        <v>1542</v>
      </c>
      <c r="M757" s="468" t="s">
        <v>2938</v>
      </c>
      <c r="N757" s="468" t="s">
        <v>1542</v>
      </c>
      <c r="O757" s="469"/>
      <c r="P757" s="379">
        <v>644675.18000000005</v>
      </c>
      <c r="Q757" s="379">
        <v>699049.06</v>
      </c>
      <c r="R757" s="379">
        <v>783501.68</v>
      </c>
      <c r="S757" s="379">
        <v>820650</v>
      </c>
      <c r="T757" s="379">
        <v>831109</v>
      </c>
      <c r="U757" s="379">
        <v>867635.24</v>
      </c>
      <c r="V757" s="379">
        <v>884614.74</v>
      </c>
      <c r="W757" s="379">
        <v>957557.3</v>
      </c>
      <c r="X757" s="379">
        <v>988282.27</v>
      </c>
      <c r="Y757" s="379">
        <v>995016.05</v>
      </c>
      <c r="Z757" s="379">
        <v>995016.05</v>
      </c>
      <c r="AA757" s="379">
        <v>1165676.93</v>
      </c>
      <c r="AB757" s="379">
        <v>1364254.66</v>
      </c>
      <c r="AC757" s="379"/>
      <c r="AD757" s="379"/>
      <c r="AE757" s="379">
        <v>916047.77</v>
      </c>
      <c r="AF757" s="507"/>
      <c r="AG757" s="508"/>
      <c r="AH757" s="471"/>
      <c r="AI757" s="471"/>
      <c r="AJ757" s="471"/>
      <c r="AK757" s="472"/>
      <c r="AL757" s="471">
        <v>0</v>
      </c>
      <c r="AM757" s="473">
        <v>916047.77</v>
      </c>
      <c r="AN757" s="471"/>
      <c r="AO757" s="474">
        <v>916047.77</v>
      </c>
      <c r="AP757" s="475"/>
      <c r="AQ757" s="476">
        <v>1364254.66</v>
      </c>
      <c r="AR757" s="471"/>
      <c r="AS757" s="471"/>
      <c r="AT757" s="471"/>
      <c r="AU757" s="471"/>
      <c r="AV757" s="477">
        <v>0</v>
      </c>
      <c r="AW757" s="471">
        <v>1364254.66</v>
      </c>
      <c r="AX757" s="471"/>
      <c r="AY757" s="473">
        <v>1364254.66</v>
      </c>
      <c r="AZ757" s="478"/>
      <c r="BA757" s="479">
        <v>0</v>
      </c>
      <c r="BC757" s="468" t="s">
        <v>2937</v>
      </c>
      <c r="BD757" s="468" t="s">
        <v>2937</v>
      </c>
      <c r="BE757" s="468" t="s">
        <v>2937</v>
      </c>
      <c r="BF757" s="468" t="s">
        <v>2937</v>
      </c>
      <c r="BG757" s="468" t="s">
        <v>1542</v>
      </c>
      <c r="BH757" s="468" t="s">
        <v>2938</v>
      </c>
      <c r="BI757" s="468" t="s">
        <v>1542</v>
      </c>
      <c r="BK757" s="468" t="b">
        <v>1</v>
      </c>
      <c r="BL757" s="468" t="b">
        <v>1</v>
      </c>
      <c r="BM757" s="468" t="b">
        <v>1</v>
      </c>
      <c r="BN757" s="468" t="b">
        <v>1</v>
      </c>
      <c r="BO757" s="468" t="b">
        <v>1</v>
      </c>
      <c r="BP757" s="468" t="b">
        <v>1</v>
      </c>
      <c r="BQ757" s="468" t="b">
        <v>1</v>
      </c>
      <c r="BS757" s="466"/>
    </row>
    <row r="758" spans="1:71" s="480" customFormat="1" ht="12" customHeight="1" x14ac:dyDescent="0.2">
      <c r="A758" s="496">
        <v>18609542</v>
      </c>
      <c r="B758" s="497" t="s">
        <v>3651</v>
      </c>
      <c r="C758" s="466" t="s">
        <v>2283</v>
      </c>
      <c r="D758" s="467" t="s">
        <v>1542</v>
      </c>
      <c r="E758" s="705"/>
      <c r="F758" s="466"/>
      <c r="G758" s="467"/>
      <c r="H758" s="468" t="s">
        <v>2937</v>
      </c>
      <c r="I758" s="468" t="s">
        <v>2937</v>
      </c>
      <c r="J758" s="468" t="s">
        <v>2937</v>
      </c>
      <c r="K758" s="468" t="s">
        <v>2937</v>
      </c>
      <c r="L758" s="468" t="s">
        <v>1542</v>
      </c>
      <c r="M758" s="468" t="s">
        <v>2938</v>
      </c>
      <c r="N758" s="468" t="s">
        <v>1542</v>
      </c>
      <c r="O758" s="469"/>
      <c r="P758" s="379">
        <v>10171.17</v>
      </c>
      <c r="Q758" s="379">
        <v>18970.36</v>
      </c>
      <c r="R758" s="379">
        <v>18970.36</v>
      </c>
      <c r="S758" s="379">
        <v>31169.24</v>
      </c>
      <c r="T758" s="379">
        <v>44299.72</v>
      </c>
      <c r="U758" s="379">
        <v>62423.05</v>
      </c>
      <c r="V758" s="379">
        <v>71426.3</v>
      </c>
      <c r="W758" s="379">
        <v>81423.789999999994</v>
      </c>
      <c r="X758" s="379">
        <v>95168.49</v>
      </c>
      <c r="Y758" s="379">
        <v>95168.49</v>
      </c>
      <c r="Z758" s="379">
        <v>96360.69</v>
      </c>
      <c r="AA758" s="379">
        <v>97807.21</v>
      </c>
      <c r="AB758" s="379">
        <v>98393.21</v>
      </c>
      <c r="AC758" s="379"/>
      <c r="AD758" s="379"/>
      <c r="AE758" s="379">
        <v>63955.824166666658</v>
      </c>
      <c r="AF758" s="507"/>
      <c r="AG758" s="508"/>
      <c r="AH758" s="471"/>
      <c r="AI758" s="471"/>
      <c r="AJ758" s="471"/>
      <c r="AK758" s="472"/>
      <c r="AL758" s="471">
        <v>0</v>
      </c>
      <c r="AM758" s="473">
        <v>63955.824166666658</v>
      </c>
      <c r="AN758" s="471"/>
      <c r="AO758" s="474">
        <v>63955.824166666658</v>
      </c>
      <c r="AP758" s="475"/>
      <c r="AQ758" s="476">
        <v>98393.21</v>
      </c>
      <c r="AR758" s="471"/>
      <c r="AS758" s="471"/>
      <c r="AT758" s="471"/>
      <c r="AU758" s="471"/>
      <c r="AV758" s="477">
        <v>0</v>
      </c>
      <c r="AW758" s="471">
        <v>98393.21</v>
      </c>
      <c r="AX758" s="471"/>
      <c r="AY758" s="473">
        <v>98393.21</v>
      </c>
      <c r="AZ758" s="478"/>
      <c r="BA758" s="479">
        <v>0</v>
      </c>
      <c r="BC758" s="468" t="s">
        <v>2937</v>
      </c>
      <c r="BD758" s="468" t="s">
        <v>2937</v>
      </c>
      <c r="BE758" s="468" t="s">
        <v>2937</v>
      </c>
      <c r="BF758" s="468" t="s">
        <v>2937</v>
      </c>
      <c r="BG758" s="468" t="s">
        <v>1542</v>
      </c>
      <c r="BH758" s="468" t="s">
        <v>2938</v>
      </c>
      <c r="BI758" s="468" t="s">
        <v>1542</v>
      </c>
      <c r="BK758" s="468" t="b">
        <v>1</v>
      </c>
      <c r="BL758" s="468" t="b">
        <v>1</v>
      </c>
      <c r="BM758" s="468" t="b">
        <v>1</v>
      </c>
      <c r="BN758" s="468" t="b">
        <v>1</v>
      </c>
      <c r="BO758" s="468" t="b">
        <v>1</v>
      </c>
      <c r="BP758" s="468" t="b">
        <v>1</v>
      </c>
      <c r="BQ758" s="468" t="b">
        <v>1</v>
      </c>
      <c r="BS758" s="466"/>
    </row>
    <row r="759" spans="1:71" s="480" customFormat="1" ht="12" customHeight="1" x14ac:dyDescent="0.2">
      <c r="A759" s="496">
        <v>18609572</v>
      </c>
      <c r="B759" s="497" t="s">
        <v>3652</v>
      </c>
      <c r="C759" s="466" t="s">
        <v>2284</v>
      </c>
      <c r="D759" s="467" t="s">
        <v>1541</v>
      </c>
      <c r="E759" s="705"/>
      <c r="F759" s="466"/>
      <c r="G759" s="467"/>
      <c r="H759" s="468" t="s">
        <v>2937</v>
      </c>
      <c r="I759" s="468" t="s">
        <v>2937</v>
      </c>
      <c r="J759" s="468" t="s">
        <v>2937</v>
      </c>
      <c r="K759" s="468" t="s">
        <v>1541</v>
      </c>
      <c r="L759" s="468" t="s">
        <v>2938</v>
      </c>
      <c r="M759" s="468" t="s">
        <v>2938</v>
      </c>
      <c r="N759" s="468" t="s">
        <v>2937</v>
      </c>
      <c r="O759" s="469"/>
      <c r="P759" s="379">
        <v>640000</v>
      </c>
      <c r="Q759" s="379">
        <v>640000</v>
      </c>
      <c r="R759" s="379">
        <v>640000</v>
      </c>
      <c r="S759" s="379">
        <v>634289.26</v>
      </c>
      <c r="T759" s="379">
        <v>634289.26</v>
      </c>
      <c r="U759" s="379">
        <v>634289.26</v>
      </c>
      <c r="V759" s="379">
        <v>623649.55000000005</v>
      </c>
      <c r="W759" s="379">
        <v>623649.55000000005</v>
      </c>
      <c r="X759" s="379">
        <v>623649.55000000005</v>
      </c>
      <c r="Y759" s="379">
        <v>601972.18000000005</v>
      </c>
      <c r="Z759" s="379">
        <v>601972.18000000005</v>
      </c>
      <c r="AA759" s="379">
        <v>601972.18000000005</v>
      </c>
      <c r="AB759" s="379">
        <v>1244425</v>
      </c>
      <c r="AC759" s="379"/>
      <c r="AD759" s="379"/>
      <c r="AE759" s="379">
        <v>650162.12249999994</v>
      </c>
      <c r="AF759" s="481"/>
      <c r="AG759" s="482"/>
      <c r="AH759" s="471"/>
      <c r="AI759" s="471"/>
      <c r="AJ759" s="471"/>
      <c r="AK759" s="472">
        <v>650162.12249999994</v>
      </c>
      <c r="AL759" s="471">
        <v>650162.12249999994</v>
      </c>
      <c r="AM759" s="473"/>
      <c r="AN759" s="471"/>
      <c r="AO759" s="474">
        <v>0</v>
      </c>
      <c r="AP759" s="475"/>
      <c r="AQ759" s="476">
        <v>1244425</v>
      </c>
      <c r="AR759" s="471"/>
      <c r="AS759" s="471"/>
      <c r="AT759" s="471"/>
      <c r="AU759" s="471">
        <v>1244425</v>
      </c>
      <c r="AV759" s="477">
        <v>1244425</v>
      </c>
      <c r="AW759" s="471"/>
      <c r="AX759" s="471"/>
      <c r="AY759" s="473">
        <v>0</v>
      </c>
      <c r="AZ759" s="478" t="s">
        <v>2922</v>
      </c>
      <c r="BA759" s="479">
        <v>0</v>
      </c>
      <c r="BC759" s="468" t="s">
        <v>2937</v>
      </c>
      <c r="BD759" s="468" t="s">
        <v>2937</v>
      </c>
      <c r="BE759" s="468" t="s">
        <v>2937</v>
      </c>
      <c r="BF759" s="468" t="s">
        <v>1541</v>
      </c>
      <c r="BG759" s="468" t="s">
        <v>2938</v>
      </c>
      <c r="BH759" s="468" t="s">
        <v>2938</v>
      </c>
      <c r="BI759" s="468" t="s">
        <v>2937</v>
      </c>
      <c r="BK759" s="468" t="b">
        <v>1</v>
      </c>
      <c r="BL759" s="468" t="b">
        <v>1</v>
      </c>
      <c r="BM759" s="468" t="b">
        <v>1</v>
      </c>
      <c r="BN759" s="468" t="b">
        <v>1</v>
      </c>
      <c r="BO759" s="468" t="b">
        <v>1</v>
      </c>
      <c r="BP759" s="468" t="b">
        <v>1</v>
      </c>
      <c r="BQ759" s="468" t="b">
        <v>1</v>
      </c>
      <c r="BS759" s="466"/>
    </row>
    <row r="760" spans="1:71" s="480" customFormat="1" ht="12" customHeight="1" x14ac:dyDescent="0.2">
      <c r="A760" s="496">
        <v>18609582</v>
      </c>
      <c r="B760" s="497" t="s">
        <v>3653</v>
      </c>
      <c r="C760" s="466" t="s">
        <v>2285</v>
      </c>
      <c r="D760" s="467" t="s">
        <v>1541</v>
      </c>
      <c r="E760" s="705"/>
      <c r="F760" s="466"/>
      <c r="G760" s="467"/>
      <c r="H760" s="468" t="s">
        <v>2937</v>
      </c>
      <c r="I760" s="468" t="s">
        <v>2937</v>
      </c>
      <c r="J760" s="468" t="s">
        <v>2937</v>
      </c>
      <c r="K760" s="468" t="s">
        <v>1541</v>
      </c>
      <c r="L760" s="468" t="s">
        <v>2938</v>
      </c>
      <c r="M760" s="468" t="s">
        <v>2938</v>
      </c>
      <c r="N760" s="468" t="s">
        <v>2937</v>
      </c>
      <c r="O760" s="469"/>
      <c r="P760" s="379">
        <v>556500</v>
      </c>
      <c r="Q760" s="379">
        <v>556500</v>
      </c>
      <c r="R760" s="379">
        <v>556500</v>
      </c>
      <c r="S760" s="379">
        <v>555870</v>
      </c>
      <c r="T760" s="379">
        <v>555870</v>
      </c>
      <c r="U760" s="379">
        <v>555870</v>
      </c>
      <c r="V760" s="379">
        <v>555870</v>
      </c>
      <c r="W760" s="379">
        <v>555870</v>
      </c>
      <c r="X760" s="379">
        <v>555870</v>
      </c>
      <c r="Y760" s="379">
        <v>555870</v>
      </c>
      <c r="Z760" s="379">
        <v>555870</v>
      </c>
      <c r="AA760" s="379">
        <v>555870</v>
      </c>
      <c r="AB760" s="379">
        <v>550500</v>
      </c>
      <c r="AC760" s="379"/>
      <c r="AD760" s="379"/>
      <c r="AE760" s="379">
        <v>555777.5</v>
      </c>
      <c r="AF760" s="481"/>
      <c r="AG760" s="482"/>
      <c r="AH760" s="471"/>
      <c r="AI760" s="471"/>
      <c r="AJ760" s="471"/>
      <c r="AK760" s="472">
        <v>555777.5</v>
      </c>
      <c r="AL760" s="471">
        <v>555777.5</v>
      </c>
      <c r="AM760" s="473"/>
      <c r="AN760" s="471"/>
      <c r="AO760" s="474">
        <v>0</v>
      </c>
      <c r="AP760" s="475"/>
      <c r="AQ760" s="476">
        <v>550500</v>
      </c>
      <c r="AR760" s="471"/>
      <c r="AS760" s="471"/>
      <c r="AT760" s="471"/>
      <c r="AU760" s="471">
        <v>550500</v>
      </c>
      <c r="AV760" s="477">
        <v>550500</v>
      </c>
      <c r="AW760" s="471"/>
      <c r="AX760" s="471"/>
      <c r="AY760" s="473">
        <v>0</v>
      </c>
      <c r="AZ760" s="478" t="s">
        <v>2922</v>
      </c>
      <c r="BA760" s="479">
        <v>0</v>
      </c>
      <c r="BC760" s="468" t="s">
        <v>2937</v>
      </c>
      <c r="BD760" s="468" t="s">
        <v>2937</v>
      </c>
      <c r="BE760" s="468" t="s">
        <v>2937</v>
      </c>
      <c r="BF760" s="468" t="s">
        <v>1541</v>
      </c>
      <c r="BG760" s="468" t="s">
        <v>2938</v>
      </c>
      <c r="BH760" s="468" t="s">
        <v>2938</v>
      </c>
      <c r="BI760" s="468" t="s">
        <v>2937</v>
      </c>
      <c r="BK760" s="468" t="b">
        <v>1</v>
      </c>
      <c r="BL760" s="468" t="b">
        <v>1</v>
      </c>
      <c r="BM760" s="468" t="b">
        <v>1</v>
      </c>
      <c r="BN760" s="468" t="b">
        <v>1</v>
      </c>
      <c r="BO760" s="468" t="b">
        <v>1</v>
      </c>
      <c r="BP760" s="468" t="b">
        <v>1</v>
      </c>
      <c r="BQ760" s="468" t="b">
        <v>1</v>
      </c>
      <c r="BS760" s="466"/>
    </row>
    <row r="761" spans="1:71" s="480" customFormat="1" ht="12" customHeight="1" x14ac:dyDescent="0.2">
      <c r="A761" s="496">
        <v>18609592</v>
      </c>
      <c r="B761" s="497" t="s">
        <v>3654</v>
      </c>
      <c r="C761" s="466" t="s">
        <v>2286</v>
      </c>
      <c r="D761" s="467" t="s">
        <v>1541</v>
      </c>
      <c r="E761" s="705"/>
      <c r="F761" s="466"/>
      <c r="G761" s="467"/>
      <c r="H761" s="468" t="s">
        <v>2937</v>
      </c>
      <c r="I761" s="468" t="s">
        <v>2937</v>
      </c>
      <c r="J761" s="468" t="s">
        <v>2937</v>
      </c>
      <c r="K761" s="468" t="s">
        <v>1541</v>
      </c>
      <c r="L761" s="468" t="s">
        <v>2938</v>
      </c>
      <c r="M761" s="468" t="s">
        <v>2938</v>
      </c>
      <c r="N761" s="468" t="s">
        <v>2937</v>
      </c>
      <c r="O761" s="469"/>
      <c r="P761" s="379">
        <v>2475000</v>
      </c>
      <c r="Q761" s="379">
        <v>2475000</v>
      </c>
      <c r="R761" s="379">
        <v>2475000</v>
      </c>
      <c r="S761" s="379">
        <v>2475000</v>
      </c>
      <c r="T761" s="379">
        <v>2475000</v>
      </c>
      <c r="U761" s="379">
        <v>2475000</v>
      </c>
      <c r="V761" s="379">
        <v>2475233.63</v>
      </c>
      <c r="W761" s="379">
        <v>2475233.63</v>
      </c>
      <c r="X761" s="379">
        <v>2475233.63</v>
      </c>
      <c r="Y761" s="379">
        <v>2475233.63</v>
      </c>
      <c r="Z761" s="379">
        <v>2475233.63</v>
      </c>
      <c r="AA761" s="379">
        <v>2475233.63</v>
      </c>
      <c r="AB761" s="379">
        <v>2475000</v>
      </c>
      <c r="AC761" s="379"/>
      <c r="AD761" s="379"/>
      <c r="AE761" s="379">
        <v>2475116.8149999995</v>
      </c>
      <c r="AF761" s="481"/>
      <c r="AG761" s="482"/>
      <c r="AH761" s="471"/>
      <c r="AI761" s="471"/>
      <c r="AJ761" s="471"/>
      <c r="AK761" s="472">
        <v>2475116.8149999995</v>
      </c>
      <c r="AL761" s="471">
        <v>2475116.8149999995</v>
      </c>
      <c r="AM761" s="473"/>
      <c r="AN761" s="471"/>
      <c r="AO761" s="474">
        <v>0</v>
      </c>
      <c r="AP761" s="475"/>
      <c r="AQ761" s="476">
        <v>2475000</v>
      </c>
      <c r="AR761" s="471"/>
      <c r="AS761" s="471"/>
      <c r="AT761" s="471"/>
      <c r="AU761" s="471">
        <v>2475000</v>
      </c>
      <c r="AV761" s="477">
        <v>2475000</v>
      </c>
      <c r="AW761" s="471"/>
      <c r="AX761" s="471"/>
      <c r="AY761" s="473">
        <v>0</v>
      </c>
      <c r="AZ761" s="478" t="s">
        <v>2922</v>
      </c>
      <c r="BA761" s="479">
        <v>0</v>
      </c>
      <c r="BC761" s="468" t="s">
        <v>2937</v>
      </c>
      <c r="BD761" s="468" t="s">
        <v>2937</v>
      </c>
      <c r="BE761" s="468" t="s">
        <v>2937</v>
      </c>
      <c r="BF761" s="468" t="s">
        <v>1541</v>
      </c>
      <c r="BG761" s="468" t="s">
        <v>2938</v>
      </c>
      <c r="BH761" s="468" t="s">
        <v>2938</v>
      </c>
      <c r="BI761" s="468" t="s">
        <v>2937</v>
      </c>
      <c r="BK761" s="468" t="b">
        <v>1</v>
      </c>
      <c r="BL761" s="468" t="b">
        <v>1</v>
      </c>
      <c r="BM761" s="468" t="b">
        <v>1</v>
      </c>
      <c r="BN761" s="468" t="b">
        <v>1</v>
      </c>
      <c r="BO761" s="468" t="b">
        <v>1</v>
      </c>
      <c r="BP761" s="468" t="b">
        <v>1</v>
      </c>
      <c r="BQ761" s="468" t="b">
        <v>1</v>
      </c>
      <c r="BS761" s="466"/>
    </row>
    <row r="762" spans="1:71" s="480" customFormat="1" ht="12" customHeight="1" x14ac:dyDescent="0.2">
      <c r="A762" s="496">
        <v>18609602</v>
      </c>
      <c r="B762" s="497" t="s">
        <v>3655</v>
      </c>
      <c r="C762" s="466" t="s">
        <v>2287</v>
      </c>
      <c r="D762" s="467" t="s">
        <v>1541</v>
      </c>
      <c r="E762" s="705"/>
      <c r="F762" s="466"/>
      <c r="G762" s="467"/>
      <c r="H762" s="468" t="s">
        <v>2937</v>
      </c>
      <c r="I762" s="468" t="s">
        <v>2937</v>
      </c>
      <c r="J762" s="468" t="s">
        <v>2937</v>
      </c>
      <c r="K762" s="468" t="s">
        <v>1541</v>
      </c>
      <c r="L762" s="468" t="s">
        <v>2938</v>
      </c>
      <c r="M762" s="468" t="s">
        <v>2938</v>
      </c>
      <c r="N762" s="468" t="s">
        <v>2937</v>
      </c>
      <c r="O762" s="469"/>
      <c r="P762" s="379">
        <v>212200</v>
      </c>
      <c r="Q762" s="379">
        <v>212200</v>
      </c>
      <c r="R762" s="379">
        <v>212200</v>
      </c>
      <c r="S762" s="379">
        <v>212200</v>
      </c>
      <c r="T762" s="379">
        <v>212200</v>
      </c>
      <c r="U762" s="379">
        <v>212200</v>
      </c>
      <c r="V762" s="379">
        <v>212200</v>
      </c>
      <c r="W762" s="379">
        <v>212200</v>
      </c>
      <c r="X762" s="379">
        <v>212200</v>
      </c>
      <c r="Y762" s="379">
        <v>205572.6</v>
      </c>
      <c r="Z762" s="379">
        <v>205572.6</v>
      </c>
      <c r="AA762" s="379">
        <v>205572.6</v>
      </c>
      <c r="AB762" s="379">
        <v>239000</v>
      </c>
      <c r="AC762" s="379"/>
      <c r="AD762" s="379"/>
      <c r="AE762" s="379">
        <v>211659.81666666668</v>
      </c>
      <c r="AF762" s="481"/>
      <c r="AG762" s="482"/>
      <c r="AH762" s="471"/>
      <c r="AI762" s="471"/>
      <c r="AJ762" s="471"/>
      <c r="AK762" s="472">
        <v>211659.81666666668</v>
      </c>
      <c r="AL762" s="471">
        <v>211659.81666666668</v>
      </c>
      <c r="AM762" s="473"/>
      <c r="AN762" s="471"/>
      <c r="AO762" s="474">
        <v>0</v>
      </c>
      <c r="AP762" s="475"/>
      <c r="AQ762" s="476">
        <v>239000</v>
      </c>
      <c r="AR762" s="471"/>
      <c r="AS762" s="471"/>
      <c r="AT762" s="471"/>
      <c r="AU762" s="471">
        <v>239000</v>
      </c>
      <c r="AV762" s="477">
        <v>239000</v>
      </c>
      <c r="AW762" s="471"/>
      <c r="AX762" s="471"/>
      <c r="AY762" s="473">
        <v>0</v>
      </c>
      <c r="AZ762" s="478" t="s">
        <v>2922</v>
      </c>
      <c r="BA762" s="479">
        <v>0</v>
      </c>
      <c r="BC762" s="468" t="s">
        <v>2937</v>
      </c>
      <c r="BD762" s="468" t="s">
        <v>2937</v>
      </c>
      <c r="BE762" s="468" t="s">
        <v>2937</v>
      </c>
      <c r="BF762" s="468" t="s">
        <v>1541</v>
      </c>
      <c r="BG762" s="468" t="s">
        <v>2938</v>
      </c>
      <c r="BH762" s="468" t="s">
        <v>2938</v>
      </c>
      <c r="BI762" s="468" t="s">
        <v>2937</v>
      </c>
      <c r="BK762" s="468" t="b">
        <v>1</v>
      </c>
      <c r="BL762" s="468" t="b">
        <v>1</v>
      </c>
      <c r="BM762" s="468" t="b">
        <v>1</v>
      </c>
      <c r="BN762" s="468" t="b">
        <v>1</v>
      </c>
      <c r="BO762" s="468" t="b">
        <v>1</v>
      </c>
      <c r="BP762" s="468" t="b">
        <v>1</v>
      </c>
      <c r="BQ762" s="468" t="b">
        <v>1</v>
      </c>
      <c r="BS762" s="466"/>
    </row>
    <row r="763" spans="1:71" s="480" customFormat="1" ht="12" customHeight="1" x14ac:dyDescent="0.2">
      <c r="A763" s="496">
        <v>18609622</v>
      </c>
      <c r="B763" s="497" t="s">
        <v>3656</v>
      </c>
      <c r="C763" s="466" t="s">
        <v>2288</v>
      </c>
      <c r="D763" s="467" t="s">
        <v>1541</v>
      </c>
      <c r="E763" s="705"/>
      <c r="F763" s="466"/>
      <c r="G763" s="467"/>
      <c r="H763" s="468" t="s">
        <v>2937</v>
      </c>
      <c r="I763" s="468" t="s">
        <v>2937</v>
      </c>
      <c r="J763" s="468" t="s">
        <v>2937</v>
      </c>
      <c r="K763" s="468" t="s">
        <v>1541</v>
      </c>
      <c r="L763" s="468" t="s">
        <v>2938</v>
      </c>
      <c r="M763" s="468" t="s">
        <v>2938</v>
      </c>
      <c r="N763" s="468" t="s">
        <v>2937</v>
      </c>
      <c r="O763" s="469"/>
      <c r="P763" s="379">
        <v>1270000</v>
      </c>
      <c r="Q763" s="379">
        <v>1270000</v>
      </c>
      <c r="R763" s="379">
        <v>1270000</v>
      </c>
      <c r="S763" s="379">
        <v>1270000</v>
      </c>
      <c r="T763" s="379">
        <v>1270000</v>
      </c>
      <c r="U763" s="379">
        <v>1270000</v>
      </c>
      <c r="V763" s="379">
        <v>1270000</v>
      </c>
      <c r="W763" s="379">
        <v>1270000</v>
      </c>
      <c r="X763" s="379">
        <v>1270000</v>
      </c>
      <c r="Y763" s="379">
        <v>1270000</v>
      </c>
      <c r="Z763" s="379">
        <v>1270000</v>
      </c>
      <c r="AA763" s="379">
        <v>1270000</v>
      </c>
      <c r="AB763" s="379">
        <v>1270000</v>
      </c>
      <c r="AC763" s="379"/>
      <c r="AD763" s="379"/>
      <c r="AE763" s="379">
        <v>1270000</v>
      </c>
      <c r="AF763" s="481"/>
      <c r="AG763" s="482"/>
      <c r="AH763" s="471"/>
      <c r="AI763" s="471"/>
      <c r="AJ763" s="471"/>
      <c r="AK763" s="472">
        <v>1270000</v>
      </c>
      <c r="AL763" s="471">
        <v>1270000</v>
      </c>
      <c r="AM763" s="473"/>
      <c r="AN763" s="471"/>
      <c r="AO763" s="474">
        <v>0</v>
      </c>
      <c r="AP763" s="475"/>
      <c r="AQ763" s="476">
        <v>1270000</v>
      </c>
      <c r="AR763" s="471"/>
      <c r="AS763" s="471"/>
      <c r="AT763" s="471"/>
      <c r="AU763" s="471">
        <v>1270000</v>
      </c>
      <c r="AV763" s="477">
        <v>1270000</v>
      </c>
      <c r="AW763" s="471"/>
      <c r="AX763" s="471"/>
      <c r="AY763" s="473">
        <v>0</v>
      </c>
      <c r="AZ763" s="478" t="s">
        <v>2922</v>
      </c>
      <c r="BA763" s="479">
        <v>0</v>
      </c>
      <c r="BC763" s="468" t="s">
        <v>2937</v>
      </c>
      <c r="BD763" s="468" t="s">
        <v>2937</v>
      </c>
      <c r="BE763" s="468" t="s">
        <v>2937</v>
      </c>
      <c r="BF763" s="468" t="s">
        <v>1541</v>
      </c>
      <c r="BG763" s="468" t="s">
        <v>2938</v>
      </c>
      <c r="BH763" s="468" t="s">
        <v>2938</v>
      </c>
      <c r="BI763" s="468" t="s">
        <v>2937</v>
      </c>
      <c r="BK763" s="468" t="b">
        <v>1</v>
      </c>
      <c r="BL763" s="468" t="b">
        <v>1</v>
      </c>
      <c r="BM763" s="468" t="b">
        <v>1</v>
      </c>
      <c r="BN763" s="468" t="b">
        <v>1</v>
      </c>
      <c r="BO763" s="468" t="b">
        <v>1</v>
      </c>
      <c r="BP763" s="468" t="b">
        <v>1</v>
      </c>
      <c r="BQ763" s="468" t="b">
        <v>1</v>
      </c>
      <c r="BS763" s="466"/>
    </row>
    <row r="764" spans="1:71" s="480" customFormat="1" ht="12" customHeight="1" x14ac:dyDescent="0.2">
      <c r="A764" s="496">
        <v>18609642</v>
      </c>
      <c r="B764" s="497" t="s">
        <v>3657</v>
      </c>
      <c r="C764" s="466" t="s">
        <v>2289</v>
      </c>
      <c r="D764" s="467" t="s">
        <v>1541</v>
      </c>
      <c r="E764" s="705"/>
      <c r="F764" s="466"/>
      <c r="G764" s="467"/>
      <c r="H764" s="468" t="s">
        <v>2937</v>
      </c>
      <c r="I764" s="468" t="s">
        <v>2937</v>
      </c>
      <c r="J764" s="468" t="s">
        <v>2937</v>
      </c>
      <c r="K764" s="468" t="s">
        <v>1541</v>
      </c>
      <c r="L764" s="468" t="s">
        <v>2938</v>
      </c>
      <c r="M764" s="468" t="s">
        <v>2938</v>
      </c>
      <c r="N764" s="468" t="s">
        <v>2937</v>
      </c>
      <c r="O764" s="469"/>
      <c r="P764" s="379">
        <v>7300000</v>
      </c>
      <c r="Q764" s="379">
        <v>7300000</v>
      </c>
      <c r="R764" s="379">
        <v>7300000</v>
      </c>
      <c r="S764" s="379">
        <v>7218478.1900000004</v>
      </c>
      <c r="T764" s="379">
        <v>7218478.1900000004</v>
      </c>
      <c r="U764" s="379">
        <v>7218478.1900000004</v>
      </c>
      <c r="V764" s="379">
        <v>7139858.9400000004</v>
      </c>
      <c r="W764" s="379">
        <v>7139858.9400000004</v>
      </c>
      <c r="X764" s="379">
        <v>7139858.9400000004</v>
      </c>
      <c r="Y764" s="379">
        <v>7056245.5899999999</v>
      </c>
      <c r="Z764" s="379">
        <v>7056245.5899999999</v>
      </c>
      <c r="AA764" s="379">
        <v>7056245.5899999999</v>
      </c>
      <c r="AB764" s="379">
        <v>7600000</v>
      </c>
      <c r="AC764" s="379"/>
      <c r="AD764" s="379"/>
      <c r="AE764" s="379">
        <v>7191145.6799999997</v>
      </c>
      <c r="AF764" s="481"/>
      <c r="AG764" s="482"/>
      <c r="AH764" s="471"/>
      <c r="AI764" s="471"/>
      <c r="AJ764" s="471"/>
      <c r="AK764" s="472">
        <v>7191145.6799999997</v>
      </c>
      <c r="AL764" s="471">
        <v>7191145.6799999997</v>
      </c>
      <c r="AM764" s="473"/>
      <c r="AN764" s="471"/>
      <c r="AO764" s="474">
        <v>0</v>
      </c>
      <c r="AP764" s="475"/>
      <c r="AQ764" s="476">
        <v>7600000</v>
      </c>
      <c r="AR764" s="471"/>
      <c r="AS764" s="471"/>
      <c r="AT764" s="471"/>
      <c r="AU764" s="471">
        <v>7600000</v>
      </c>
      <c r="AV764" s="477">
        <v>7600000</v>
      </c>
      <c r="AW764" s="471"/>
      <c r="AX764" s="471"/>
      <c r="AY764" s="473">
        <v>0</v>
      </c>
      <c r="AZ764" s="478" t="s">
        <v>2922</v>
      </c>
      <c r="BA764" s="479">
        <v>0</v>
      </c>
      <c r="BC764" s="468" t="s">
        <v>2937</v>
      </c>
      <c r="BD764" s="468" t="s">
        <v>2937</v>
      </c>
      <c r="BE764" s="468" t="s">
        <v>2937</v>
      </c>
      <c r="BF764" s="468" t="s">
        <v>1541</v>
      </c>
      <c r="BG764" s="468" t="s">
        <v>2938</v>
      </c>
      <c r="BH764" s="468" t="s">
        <v>2938</v>
      </c>
      <c r="BI764" s="468" t="s">
        <v>2937</v>
      </c>
      <c r="BK764" s="468" t="b">
        <v>1</v>
      </c>
      <c r="BL764" s="468" t="b">
        <v>1</v>
      </c>
      <c r="BM764" s="468" t="b">
        <v>1</v>
      </c>
      <c r="BN764" s="468" t="b">
        <v>1</v>
      </c>
      <c r="BO764" s="468" t="b">
        <v>1</v>
      </c>
      <c r="BP764" s="468" t="b">
        <v>1</v>
      </c>
      <c r="BQ764" s="468" t="b">
        <v>1</v>
      </c>
      <c r="BS764" s="466"/>
    </row>
    <row r="765" spans="1:71" s="480" customFormat="1" ht="12" customHeight="1" x14ac:dyDescent="0.2">
      <c r="A765" s="496">
        <v>18609652</v>
      </c>
      <c r="B765" s="497" t="s">
        <v>3658</v>
      </c>
      <c r="C765" s="466" t="s">
        <v>2290</v>
      </c>
      <c r="D765" s="467" t="s">
        <v>1541</v>
      </c>
      <c r="E765" s="705"/>
      <c r="F765" s="466"/>
      <c r="G765" s="467"/>
      <c r="H765" s="468" t="s">
        <v>2937</v>
      </c>
      <c r="I765" s="468" t="s">
        <v>2937</v>
      </c>
      <c r="J765" s="468" t="s">
        <v>2937</v>
      </c>
      <c r="K765" s="468" t="s">
        <v>1541</v>
      </c>
      <c r="L765" s="468" t="s">
        <v>2938</v>
      </c>
      <c r="M765" s="468" t="s">
        <v>2938</v>
      </c>
      <c r="N765" s="468" t="s">
        <v>2937</v>
      </c>
      <c r="O765" s="469"/>
      <c r="P765" s="379">
        <v>2380000</v>
      </c>
      <c r="Q765" s="379">
        <v>2380000</v>
      </c>
      <c r="R765" s="379">
        <v>2380000</v>
      </c>
      <c r="S765" s="379">
        <v>2204025.1800000002</v>
      </c>
      <c r="T765" s="379">
        <v>2204025.1800000002</v>
      </c>
      <c r="U765" s="379">
        <v>2204025.1800000002</v>
      </c>
      <c r="V765" s="379">
        <v>2800000</v>
      </c>
      <c r="W765" s="379">
        <v>2800000</v>
      </c>
      <c r="X765" s="379">
        <v>2800000</v>
      </c>
      <c r="Y765" s="379">
        <v>2689598.69</v>
      </c>
      <c r="Z765" s="379">
        <v>2689598.69</v>
      </c>
      <c r="AA765" s="379">
        <v>2689598.69</v>
      </c>
      <c r="AB765" s="379">
        <v>2180000</v>
      </c>
      <c r="AC765" s="379"/>
      <c r="AD765" s="379"/>
      <c r="AE765" s="379">
        <v>2510072.6341666668</v>
      </c>
      <c r="AF765" s="481"/>
      <c r="AG765" s="482"/>
      <c r="AH765" s="471"/>
      <c r="AI765" s="471"/>
      <c r="AJ765" s="471"/>
      <c r="AK765" s="472">
        <v>2510072.6341666668</v>
      </c>
      <c r="AL765" s="471">
        <v>2510072.6341666668</v>
      </c>
      <c r="AM765" s="473"/>
      <c r="AN765" s="471"/>
      <c r="AO765" s="474">
        <v>0</v>
      </c>
      <c r="AP765" s="475"/>
      <c r="AQ765" s="476">
        <v>2180000</v>
      </c>
      <c r="AR765" s="471"/>
      <c r="AS765" s="471"/>
      <c r="AT765" s="471"/>
      <c r="AU765" s="471">
        <v>2180000</v>
      </c>
      <c r="AV765" s="477">
        <v>2180000</v>
      </c>
      <c r="AW765" s="471"/>
      <c r="AX765" s="471"/>
      <c r="AY765" s="473">
        <v>0</v>
      </c>
      <c r="AZ765" s="478" t="s">
        <v>2922</v>
      </c>
      <c r="BA765" s="479">
        <v>0</v>
      </c>
      <c r="BC765" s="468" t="s">
        <v>2937</v>
      </c>
      <c r="BD765" s="468" t="s">
        <v>2937</v>
      </c>
      <c r="BE765" s="468" t="s">
        <v>2937</v>
      </c>
      <c r="BF765" s="468" t="s">
        <v>1541</v>
      </c>
      <c r="BG765" s="468" t="s">
        <v>2938</v>
      </c>
      <c r="BH765" s="468" t="s">
        <v>2938</v>
      </c>
      <c r="BI765" s="468" t="s">
        <v>2937</v>
      </c>
      <c r="BK765" s="468" t="b">
        <v>1</v>
      </c>
      <c r="BL765" s="468" t="b">
        <v>1</v>
      </c>
      <c r="BM765" s="468" t="b">
        <v>1</v>
      </c>
      <c r="BN765" s="468" t="b">
        <v>1</v>
      </c>
      <c r="BO765" s="468" t="b">
        <v>1</v>
      </c>
      <c r="BP765" s="468" t="b">
        <v>1</v>
      </c>
      <c r="BQ765" s="468" t="b">
        <v>1</v>
      </c>
      <c r="BS765" s="466"/>
    </row>
    <row r="766" spans="1:71" s="480" customFormat="1" ht="12" customHeight="1" x14ac:dyDescent="0.2">
      <c r="A766" s="496">
        <v>18609662</v>
      </c>
      <c r="B766" s="497" t="s">
        <v>3659</v>
      </c>
      <c r="C766" s="466" t="s">
        <v>2291</v>
      </c>
      <c r="D766" s="467" t="s">
        <v>1541</v>
      </c>
      <c r="E766" s="705"/>
      <c r="F766" s="466"/>
      <c r="G766" s="467"/>
      <c r="H766" s="468" t="s">
        <v>2937</v>
      </c>
      <c r="I766" s="468" t="s">
        <v>2937</v>
      </c>
      <c r="J766" s="468" t="s">
        <v>2937</v>
      </c>
      <c r="K766" s="468" t="s">
        <v>1541</v>
      </c>
      <c r="L766" s="468" t="s">
        <v>2938</v>
      </c>
      <c r="M766" s="468" t="s">
        <v>2938</v>
      </c>
      <c r="N766" s="468" t="s">
        <v>2937</v>
      </c>
      <c r="O766" s="469"/>
      <c r="P766" s="379">
        <v>484500</v>
      </c>
      <c r="Q766" s="379">
        <v>484500</v>
      </c>
      <c r="R766" s="379">
        <v>484500</v>
      </c>
      <c r="S766" s="379">
        <v>463501.93</v>
      </c>
      <c r="T766" s="379">
        <v>463501.93</v>
      </c>
      <c r="U766" s="379">
        <v>463501.93</v>
      </c>
      <c r="V766" s="379">
        <v>423244.87</v>
      </c>
      <c r="W766" s="379">
        <v>423244.87</v>
      </c>
      <c r="X766" s="379">
        <v>423244.87</v>
      </c>
      <c r="Y766" s="379">
        <v>399502.68</v>
      </c>
      <c r="Z766" s="379">
        <v>399502.68</v>
      </c>
      <c r="AA766" s="379">
        <v>399502.68</v>
      </c>
      <c r="AB766" s="379">
        <v>611800</v>
      </c>
      <c r="AC766" s="379"/>
      <c r="AD766" s="379"/>
      <c r="AE766" s="379">
        <v>447991.53666666668</v>
      </c>
      <c r="AF766" s="481"/>
      <c r="AG766" s="482"/>
      <c r="AH766" s="471"/>
      <c r="AI766" s="471"/>
      <c r="AJ766" s="471"/>
      <c r="AK766" s="472">
        <v>447991.53666666668</v>
      </c>
      <c r="AL766" s="471">
        <v>447991.53666666668</v>
      </c>
      <c r="AM766" s="473"/>
      <c r="AN766" s="471"/>
      <c r="AO766" s="474">
        <v>0</v>
      </c>
      <c r="AP766" s="475"/>
      <c r="AQ766" s="476">
        <v>611800</v>
      </c>
      <c r="AR766" s="471"/>
      <c r="AS766" s="471"/>
      <c r="AT766" s="471"/>
      <c r="AU766" s="471">
        <v>611800</v>
      </c>
      <c r="AV766" s="477">
        <v>611800</v>
      </c>
      <c r="AW766" s="471"/>
      <c r="AX766" s="471"/>
      <c r="AY766" s="473">
        <v>0</v>
      </c>
      <c r="AZ766" s="478" t="s">
        <v>2922</v>
      </c>
      <c r="BA766" s="479">
        <v>0</v>
      </c>
      <c r="BC766" s="468" t="s">
        <v>2937</v>
      </c>
      <c r="BD766" s="468" t="s">
        <v>2937</v>
      </c>
      <c r="BE766" s="468" t="s">
        <v>2937</v>
      </c>
      <c r="BF766" s="468" t="s">
        <v>1541</v>
      </c>
      <c r="BG766" s="468" t="s">
        <v>2938</v>
      </c>
      <c r="BH766" s="468" t="s">
        <v>2938</v>
      </c>
      <c r="BI766" s="468" t="s">
        <v>2937</v>
      </c>
      <c r="BK766" s="468" t="b">
        <v>1</v>
      </c>
      <c r="BL766" s="468" t="b">
        <v>1</v>
      </c>
      <c r="BM766" s="468" t="b">
        <v>1</v>
      </c>
      <c r="BN766" s="468" t="b">
        <v>1</v>
      </c>
      <c r="BO766" s="468" t="b">
        <v>1</v>
      </c>
      <c r="BP766" s="468" t="b">
        <v>1</v>
      </c>
      <c r="BQ766" s="468" t="b">
        <v>1</v>
      </c>
      <c r="BS766" s="466"/>
    </row>
    <row r="767" spans="1:71" s="480" customFormat="1" ht="12" customHeight="1" x14ac:dyDescent="0.2">
      <c r="A767" s="496">
        <v>18609672</v>
      </c>
      <c r="B767" s="497" t="s">
        <v>3660</v>
      </c>
      <c r="C767" s="466" t="s">
        <v>2292</v>
      </c>
      <c r="D767" s="467" t="s">
        <v>1541</v>
      </c>
      <c r="E767" s="705"/>
      <c r="F767" s="466"/>
      <c r="G767" s="467"/>
      <c r="H767" s="468" t="s">
        <v>2937</v>
      </c>
      <c r="I767" s="468" t="s">
        <v>2937</v>
      </c>
      <c r="J767" s="468" t="s">
        <v>2937</v>
      </c>
      <c r="K767" s="468" t="s">
        <v>1541</v>
      </c>
      <c r="L767" s="468" t="s">
        <v>2938</v>
      </c>
      <c r="M767" s="468" t="s">
        <v>2938</v>
      </c>
      <c r="N767" s="468" t="s">
        <v>2937</v>
      </c>
      <c r="O767" s="469"/>
      <c r="P767" s="379">
        <v>200000</v>
      </c>
      <c r="Q767" s="379">
        <v>200000</v>
      </c>
      <c r="R767" s="379">
        <v>200000</v>
      </c>
      <c r="S767" s="379">
        <v>200000</v>
      </c>
      <c r="T767" s="379">
        <v>200000</v>
      </c>
      <c r="U767" s="379">
        <v>200000</v>
      </c>
      <c r="V767" s="379">
        <v>200000</v>
      </c>
      <c r="W767" s="379">
        <v>200000</v>
      </c>
      <c r="X767" s="379">
        <v>200000</v>
      </c>
      <c r="Y767" s="379">
        <v>200000</v>
      </c>
      <c r="Z767" s="379">
        <v>200000</v>
      </c>
      <c r="AA767" s="379">
        <v>200000</v>
      </c>
      <c r="AB767" s="379">
        <v>215000</v>
      </c>
      <c r="AC767" s="379"/>
      <c r="AD767" s="379"/>
      <c r="AE767" s="379">
        <v>200625</v>
      </c>
      <c r="AF767" s="481"/>
      <c r="AG767" s="482"/>
      <c r="AH767" s="471"/>
      <c r="AI767" s="471"/>
      <c r="AJ767" s="471"/>
      <c r="AK767" s="472">
        <v>200625</v>
      </c>
      <c r="AL767" s="471">
        <v>200625</v>
      </c>
      <c r="AM767" s="473"/>
      <c r="AN767" s="471"/>
      <c r="AO767" s="474">
        <v>0</v>
      </c>
      <c r="AP767" s="475"/>
      <c r="AQ767" s="476">
        <v>215000</v>
      </c>
      <c r="AR767" s="471"/>
      <c r="AS767" s="471"/>
      <c r="AT767" s="471"/>
      <c r="AU767" s="471">
        <v>215000</v>
      </c>
      <c r="AV767" s="477">
        <v>215000</v>
      </c>
      <c r="AW767" s="471"/>
      <c r="AX767" s="471"/>
      <c r="AY767" s="473">
        <v>0</v>
      </c>
      <c r="AZ767" s="478" t="s">
        <v>2922</v>
      </c>
      <c r="BA767" s="479">
        <v>0</v>
      </c>
      <c r="BC767" s="468" t="s">
        <v>2937</v>
      </c>
      <c r="BD767" s="468" t="s">
        <v>2937</v>
      </c>
      <c r="BE767" s="468" t="s">
        <v>2937</v>
      </c>
      <c r="BF767" s="468" t="s">
        <v>1541</v>
      </c>
      <c r="BG767" s="468" t="s">
        <v>2938</v>
      </c>
      <c r="BH767" s="468" t="s">
        <v>2938</v>
      </c>
      <c r="BI767" s="468" t="s">
        <v>2937</v>
      </c>
      <c r="BK767" s="468" t="b">
        <v>1</v>
      </c>
      <c r="BL767" s="468" t="b">
        <v>1</v>
      </c>
      <c r="BM767" s="468" t="b">
        <v>1</v>
      </c>
      <c r="BN767" s="468" t="b">
        <v>1</v>
      </c>
      <c r="BO767" s="468" t="b">
        <v>1</v>
      </c>
      <c r="BP767" s="468" t="b">
        <v>1</v>
      </c>
      <c r="BQ767" s="468" t="b">
        <v>1</v>
      </c>
      <c r="BS767" s="466"/>
    </row>
    <row r="768" spans="1:71" s="480" customFormat="1" ht="12" customHeight="1" x14ac:dyDescent="0.2">
      <c r="A768" s="496">
        <v>18609682</v>
      </c>
      <c r="B768" s="497" t="s">
        <v>3661</v>
      </c>
      <c r="C768" s="466" t="s">
        <v>2293</v>
      </c>
      <c r="D768" s="467" t="s">
        <v>1541</v>
      </c>
      <c r="E768" s="705"/>
      <c r="F768" s="466"/>
      <c r="G768" s="467"/>
      <c r="H768" s="468" t="s">
        <v>2937</v>
      </c>
      <c r="I768" s="468" t="s">
        <v>2937</v>
      </c>
      <c r="J768" s="468" t="s">
        <v>2937</v>
      </c>
      <c r="K768" s="468" t="s">
        <v>1541</v>
      </c>
      <c r="L768" s="468" t="s">
        <v>2938</v>
      </c>
      <c r="M768" s="468" t="s">
        <v>2938</v>
      </c>
      <c r="N768" s="468" t="s">
        <v>2937</v>
      </c>
      <c r="O768" s="469"/>
      <c r="P768" s="379">
        <v>140000</v>
      </c>
      <c r="Q768" s="379">
        <v>140000</v>
      </c>
      <c r="R768" s="379">
        <v>140000</v>
      </c>
      <c r="S768" s="379">
        <v>140000</v>
      </c>
      <c r="T768" s="379">
        <v>140000</v>
      </c>
      <c r="U768" s="379">
        <v>140000</v>
      </c>
      <c r="V768" s="379">
        <v>140000</v>
      </c>
      <c r="W768" s="379">
        <v>140000</v>
      </c>
      <c r="X768" s="379">
        <v>140000</v>
      </c>
      <c r="Y768" s="379">
        <v>140000</v>
      </c>
      <c r="Z768" s="379">
        <v>140000</v>
      </c>
      <c r="AA768" s="379">
        <v>140000</v>
      </c>
      <c r="AB768" s="379">
        <v>149000</v>
      </c>
      <c r="AC768" s="379"/>
      <c r="AD768" s="379"/>
      <c r="AE768" s="379">
        <v>140375</v>
      </c>
      <c r="AF768" s="481"/>
      <c r="AG768" s="482"/>
      <c r="AH768" s="471"/>
      <c r="AI768" s="471"/>
      <c r="AJ768" s="471"/>
      <c r="AK768" s="472">
        <v>140375</v>
      </c>
      <c r="AL768" s="471">
        <v>140375</v>
      </c>
      <c r="AM768" s="473"/>
      <c r="AN768" s="471"/>
      <c r="AO768" s="474">
        <v>0</v>
      </c>
      <c r="AP768" s="475"/>
      <c r="AQ768" s="476">
        <v>149000</v>
      </c>
      <c r="AR768" s="471"/>
      <c r="AS768" s="471"/>
      <c r="AT768" s="471"/>
      <c r="AU768" s="471">
        <v>149000</v>
      </c>
      <c r="AV768" s="477">
        <v>149000</v>
      </c>
      <c r="AW768" s="471"/>
      <c r="AX768" s="471"/>
      <c r="AY768" s="473">
        <v>0</v>
      </c>
      <c r="AZ768" s="478" t="s">
        <v>2922</v>
      </c>
      <c r="BA768" s="479">
        <v>0</v>
      </c>
      <c r="BC768" s="468" t="s">
        <v>2937</v>
      </c>
      <c r="BD768" s="468" t="s">
        <v>2937</v>
      </c>
      <c r="BE768" s="468" t="s">
        <v>2937</v>
      </c>
      <c r="BF768" s="468" t="s">
        <v>1541</v>
      </c>
      <c r="BG768" s="468" t="s">
        <v>2938</v>
      </c>
      <c r="BH768" s="468" t="s">
        <v>2938</v>
      </c>
      <c r="BI768" s="468" t="s">
        <v>2937</v>
      </c>
      <c r="BK768" s="468" t="b">
        <v>1</v>
      </c>
      <c r="BL768" s="468" t="b">
        <v>1</v>
      </c>
      <c r="BM768" s="468" t="b">
        <v>1</v>
      </c>
      <c r="BN768" s="468" t="b">
        <v>1</v>
      </c>
      <c r="BO768" s="468" t="b">
        <v>1</v>
      </c>
      <c r="BP768" s="468" t="b">
        <v>1</v>
      </c>
      <c r="BQ768" s="468" t="b">
        <v>1</v>
      </c>
      <c r="BS768" s="466"/>
    </row>
    <row r="769" spans="1:71" s="480" customFormat="1" ht="12" customHeight="1" x14ac:dyDescent="0.2">
      <c r="A769" s="496">
        <v>18609692</v>
      </c>
      <c r="B769" s="497" t="s">
        <v>3662</v>
      </c>
      <c r="C769" s="466" t="s">
        <v>2294</v>
      </c>
      <c r="D769" s="467" t="s">
        <v>1541</v>
      </c>
      <c r="E769" s="705"/>
      <c r="F769" s="466"/>
      <c r="G769" s="467"/>
      <c r="H769" s="468" t="s">
        <v>2937</v>
      </c>
      <c r="I769" s="468" t="s">
        <v>2937</v>
      </c>
      <c r="J769" s="468" t="s">
        <v>2937</v>
      </c>
      <c r="K769" s="468" t="s">
        <v>1541</v>
      </c>
      <c r="L769" s="468" t="s">
        <v>2938</v>
      </c>
      <c r="M769" s="468" t="s">
        <v>2938</v>
      </c>
      <c r="N769" s="468" t="s">
        <v>2937</v>
      </c>
      <c r="O769" s="469"/>
      <c r="P769" s="379">
        <v>100000</v>
      </c>
      <c r="Q769" s="379">
        <v>100000</v>
      </c>
      <c r="R769" s="379">
        <v>100000</v>
      </c>
      <c r="S769" s="379">
        <v>100000</v>
      </c>
      <c r="T769" s="379">
        <v>100000</v>
      </c>
      <c r="U769" s="379">
        <v>100000</v>
      </c>
      <c r="V769" s="379">
        <v>100000</v>
      </c>
      <c r="W769" s="379">
        <v>100000</v>
      </c>
      <c r="X769" s="379">
        <v>100000</v>
      </c>
      <c r="Y769" s="379">
        <v>100000</v>
      </c>
      <c r="Z769" s="379">
        <v>100000</v>
      </c>
      <c r="AA769" s="379">
        <v>100000</v>
      </c>
      <c r="AB769" s="379">
        <v>107000</v>
      </c>
      <c r="AC769" s="379"/>
      <c r="AD769" s="379"/>
      <c r="AE769" s="379">
        <v>100291.66666666667</v>
      </c>
      <c r="AF769" s="481"/>
      <c r="AG769" s="482"/>
      <c r="AH769" s="471"/>
      <c r="AI769" s="471"/>
      <c r="AJ769" s="471"/>
      <c r="AK769" s="472">
        <v>100291.66666666667</v>
      </c>
      <c r="AL769" s="471">
        <v>100291.66666666667</v>
      </c>
      <c r="AM769" s="473"/>
      <c r="AN769" s="471"/>
      <c r="AO769" s="474">
        <v>0</v>
      </c>
      <c r="AP769" s="475"/>
      <c r="AQ769" s="476">
        <v>107000</v>
      </c>
      <c r="AR769" s="471"/>
      <c r="AS769" s="471"/>
      <c r="AT769" s="471"/>
      <c r="AU769" s="471">
        <v>107000</v>
      </c>
      <c r="AV769" s="477">
        <v>107000</v>
      </c>
      <c r="AW769" s="471"/>
      <c r="AX769" s="471"/>
      <c r="AY769" s="473">
        <v>0</v>
      </c>
      <c r="AZ769" s="478" t="s">
        <v>2922</v>
      </c>
      <c r="BA769" s="479">
        <v>0</v>
      </c>
      <c r="BC769" s="468" t="s">
        <v>2937</v>
      </c>
      <c r="BD769" s="468" t="s">
        <v>2937</v>
      </c>
      <c r="BE769" s="468" t="s">
        <v>2937</v>
      </c>
      <c r="BF769" s="468" t="s">
        <v>1541</v>
      </c>
      <c r="BG769" s="468" t="s">
        <v>2938</v>
      </c>
      <c r="BH769" s="468" t="s">
        <v>2938</v>
      </c>
      <c r="BI769" s="468" t="s">
        <v>2937</v>
      </c>
      <c r="BK769" s="468" t="b">
        <v>1</v>
      </c>
      <c r="BL769" s="468" t="b">
        <v>1</v>
      </c>
      <c r="BM769" s="468" t="b">
        <v>1</v>
      </c>
      <c r="BN769" s="468" t="b">
        <v>1</v>
      </c>
      <c r="BO769" s="468" t="b">
        <v>1</v>
      </c>
      <c r="BP769" s="468" t="b">
        <v>1</v>
      </c>
      <c r="BQ769" s="468" t="b">
        <v>1</v>
      </c>
      <c r="BS769" s="466"/>
    </row>
    <row r="770" spans="1:71" s="480" customFormat="1" ht="12" customHeight="1" x14ac:dyDescent="0.2">
      <c r="A770" s="496">
        <v>18609801</v>
      </c>
      <c r="B770" s="497" t="s">
        <v>3663</v>
      </c>
      <c r="C770" s="466" t="s">
        <v>2295</v>
      </c>
      <c r="D770" s="467" t="s">
        <v>1541</v>
      </c>
      <c r="E770" s="705"/>
      <c r="F770" s="466"/>
      <c r="G770" s="467"/>
      <c r="H770" s="468" t="s">
        <v>2937</v>
      </c>
      <c r="I770" s="468" t="s">
        <v>2937</v>
      </c>
      <c r="J770" s="468" t="s">
        <v>2937</v>
      </c>
      <c r="K770" s="468" t="s">
        <v>1541</v>
      </c>
      <c r="L770" s="468" t="s">
        <v>2938</v>
      </c>
      <c r="M770" s="468" t="s">
        <v>2938</v>
      </c>
      <c r="N770" s="468" t="s">
        <v>2937</v>
      </c>
      <c r="O770" s="469"/>
      <c r="P770" s="379">
        <v>165965.81</v>
      </c>
      <c r="Q770" s="379">
        <v>165965.81</v>
      </c>
      <c r="R770" s="379">
        <v>165965.81</v>
      </c>
      <c r="S770" s="379">
        <v>165965.81</v>
      </c>
      <c r="T770" s="379">
        <v>165965.81</v>
      </c>
      <c r="U770" s="379">
        <v>165965.81</v>
      </c>
      <c r="V770" s="379">
        <v>165965.81</v>
      </c>
      <c r="W770" s="379">
        <v>165965.81</v>
      </c>
      <c r="X770" s="379">
        <v>165965.81</v>
      </c>
      <c r="Y770" s="379">
        <v>165965.81</v>
      </c>
      <c r="Z770" s="379">
        <v>169583.86</v>
      </c>
      <c r="AA770" s="379">
        <v>169583.86</v>
      </c>
      <c r="AB770" s="379">
        <v>169583.86</v>
      </c>
      <c r="AC770" s="379"/>
      <c r="AD770" s="379"/>
      <c r="AE770" s="379">
        <v>166719.57041666668</v>
      </c>
      <c r="AF770" s="507"/>
      <c r="AG770" s="508"/>
      <c r="AH770" s="471"/>
      <c r="AI770" s="471"/>
      <c r="AJ770" s="471"/>
      <c r="AK770" s="472">
        <v>166719.57041666668</v>
      </c>
      <c r="AL770" s="471">
        <v>166719.57041666668</v>
      </c>
      <c r="AM770" s="473"/>
      <c r="AN770" s="471"/>
      <c r="AO770" s="474">
        <v>0</v>
      </c>
      <c r="AP770" s="475"/>
      <c r="AQ770" s="476">
        <v>169583.86</v>
      </c>
      <c r="AR770" s="471"/>
      <c r="AS770" s="471"/>
      <c r="AT770" s="471"/>
      <c r="AU770" s="471">
        <v>169583.86</v>
      </c>
      <c r="AV770" s="477">
        <v>169583.86</v>
      </c>
      <c r="AW770" s="471"/>
      <c r="AX770" s="471"/>
      <c r="AY770" s="473">
        <v>0</v>
      </c>
      <c r="AZ770" s="478" t="s">
        <v>2912</v>
      </c>
      <c r="BA770" s="479">
        <v>0</v>
      </c>
      <c r="BC770" s="468" t="s">
        <v>2937</v>
      </c>
      <c r="BD770" s="468" t="s">
        <v>2937</v>
      </c>
      <c r="BE770" s="468" t="s">
        <v>2937</v>
      </c>
      <c r="BF770" s="468" t="s">
        <v>1541</v>
      </c>
      <c r="BG770" s="468" t="s">
        <v>2938</v>
      </c>
      <c r="BH770" s="468" t="s">
        <v>2938</v>
      </c>
      <c r="BI770" s="468" t="s">
        <v>2937</v>
      </c>
      <c r="BK770" s="468" t="b">
        <v>1</v>
      </c>
      <c r="BL770" s="468" t="b">
        <v>1</v>
      </c>
      <c r="BM770" s="468" t="b">
        <v>1</v>
      </c>
      <c r="BN770" s="468" t="b">
        <v>1</v>
      </c>
      <c r="BO770" s="468" t="b">
        <v>1</v>
      </c>
      <c r="BP770" s="468" t="b">
        <v>1</v>
      </c>
      <c r="BQ770" s="468" t="b">
        <v>1</v>
      </c>
      <c r="BS770" s="466"/>
    </row>
    <row r="771" spans="1:71" s="480" customFormat="1" ht="12" customHeight="1" x14ac:dyDescent="0.2">
      <c r="A771" s="496">
        <v>18609821</v>
      </c>
      <c r="B771" s="497" t="s">
        <v>3664</v>
      </c>
      <c r="C771" s="466" t="s">
        <v>2296</v>
      </c>
      <c r="D771" s="467" t="s">
        <v>1541</v>
      </c>
      <c r="E771" s="705"/>
      <c r="F771" s="466"/>
      <c r="G771" s="467"/>
      <c r="H771" s="468" t="s">
        <v>2937</v>
      </c>
      <c r="I771" s="468" t="s">
        <v>2937</v>
      </c>
      <c r="J771" s="468" t="s">
        <v>2937</v>
      </c>
      <c r="K771" s="468" t="s">
        <v>1541</v>
      </c>
      <c r="L771" s="468" t="s">
        <v>2938</v>
      </c>
      <c r="M771" s="468" t="s">
        <v>2938</v>
      </c>
      <c r="N771" s="468" t="s">
        <v>2937</v>
      </c>
      <c r="O771" s="469"/>
      <c r="P771" s="379">
        <v>847622.47</v>
      </c>
      <c r="Q771" s="379">
        <v>847622.47</v>
      </c>
      <c r="R771" s="379">
        <v>847622.47</v>
      </c>
      <c r="S771" s="379">
        <v>847622.47</v>
      </c>
      <c r="T771" s="379">
        <v>847622.47</v>
      </c>
      <c r="U771" s="379">
        <v>847622.47</v>
      </c>
      <c r="V771" s="379">
        <v>847622.47</v>
      </c>
      <c r="W771" s="379">
        <v>847622.47</v>
      </c>
      <c r="X771" s="379">
        <v>847622.47</v>
      </c>
      <c r="Y771" s="379">
        <v>847622.47</v>
      </c>
      <c r="Z771" s="379">
        <v>894155.53</v>
      </c>
      <c r="AA771" s="379">
        <v>894155.53</v>
      </c>
      <c r="AB771" s="379">
        <v>894155.53</v>
      </c>
      <c r="AC771" s="379"/>
      <c r="AD771" s="379"/>
      <c r="AE771" s="379">
        <v>857316.85749999981</v>
      </c>
      <c r="AF771" s="507"/>
      <c r="AG771" s="508"/>
      <c r="AH771" s="471"/>
      <c r="AI771" s="471"/>
      <c r="AJ771" s="471"/>
      <c r="AK771" s="472">
        <v>857316.85749999981</v>
      </c>
      <c r="AL771" s="471">
        <v>857316.85749999981</v>
      </c>
      <c r="AM771" s="473"/>
      <c r="AN771" s="471"/>
      <c r="AO771" s="474">
        <v>0</v>
      </c>
      <c r="AP771" s="475"/>
      <c r="AQ771" s="476">
        <v>894155.53</v>
      </c>
      <c r="AR771" s="471"/>
      <c r="AS771" s="471"/>
      <c r="AT771" s="471"/>
      <c r="AU771" s="471">
        <v>894155.53</v>
      </c>
      <c r="AV771" s="477">
        <v>894155.53</v>
      </c>
      <c r="AW771" s="471"/>
      <c r="AX771" s="471"/>
      <c r="AY771" s="473">
        <v>0</v>
      </c>
      <c r="AZ771" s="478" t="s">
        <v>2912</v>
      </c>
      <c r="BA771" s="479">
        <v>0</v>
      </c>
      <c r="BC771" s="468" t="s">
        <v>2937</v>
      </c>
      <c r="BD771" s="468" t="s">
        <v>2937</v>
      </c>
      <c r="BE771" s="468" t="s">
        <v>2937</v>
      </c>
      <c r="BF771" s="468" t="s">
        <v>1541</v>
      </c>
      <c r="BG771" s="468" t="s">
        <v>2938</v>
      </c>
      <c r="BH771" s="468" t="s">
        <v>2938</v>
      </c>
      <c r="BI771" s="468" t="s">
        <v>2937</v>
      </c>
      <c r="BK771" s="468" t="b">
        <v>1</v>
      </c>
      <c r="BL771" s="468" t="b">
        <v>1</v>
      </c>
      <c r="BM771" s="468" t="b">
        <v>1</v>
      </c>
      <c r="BN771" s="468" t="b">
        <v>1</v>
      </c>
      <c r="BO771" s="468" t="b">
        <v>1</v>
      </c>
      <c r="BP771" s="468" t="b">
        <v>1</v>
      </c>
      <c r="BQ771" s="468" t="b">
        <v>1</v>
      </c>
      <c r="BS771" s="466"/>
    </row>
    <row r="772" spans="1:71" s="480" customFormat="1" ht="12" customHeight="1" x14ac:dyDescent="0.2">
      <c r="A772" s="496">
        <v>18609841</v>
      </c>
      <c r="B772" s="497" t="s">
        <v>3665</v>
      </c>
      <c r="C772" s="466" t="s">
        <v>2297</v>
      </c>
      <c r="D772" s="467" t="s">
        <v>1541</v>
      </c>
      <c r="E772" s="705"/>
      <c r="F772" s="466"/>
      <c r="G772" s="467"/>
      <c r="H772" s="468" t="s">
        <v>2937</v>
      </c>
      <c r="I772" s="468" t="s">
        <v>2937</v>
      </c>
      <c r="J772" s="468" t="s">
        <v>2937</v>
      </c>
      <c r="K772" s="468" t="s">
        <v>1541</v>
      </c>
      <c r="L772" s="468" t="s">
        <v>2938</v>
      </c>
      <c r="M772" s="468" t="s">
        <v>2938</v>
      </c>
      <c r="N772" s="468" t="s">
        <v>2937</v>
      </c>
      <c r="O772" s="469"/>
      <c r="P772" s="379">
        <v>1450784.75</v>
      </c>
      <c r="Q772" s="379">
        <v>1450784.75</v>
      </c>
      <c r="R772" s="379">
        <v>1450784.75</v>
      </c>
      <c r="S772" s="379">
        <v>1450784.75</v>
      </c>
      <c r="T772" s="379">
        <v>1450784.75</v>
      </c>
      <c r="U772" s="379">
        <v>1450784.75</v>
      </c>
      <c r="V772" s="379">
        <v>1450784.75</v>
      </c>
      <c r="W772" s="379">
        <v>1450784.75</v>
      </c>
      <c r="X772" s="379">
        <v>1450784.75</v>
      </c>
      <c r="Y772" s="379">
        <v>1450784.75</v>
      </c>
      <c r="Z772" s="379">
        <v>1452288.63</v>
      </c>
      <c r="AA772" s="379">
        <v>1452288.63</v>
      </c>
      <c r="AB772" s="379">
        <v>1452288.63</v>
      </c>
      <c r="AC772" s="379"/>
      <c r="AD772" s="379"/>
      <c r="AE772" s="379">
        <v>1451098.0583333333</v>
      </c>
      <c r="AF772" s="507"/>
      <c r="AG772" s="508"/>
      <c r="AH772" s="471"/>
      <c r="AI772" s="471"/>
      <c r="AJ772" s="471"/>
      <c r="AK772" s="472">
        <v>1451098.0583333333</v>
      </c>
      <c r="AL772" s="471">
        <v>1451098.0583333333</v>
      </c>
      <c r="AM772" s="473"/>
      <c r="AN772" s="471"/>
      <c r="AO772" s="474">
        <v>0</v>
      </c>
      <c r="AP772" s="475"/>
      <c r="AQ772" s="476">
        <v>1452288.63</v>
      </c>
      <c r="AR772" s="471"/>
      <c r="AS772" s="471"/>
      <c r="AT772" s="471"/>
      <c r="AU772" s="471">
        <v>1452288.63</v>
      </c>
      <c r="AV772" s="477">
        <v>1452288.63</v>
      </c>
      <c r="AW772" s="471"/>
      <c r="AX772" s="471"/>
      <c r="AY772" s="473">
        <v>0</v>
      </c>
      <c r="AZ772" s="478" t="s">
        <v>2912</v>
      </c>
      <c r="BA772" s="479">
        <v>0</v>
      </c>
      <c r="BC772" s="468" t="s">
        <v>2937</v>
      </c>
      <c r="BD772" s="468" t="s">
        <v>2937</v>
      </c>
      <c r="BE772" s="468" t="s">
        <v>2937</v>
      </c>
      <c r="BF772" s="468" t="s">
        <v>1541</v>
      </c>
      <c r="BG772" s="468" t="s">
        <v>2938</v>
      </c>
      <c r="BH772" s="468" t="s">
        <v>2938</v>
      </c>
      <c r="BI772" s="468" t="s">
        <v>2937</v>
      </c>
      <c r="BK772" s="468" t="b">
        <v>1</v>
      </c>
      <c r="BL772" s="468" t="b">
        <v>1</v>
      </c>
      <c r="BM772" s="468" t="b">
        <v>1</v>
      </c>
      <c r="BN772" s="468" t="b">
        <v>1</v>
      </c>
      <c r="BO772" s="468" t="b">
        <v>1</v>
      </c>
      <c r="BP772" s="468" t="b">
        <v>1</v>
      </c>
      <c r="BQ772" s="468" t="b">
        <v>1</v>
      </c>
      <c r="BS772" s="466"/>
    </row>
    <row r="773" spans="1:71" s="480" customFormat="1" ht="12" customHeight="1" x14ac:dyDescent="0.2">
      <c r="A773" s="496">
        <v>18609861</v>
      </c>
      <c r="B773" s="497" t="s">
        <v>3666</v>
      </c>
      <c r="C773" s="466" t="s">
        <v>2298</v>
      </c>
      <c r="D773" s="467" t="s">
        <v>1541</v>
      </c>
      <c r="E773" s="705"/>
      <c r="F773" s="466"/>
      <c r="G773" s="467"/>
      <c r="H773" s="468" t="s">
        <v>2937</v>
      </c>
      <c r="I773" s="468" t="s">
        <v>2937</v>
      </c>
      <c r="J773" s="468" t="s">
        <v>2937</v>
      </c>
      <c r="K773" s="468" t="s">
        <v>1541</v>
      </c>
      <c r="L773" s="468" t="s">
        <v>2938</v>
      </c>
      <c r="M773" s="468" t="s">
        <v>2938</v>
      </c>
      <c r="N773" s="468" t="s">
        <v>2937</v>
      </c>
      <c r="O773" s="469"/>
      <c r="P773" s="379">
        <v>2686059.13</v>
      </c>
      <c r="Q773" s="379">
        <v>2686059.13</v>
      </c>
      <c r="R773" s="379">
        <v>2686059.13</v>
      </c>
      <c r="S773" s="379">
        <v>2683692.62</v>
      </c>
      <c r="T773" s="379">
        <v>2683692.62</v>
      </c>
      <c r="U773" s="379">
        <v>2683692.62</v>
      </c>
      <c r="V773" s="379">
        <v>2603564.34</v>
      </c>
      <c r="W773" s="379">
        <v>2603564.34</v>
      </c>
      <c r="X773" s="379">
        <v>2603564.34</v>
      </c>
      <c r="Y773" s="379">
        <v>2567513.64</v>
      </c>
      <c r="Z773" s="379">
        <v>2624446.92</v>
      </c>
      <c r="AA773" s="379">
        <v>2624446.92</v>
      </c>
      <c r="AB773" s="379">
        <v>2411600.4700000002</v>
      </c>
      <c r="AC773" s="379"/>
      <c r="AD773" s="379"/>
      <c r="AE773" s="379">
        <v>2633260.5350000006</v>
      </c>
      <c r="AF773" s="507"/>
      <c r="AG773" s="508"/>
      <c r="AH773" s="471"/>
      <c r="AI773" s="471"/>
      <c r="AJ773" s="471"/>
      <c r="AK773" s="472">
        <v>2633260.5350000006</v>
      </c>
      <c r="AL773" s="471">
        <v>2633260.5350000006</v>
      </c>
      <c r="AM773" s="473"/>
      <c r="AN773" s="471"/>
      <c r="AO773" s="474">
        <v>0</v>
      </c>
      <c r="AP773" s="475"/>
      <c r="AQ773" s="476">
        <v>2411600.4700000002</v>
      </c>
      <c r="AR773" s="471"/>
      <c r="AS773" s="471"/>
      <c r="AT773" s="471"/>
      <c r="AU773" s="471">
        <v>2411600.4700000002</v>
      </c>
      <c r="AV773" s="477">
        <v>2411600.4700000002</v>
      </c>
      <c r="AW773" s="471"/>
      <c r="AX773" s="471"/>
      <c r="AY773" s="473">
        <v>0</v>
      </c>
      <c r="AZ773" s="478" t="s">
        <v>2912</v>
      </c>
      <c r="BA773" s="479">
        <v>0</v>
      </c>
      <c r="BC773" s="468" t="s">
        <v>2937</v>
      </c>
      <c r="BD773" s="468" t="s">
        <v>2937</v>
      </c>
      <c r="BE773" s="468" t="s">
        <v>2937</v>
      </c>
      <c r="BF773" s="468" t="s">
        <v>1541</v>
      </c>
      <c r="BG773" s="468" t="s">
        <v>2938</v>
      </c>
      <c r="BH773" s="468" t="s">
        <v>2938</v>
      </c>
      <c r="BI773" s="468" t="s">
        <v>2937</v>
      </c>
      <c r="BK773" s="468" t="b">
        <v>1</v>
      </c>
      <c r="BL773" s="468" t="b">
        <v>1</v>
      </c>
      <c r="BM773" s="468" t="b">
        <v>1</v>
      </c>
      <c r="BN773" s="468" t="b">
        <v>1</v>
      </c>
      <c r="BO773" s="468" t="b">
        <v>1</v>
      </c>
      <c r="BP773" s="468" t="b">
        <v>1</v>
      </c>
      <c r="BQ773" s="468" t="b">
        <v>1</v>
      </c>
      <c r="BS773" s="466"/>
    </row>
    <row r="774" spans="1:71" s="480" customFormat="1" ht="12" customHeight="1" x14ac:dyDescent="0.2">
      <c r="A774" s="514">
        <v>18609883</v>
      </c>
      <c r="B774" s="515" t="s">
        <v>3667</v>
      </c>
      <c r="C774" s="483" t="s">
        <v>2299</v>
      </c>
      <c r="D774" s="484" t="s">
        <v>1541</v>
      </c>
      <c r="E774" s="730"/>
      <c r="F774" s="501">
        <v>42842</v>
      </c>
      <c r="G774" s="484"/>
      <c r="H774" s="486" t="s">
        <v>2937</v>
      </c>
      <c r="I774" s="486" t="s">
        <v>2937</v>
      </c>
      <c r="J774" s="486" t="s">
        <v>2937</v>
      </c>
      <c r="K774" s="486" t="s">
        <v>1541</v>
      </c>
      <c r="L774" s="486" t="s">
        <v>2938</v>
      </c>
      <c r="M774" s="486" t="s">
        <v>2938</v>
      </c>
      <c r="N774" s="486" t="s">
        <v>2937</v>
      </c>
      <c r="O774" s="487"/>
      <c r="P774" s="381">
        <v>0</v>
      </c>
      <c r="Q774" s="381">
        <v>0</v>
      </c>
      <c r="R774" s="381">
        <v>0</v>
      </c>
      <c r="S774" s="381">
        <v>0</v>
      </c>
      <c r="T774" s="381">
        <v>0</v>
      </c>
      <c r="U774" s="381">
        <v>0</v>
      </c>
      <c r="V774" s="381">
        <v>0</v>
      </c>
      <c r="W774" s="381">
        <v>0</v>
      </c>
      <c r="X774" s="381">
        <v>0</v>
      </c>
      <c r="Y774" s="381">
        <v>0</v>
      </c>
      <c r="Z774" s="381">
        <v>0</v>
      </c>
      <c r="AA774" s="381">
        <v>0</v>
      </c>
      <c r="AB774" s="381">
        <v>0</v>
      </c>
      <c r="AC774" s="381"/>
      <c r="AD774" s="381"/>
      <c r="AE774" s="381">
        <v>0</v>
      </c>
      <c r="AF774" s="512"/>
      <c r="AG774" s="513"/>
      <c r="AH774" s="490"/>
      <c r="AI774" s="490"/>
      <c r="AJ774" s="490"/>
      <c r="AK774" s="491">
        <v>0</v>
      </c>
      <c r="AL774" s="490">
        <v>0</v>
      </c>
      <c r="AM774" s="492"/>
      <c r="AN774" s="490"/>
      <c r="AO774" s="493">
        <v>0</v>
      </c>
      <c r="AP774" s="490"/>
      <c r="AQ774" s="494">
        <v>0</v>
      </c>
      <c r="AR774" s="490"/>
      <c r="AS774" s="490"/>
      <c r="AT774" s="490"/>
      <c r="AU774" s="490">
        <v>0</v>
      </c>
      <c r="AV774" s="495">
        <v>0</v>
      </c>
      <c r="AW774" s="490"/>
      <c r="AX774" s="490"/>
      <c r="AY774" s="492">
        <v>0</v>
      </c>
      <c r="AZ774" s="731" t="s">
        <v>2910</v>
      </c>
      <c r="BA774" s="479">
        <v>0</v>
      </c>
      <c r="BC774" s="486" t="s">
        <v>2937</v>
      </c>
      <c r="BD774" s="486" t="s">
        <v>2937</v>
      </c>
      <c r="BE774" s="486" t="s">
        <v>2937</v>
      </c>
      <c r="BF774" s="468" t="s">
        <v>1541</v>
      </c>
      <c r="BG774" s="468" t="s">
        <v>2938</v>
      </c>
      <c r="BH774" s="468" t="s">
        <v>2938</v>
      </c>
      <c r="BI774" s="468" t="s">
        <v>2937</v>
      </c>
      <c r="BK774" s="468" t="b">
        <v>1</v>
      </c>
      <c r="BL774" s="468" t="b">
        <v>1</v>
      </c>
      <c r="BM774" s="468" t="b">
        <v>1</v>
      </c>
      <c r="BN774" s="468" t="b">
        <v>1</v>
      </c>
      <c r="BO774" s="468" t="b">
        <v>1</v>
      </c>
      <c r="BP774" s="468" t="b">
        <v>1</v>
      </c>
      <c r="BQ774" s="468" t="b">
        <v>1</v>
      </c>
      <c r="BS774" s="466"/>
    </row>
    <row r="775" spans="1:71" s="480" customFormat="1" ht="12" customHeight="1" x14ac:dyDescent="0.2">
      <c r="A775" s="514">
        <v>18609891</v>
      </c>
      <c r="B775" s="515" t="s">
        <v>3668</v>
      </c>
      <c r="C775" s="483" t="s">
        <v>2300</v>
      </c>
      <c r="D775" s="484" t="s">
        <v>1541</v>
      </c>
      <c r="E775" s="730"/>
      <c r="F775" s="501">
        <v>43070</v>
      </c>
      <c r="G775" s="484"/>
      <c r="H775" s="486" t="s">
        <v>2937</v>
      </c>
      <c r="I775" s="486" t="s">
        <v>2937</v>
      </c>
      <c r="J775" s="486" t="s">
        <v>2937</v>
      </c>
      <c r="K775" s="486" t="s">
        <v>1541</v>
      </c>
      <c r="L775" s="486" t="s">
        <v>2938</v>
      </c>
      <c r="M775" s="486" t="s">
        <v>2938</v>
      </c>
      <c r="N775" s="486" t="s">
        <v>2937</v>
      </c>
      <c r="O775" s="487"/>
      <c r="P775" s="381">
        <v>5000000</v>
      </c>
      <c r="Q775" s="381">
        <v>5000000</v>
      </c>
      <c r="R775" s="381">
        <v>5000000</v>
      </c>
      <c r="S775" s="381">
        <v>5000000</v>
      </c>
      <c r="T775" s="381">
        <v>5000000</v>
      </c>
      <c r="U775" s="381">
        <v>5000000</v>
      </c>
      <c r="V775" s="381">
        <v>5000000</v>
      </c>
      <c r="W775" s="381">
        <v>5000000</v>
      </c>
      <c r="X775" s="381">
        <v>5000000</v>
      </c>
      <c r="Y775" s="381">
        <v>712737</v>
      </c>
      <c r="Z775" s="381">
        <v>712737</v>
      </c>
      <c r="AA775" s="381">
        <v>712737</v>
      </c>
      <c r="AB775" s="381">
        <v>712737</v>
      </c>
      <c r="AC775" s="381"/>
      <c r="AD775" s="381"/>
      <c r="AE775" s="381">
        <v>3749548.2916666665</v>
      </c>
      <c r="AF775" s="512"/>
      <c r="AG775" s="513"/>
      <c r="AH775" s="490"/>
      <c r="AI775" s="490"/>
      <c r="AJ775" s="490"/>
      <c r="AK775" s="491">
        <v>3749548.2916666665</v>
      </c>
      <c r="AL775" s="490">
        <v>3749548.2916666665</v>
      </c>
      <c r="AM775" s="492"/>
      <c r="AN775" s="490"/>
      <c r="AO775" s="493">
        <v>0</v>
      </c>
      <c r="AP775" s="490"/>
      <c r="AQ775" s="494">
        <v>712737</v>
      </c>
      <c r="AR775" s="490"/>
      <c r="AS775" s="490"/>
      <c r="AT775" s="490"/>
      <c r="AU775" s="490">
        <v>712737</v>
      </c>
      <c r="AV775" s="495">
        <v>712737</v>
      </c>
      <c r="AW775" s="490"/>
      <c r="AX775" s="490"/>
      <c r="AY775" s="492">
        <v>0</v>
      </c>
      <c r="AZ775" s="731" t="s">
        <v>2924</v>
      </c>
      <c r="BA775" s="479">
        <v>0</v>
      </c>
      <c r="BC775" s="486" t="s">
        <v>2937</v>
      </c>
      <c r="BD775" s="486" t="s">
        <v>2937</v>
      </c>
      <c r="BE775" s="486" t="s">
        <v>2937</v>
      </c>
      <c r="BF775" s="468" t="s">
        <v>1541</v>
      </c>
      <c r="BG775" s="468" t="s">
        <v>2938</v>
      </c>
      <c r="BH775" s="468" t="s">
        <v>2938</v>
      </c>
      <c r="BI775" s="468" t="s">
        <v>2937</v>
      </c>
      <c r="BK775" s="468" t="b">
        <v>1</v>
      </c>
      <c r="BL775" s="468" t="b">
        <v>1</v>
      </c>
      <c r="BM775" s="468" t="b">
        <v>1</v>
      </c>
      <c r="BN775" s="468" t="b">
        <v>1</v>
      </c>
      <c r="BO775" s="468" t="b">
        <v>1</v>
      </c>
      <c r="BP775" s="468" t="b">
        <v>1</v>
      </c>
      <c r="BQ775" s="468" t="b">
        <v>1</v>
      </c>
      <c r="BS775" s="466"/>
    </row>
    <row r="776" spans="1:71" s="480" customFormat="1" ht="12" customHeight="1" x14ac:dyDescent="0.2">
      <c r="A776" s="496">
        <v>18630031</v>
      </c>
      <c r="B776" s="497" t="s">
        <v>3669</v>
      </c>
      <c r="C776" s="533" t="s">
        <v>2301</v>
      </c>
      <c r="D776" s="467" t="s">
        <v>1541</v>
      </c>
      <c r="E776" s="705"/>
      <c r="F776" s="533"/>
      <c r="G776" s="467"/>
      <c r="H776" s="468" t="s">
        <v>2937</v>
      </c>
      <c r="I776" s="468" t="s">
        <v>2937</v>
      </c>
      <c r="J776" s="468" t="s">
        <v>2937</v>
      </c>
      <c r="K776" s="468" t="s">
        <v>1541</v>
      </c>
      <c r="L776" s="468" t="s">
        <v>2938</v>
      </c>
      <c r="M776" s="468" t="s">
        <v>2938</v>
      </c>
      <c r="N776" s="468" t="s">
        <v>2937</v>
      </c>
      <c r="O776" s="469"/>
      <c r="P776" s="379">
        <v>0</v>
      </c>
      <c r="Q776" s="379">
        <v>420619.5</v>
      </c>
      <c r="R776" s="379">
        <v>728367.6</v>
      </c>
      <c r="S776" s="379">
        <v>1127319.92</v>
      </c>
      <c r="T776" s="379">
        <v>1760176.58</v>
      </c>
      <c r="U776" s="379">
        <v>2421401.02</v>
      </c>
      <c r="V776" s="379">
        <v>2700332.98</v>
      </c>
      <c r="W776" s="379">
        <v>2679067.86</v>
      </c>
      <c r="X776" s="379">
        <v>2737754.65</v>
      </c>
      <c r="Y776" s="379">
        <v>2938298.57</v>
      </c>
      <c r="Z776" s="379">
        <v>3241767.64</v>
      </c>
      <c r="AA776" s="379">
        <v>3691210.38</v>
      </c>
      <c r="AB776" s="379">
        <v>0</v>
      </c>
      <c r="AC776" s="379"/>
      <c r="AD776" s="379"/>
      <c r="AE776" s="379">
        <v>2037193.0583333333</v>
      </c>
      <c r="AF776" s="481"/>
      <c r="AG776" s="482"/>
      <c r="AH776" s="471"/>
      <c r="AI776" s="471"/>
      <c r="AJ776" s="471"/>
      <c r="AK776" s="472">
        <v>2037193.0583333333</v>
      </c>
      <c r="AL776" s="471">
        <v>2037193.0583333333</v>
      </c>
      <c r="AM776" s="473"/>
      <c r="AN776" s="471"/>
      <c r="AO776" s="474">
        <v>0</v>
      </c>
      <c r="AP776" s="475"/>
      <c r="AQ776" s="476">
        <v>0</v>
      </c>
      <c r="AR776" s="471"/>
      <c r="AS776" s="471"/>
      <c r="AT776" s="471"/>
      <c r="AU776" s="471">
        <v>0</v>
      </c>
      <c r="AV776" s="477">
        <v>0</v>
      </c>
      <c r="AW776" s="471"/>
      <c r="AX776" s="471"/>
      <c r="AY776" s="473">
        <v>0</v>
      </c>
      <c r="AZ776" s="478" t="s">
        <v>2910</v>
      </c>
      <c r="BA776" s="479">
        <v>0</v>
      </c>
      <c r="BC776" s="468" t="s">
        <v>2937</v>
      </c>
      <c r="BD776" s="468" t="s">
        <v>2937</v>
      </c>
      <c r="BE776" s="468" t="s">
        <v>2937</v>
      </c>
      <c r="BF776" s="468" t="s">
        <v>1541</v>
      </c>
      <c r="BG776" s="468" t="s">
        <v>2938</v>
      </c>
      <c r="BH776" s="468" t="s">
        <v>2938</v>
      </c>
      <c r="BI776" s="468" t="s">
        <v>2937</v>
      </c>
      <c r="BK776" s="468" t="b">
        <v>1</v>
      </c>
      <c r="BL776" s="468" t="b">
        <v>1</v>
      </c>
      <c r="BM776" s="468" t="b">
        <v>1</v>
      </c>
      <c r="BN776" s="468" t="b">
        <v>1</v>
      </c>
      <c r="BO776" s="468" t="b">
        <v>1</v>
      </c>
      <c r="BP776" s="468" t="b">
        <v>1</v>
      </c>
      <c r="BQ776" s="468" t="b">
        <v>1</v>
      </c>
      <c r="BS776" s="466"/>
    </row>
    <row r="777" spans="1:71" s="480" customFormat="1" ht="12" customHeight="1" x14ac:dyDescent="0.2">
      <c r="A777" s="496">
        <v>18700003</v>
      </c>
      <c r="B777" s="497" t="s">
        <v>3670</v>
      </c>
      <c r="C777" s="467" t="s">
        <v>2302</v>
      </c>
      <c r="D777" s="467" t="s">
        <v>1542</v>
      </c>
      <c r="E777" s="705"/>
      <c r="F777" s="467"/>
      <c r="G777" s="467"/>
      <c r="H777" s="468" t="s">
        <v>2937</v>
      </c>
      <c r="I777" s="468" t="s">
        <v>2937</v>
      </c>
      <c r="J777" s="468" t="s">
        <v>2937</v>
      </c>
      <c r="K777" s="468" t="s">
        <v>2937</v>
      </c>
      <c r="L777" s="468" t="s">
        <v>1542</v>
      </c>
      <c r="M777" s="468" t="s">
        <v>2938</v>
      </c>
      <c r="N777" s="468" t="s">
        <v>1542</v>
      </c>
      <c r="O777" s="469"/>
      <c r="P777" s="379">
        <v>0</v>
      </c>
      <c r="Q777" s="379">
        <v>0</v>
      </c>
      <c r="R777" s="379">
        <v>0</v>
      </c>
      <c r="S777" s="379">
        <v>0</v>
      </c>
      <c r="T777" s="379">
        <v>0</v>
      </c>
      <c r="U777" s="379">
        <v>0</v>
      </c>
      <c r="V777" s="379">
        <v>0</v>
      </c>
      <c r="W777" s="379">
        <v>0</v>
      </c>
      <c r="X777" s="379">
        <v>0</v>
      </c>
      <c r="Y777" s="379">
        <v>0</v>
      </c>
      <c r="Z777" s="379">
        <v>0</v>
      </c>
      <c r="AA777" s="379">
        <v>0</v>
      </c>
      <c r="AB777" s="379">
        <v>0</v>
      </c>
      <c r="AC777" s="379"/>
      <c r="AD777" s="379"/>
      <c r="AE777" s="379">
        <v>0</v>
      </c>
      <c r="AF777" s="481"/>
      <c r="AG777" s="482"/>
      <c r="AH777" s="471"/>
      <c r="AI777" s="471"/>
      <c r="AJ777" s="471"/>
      <c r="AK777" s="472"/>
      <c r="AL777" s="471">
        <v>0</v>
      </c>
      <c r="AM777" s="473">
        <v>0</v>
      </c>
      <c r="AN777" s="471"/>
      <c r="AO777" s="474">
        <v>0</v>
      </c>
      <c r="AP777" s="475"/>
      <c r="AQ777" s="476">
        <v>0</v>
      </c>
      <c r="AR777" s="471"/>
      <c r="AS777" s="471"/>
      <c r="AT777" s="471"/>
      <c r="AU777" s="471"/>
      <c r="AV777" s="477">
        <v>0</v>
      </c>
      <c r="AW777" s="471">
        <v>0</v>
      </c>
      <c r="AX777" s="471"/>
      <c r="AY777" s="473">
        <v>0</v>
      </c>
      <c r="AZ777" s="478"/>
      <c r="BA777" s="479">
        <v>0</v>
      </c>
      <c r="BC777" s="468" t="s">
        <v>2937</v>
      </c>
      <c r="BD777" s="468" t="s">
        <v>2937</v>
      </c>
      <c r="BE777" s="468" t="s">
        <v>2937</v>
      </c>
      <c r="BF777" s="468" t="s">
        <v>2937</v>
      </c>
      <c r="BG777" s="468" t="s">
        <v>1542</v>
      </c>
      <c r="BH777" s="468" t="s">
        <v>2938</v>
      </c>
      <c r="BI777" s="468" t="s">
        <v>1542</v>
      </c>
      <c r="BK777" s="468" t="b">
        <v>1</v>
      </c>
      <c r="BL777" s="468" t="b">
        <v>1</v>
      </c>
      <c r="BM777" s="468" t="b">
        <v>1</v>
      </c>
      <c r="BN777" s="468" t="b">
        <v>1</v>
      </c>
      <c r="BO777" s="468" t="b">
        <v>1</v>
      </c>
      <c r="BP777" s="468" t="b">
        <v>1</v>
      </c>
      <c r="BQ777" s="468" t="b">
        <v>1</v>
      </c>
      <c r="BS777" s="466"/>
    </row>
    <row r="778" spans="1:71" s="480" customFormat="1" ht="12" customHeight="1" x14ac:dyDescent="0.2">
      <c r="A778" s="496">
        <v>18700032</v>
      </c>
      <c r="B778" s="497" t="s">
        <v>3671</v>
      </c>
      <c r="C778" s="467" t="s">
        <v>2303</v>
      </c>
      <c r="D778" s="467" t="s">
        <v>1542</v>
      </c>
      <c r="E778" s="705"/>
      <c r="F778" s="467"/>
      <c r="G778" s="467"/>
      <c r="H778" s="468" t="s">
        <v>2937</v>
      </c>
      <c r="I778" s="468" t="s">
        <v>2937</v>
      </c>
      <c r="J778" s="468" t="s">
        <v>2937</v>
      </c>
      <c r="K778" s="468" t="s">
        <v>2937</v>
      </c>
      <c r="L778" s="468" t="s">
        <v>1542</v>
      </c>
      <c r="M778" s="468" t="s">
        <v>2938</v>
      </c>
      <c r="N778" s="468" t="s">
        <v>1542</v>
      </c>
      <c r="O778" s="469"/>
      <c r="P778" s="379">
        <v>0</v>
      </c>
      <c r="Q778" s="379">
        <v>0</v>
      </c>
      <c r="R778" s="379">
        <v>0</v>
      </c>
      <c r="S778" s="379">
        <v>0</v>
      </c>
      <c r="T778" s="379">
        <v>0</v>
      </c>
      <c r="U778" s="379">
        <v>0</v>
      </c>
      <c r="V778" s="379">
        <v>0</v>
      </c>
      <c r="W778" s="379">
        <v>0</v>
      </c>
      <c r="X778" s="379">
        <v>0</v>
      </c>
      <c r="Y778" s="379">
        <v>0</v>
      </c>
      <c r="Z778" s="379">
        <v>0</v>
      </c>
      <c r="AA778" s="379">
        <v>0</v>
      </c>
      <c r="AB778" s="379">
        <v>1156.6199999999999</v>
      </c>
      <c r="AC778" s="379"/>
      <c r="AD778" s="379"/>
      <c r="AE778" s="379">
        <v>48.192499999999995</v>
      </c>
      <c r="AF778" s="481"/>
      <c r="AG778" s="482"/>
      <c r="AH778" s="471"/>
      <c r="AI778" s="471"/>
      <c r="AJ778" s="471"/>
      <c r="AK778" s="472"/>
      <c r="AL778" s="471">
        <v>0</v>
      </c>
      <c r="AM778" s="473">
        <v>48.192499999999995</v>
      </c>
      <c r="AN778" s="471"/>
      <c r="AO778" s="474">
        <v>48.192499999999995</v>
      </c>
      <c r="AP778" s="475"/>
      <c r="AQ778" s="476">
        <v>1156.6199999999999</v>
      </c>
      <c r="AR778" s="471"/>
      <c r="AS778" s="471"/>
      <c r="AT778" s="471"/>
      <c r="AU778" s="471"/>
      <c r="AV778" s="477">
        <v>0</v>
      </c>
      <c r="AW778" s="471">
        <v>1156.6199999999999</v>
      </c>
      <c r="AX778" s="471"/>
      <c r="AY778" s="473">
        <v>1156.6199999999999</v>
      </c>
      <c r="AZ778" s="478"/>
      <c r="BA778" s="479">
        <v>0</v>
      </c>
      <c r="BC778" s="468" t="s">
        <v>2937</v>
      </c>
      <c r="BD778" s="468" t="s">
        <v>2937</v>
      </c>
      <c r="BE778" s="468" t="s">
        <v>2937</v>
      </c>
      <c r="BF778" s="468" t="s">
        <v>2937</v>
      </c>
      <c r="BG778" s="468" t="s">
        <v>1542</v>
      </c>
      <c r="BH778" s="468" t="s">
        <v>2938</v>
      </c>
      <c r="BI778" s="468" t="s">
        <v>1542</v>
      </c>
      <c r="BK778" s="468" t="b">
        <v>1</v>
      </c>
      <c r="BL778" s="468" t="b">
        <v>1</v>
      </c>
      <c r="BM778" s="468" t="b">
        <v>1</v>
      </c>
      <c r="BN778" s="468" t="b">
        <v>1</v>
      </c>
      <c r="BO778" s="468" t="b">
        <v>1</v>
      </c>
      <c r="BP778" s="468" t="b">
        <v>1</v>
      </c>
      <c r="BQ778" s="468" t="b">
        <v>1</v>
      </c>
      <c r="BS778" s="466"/>
    </row>
    <row r="779" spans="1:71" s="480" customFormat="1" ht="12" customHeight="1" x14ac:dyDescent="0.2">
      <c r="A779" s="496">
        <v>18700041</v>
      </c>
      <c r="B779" s="497" t="s">
        <v>3672</v>
      </c>
      <c r="C779" s="467" t="s">
        <v>2304</v>
      </c>
      <c r="D779" s="467" t="s">
        <v>1542</v>
      </c>
      <c r="E779" s="705"/>
      <c r="F779" s="467"/>
      <c r="G779" s="467"/>
      <c r="H779" s="468" t="s">
        <v>2937</v>
      </c>
      <c r="I779" s="468" t="s">
        <v>2937</v>
      </c>
      <c r="J779" s="468" t="s">
        <v>2937</v>
      </c>
      <c r="K779" s="468" t="s">
        <v>2937</v>
      </c>
      <c r="L779" s="468" t="s">
        <v>1542</v>
      </c>
      <c r="M779" s="468" t="s">
        <v>2938</v>
      </c>
      <c r="N779" s="468" t="s">
        <v>1542</v>
      </c>
      <c r="O779" s="469"/>
      <c r="P779" s="379">
        <v>630.49</v>
      </c>
      <c r="Q779" s="379">
        <v>880.78</v>
      </c>
      <c r="R779" s="379">
        <v>639.52</v>
      </c>
      <c r="S779" s="379">
        <v>639.52</v>
      </c>
      <c r="T779" s="379">
        <v>630.49</v>
      </c>
      <c r="U779" s="379">
        <v>630.49</v>
      </c>
      <c r="V779" s="379">
        <v>630.49</v>
      </c>
      <c r="W779" s="379">
        <v>630.49</v>
      </c>
      <c r="X779" s="379">
        <v>630.49</v>
      </c>
      <c r="Y779" s="379">
        <v>630.49</v>
      </c>
      <c r="Z779" s="379">
        <v>630.49</v>
      </c>
      <c r="AA779" s="379">
        <v>630.49</v>
      </c>
      <c r="AB779" s="379">
        <v>665.8</v>
      </c>
      <c r="AC779" s="379"/>
      <c r="AD779" s="379"/>
      <c r="AE779" s="379">
        <v>654.3237499999999</v>
      </c>
      <c r="AF779" s="481"/>
      <c r="AG779" s="482"/>
      <c r="AH779" s="471"/>
      <c r="AI779" s="471"/>
      <c r="AJ779" s="471"/>
      <c r="AK779" s="472"/>
      <c r="AL779" s="471">
        <v>0</v>
      </c>
      <c r="AM779" s="473">
        <v>654.3237499999999</v>
      </c>
      <c r="AN779" s="471"/>
      <c r="AO779" s="474">
        <v>654.3237499999999</v>
      </c>
      <c r="AP779" s="475"/>
      <c r="AQ779" s="476">
        <v>665.8</v>
      </c>
      <c r="AR779" s="471"/>
      <c r="AS779" s="471"/>
      <c r="AT779" s="471"/>
      <c r="AU779" s="471"/>
      <c r="AV779" s="477">
        <v>0</v>
      </c>
      <c r="AW779" s="471">
        <v>665.8</v>
      </c>
      <c r="AX779" s="471"/>
      <c r="AY779" s="473">
        <v>665.8</v>
      </c>
      <c r="AZ779" s="478"/>
      <c r="BA779" s="479">
        <v>0</v>
      </c>
      <c r="BC779" s="468" t="s">
        <v>2937</v>
      </c>
      <c r="BD779" s="468" t="s">
        <v>2937</v>
      </c>
      <c r="BE779" s="468" t="s">
        <v>2937</v>
      </c>
      <c r="BF779" s="468" t="s">
        <v>2937</v>
      </c>
      <c r="BG779" s="468" t="s">
        <v>1542</v>
      </c>
      <c r="BH779" s="468" t="s">
        <v>2938</v>
      </c>
      <c r="BI779" s="468" t="s">
        <v>1542</v>
      </c>
      <c r="BK779" s="468" t="b">
        <v>1</v>
      </c>
      <c r="BL779" s="468" t="b">
        <v>1</v>
      </c>
      <c r="BM779" s="468" t="b">
        <v>1</v>
      </c>
      <c r="BN779" s="468" t="b">
        <v>1</v>
      </c>
      <c r="BO779" s="468" t="b">
        <v>1</v>
      </c>
      <c r="BP779" s="468" t="b">
        <v>1</v>
      </c>
      <c r="BQ779" s="468" t="b">
        <v>1</v>
      </c>
      <c r="BS779" s="466"/>
    </row>
    <row r="780" spans="1:71" s="480" customFormat="1" ht="12" customHeight="1" x14ac:dyDescent="0.2">
      <c r="A780" s="496">
        <v>18700062</v>
      </c>
      <c r="B780" s="497" t="s">
        <v>3673</v>
      </c>
      <c r="C780" s="467" t="s">
        <v>2305</v>
      </c>
      <c r="D780" s="467" t="s">
        <v>1542</v>
      </c>
      <c r="E780" s="705"/>
      <c r="F780" s="467"/>
      <c r="G780" s="467"/>
      <c r="H780" s="468" t="s">
        <v>2937</v>
      </c>
      <c r="I780" s="468" t="s">
        <v>2937</v>
      </c>
      <c r="J780" s="468" t="s">
        <v>2937</v>
      </c>
      <c r="K780" s="468" t="s">
        <v>2937</v>
      </c>
      <c r="L780" s="468" t="s">
        <v>1542</v>
      </c>
      <c r="M780" s="468" t="s">
        <v>2938</v>
      </c>
      <c r="N780" s="468" t="s">
        <v>1542</v>
      </c>
      <c r="O780" s="469"/>
      <c r="P780" s="379">
        <v>0</v>
      </c>
      <c r="Q780" s="379">
        <v>0</v>
      </c>
      <c r="R780" s="379">
        <v>0</v>
      </c>
      <c r="S780" s="379">
        <v>0</v>
      </c>
      <c r="T780" s="379">
        <v>0</v>
      </c>
      <c r="U780" s="379">
        <v>0</v>
      </c>
      <c r="V780" s="379">
        <v>0</v>
      </c>
      <c r="W780" s="379">
        <v>0</v>
      </c>
      <c r="X780" s="379">
        <v>0</v>
      </c>
      <c r="Y780" s="379">
        <v>0</v>
      </c>
      <c r="Z780" s="379">
        <v>0</v>
      </c>
      <c r="AA780" s="379">
        <v>0</v>
      </c>
      <c r="AB780" s="379">
        <v>0</v>
      </c>
      <c r="AC780" s="379"/>
      <c r="AD780" s="379"/>
      <c r="AE780" s="379">
        <v>0</v>
      </c>
      <c r="AF780" s="481"/>
      <c r="AG780" s="482"/>
      <c r="AH780" s="471"/>
      <c r="AI780" s="471"/>
      <c r="AJ780" s="471"/>
      <c r="AK780" s="472"/>
      <c r="AL780" s="471">
        <v>0</v>
      </c>
      <c r="AM780" s="473">
        <v>0</v>
      </c>
      <c r="AN780" s="471"/>
      <c r="AO780" s="474">
        <v>0</v>
      </c>
      <c r="AP780" s="475"/>
      <c r="AQ780" s="476">
        <v>0</v>
      </c>
      <c r="AR780" s="471"/>
      <c r="AS780" s="471"/>
      <c r="AT780" s="471"/>
      <c r="AU780" s="471"/>
      <c r="AV780" s="477">
        <v>0</v>
      </c>
      <c r="AW780" s="471">
        <v>0</v>
      </c>
      <c r="AX780" s="471"/>
      <c r="AY780" s="473">
        <v>0</v>
      </c>
      <c r="AZ780" s="478"/>
      <c r="BA780" s="479">
        <v>0</v>
      </c>
      <c r="BC780" s="468" t="s">
        <v>2937</v>
      </c>
      <c r="BD780" s="468" t="s">
        <v>2937</v>
      </c>
      <c r="BE780" s="468" t="s">
        <v>2937</v>
      </c>
      <c r="BF780" s="468" t="s">
        <v>2937</v>
      </c>
      <c r="BG780" s="468" t="s">
        <v>1542</v>
      </c>
      <c r="BH780" s="468" t="s">
        <v>2938</v>
      </c>
      <c r="BI780" s="468" t="s">
        <v>1542</v>
      </c>
      <c r="BK780" s="468" t="b">
        <v>1</v>
      </c>
      <c r="BL780" s="468" t="b">
        <v>1</v>
      </c>
      <c r="BM780" s="468" t="b">
        <v>1</v>
      </c>
      <c r="BN780" s="468" t="b">
        <v>1</v>
      </c>
      <c r="BO780" s="468" t="b">
        <v>1</v>
      </c>
      <c r="BP780" s="468" t="b">
        <v>1</v>
      </c>
      <c r="BQ780" s="468" t="b">
        <v>1</v>
      </c>
      <c r="BS780" s="466"/>
    </row>
    <row r="781" spans="1:71" s="480" customFormat="1" ht="12" customHeight="1" x14ac:dyDescent="0.2">
      <c r="A781" s="496">
        <v>18700071</v>
      </c>
      <c r="B781" s="497" t="s">
        <v>3674</v>
      </c>
      <c r="C781" s="467" t="s">
        <v>2306</v>
      </c>
      <c r="D781" s="467" t="s">
        <v>1542</v>
      </c>
      <c r="E781" s="705"/>
      <c r="F781" s="467"/>
      <c r="G781" s="467"/>
      <c r="H781" s="468" t="s">
        <v>2937</v>
      </c>
      <c r="I781" s="468" t="s">
        <v>2937</v>
      </c>
      <c r="J781" s="468" t="s">
        <v>2937</v>
      </c>
      <c r="K781" s="468" t="s">
        <v>2937</v>
      </c>
      <c r="L781" s="468" t="s">
        <v>1542</v>
      </c>
      <c r="M781" s="468" t="s">
        <v>2938</v>
      </c>
      <c r="N781" s="468" t="s">
        <v>1542</v>
      </c>
      <c r="O781" s="469"/>
      <c r="P781" s="379">
        <v>0</v>
      </c>
      <c r="Q781" s="379">
        <v>0</v>
      </c>
      <c r="R781" s="379">
        <v>0</v>
      </c>
      <c r="S781" s="379">
        <v>0</v>
      </c>
      <c r="T781" s="379">
        <v>0</v>
      </c>
      <c r="U781" s="379">
        <v>0</v>
      </c>
      <c r="V781" s="379">
        <v>0</v>
      </c>
      <c r="W781" s="379">
        <v>0</v>
      </c>
      <c r="X781" s="379">
        <v>0</v>
      </c>
      <c r="Y781" s="379">
        <v>0</v>
      </c>
      <c r="Z781" s="379">
        <v>0</v>
      </c>
      <c r="AA781" s="379">
        <v>0</v>
      </c>
      <c r="AB781" s="379">
        <v>0</v>
      </c>
      <c r="AC781" s="379"/>
      <c r="AD781" s="379"/>
      <c r="AE781" s="379">
        <v>0</v>
      </c>
      <c r="AF781" s="481"/>
      <c r="AG781" s="482"/>
      <c r="AH781" s="471"/>
      <c r="AI781" s="471"/>
      <c r="AJ781" s="471"/>
      <c r="AK781" s="472"/>
      <c r="AL781" s="471">
        <v>0</v>
      </c>
      <c r="AM781" s="473">
        <v>0</v>
      </c>
      <c r="AN781" s="471"/>
      <c r="AO781" s="474">
        <v>0</v>
      </c>
      <c r="AP781" s="475"/>
      <c r="AQ781" s="476">
        <v>0</v>
      </c>
      <c r="AR781" s="471"/>
      <c r="AS781" s="471"/>
      <c r="AT781" s="471"/>
      <c r="AU781" s="471"/>
      <c r="AV781" s="477">
        <v>0</v>
      </c>
      <c r="AW781" s="471">
        <v>0</v>
      </c>
      <c r="AX781" s="471"/>
      <c r="AY781" s="473">
        <v>0</v>
      </c>
      <c r="AZ781" s="478"/>
      <c r="BA781" s="479">
        <v>0</v>
      </c>
      <c r="BC781" s="468" t="s">
        <v>2937</v>
      </c>
      <c r="BD781" s="468" t="s">
        <v>2937</v>
      </c>
      <c r="BE781" s="468" t="s">
        <v>2937</v>
      </c>
      <c r="BF781" s="468" t="s">
        <v>2937</v>
      </c>
      <c r="BG781" s="468" t="s">
        <v>1542</v>
      </c>
      <c r="BH781" s="468" t="s">
        <v>2938</v>
      </c>
      <c r="BI781" s="468" t="s">
        <v>1542</v>
      </c>
      <c r="BK781" s="468" t="b">
        <v>1</v>
      </c>
      <c r="BL781" s="468" t="b">
        <v>1</v>
      </c>
      <c r="BM781" s="468" t="b">
        <v>1</v>
      </c>
      <c r="BN781" s="468" t="b">
        <v>1</v>
      </c>
      <c r="BO781" s="468" t="b">
        <v>1</v>
      </c>
      <c r="BP781" s="468" t="b">
        <v>1</v>
      </c>
      <c r="BQ781" s="468" t="b">
        <v>1</v>
      </c>
      <c r="BS781" s="466"/>
    </row>
    <row r="782" spans="1:71" s="480" customFormat="1" ht="12" customHeight="1" x14ac:dyDescent="0.2">
      <c r="A782" s="498">
        <v>18700081</v>
      </c>
      <c r="B782" s="499" t="s">
        <v>3675</v>
      </c>
      <c r="C782" s="484" t="s">
        <v>2307</v>
      </c>
      <c r="D782" s="484" t="s">
        <v>1542</v>
      </c>
      <c r="E782" s="730"/>
      <c r="F782" s="501">
        <v>43070</v>
      </c>
      <c r="G782" s="484"/>
      <c r="H782" s="486" t="s">
        <v>2937</v>
      </c>
      <c r="I782" s="486" t="s">
        <v>2937</v>
      </c>
      <c r="J782" s="486" t="s">
        <v>2937</v>
      </c>
      <c r="K782" s="486" t="s">
        <v>2937</v>
      </c>
      <c r="L782" s="486" t="s">
        <v>1542</v>
      </c>
      <c r="M782" s="486" t="s">
        <v>2938</v>
      </c>
      <c r="N782" s="486" t="s">
        <v>1542</v>
      </c>
      <c r="O782" s="487"/>
      <c r="P782" s="381">
        <v>-20135.689999999999</v>
      </c>
      <c r="Q782" s="381">
        <v>-19439.490000000002</v>
      </c>
      <c r="R782" s="381">
        <v>-18743.29</v>
      </c>
      <c r="S782" s="381">
        <v>-18047.09</v>
      </c>
      <c r="T782" s="381">
        <v>-17350.89</v>
      </c>
      <c r="U782" s="381">
        <v>-16654.689999999999</v>
      </c>
      <c r="V782" s="381">
        <v>-15958.49</v>
      </c>
      <c r="W782" s="381">
        <v>-15262.29</v>
      </c>
      <c r="X782" s="381">
        <v>-14566.09</v>
      </c>
      <c r="Y782" s="381">
        <v>-13869.89</v>
      </c>
      <c r="Z782" s="381">
        <v>-13173.69</v>
      </c>
      <c r="AA782" s="381">
        <v>-12477.49</v>
      </c>
      <c r="AB782" s="381">
        <v>-11781.29</v>
      </c>
      <c r="AC782" s="381"/>
      <c r="AD782" s="381"/>
      <c r="AE782" s="381">
        <v>-15958.49</v>
      </c>
      <c r="AF782" s="488"/>
      <c r="AG782" s="489"/>
      <c r="AH782" s="490"/>
      <c r="AI782" s="490"/>
      <c r="AJ782" s="490"/>
      <c r="AK782" s="491"/>
      <c r="AL782" s="490">
        <v>0</v>
      </c>
      <c r="AM782" s="492">
        <v>-15958.49</v>
      </c>
      <c r="AN782" s="490"/>
      <c r="AO782" s="493">
        <v>-15958.49</v>
      </c>
      <c r="AP782" s="490"/>
      <c r="AQ782" s="494">
        <v>-11781.29</v>
      </c>
      <c r="AR782" s="490"/>
      <c r="AS782" s="490"/>
      <c r="AT782" s="490"/>
      <c r="AU782" s="490"/>
      <c r="AV782" s="495">
        <v>0</v>
      </c>
      <c r="AW782" s="490">
        <v>-11781.29</v>
      </c>
      <c r="AX782" s="490"/>
      <c r="AY782" s="492">
        <v>-11781.29</v>
      </c>
      <c r="AZ782" s="731"/>
      <c r="BA782" s="479">
        <v>0</v>
      </c>
      <c r="BC782" s="486" t="s">
        <v>2937</v>
      </c>
      <c r="BD782" s="486" t="s">
        <v>2937</v>
      </c>
      <c r="BE782" s="486" t="s">
        <v>2937</v>
      </c>
      <c r="BF782" s="468" t="s">
        <v>2937</v>
      </c>
      <c r="BG782" s="468" t="s">
        <v>1542</v>
      </c>
      <c r="BH782" s="468" t="s">
        <v>2938</v>
      </c>
      <c r="BI782" s="468" t="s">
        <v>1542</v>
      </c>
      <c r="BK782" s="468" t="b">
        <v>1</v>
      </c>
      <c r="BL782" s="468" t="b">
        <v>1</v>
      </c>
      <c r="BM782" s="468" t="b">
        <v>1</v>
      </c>
      <c r="BN782" s="468" t="b">
        <v>1</v>
      </c>
      <c r="BO782" s="468" t="b">
        <v>1</v>
      </c>
      <c r="BP782" s="468" t="b">
        <v>1</v>
      </c>
      <c r="BQ782" s="468" t="b">
        <v>1</v>
      </c>
      <c r="BS782" s="466"/>
    </row>
    <row r="783" spans="1:71" s="480" customFormat="1" ht="12" customHeight="1" x14ac:dyDescent="0.2">
      <c r="A783" s="498">
        <v>18700082</v>
      </c>
      <c r="B783" s="499" t="s">
        <v>3676</v>
      </c>
      <c r="C783" s="484" t="s">
        <v>2308</v>
      </c>
      <c r="D783" s="484" t="s">
        <v>1542</v>
      </c>
      <c r="E783" s="730"/>
      <c r="F783" s="501">
        <v>43070</v>
      </c>
      <c r="G783" s="484"/>
      <c r="H783" s="486" t="s">
        <v>2937</v>
      </c>
      <c r="I783" s="486" t="s">
        <v>2937</v>
      </c>
      <c r="J783" s="486" t="s">
        <v>2937</v>
      </c>
      <c r="K783" s="486" t="s">
        <v>2937</v>
      </c>
      <c r="L783" s="486" t="s">
        <v>1542</v>
      </c>
      <c r="M783" s="486" t="s">
        <v>2938</v>
      </c>
      <c r="N783" s="486" t="s">
        <v>1542</v>
      </c>
      <c r="O783" s="487"/>
      <c r="P783" s="381">
        <v>268383.68</v>
      </c>
      <c r="Q783" s="381">
        <v>260856.9</v>
      </c>
      <c r="R783" s="381">
        <v>253330.12</v>
      </c>
      <c r="S783" s="381">
        <v>245803.34</v>
      </c>
      <c r="T783" s="381">
        <v>238276.56</v>
      </c>
      <c r="U783" s="381">
        <v>230749.78</v>
      </c>
      <c r="V783" s="381">
        <v>223223</v>
      </c>
      <c r="W783" s="381">
        <v>215696.22</v>
      </c>
      <c r="X783" s="381">
        <v>208169.44</v>
      </c>
      <c r="Y783" s="381">
        <v>200642.66</v>
      </c>
      <c r="Z783" s="381">
        <v>193115.88</v>
      </c>
      <c r="AA783" s="381">
        <v>185589.1</v>
      </c>
      <c r="AB783" s="381">
        <v>178062.32</v>
      </c>
      <c r="AC783" s="381"/>
      <c r="AD783" s="381"/>
      <c r="AE783" s="381">
        <v>223223</v>
      </c>
      <c r="AF783" s="488"/>
      <c r="AG783" s="489"/>
      <c r="AH783" s="490"/>
      <c r="AI783" s="490"/>
      <c r="AJ783" s="490"/>
      <c r="AK783" s="491"/>
      <c r="AL783" s="490">
        <v>0</v>
      </c>
      <c r="AM783" s="492">
        <v>223223</v>
      </c>
      <c r="AN783" s="490"/>
      <c r="AO783" s="493">
        <v>223223</v>
      </c>
      <c r="AP783" s="490"/>
      <c r="AQ783" s="494">
        <v>178062.32</v>
      </c>
      <c r="AR783" s="490"/>
      <c r="AS783" s="490"/>
      <c r="AT783" s="490"/>
      <c r="AU783" s="490"/>
      <c r="AV783" s="495">
        <v>0</v>
      </c>
      <c r="AW783" s="490">
        <v>178062.32</v>
      </c>
      <c r="AX783" s="490"/>
      <c r="AY783" s="492">
        <v>178062.32</v>
      </c>
      <c r="AZ783" s="731"/>
      <c r="BA783" s="479">
        <v>0</v>
      </c>
      <c r="BC783" s="486" t="s">
        <v>2937</v>
      </c>
      <c r="BD783" s="486" t="s">
        <v>2937</v>
      </c>
      <c r="BE783" s="486" t="s">
        <v>2937</v>
      </c>
      <c r="BF783" s="468" t="s">
        <v>2937</v>
      </c>
      <c r="BG783" s="468" t="s">
        <v>1542</v>
      </c>
      <c r="BH783" s="468" t="s">
        <v>2938</v>
      </c>
      <c r="BI783" s="468" t="s">
        <v>1542</v>
      </c>
      <c r="BK783" s="468" t="b">
        <v>1</v>
      </c>
      <c r="BL783" s="468" t="b">
        <v>1</v>
      </c>
      <c r="BM783" s="468" t="b">
        <v>1</v>
      </c>
      <c r="BN783" s="468" t="b">
        <v>1</v>
      </c>
      <c r="BO783" s="468" t="b">
        <v>1</v>
      </c>
      <c r="BP783" s="468" t="b">
        <v>1</v>
      </c>
      <c r="BQ783" s="468" t="b">
        <v>1</v>
      </c>
      <c r="BS783" s="466"/>
    </row>
    <row r="784" spans="1:71" s="480" customFormat="1" ht="12" customHeight="1" x14ac:dyDescent="0.2">
      <c r="A784" s="496">
        <v>18900013</v>
      </c>
      <c r="B784" s="497" t="s">
        <v>3677</v>
      </c>
      <c r="C784" s="466" t="s">
        <v>2309</v>
      </c>
      <c r="D784" s="467" t="s">
        <v>1538</v>
      </c>
      <c r="E784" s="705"/>
      <c r="F784" s="466"/>
      <c r="G784" s="467"/>
      <c r="H784" s="468" t="s">
        <v>1538</v>
      </c>
      <c r="I784" s="468" t="s">
        <v>2937</v>
      </c>
      <c r="J784" s="468" t="s">
        <v>2937</v>
      </c>
      <c r="K784" s="468" t="s">
        <v>2937</v>
      </c>
      <c r="L784" s="468" t="s">
        <v>2938</v>
      </c>
      <c r="M784" s="468" t="s">
        <v>2938</v>
      </c>
      <c r="N784" s="468" t="s">
        <v>2937</v>
      </c>
      <c r="O784" s="469"/>
      <c r="P784" s="379">
        <v>0</v>
      </c>
      <c r="Q784" s="379">
        <v>0</v>
      </c>
      <c r="R784" s="379">
        <v>0</v>
      </c>
      <c r="S784" s="379">
        <v>0</v>
      </c>
      <c r="T784" s="379">
        <v>0</v>
      </c>
      <c r="U784" s="379">
        <v>0</v>
      </c>
      <c r="V784" s="379">
        <v>0</v>
      </c>
      <c r="W784" s="379">
        <v>0</v>
      </c>
      <c r="X784" s="379">
        <v>0</v>
      </c>
      <c r="Y784" s="379">
        <v>0</v>
      </c>
      <c r="Z784" s="379">
        <v>0</v>
      </c>
      <c r="AA784" s="379">
        <v>0</v>
      </c>
      <c r="AB784" s="379">
        <v>0</v>
      </c>
      <c r="AC784" s="379"/>
      <c r="AD784" s="379"/>
      <c r="AE784" s="379">
        <v>0</v>
      </c>
      <c r="AF784" s="481"/>
      <c r="AG784" s="482"/>
      <c r="AH784" s="471">
        <v>0</v>
      </c>
      <c r="AI784" s="471"/>
      <c r="AJ784" s="471"/>
      <c r="AK784" s="472"/>
      <c r="AL784" s="471">
        <v>0</v>
      </c>
      <c r="AM784" s="473"/>
      <c r="AN784" s="471"/>
      <c r="AO784" s="474">
        <v>0</v>
      </c>
      <c r="AP784" s="475"/>
      <c r="AQ784" s="476">
        <v>0</v>
      </c>
      <c r="AR784" s="471">
        <v>0</v>
      </c>
      <c r="AS784" s="471"/>
      <c r="AT784" s="471"/>
      <c r="AU784" s="471"/>
      <c r="AV784" s="477">
        <v>0</v>
      </c>
      <c r="AW784" s="471"/>
      <c r="AX784" s="471"/>
      <c r="AY784" s="473">
        <v>0</v>
      </c>
      <c r="AZ784" s="478"/>
      <c r="BA784" s="479">
        <v>0</v>
      </c>
      <c r="BC784" s="468" t="s">
        <v>1538</v>
      </c>
      <c r="BD784" s="468" t="s">
        <v>2937</v>
      </c>
      <c r="BE784" s="468" t="s">
        <v>2937</v>
      </c>
      <c r="BF784" s="468" t="s">
        <v>2937</v>
      </c>
      <c r="BG784" s="468" t="s">
        <v>2938</v>
      </c>
      <c r="BH784" s="468" t="s">
        <v>2938</v>
      </c>
      <c r="BI784" s="468" t="s">
        <v>2937</v>
      </c>
      <c r="BK784" s="468" t="b">
        <v>1</v>
      </c>
      <c r="BL784" s="468" t="b">
        <v>1</v>
      </c>
      <c r="BM784" s="468" t="b">
        <v>1</v>
      </c>
      <c r="BN784" s="468" t="b">
        <v>1</v>
      </c>
      <c r="BO784" s="468" t="b">
        <v>1</v>
      </c>
      <c r="BP784" s="468" t="b">
        <v>1</v>
      </c>
      <c r="BQ784" s="468" t="b">
        <v>1</v>
      </c>
      <c r="BS784" s="466"/>
    </row>
    <row r="785" spans="1:71" s="480" customFormat="1" ht="12" customHeight="1" x14ac:dyDescent="0.2">
      <c r="A785" s="496">
        <v>18900173</v>
      </c>
      <c r="B785" s="497" t="s">
        <v>3678</v>
      </c>
      <c r="C785" s="466" t="s">
        <v>2310</v>
      </c>
      <c r="D785" s="467" t="s">
        <v>1538</v>
      </c>
      <c r="E785" s="705"/>
      <c r="F785" s="466"/>
      <c r="G785" s="467"/>
      <c r="H785" s="468" t="s">
        <v>1538</v>
      </c>
      <c r="I785" s="468" t="s">
        <v>2937</v>
      </c>
      <c r="J785" s="468" t="s">
        <v>2937</v>
      </c>
      <c r="K785" s="468" t="s">
        <v>2937</v>
      </c>
      <c r="L785" s="468" t="s">
        <v>2938</v>
      </c>
      <c r="M785" s="468" t="s">
        <v>2938</v>
      </c>
      <c r="N785" s="468" t="s">
        <v>2937</v>
      </c>
      <c r="O785" s="469"/>
      <c r="P785" s="379">
        <v>1027354.48</v>
      </c>
      <c r="Q785" s="379">
        <v>1013281.14</v>
      </c>
      <c r="R785" s="379">
        <v>999207.8</v>
      </c>
      <c r="S785" s="379">
        <v>985134.46</v>
      </c>
      <c r="T785" s="379">
        <v>971061.12</v>
      </c>
      <c r="U785" s="379">
        <v>956987.78</v>
      </c>
      <c r="V785" s="379">
        <v>942914.44</v>
      </c>
      <c r="W785" s="379">
        <v>928841.1</v>
      </c>
      <c r="X785" s="379">
        <v>914767.76</v>
      </c>
      <c r="Y785" s="379">
        <v>900694.42</v>
      </c>
      <c r="Z785" s="379">
        <v>886621.08</v>
      </c>
      <c r="AA785" s="379">
        <v>872547.74</v>
      </c>
      <c r="AB785" s="379">
        <v>858474.4</v>
      </c>
      <c r="AC785" s="379"/>
      <c r="AD785" s="379"/>
      <c r="AE785" s="379">
        <v>942914.44</v>
      </c>
      <c r="AF785" s="481"/>
      <c r="AG785" s="482"/>
      <c r="AH785" s="471">
        <v>942914.44</v>
      </c>
      <c r="AI785" s="471"/>
      <c r="AJ785" s="471"/>
      <c r="AK785" s="472"/>
      <c r="AL785" s="471">
        <v>0</v>
      </c>
      <c r="AM785" s="473"/>
      <c r="AN785" s="471"/>
      <c r="AO785" s="474">
        <v>0</v>
      </c>
      <c r="AP785" s="475"/>
      <c r="AQ785" s="476">
        <v>858474.4</v>
      </c>
      <c r="AR785" s="471">
        <v>858474.4</v>
      </c>
      <c r="AS785" s="471"/>
      <c r="AT785" s="471"/>
      <c r="AU785" s="471"/>
      <c r="AV785" s="477">
        <v>0</v>
      </c>
      <c r="AW785" s="471"/>
      <c r="AX785" s="471"/>
      <c r="AY785" s="473">
        <v>0</v>
      </c>
      <c r="AZ785" s="478"/>
      <c r="BA785" s="479">
        <v>858474.4</v>
      </c>
      <c r="BC785" s="468" t="s">
        <v>1538</v>
      </c>
      <c r="BD785" s="468" t="s">
        <v>2937</v>
      </c>
      <c r="BE785" s="468" t="s">
        <v>2937</v>
      </c>
      <c r="BF785" s="468" t="s">
        <v>2937</v>
      </c>
      <c r="BG785" s="468" t="s">
        <v>2938</v>
      </c>
      <c r="BH785" s="468" t="s">
        <v>2938</v>
      </c>
      <c r="BI785" s="468" t="s">
        <v>2937</v>
      </c>
      <c r="BK785" s="468" t="b">
        <v>1</v>
      </c>
      <c r="BL785" s="468" t="b">
        <v>1</v>
      </c>
      <c r="BM785" s="468" t="b">
        <v>1</v>
      </c>
      <c r="BN785" s="468" t="b">
        <v>1</v>
      </c>
      <c r="BO785" s="468" t="b">
        <v>1</v>
      </c>
      <c r="BP785" s="468" t="b">
        <v>1</v>
      </c>
      <c r="BQ785" s="468" t="b">
        <v>1</v>
      </c>
      <c r="BS785" s="466"/>
    </row>
    <row r="786" spans="1:71" s="480" customFormat="1" ht="12" customHeight="1" x14ac:dyDescent="0.2">
      <c r="A786" s="496">
        <v>18900183</v>
      </c>
      <c r="B786" s="497" t="s">
        <v>3679</v>
      </c>
      <c r="C786" s="466" t="s">
        <v>2311</v>
      </c>
      <c r="D786" s="467" t="s">
        <v>1538</v>
      </c>
      <c r="E786" s="705"/>
      <c r="F786" s="466"/>
      <c r="G786" s="467"/>
      <c r="H786" s="468" t="s">
        <v>1538</v>
      </c>
      <c r="I786" s="468" t="s">
        <v>2937</v>
      </c>
      <c r="J786" s="468" t="s">
        <v>2937</v>
      </c>
      <c r="K786" s="468" t="s">
        <v>2937</v>
      </c>
      <c r="L786" s="468" t="s">
        <v>2938</v>
      </c>
      <c r="M786" s="468" t="s">
        <v>2938</v>
      </c>
      <c r="N786" s="468" t="s">
        <v>2937</v>
      </c>
      <c r="O786" s="469"/>
      <c r="P786" s="379">
        <v>297590.37</v>
      </c>
      <c r="Q786" s="379">
        <v>296166.49</v>
      </c>
      <c r="R786" s="379">
        <v>294742.61</v>
      </c>
      <c r="S786" s="379">
        <v>293318.73</v>
      </c>
      <c r="T786" s="379">
        <v>291894.84999999998</v>
      </c>
      <c r="U786" s="379">
        <v>290470.96999999997</v>
      </c>
      <c r="V786" s="379">
        <v>289047.09000000003</v>
      </c>
      <c r="W786" s="379">
        <v>287623.21000000002</v>
      </c>
      <c r="X786" s="379">
        <v>286199.33</v>
      </c>
      <c r="Y786" s="379">
        <v>284775.45</v>
      </c>
      <c r="Z786" s="379">
        <v>283351.57</v>
      </c>
      <c r="AA786" s="379">
        <v>281927.69</v>
      </c>
      <c r="AB786" s="379">
        <v>280503.81</v>
      </c>
      <c r="AC786" s="379"/>
      <c r="AD786" s="379"/>
      <c r="AE786" s="379">
        <v>289047.08999999997</v>
      </c>
      <c r="AF786" s="481"/>
      <c r="AG786" s="482"/>
      <c r="AH786" s="471">
        <v>289047.08999999997</v>
      </c>
      <c r="AI786" s="471"/>
      <c r="AJ786" s="471"/>
      <c r="AK786" s="472"/>
      <c r="AL786" s="471">
        <v>0</v>
      </c>
      <c r="AM786" s="473"/>
      <c r="AN786" s="471"/>
      <c r="AO786" s="474">
        <v>0</v>
      </c>
      <c r="AP786" s="475"/>
      <c r="AQ786" s="476">
        <v>280503.81</v>
      </c>
      <c r="AR786" s="471">
        <v>280503.81</v>
      </c>
      <c r="AS786" s="471"/>
      <c r="AT786" s="471"/>
      <c r="AU786" s="471"/>
      <c r="AV786" s="477">
        <v>0</v>
      </c>
      <c r="AW786" s="471"/>
      <c r="AX786" s="471"/>
      <c r="AY786" s="473">
        <v>0</v>
      </c>
      <c r="AZ786" s="478"/>
      <c r="BA786" s="479">
        <v>280503.81</v>
      </c>
      <c r="BC786" s="468" t="s">
        <v>1538</v>
      </c>
      <c r="BD786" s="468" t="s">
        <v>2937</v>
      </c>
      <c r="BE786" s="468" t="s">
        <v>2937</v>
      </c>
      <c r="BF786" s="468" t="s">
        <v>2937</v>
      </c>
      <c r="BG786" s="468" t="s">
        <v>2938</v>
      </c>
      <c r="BH786" s="468" t="s">
        <v>2938</v>
      </c>
      <c r="BI786" s="468" t="s">
        <v>2937</v>
      </c>
      <c r="BK786" s="468" t="b">
        <v>1</v>
      </c>
      <c r="BL786" s="468" t="b">
        <v>1</v>
      </c>
      <c r="BM786" s="468" t="b">
        <v>1</v>
      </c>
      <c r="BN786" s="468" t="b">
        <v>1</v>
      </c>
      <c r="BO786" s="468" t="b">
        <v>1</v>
      </c>
      <c r="BP786" s="468" t="b">
        <v>1</v>
      </c>
      <c r="BQ786" s="468" t="b">
        <v>1</v>
      </c>
      <c r="BS786" s="466"/>
    </row>
    <row r="787" spans="1:71" s="480" customFormat="1" ht="12" customHeight="1" x14ac:dyDescent="0.2">
      <c r="A787" s="496">
        <v>18900193</v>
      </c>
      <c r="B787" s="497" t="s">
        <v>3680</v>
      </c>
      <c r="C787" s="467" t="s">
        <v>2312</v>
      </c>
      <c r="D787" s="467" t="s">
        <v>1538</v>
      </c>
      <c r="E787" s="705"/>
      <c r="F787" s="467"/>
      <c r="G787" s="467"/>
      <c r="H787" s="468" t="s">
        <v>1538</v>
      </c>
      <c r="I787" s="468" t="s">
        <v>2937</v>
      </c>
      <c r="J787" s="468" t="s">
        <v>2937</v>
      </c>
      <c r="K787" s="468" t="s">
        <v>2937</v>
      </c>
      <c r="L787" s="468" t="s">
        <v>2938</v>
      </c>
      <c r="M787" s="468" t="s">
        <v>2938</v>
      </c>
      <c r="N787" s="468" t="s">
        <v>2937</v>
      </c>
      <c r="O787" s="469"/>
      <c r="P787" s="379">
        <v>2163988.81</v>
      </c>
      <c r="Q787" s="379">
        <v>2144838.46</v>
      </c>
      <c r="R787" s="379">
        <v>2125688.11</v>
      </c>
      <c r="S787" s="379">
        <v>2106537.7599999998</v>
      </c>
      <c r="T787" s="379">
        <v>2087387.41</v>
      </c>
      <c r="U787" s="379">
        <v>2068237.06</v>
      </c>
      <c r="V787" s="379">
        <v>2049086.71</v>
      </c>
      <c r="W787" s="379">
        <v>2029936.36</v>
      </c>
      <c r="X787" s="379">
        <v>2010786.01</v>
      </c>
      <c r="Y787" s="379">
        <v>1991635.66</v>
      </c>
      <c r="Z787" s="379">
        <v>1972485.31</v>
      </c>
      <c r="AA787" s="379">
        <v>1953334.96</v>
      </c>
      <c r="AB787" s="379">
        <v>1934184.61</v>
      </c>
      <c r="AC787" s="379"/>
      <c r="AD787" s="379"/>
      <c r="AE787" s="379">
        <v>2049086.71</v>
      </c>
      <c r="AF787" s="481"/>
      <c r="AG787" s="482"/>
      <c r="AH787" s="471">
        <v>2049086.71</v>
      </c>
      <c r="AI787" s="471"/>
      <c r="AJ787" s="471"/>
      <c r="AK787" s="472"/>
      <c r="AL787" s="471">
        <v>0</v>
      </c>
      <c r="AM787" s="473"/>
      <c r="AN787" s="471"/>
      <c r="AO787" s="474">
        <v>0</v>
      </c>
      <c r="AP787" s="475"/>
      <c r="AQ787" s="476">
        <v>1934184.61</v>
      </c>
      <c r="AR787" s="471">
        <v>1934184.61</v>
      </c>
      <c r="AS787" s="471"/>
      <c r="AT787" s="471"/>
      <c r="AU787" s="471"/>
      <c r="AV787" s="477">
        <v>0</v>
      </c>
      <c r="AW787" s="471"/>
      <c r="AX787" s="471"/>
      <c r="AY787" s="473">
        <v>0</v>
      </c>
      <c r="AZ787" s="478"/>
      <c r="BA787" s="479">
        <v>1934184.61</v>
      </c>
      <c r="BC787" s="468" t="s">
        <v>1538</v>
      </c>
      <c r="BD787" s="468" t="s">
        <v>2937</v>
      </c>
      <c r="BE787" s="468" t="s">
        <v>2937</v>
      </c>
      <c r="BF787" s="468" t="s">
        <v>2937</v>
      </c>
      <c r="BG787" s="468" t="s">
        <v>2938</v>
      </c>
      <c r="BH787" s="468" t="s">
        <v>2938</v>
      </c>
      <c r="BI787" s="468" t="s">
        <v>2937</v>
      </c>
      <c r="BK787" s="468" t="b">
        <v>1</v>
      </c>
      <c r="BL787" s="468" t="b">
        <v>1</v>
      </c>
      <c r="BM787" s="468" t="b">
        <v>1</v>
      </c>
      <c r="BN787" s="468" t="b">
        <v>1</v>
      </c>
      <c r="BO787" s="468" t="b">
        <v>1</v>
      </c>
      <c r="BP787" s="468" t="b">
        <v>1</v>
      </c>
      <c r="BQ787" s="468" t="b">
        <v>1</v>
      </c>
      <c r="BS787" s="466"/>
    </row>
    <row r="788" spans="1:71" s="480" customFormat="1" ht="12" customHeight="1" x14ac:dyDescent="0.2">
      <c r="A788" s="496">
        <v>18900203</v>
      </c>
      <c r="B788" s="497" t="s">
        <v>3681</v>
      </c>
      <c r="C788" s="467" t="s">
        <v>2313</v>
      </c>
      <c r="D788" s="467" t="s">
        <v>1538</v>
      </c>
      <c r="E788" s="705"/>
      <c r="F788" s="467"/>
      <c r="G788" s="467"/>
      <c r="H788" s="468" t="s">
        <v>1538</v>
      </c>
      <c r="I788" s="468" t="s">
        <v>2937</v>
      </c>
      <c r="J788" s="468" t="s">
        <v>2937</v>
      </c>
      <c r="K788" s="468" t="s">
        <v>2937</v>
      </c>
      <c r="L788" s="468" t="s">
        <v>2938</v>
      </c>
      <c r="M788" s="468" t="s">
        <v>2938</v>
      </c>
      <c r="N788" s="468" t="s">
        <v>2937</v>
      </c>
      <c r="O788" s="469"/>
      <c r="P788" s="379">
        <v>2251005.7200000002</v>
      </c>
      <c r="Q788" s="379">
        <v>2244147.1800000002</v>
      </c>
      <c r="R788" s="379">
        <v>2237288.64</v>
      </c>
      <c r="S788" s="379">
        <v>2230430.1</v>
      </c>
      <c r="T788" s="379">
        <v>2223571.56</v>
      </c>
      <c r="U788" s="379">
        <v>2216713.02</v>
      </c>
      <c r="V788" s="379">
        <v>2209854.48</v>
      </c>
      <c r="W788" s="379">
        <v>2202995.94</v>
      </c>
      <c r="X788" s="379">
        <v>2196137.4</v>
      </c>
      <c r="Y788" s="379">
        <v>2189278.86</v>
      </c>
      <c r="Z788" s="379">
        <v>2182420.3199999998</v>
      </c>
      <c r="AA788" s="379">
        <v>2175561.7799999998</v>
      </c>
      <c r="AB788" s="379">
        <v>2168703.2400000002</v>
      </c>
      <c r="AC788" s="379"/>
      <c r="AD788" s="379"/>
      <c r="AE788" s="379">
        <v>2209854.48</v>
      </c>
      <c r="AF788" s="481"/>
      <c r="AG788" s="482"/>
      <c r="AH788" s="471">
        <v>2209854.48</v>
      </c>
      <c r="AI788" s="471"/>
      <c r="AJ788" s="471"/>
      <c r="AK788" s="472"/>
      <c r="AL788" s="471">
        <v>0</v>
      </c>
      <c r="AM788" s="473"/>
      <c r="AN788" s="471"/>
      <c r="AO788" s="474">
        <v>0</v>
      </c>
      <c r="AP788" s="475"/>
      <c r="AQ788" s="476">
        <v>2168703.2400000002</v>
      </c>
      <c r="AR788" s="471">
        <v>2168703.2400000002</v>
      </c>
      <c r="AS788" s="471"/>
      <c r="AT788" s="471"/>
      <c r="AU788" s="471"/>
      <c r="AV788" s="477">
        <v>0</v>
      </c>
      <c r="AW788" s="471"/>
      <c r="AX788" s="471"/>
      <c r="AY788" s="473">
        <v>0</v>
      </c>
      <c r="AZ788" s="478"/>
      <c r="BA788" s="479">
        <v>2168703.2400000002</v>
      </c>
      <c r="BC788" s="468" t="s">
        <v>1538</v>
      </c>
      <c r="BD788" s="468" t="s">
        <v>2937</v>
      </c>
      <c r="BE788" s="468" t="s">
        <v>2937</v>
      </c>
      <c r="BF788" s="468" t="s">
        <v>2937</v>
      </c>
      <c r="BG788" s="468" t="s">
        <v>2938</v>
      </c>
      <c r="BH788" s="468" t="s">
        <v>2938</v>
      </c>
      <c r="BI788" s="468" t="s">
        <v>2937</v>
      </c>
      <c r="BK788" s="468" t="b">
        <v>1</v>
      </c>
      <c r="BL788" s="468" t="b">
        <v>1</v>
      </c>
      <c r="BM788" s="468" t="b">
        <v>1</v>
      </c>
      <c r="BN788" s="468" t="b">
        <v>1</v>
      </c>
      <c r="BO788" s="468" t="b">
        <v>1</v>
      </c>
      <c r="BP788" s="468" t="b">
        <v>1</v>
      </c>
      <c r="BQ788" s="468" t="b">
        <v>1</v>
      </c>
      <c r="BS788" s="466"/>
    </row>
    <row r="789" spans="1:71" s="480" customFormat="1" ht="12" customHeight="1" x14ac:dyDescent="0.2">
      <c r="A789" s="496">
        <v>18900213</v>
      </c>
      <c r="B789" s="497" t="s">
        <v>3682</v>
      </c>
      <c r="C789" s="467" t="s">
        <v>2314</v>
      </c>
      <c r="D789" s="467" t="s">
        <v>1538</v>
      </c>
      <c r="E789" s="705"/>
      <c r="F789" s="467"/>
      <c r="G789" s="467"/>
      <c r="H789" s="468" t="s">
        <v>1538</v>
      </c>
      <c r="I789" s="468" t="s">
        <v>2937</v>
      </c>
      <c r="J789" s="468" t="s">
        <v>2937</v>
      </c>
      <c r="K789" s="468" t="s">
        <v>2937</v>
      </c>
      <c r="L789" s="468" t="s">
        <v>2938</v>
      </c>
      <c r="M789" s="468" t="s">
        <v>2938</v>
      </c>
      <c r="N789" s="468" t="s">
        <v>2937</v>
      </c>
      <c r="O789" s="469"/>
      <c r="P789" s="379">
        <v>8659103.5800000001</v>
      </c>
      <c r="Q789" s="379">
        <v>8632716.0999999996</v>
      </c>
      <c r="R789" s="379">
        <v>8606328.6199999992</v>
      </c>
      <c r="S789" s="379">
        <v>8579941.1400000006</v>
      </c>
      <c r="T789" s="379">
        <v>8553553.6600000001</v>
      </c>
      <c r="U789" s="379">
        <v>8527166.1799999997</v>
      </c>
      <c r="V789" s="379">
        <v>8500778.6999999993</v>
      </c>
      <c r="W789" s="379">
        <v>8474391.2200000007</v>
      </c>
      <c r="X789" s="379">
        <v>8448003.7400000002</v>
      </c>
      <c r="Y789" s="379">
        <v>8421616.2599999998</v>
      </c>
      <c r="Z789" s="379">
        <v>8395228.7799999993</v>
      </c>
      <c r="AA789" s="379">
        <v>8368841.2999999998</v>
      </c>
      <c r="AB789" s="379">
        <v>8342453.8200000003</v>
      </c>
      <c r="AC789" s="379"/>
      <c r="AD789" s="379"/>
      <c r="AE789" s="379">
        <v>8500778.6999999993</v>
      </c>
      <c r="AF789" s="481"/>
      <c r="AG789" s="482"/>
      <c r="AH789" s="471">
        <v>8500778.6999999993</v>
      </c>
      <c r="AI789" s="471"/>
      <c r="AJ789" s="471"/>
      <c r="AK789" s="472"/>
      <c r="AL789" s="471">
        <v>0</v>
      </c>
      <c r="AM789" s="473"/>
      <c r="AN789" s="471"/>
      <c r="AO789" s="474">
        <v>0</v>
      </c>
      <c r="AP789" s="475"/>
      <c r="AQ789" s="476">
        <v>8342453.8200000003</v>
      </c>
      <c r="AR789" s="471">
        <v>8342453.8200000003</v>
      </c>
      <c r="AS789" s="471"/>
      <c r="AT789" s="471"/>
      <c r="AU789" s="471"/>
      <c r="AV789" s="477">
        <v>0</v>
      </c>
      <c r="AW789" s="471"/>
      <c r="AX789" s="471"/>
      <c r="AY789" s="473">
        <v>0</v>
      </c>
      <c r="AZ789" s="478"/>
      <c r="BA789" s="479">
        <v>8342453.8200000003</v>
      </c>
      <c r="BC789" s="468" t="s">
        <v>1538</v>
      </c>
      <c r="BD789" s="468" t="s">
        <v>2937</v>
      </c>
      <c r="BE789" s="468" t="s">
        <v>2937</v>
      </c>
      <c r="BF789" s="468" t="s">
        <v>2937</v>
      </c>
      <c r="BG789" s="468" t="s">
        <v>2938</v>
      </c>
      <c r="BH789" s="468" t="s">
        <v>2938</v>
      </c>
      <c r="BI789" s="468" t="s">
        <v>2937</v>
      </c>
      <c r="BK789" s="468" t="b">
        <v>1</v>
      </c>
      <c r="BL789" s="468" t="b">
        <v>1</v>
      </c>
      <c r="BM789" s="468" t="b">
        <v>1</v>
      </c>
      <c r="BN789" s="468" t="b">
        <v>1</v>
      </c>
      <c r="BO789" s="468" t="b">
        <v>1</v>
      </c>
      <c r="BP789" s="468" t="b">
        <v>1</v>
      </c>
      <c r="BQ789" s="468" t="b">
        <v>1</v>
      </c>
      <c r="BS789" s="466"/>
    </row>
    <row r="790" spans="1:71" s="480" customFormat="1" ht="12" customHeight="1" x14ac:dyDescent="0.2">
      <c r="A790" s="498">
        <v>18900233</v>
      </c>
      <c r="B790" s="499" t="s">
        <v>3683</v>
      </c>
      <c r="C790" s="510" t="s">
        <v>2315</v>
      </c>
      <c r="D790" s="484" t="s">
        <v>1538</v>
      </c>
      <c r="E790" s="730"/>
      <c r="F790" s="501">
        <v>43174</v>
      </c>
      <c r="G790" s="484"/>
      <c r="H790" s="486" t="s">
        <v>1538</v>
      </c>
      <c r="I790" s="486"/>
      <c r="J790" s="486"/>
      <c r="K790" s="486"/>
      <c r="L790" s="486" t="s">
        <v>2938</v>
      </c>
      <c r="M790" s="486" t="s">
        <v>2938</v>
      </c>
      <c r="N790" s="486" t="s">
        <v>2937</v>
      </c>
      <c r="O790" s="487"/>
      <c r="P790" s="381">
        <v>0</v>
      </c>
      <c r="Q790" s="381">
        <v>0</v>
      </c>
      <c r="R790" s="381">
        <v>0</v>
      </c>
      <c r="S790" s="381">
        <v>3597935</v>
      </c>
      <c r="T790" s="381">
        <v>4840367.4000000004</v>
      </c>
      <c r="U790" s="381">
        <v>4840367.4000000004</v>
      </c>
      <c r="V790" s="381">
        <v>4891947.97</v>
      </c>
      <c r="W790" s="381">
        <v>4883614.16</v>
      </c>
      <c r="X790" s="381">
        <v>4875280.3499999996</v>
      </c>
      <c r="Y790" s="381">
        <v>4866946.54</v>
      </c>
      <c r="Z790" s="381">
        <v>4890041.54</v>
      </c>
      <c r="AA790" s="381">
        <v>4881653.82</v>
      </c>
      <c r="AB790" s="381">
        <v>4873266.0999999996</v>
      </c>
      <c r="AC790" s="381"/>
      <c r="AD790" s="381"/>
      <c r="AE790" s="381">
        <v>3750398.9358333331</v>
      </c>
      <c r="AF790" s="488"/>
      <c r="AG790" s="489"/>
      <c r="AH790" s="490">
        <v>3750398.9358333331</v>
      </c>
      <c r="AI790" s="490"/>
      <c r="AJ790" s="490"/>
      <c r="AK790" s="491"/>
      <c r="AL790" s="490"/>
      <c r="AM790" s="492"/>
      <c r="AN790" s="490"/>
      <c r="AO790" s="493">
        <v>0</v>
      </c>
      <c r="AP790" s="490"/>
      <c r="AQ790" s="494">
        <v>4873266.0999999996</v>
      </c>
      <c r="AR790" s="490">
        <v>4873266.0999999996</v>
      </c>
      <c r="AS790" s="490"/>
      <c r="AT790" s="490"/>
      <c r="AU790" s="490"/>
      <c r="AV790" s="495">
        <v>0</v>
      </c>
      <c r="AW790" s="490"/>
      <c r="AX790" s="490"/>
      <c r="AY790" s="492">
        <v>0</v>
      </c>
      <c r="AZ790" s="731"/>
      <c r="BA790" s="479">
        <v>4873266.0999999996</v>
      </c>
      <c r="BC790" s="486" t="s">
        <v>1538</v>
      </c>
      <c r="BD790" s="486"/>
      <c r="BE790" s="486"/>
      <c r="BF790" s="468"/>
      <c r="BG790" s="468" t="s">
        <v>2938</v>
      </c>
      <c r="BH790" s="468" t="s">
        <v>2938</v>
      </c>
      <c r="BI790" s="468" t="s">
        <v>2937</v>
      </c>
      <c r="BK790" s="468" t="b">
        <v>1</v>
      </c>
      <c r="BL790" s="468" t="b">
        <v>1</v>
      </c>
      <c r="BM790" s="468" t="b">
        <v>1</v>
      </c>
      <c r="BN790" s="468" t="b">
        <v>1</v>
      </c>
      <c r="BO790" s="468" t="b">
        <v>1</v>
      </c>
      <c r="BP790" s="468" t="b">
        <v>1</v>
      </c>
      <c r="BQ790" s="468" t="b">
        <v>1</v>
      </c>
      <c r="BS790" s="466"/>
    </row>
    <row r="791" spans="1:71" s="480" customFormat="1" ht="12" customHeight="1" x14ac:dyDescent="0.2">
      <c r="A791" s="496">
        <v>18900243</v>
      </c>
      <c r="B791" s="497" t="s">
        <v>3684</v>
      </c>
      <c r="C791" s="466" t="s">
        <v>2316</v>
      </c>
      <c r="D791" s="467" t="s">
        <v>1538</v>
      </c>
      <c r="E791" s="705"/>
      <c r="F791" s="466"/>
      <c r="G791" s="467"/>
      <c r="H791" s="468" t="s">
        <v>1538</v>
      </c>
      <c r="I791" s="468" t="s">
        <v>2937</v>
      </c>
      <c r="J791" s="468" t="s">
        <v>2937</v>
      </c>
      <c r="K791" s="468" t="s">
        <v>2937</v>
      </c>
      <c r="L791" s="468" t="s">
        <v>2938</v>
      </c>
      <c r="M791" s="468" t="s">
        <v>2938</v>
      </c>
      <c r="N791" s="468" t="s">
        <v>2937</v>
      </c>
      <c r="O791" s="469"/>
      <c r="P791" s="379">
        <v>1748.99</v>
      </c>
      <c r="Q791" s="379">
        <v>1457.42</v>
      </c>
      <c r="R791" s="379">
        <v>1165.8499999999999</v>
      </c>
      <c r="S791" s="379">
        <v>874.28</v>
      </c>
      <c r="T791" s="379">
        <v>582.71</v>
      </c>
      <c r="U791" s="379">
        <v>291.14</v>
      </c>
      <c r="V791" s="379">
        <v>0</v>
      </c>
      <c r="W791" s="379">
        <v>0</v>
      </c>
      <c r="X791" s="379">
        <v>0</v>
      </c>
      <c r="Y791" s="379">
        <v>0</v>
      </c>
      <c r="Z791" s="379">
        <v>0</v>
      </c>
      <c r="AA791" s="379">
        <v>0</v>
      </c>
      <c r="AB791" s="379">
        <v>0</v>
      </c>
      <c r="AC791" s="379"/>
      <c r="AD791" s="379"/>
      <c r="AE791" s="379">
        <v>437.15791666666672</v>
      </c>
      <c r="AF791" s="481"/>
      <c r="AG791" s="482"/>
      <c r="AH791" s="471">
        <v>437.15791666666672</v>
      </c>
      <c r="AI791" s="471"/>
      <c r="AJ791" s="471"/>
      <c r="AK791" s="472"/>
      <c r="AL791" s="471">
        <v>0</v>
      </c>
      <c r="AM791" s="473"/>
      <c r="AN791" s="471"/>
      <c r="AO791" s="474">
        <v>0</v>
      </c>
      <c r="AP791" s="475"/>
      <c r="AQ791" s="476">
        <v>0</v>
      </c>
      <c r="AR791" s="471">
        <v>0</v>
      </c>
      <c r="AS791" s="471"/>
      <c r="AT791" s="471"/>
      <c r="AU791" s="471"/>
      <c r="AV791" s="477">
        <v>0</v>
      </c>
      <c r="AW791" s="471"/>
      <c r="AX791" s="471"/>
      <c r="AY791" s="473">
        <v>0</v>
      </c>
      <c r="AZ791" s="478"/>
      <c r="BA791" s="479">
        <v>0</v>
      </c>
      <c r="BC791" s="468" t="s">
        <v>1538</v>
      </c>
      <c r="BD791" s="468" t="s">
        <v>2937</v>
      </c>
      <c r="BE791" s="468" t="s">
        <v>2937</v>
      </c>
      <c r="BF791" s="468" t="s">
        <v>2937</v>
      </c>
      <c r="BG791" s="468" t="s">
        <v>2938</v>
      </c>
      <c r="BH791" s="468" t="s">
        <v>2938</v>
      </c>
      <c r="BI791" s="468" t="s">
        <v>2937</v>
      </c>
      <c r="BK791" s="468" t="b">
        <v>1</v>
      </c>
      <c r="BL791" s="468" t="b">
        <v>1</v>
      </c>
      <c r="BM791" s="468" t="b">
        <v>1</v>
      </c>
      <c r="BN791" s="468" t="b">
        <v>1</v>
      </c>
      <c r="BO791" s="468" t="b">
        <v>1</v>
      </c>
      <c r="BP791" s="468" t="b">
        <v>1</v>
      </c>
      <c r="BQ791" s="468" t="b">
        <v>1</v>
      </c>
      <c r="BS791" s="466"/>
    </row>
    <row r="792" spans="1:71" s="480" customFormat="1" ht="12" customHeight="1" x14ac:dyDescent="0.2">
      <c r="A792" s="496">
        <v>18900253</v>
      </c>
      <c r="B792" s="497" t="s">
        <v>3685</v>
      </c>
      <c r="C792" s="466" t="s">
        <v>2317</v>
      </c>
      <c r="D792" s="467" t="s">
        <v>1538</v>
      </c>
      <c r="E792" s="705"/>
      <c r="F792" s="466"/>
      <c r="G792" s="467"/>
      <c r="H792" s="468" t="s">
        <v>1538</v>
      </c>
      <c r="I792" s="468" t="s">
        <v>2937</v>
      </c>
      <c r="J792" s="468" t="s">
        <v>2937</v>
      </c>
      <c r="K792" s="468" t="s">
        <v>2937</v>
      </c>
      <c r="L792" s="468" t="s">
        <v>2938</v>
      </c>
      <c r="M792" s="468" t="s">
        <v>2938</v>
      </c>
      <c r="N792" s="468" t="s">
        <v>2937</v>
      </c>
      <c r="O792" s="469"/>
      <c r="P792" s="379">
        <v>598825.75</v>
      </c>
      <c r="Q792" s="379">
        <v>595035.71</v>
      </c>
      <c r="R792" s="379">
        <v>591245.67000000004</v>
      </c>
      <c r="S792" s="379">
        <v>587455.63</v>
      </c>
      <c r="T792" s="379">
        <v>583665.59</v>
      </c>
      <c r="U792" s="379">
        <v>579875.55000000005</v>
      </c>
      <c r="V792" s="379">
        <v>576085.51</v>
      </c>
      <c r="W792" s="379">
        <v>572295.47</v>
      </c>
      <c r="X792" s="379">
        <v>568505.43000000005</v>
      </c>
      <c r="Y792" s="379">
        <v>564715.39</v>
      </c>
      <c r="Z792" s="379">
        <v>560925.35</v>
      </c>
      <c r="AA792" s="379">
        <v>557135.31000000006</v>
      </c>
      <c r="AB792" s="379">
        <v>553345.27</v>
      </c>
      <c r="AC792" s="379"/>
      <c r="AD792" s="379"/>
      <c r="AE792" s="379">
        <v>576085.50999999978</v>
      </c>
      <c r="AF792" s="481"/>
      <c r="AG792" s="482"/>
      <c r="AH792" s="471">
        <v>576085.50999999978</v>
      </c>
      <c r="AI792" s="471"/>
      <c r="AJ792" s="471"/>
      <c r="AK792" s="472"/>
      <c r="AL792" s="471">
        <v>0</v>
      </c>
      <c r="AM792" s="473"/>
      <c r="AN792" s="471"/>
      <c r="AO792" s="474">
        <v>0</v>
      </c>
      <c r="AP792" s="475"/>
      <c r="AQ792" s="476">
        <v>553345.27</v>
      </c>
      <c r="AR792" s="471">
        <v>553345.27</v>
      </c>
      <c r="AS792" s="471"/>
      <c r="AT792" s="471"/>
      <c r="AU792" s="471"/>
      <c r="AV792" s="477">
        <v>0</v>
      </c>
      <c r="AW792" s="471"/>
      <c r="AX792" s="471"/>
      <c r="AY792" s="473">
        <v>0</v>
      </c>
      <c r="AZ792" s="478"/>
      <c r="BA792" s="479">
        <v>553345.27</v>
      </c>
      <c r="BC792" s="468" t="s">
        <v>1538</v>
      </c>
      <c r="BD792" s="468" t="s">
        <v>2937</v>
      </c>
      <c r="BE792" s="468" t="s">
        <v>2937</v>
      </c>
      <c r="BF792" s="468" t="s">
        <v>2937</v>
      </c>
      <c r="BG792" s="468" t="s">
        <v>2938</v>
      </c>
      <c r="BH792" s="468" t="s">
        <v>2938</v>
      </c>
      <c r="BI792" s="468" t="s">
        <v>2937</v>
      </c>
      <c r="BK792" s="468" t="b">
        <v>1</v>
      </c>
      <c r="BL792" s="468" t="b">
        <v>1</v>
      </c>
      <c r="BM792" s="468" t="b">
        <v>1</v>
      </c>
      <c r="BN792" s="468" t="b">
        <v>1</v>
      </c>
      <c r="BO792" s="468" t="b">
        <v>1</v>
      </c>
      <c r="BP792" s="468" t="b">
        <v>1</v>
      </c>
      <c r="BQ792" s="468" t="b">
        <v>1</v>
      </c>
      <c r="BS792" s="466"/>
    </row>
    <row r="793" spans="1:71" s="480" customFormat="1" ht="12" customHeight="1" x14ac:dyDescent="0.2">
      <c r="A793" s="496">
        <v>18900263</v>
      </c>
      <c r="B793" s="497" t="s">
        <v>3686</v>
      </c>
      <c r="C793" s="466" t="s">
        <v>2318</v>
      </c>
      <c r="D793" s="467" t="s">
        <v>1538</v>
      </c>
      <c r="E793" s="705"/>
      <c r="F793" s="466"/>
      <c r="G793" s="467"/>
      <c r="H793" s="468" t="s">
        <v>1538</v>
      </c>
      <c r="I793" s="468" t="s">
        <v>2937</v>
      </c>
      <c r="J793" s="468" t="s">
        <v>2937</v>
      </c>
      <c r="K793" s="468" t="s">
        <v>2937</v>
      </c>
      <c r="L793" s="468" t="s">
        <v>2938</v>
      </c>
      <c r="M793" s="468" t="s">
        <v>2938</v>
      </c>
      <c r="N793" s="468" t="s">
        <v>2937</v>
      </c>
      <c r="O793" s="469"/>
      <c r="P793" s="379">
        <v>455058.06</v>
      </c>
      <c r="Q793" s="379">
        <v>452177.94</v>
      </c>
      <c r="R793" s="379">
        <v>449297.82</v>
      </c>
      <c r="S793" s="379">
        <v>446417.7</v>
      </c>
      <c r="T793" s="379">
        <v>443537.58</v>
      </c>
      <c r="U793" s="379">
        <v>440657.46</v>
      </c>
      <c r="V793" s="379">
        <v>437777.34</v>
      </c>
      <c r="W793" s="379">
        <v>434897.22</v>
      </c>
      <c r="X793" s="379">
        <v>432017.1</v>
      </c>
      <c r="Y793" s="379">
        <v>429136.98</v>
      </c>
      <c r="Z793" s="379">
        <v>426256.86</v>
      </c>
      <c r="AA793" s="379">
        <v>423376.74</v>
      </c>
      <c r="AB793" s="379">
        <v>420496.62</v>
      </c>
      <c r="AC793" s="379"/>
      <c r="AD793" s="379"/>
      <c r="AE793" s="379">
        <v>437777.34</v>
      </c>
      <c r="AF793" s="481"/>
      <c r="AG793" s="482"/>
      <c r="AH793" s="471">
        <v>437777.34</v>
      </c>
      <c r="AI793" s="471"/>
      <c r="AJ793" s="471"/>
      <c r="AK793" s="472"/>
      <c r="AL793" s="471">
        <v>0</v>
      </c>
      <c r="AM793" s="473"/>
      <c r="AN793" s="471"/>
      <c r="AO793" s="474">
        <v>0</v>
      </c>
      <c r="AP793" s="475"/>
      <c r="AQ793" s="476">
        <v>420496.62</v>
      </c>
      <c r="AR793" s="471">
        <v>420496.62</v>
      </c>
      <c r="AS793" s="471"/>
      <c r="AT793" s="471"/>
      <c r="AU793" s="471"/>
      <c r="AV793" s="477">
        <v>0</v>
      </c>
      <c r="AW793" s="471"/>
      <c r="AX793" s="471"/>
      <c r="AY793" s="473">
        <v>0</v>
      </c>
      <c r="AZ793" s="478"/>
      <c r="BA793" s="479">
        <v>420496.62</v>
      </c>
      <c r="BC793" s="468" t="s">
        <v>1538</v>
      </c>
      <c r="BD793" s="468" t="s">
        <v>2937</v>
      </c>
      <c r="BE793" s="468" t="s">
        <v>2937</v>
      </c>
      <c r="BF793" s="468" t="s">
        <v>2937</v>
      </c>
      <c r="BG793" s="468" t="s">
        <v>2938</v>
      </c>
      <c r="BH793" s="468" t="s">
        <v>2938</v>
      </c>
      <c r="BI793" s="468" t="s">
        <v>2937</v>
      </c>
      <c r="BK793" s="468" t="b">
        <v>1</v>
      </c>
      <c r="BL793" s="468" t="b">
        <v>1</v>
      </c>
      <c r="BM793" s="468" t="b">
        <v>1</v>
      </c>
      <c r="BN793" s="468" t="b">
        <v>1</v>
      </c>
      <c r="BO793" s="468" t="b">
        <v>1</v>
      </c>
      <c r="BP793" s="468" t="b">
        <v>1</v>
      </c>
      <c r="BQ793" s="468" t="b">
        <v>1</v>
      </c>
      <c r="BS793" s="466"/>
    </row>
    <row r="794" spans="1:71" s="480" customFormat="1" ht="12" customHeight="1" x14ac:dyDescent="0.2">
      <c r="A794" s="496">
        <v>18900273</v>
      </c>
      <c r="B794" s="497" t="s">
        <v>3687</v>
      </c>
      <c r="C794" s="466" t="s">
        <v>2319</v>
      </c>
      <c r="D794" s="467" t="s">
        <v>1538</v>
      </c>
      <c r="E794" s="705"/>
      <c r="F794" s="466"/>
      <c r="G794" s="467"/>
      <c r="H794" s="468" t="s">
        <v>1538</v>
      </c>
      <c r="I794" s="468" t="s">
        <v>2937</v>
      </c>
      <c r="J794" s="468" t="s">
        <v>2937</v>
      </c>
      <c r="K794" s="468" t="s">
        <v>2937</v>
      </c>
      <c r="L794" s="468" t="s">
        <v>2938</v>
      </c>
      <c r="M794" s="468" t="s">
        <v>2938</v>
      </c>
      <c r="N794" s="468" t="s">
        <v>2937</v>
      </c>
      <c r="O794" s="469"/>
      <c r="P794" s="379">
        <v>1393367.77</v>
      </c>
      <c r="Q794" s="379">
        <v>1384548.98</v>
      </c>
      <c r="R794" s="379">
        <v>1375730.19</v>
      </c>
      <c r="S794" s="379">
        <v>1366911.4</v>
      </c>
      <c r="T794" s="379">
        <v>1358092.61</v>
      </c>
      <c r="U794" s="379">
        <v>1349273.82</v>
      </c>
      <c r="V794" s="379">
        <v>1340455.03</v>
      </c>
      <c r="W794" s="379">
        <v>1331636.24</v>
      </c>
      <c r="X794" s="379">
        <v>1322817.45</v>
      </c>
      <c r="Y794" s="379">
        <v>1313998.6599999999</v>
      </c>
      <c r="Z794" s="379">
        <v>1305179.8700000001</v>
      </c>
      <c r="AA794" s="379">
        <v>1296361.08</v>
      </c>
      <c r="AB794" s="379">
        <v>1287542.29</v>
      </c>
      <c r="AC794" s="379"/>
      <c r="AD794" s="379"/>
      <c r="AE794" s="379">
        <v>1340455.03</v>
      </c>
      <c r="AF794" s="481"/>
      <c r="AG794" s="482"/>
      <c r="AH794" s="471">
        <v>1340455.03</v>
      </c>
      <c r="AI794" s="471"/>
      <c r="AJ794" s="471"/>
      <c r="AK794" s="472"/>
      <c r="AL794" s="471">
        <v>0</v>
      </c>
      <c r="AM794" s="473"/>
      <c r="AN794" s="471"/>
      <c r="AO794" s="474">
        <v>0</v>
      </c>
      <c r="AP794" s="475"/>
      <c r="AQ794" s="476">
        <v>1287542.29</v>
      </c>
      <c r="AR794" s="471">
        <v>1287542.29</v>
      </c>
      <c r="AS794" s="471"/>
      <c r="AT794" s="471"/>
      <c r="AU794" s="471"/>
      <c r="AV794" s="477">
        <v>0</v>
      </c>
      <c r="AW794" s="471"/>
      <c r="AX794" s="471"/>
      <c r="AY794" s="473">
        <v>0</v>
      </c>
      <c r="AZ794" s="478"/>
      <c r="BA794" s="479">
        <v>1287542.29</v>
      </c>
      <c r="BC794" s="468" t="s">
        <v>1538</v>
      </c>
      <c r="BD794" s="468" t="s">
        <v>2937</v>
      </c>
      <c r="BE794" s="468" t="s">
        <v>2937</v>
      </c>
      <c r="BF794" s="468" t="s">
        <v>2937</v>
      </c>
      <c r="BG794" s="468" t="s">
        <v>2938</v>
      </c>
      <c r="BH794" s="468" t="s">
        <v>2938</v>
      </c>
      <c r="BI794" s="468" t="s">
        <v>2937</v>
      </c>
      <c r="BK794" s="468" t="b">
        <v>1</v>
      </c>
      <c r="BL794" s="468" t="b">
        <v>1</v>
      </c>
      <c r="BM794" s="468" t="b">
        <v>1</v>
      </c>
      <c r="BN794" s="468" t="b">
        <v>1</v>
      </c>
      <c r="BO794" s="468" t="b">
        <v>1</v>
      </c>
      <c r="BP794" s="468" t="b">
        <v>1</v>
      </c>
      <c r="BQ794" s="468" t="b">
        <v>1</v>
      </c>
      <c r="BS794" s="466"/>
    </row>
    <row r="795" spans="1:71" s="480" customFormat="1" ht="12" customHeight="1" x14ac:dyDescent="0.2">
      <c r="A795" s="496">
        <v>18900283</v>
      </c>
      <c r="B795" s="497" t="s">
        <v>3688</v>
      </c>
      <c r="C795" s="466" t="s">
        <v>2320</v>
      </c>
      <c r="D795" s="467" t="s">
        <v>1538</v>
      </c>
      <c r="E795" s="705"/>
      <c r="F795" s="466"/>
      <c r="G795" s="467"/>
      <c r="H795" s="468" t="s">
        <v>1538</v>
      </c>
      <c r="I795" s="468" t="s">
        <v>2937</v>
      </c>
      <c r="J795" s="468" t="s">
        <v>2937</v>
      </c>
      <c r="K795" s="468" t="s">
        <v>2937</v>
      </c>
      <c r="L795" s="468" t="s">
        <v>2938</v>
      </c>
      <c r="M795" s="468" t="s">
        <v>2938</v>
      </c>
      <c r="N795" s="468" t="s">
        <v>2937</v>
      </c>
      <c r="O795" s="469"/>
      <c r="P795" s="379">
        <v>425255.07</v>
      </c>
      <c r="Q795" s="379">
        <v>422563.59</v>
      </c>
      <c r="R795" s="379">
        <v>419872.11</v>
      </c>
      <c r="S795" s="379">
        <v>417180.63</v>
      </c>
      <c r="T795" s="379">
        <v>414489.15</v>
      </c>
      <c r="U795" s="379">
        <v>411797.67</v>
      </c>
      <c r="V795" s="379">
        <v>409106.19</v>
      </c>
      <c r="W795" s="379">
        <v>406414.71</v>
      </c>
      <c r="X795" s="379">
        <v>403723.23</v>
      </c>
      <c r="Y795" s="379">
        <v>401031.75</v>
      </c>
      <c r="Z795" s="379">
        <v>398340.27</v>
      </c>
      <c r="AA795" s="379">
        <v>395648.79</v>
      </c>
      <c r="AB795" s="379">
        <v>392957.31</v>
      </c>
      <c r="AC795" s="379"/>
      <c r="AD795" s="379"/>
      <c r="AE795" s="379">
        <v>409106.19</v>
      </c>
      <c r="AF795" s="481"/>
      <c r="AG795" s="482"/>
      <c r="AH795" s="471">
        <v>409106.19</v>
      </c>
      <c r="AI795" s="471"/>
      <c r="AJ795" s="471"/>
      <c r="AK795" s="472"/>
      <c r="AL795" s="471">
        <v>0</v>
      </c>
      <c r="AM795" s="473"/>
      <c r="AN795" s="471"/>
      <c r="AO795" s="474">
        <v>0</v>
      </c>
      <c r="AP795" s="475"/>
      <c r="AQ795" s="476">
        <v>392957.31</v>
      </c>
      <c r="AR795" s="471">
        <v>392957.31</v>
      </c>
      <c r="AS795" s="471"/>
      <c r="AT795" s="471"/>
      <c r="AU795" s="471"/>
      <c r="AV795" s="477">
        <v>0</v>
      </c>
      <c r="AW795" s="471"/>
      <c r="AX795" s="471"/>
      <c r="AY795" s="473">
        <v>0</v>
      </c>
      <c r="AZ795" s="478"/>
      <c r="BA795" s="479">
        <v>392957.31</v>
      </c>
      <c r="BC795" s="468" t="s">
        <v>1538</v>
      </c>
      <c r="BD795" s="468" t="s">
        <v>2937</v>
      </c>
      <c r="BE795" s="468" t="s">
        <v>2937</v>
      </c>
      <c r="BF795" s="468" t="s">
        <v>2937</v>
      </c>
      <c r="BG795" s="468" t="s">
        <v>2938</v>
      </c>
      <c r="BH795" s="468" t="s">
        <v>2938</v>
      </c>
      <c r="BI795" s="468" t="s">
        <v>2937</v>
      </c>
      <c r="BK795" s="468" t="b">
        <v>1</v>
      </c>
      <c r="BL795" s="468" t="b">
        <v>1</v>
      </c>
      <c r="BM795" s="468" t="b">
        <v>1</v>
      </c>
      <c r="BN795" s="468" t="b">
        <v>1</v>
      </c>
      <c r="BO795" s="468" t="b">
        <v>1</v>
      </c>
      <c r="BP795" s="468" t="b">
        <v>1</v>
      </c>
      <c r="BQ795" s="468" t="b">
        <v>1</v>
      </c>
      <c r="BS795" s="466"/>
    </row>
    <row r="796" spans="1:71" s="480" customFormat="1" ht="12" customHeight="1" x14ac:dyDescent="0.2">
      <c r="A796" s="496">
        <v>18900293</v>
      </c>
      <c r="B796" s="497" t="s">
        <v>3689</v>
      </c>
      <c r="C796" s="466" t="s">
        <v>2321</v>
      </c>
      <c r="D796" s="467" t="s">
        <v>1538</v>
      </c>
      <c r="E796" s="705"/>
      <c r="F796" s="466"/>
      <c r="G796" s="467"/>
      <c r="H796" s="468" t="s">
        <v>1538</v>
      </c>
      <c r="I796" s="468" t="s">
        <v>2937</v>
      </c>
      <c r="J796" s="468" t="s">
        <v>2937</v>
      </c>
      <c r="K796" s="468" t="s">
        <v>2937</v>
      </c>
      <c r="L796" s="468" t="s">
        <v>2938</v>
      </c>
      <c r="M796" s="468" t="s">
        <v>2938</v>
      </c>
      <c r="N796" s="468" t="s">
        <v>2937</v>
      </c>
      <c r="O796" s="469"/>
      <c r="P796" s="379">
        <v>4564.5</v>
      </c>
      <c r="Q796" s="379">
        <v>4469.41</v>
      </c>
      <c r="R796" s="379">
        <v>4374.32</v>
      </c>
      <c r="S796" s="379">
        <v>4279.2299999999996</v>
      </c>
      <c r="T796" s="379">
        <v>4184.1400000000003</v>
      </c>
      <c r="U796" s="379">
        <v>4089.05</v>
      </c>
      <c r="V796" s="379">
        <v>3993.96</v>
      </c>
      <c r="W796" s="379">
        <v>3898.87</v>
      </c>
      <c r="X796" s="379">
        <v>3803.78</v>
      </c>
      <c r="Y796" s="379">
        <v>3708.69</v>
      </c>
      <c r="Z796" s="379">
        <v>3613.6</v>
      </c>
      <c r="AA796" s="379">
        <v>3518.51</v>
      </c>
      <c r="AB796" s="379">
        <v>3423.42</v>
      </c>
      <c r="AC796" s="379"/>
      <c r="AD796" s="379"/>
      <c r="AE796" s="379">
        <v>3993.9599999999996</v>
      </c>
      <c r="AF796" s="481"/>
      <c r="AG796" s="482"/>
      <c r="AH796" s="471">
        <v>3993.9599999999996</v>
      </c>
      <c r="AI796" s="471"/>
      <c r="AJ796" s="471"/>
      <c r="AK796" s="472"/>
      <c r="AL796" s="471">
        <v>0</v>
      </c>
      <c r="AM796" s="473"/>
      <c r="AN796" s="471"/>
      <c r="AO796" s="474">
        <v>0</v>
      </c>
      <c r="AP796" s="475"/>
      <c r="AQ796" s="476">
        <v>3423.42</v>
      </c>
      <c r="AR796" s="471">
        <v>3423.42</v>
      </c>
      <c r="AS796" s="471"/>
      <c r="AT796" s="471"/>
      <c r="AU796" s="471"/>
      <c r="AV796" s="477">
        <v>0</v>
      </c>
      <c r="AW796" s="471"/>
      <c r="AX796" s="471"/>
      <c r="AY796" s="473">
        <v>0</v>
      </c>
      <c r="AZ796" s="478"/>
      <c r="BA796" s="479">
        <v>3423.42</v>
      </c>
      <c r="BC796" s="468" t="s">
        <v>1538</v>
      </c>
      <c r="BD796" s="468" t="s">
        <v>2937</v>
      </c>
      <c r="BE796" s="468" t="s">
        <v>2937</v>
      </c>
      <c r="BF796" s="468" t="s">
        <v>2937</v>
      </c>
      <c r="BG796" s="468" t="s">
        <v>2938</v>
      </c>
      <c r="BH796" s="468" t="s">
        <v>2938</v>
      </c>
      <c r="BI796" s="468" t="s">
        <v>2937</v>
      </c>
      <c r="BK796" s="468" t="b">
        <v>1</v>
      </c>
      <c r="BL796" s="468" t="b">
        <v>1</v>
      </c>
      <c r="BM796" s="468" t="b">
        <v>1</v>
      </c>
      <c r="BN796" s="468" t="b">
        <v>1</v>
      </c>
      <c r="BO796" s="468" t="b">
        <v>1</v>
      </c>
      <c r="BP796" s="468" t="b">
        <v>1</v>
      </c>
      <c r="BQ796" s="468" t="b">
        <v>1</v>
      </c>
      <c r="BS796" s="466"/>
    </row>
    <row r="797" spans="1:71" s="480" customFormat="1" ht="12" customHeight="1" x14ac:dyDescent="0.2">
      <c r="A797" s="496">
        <v>18900303</v>
      </c>
      <c r="B797" s="497" t="s">
        <v>3690</v>
      </c>
      <c r="C797" s="466" t="s">
        <v>2322</v>
      </c>
      <c r="D797" s="467" t="s">
        <v>1538</v>
      </c>
      <c r="E797" s="705"/>
      <c r="F797" s="466"/>
      <c r="G797" s="467"/>
      <c r="H797" s="468" t="s">
        <v>1538</v>
      </c>
      <c r="I797" s="468" t="s">
        <v>2937</v>
      </c>
      <c r="J797" s="468" t="s">
        <v>2937</v>
      </c>
      <c r="K797" s="468" t="s">
        <v>2937</v>
      </c>
      <c r="L797" s="468" t="s">
        <v>2938</v>
      </c>
      <c r="M797" s="468" t="s">
        <v>2938</v>
      </c>
      <c r="N797" s="468" t="s">
        <v>2937</v>
      </c>
      <c r="O797" s="469"/>
      <c r="P797" s="379">
        <v>10649.37</v>
      </c>
      <c r="Q797" s="379">
        <v>10427.49</v>
      </c>
      <c r="R797" s="379">
        <v>10205.61</v>
      </c>
      <c r="S797" s="379">
        <v>9983.73</v>
      </c>
      <c r="T797" s="379">
        <v>9761.85</v>
      </c>
      <c r="U797" s="379">
        <v>9539.9699999999993</v>
      </c>
      <c r="V797" s="379">
        <v>9318.09</v>
      </c>
      <c r="W797" s="379">
        <v>9096.2099999999991</v>
      </c>
      <c r="X797" s="379">
        <v>8874.33</v>
      </c>
      <c r="Y797" s="379">
        <v>8652.4500000000007</v>
      </c>
      <c r="Z797" s="379">
        <v>8430.57</v>
      </c>
      <c r="AA797" s="379">
        <v>8208.69</v>
      </c>
      <c r="AB797" s="379">
        <v>7986.81</v>
      </c>
      <c r="AC797" s="379"/>
      <c r="AD797" s="379"/>
      <c r="AE797" s="379">
        <v>9318.090000000002</v>
      </c>
      <c r="AF797" s="481"/>
      <c r="AG797" s="482"/>
      <c r="AH797" s="471">
        <v>9318.090000000002</v>
      </c>
      <c r="AI797" s="471"/>
      <c r="AJ797" s="471"/>
      <c r="AK797" s="472"/>
      <c r="AL797" s="471">
        <v>0</v>
      </c>
      <c r="AM797" s="473"/>
      <c r="AN797" s="471"/>
      <c r="AO797" s="474">
        <v>0</v>
      </c>
      <c r="AP797" s="475"/>
      <c r="AQ797" s="476">
        <v>7986.81</v>
      </c>
      <c r="AR797" s="471">
        <v>7986.81</v>
      </c>
      <c r="AS797" s="471"/>
      <c r="AT797" s="471"/>
      <c r="AU797" s="471"/>
      <c r="AV797" s="477">
        <v>0</v>
      </c>
      <c r="AW797" s="471"/>
      <c r="AX797" s="471"/>
      <c r="AY797" s="473">
        <v>0</v>
      </c>
      <c r="AZ797" s="478"/>
      <c r="BA797" s="479">
        <v>7986.81</v>
      </c>
      <c r="BC797" s="468" t="s">
        <v>1538</v>
      </c>
      <c r="BD797" s="468" t="s">
        <v>2937</v>
      </c>
      <c r="BE797" s="468" t="s">
        <v>2937</v>
      </c>
      <c r="BF797" s="468" t="s">
        <v>2937</v>
      </c>
      <c r="BG797" s="468" t="s">
        <v>2938</v>
      </c>
      <c r="BH797" s="468" t="s">
        <v>2938</v>
      </c>
      <c r="BI797" s="468" t="s">
        <v>2937</v>
      </c>
      <c r="BK797" s="468" t="b">
        <v>1</v>
      </c>
      <c r="BL797" s="468" t="b">
        <v>1</v>
      </c>
      <c r="BM797" s="468" t="b">
        <v>1</v>
      </c>
      <c r="BN797" s="468" t="b">
        <v>1</v>
      </c>
      <c r="BO797" s="468" t="b">
        <v>1</v>
      </c>
      <c r="BP797" s="468" t="b">
        <v>1</v>
      </c>
      <c r="BQ797" s="468" t="b">
        <v>1</v>
      </c>
      <c r="BS797" s="466"/>
    </row>
    <row r="798" spans="1:71" s="480" customFormat="1" ht="12" customHeight="1" x14ac:dyDescent="0.2">
      <c r="A798" s="496">
        <v>18900323</v>
      </c>
      <c r="B798" s="497" t="s">
        <v>3691</v>
      </c>
      <c r="C798" s="466" t="s">
        <v>2323</v>
      </c>
      <c r="D798" s="467" t="s">
        <v>1538</v>
      </c>
      <c r="E798" s="705"/>
      <c r="F798" s="466"/>
      <c r="G798" s="467"/>
      <c r="H798" s="468" t="s">
        <v>1538</v>
      </c>
      <c r="I798" s="468" t="s">
        <v>2937</v>
      </c>
      <c r="J798" s="468" t="s">
        <v>2937</v>
      </c>
      <c r="K798" s="468" t="s">
        <v>2937</v>
      </c>
      <c r="L798" s="468" t="s">
        <v>2938</v>
      </c>
      <c r="M798" s="468" t="s">
        <v>2938</v>
      </c>
      <c r="N798" s="468" t="s">
        <v>2937</v>
      </c>
      <c r="O798" s="469"/>
      <c r="P798" s="379">
        <v>291600.2</v>
      </c>
      <c r="Q798" s="379">
        <v>286393.06</v>
      </c>
      <c r="R798" s="379">
        <v>281185.91999999998</v>
      </c>
      <c r="S798" s="379">
        <v>275978.78000000003</v>
      </c>
      <c r="T798" s="379">
        <v>270771.64</v>
      </c>
      <c r="U798" s="379">
        <v>265564.5</v>
      </c>
      <c r="V798" s="379">
        <v>260357.36</v>
      </c>
      <c r="W798" s="379">
        <v>255150.22</v>
      </c>
      <c r="X798" s="379">
        <v>249943.08</v>
      </c>
      <c r="Y798" s="379">
        <v>244735.94</v>
      </c>
      <c r="Z798" s="379">
        <v>239528.8</v>
      </c>
      <c r="AA798" s="379">
        <v>234321.66</v>
      </c>
      <c r="AB798" s="379">
        <v>229114.52</v>
      </c>
      <c r="AC798" s="379"/>
      <c r="AD798" s="379"/>
      <c r="AE798" s="379">
        <v>260357.35999999996</v>
      </c>
      <c r="AF798" s="481"/>
      <c r="AG798" s="482"/>
      <c r="AH798" s="471">
        <v>260357.35999999996</v>
      </c>
      <c r="AI798" s="471"/>
      <c r="AJ798" s="471"/>
      <c r="AK798" s="472"/>
      <c r="AL798" s="471">
        <v>0</v>
      </c>
      <c r="AM798" s="473"/>
      <c r="AN798" s="471"/>
      <c r="AO798" s="474">
        <v>0</v>
      </c>
      <c r="AP798" s="475"/>
      <c r="AQ798" s="476">
        <v>229114.52</v>
      </c>
      <c r="AR798" s="471">
        <v>229114.52</v>
      </c>
      <c r="AS798" s="471"/>
      <c r="AT798" s="471"/>
      <c r="AU798" s="471"/>
      <c r="AV798" s="477">
        <v>0</v>
      </c>
      <c r="AW798" s="471"/>
      <c r="AX798" s="471"/>
      <c r="AY798" s="473">
        <v>0</v>
      </c>
      <c r="AZ798" s="478"/>
      <c r="BA798" s="479">
        <v>229114.52</v>
      </c>
      <c r="BC798" s="468" t="s">
        <v>1538</v>
      </c>
      <c r="BD798" s="468" t="s">
        <v>2937</v>
      </c>
      <c r="BE798" s="468" t="s">
        <v>2937</v>
      </c>
      <c r="BF798" s="468" t="s">
        <v>2937</v>
      </c>
      <c r="BG798" s="468" t="s">
        <v>2938</v>
      </c>
      <c r="BH798" s="468" t="s">
        <v>2938</v>
      </c>
      <c r="BI798" s="468" t="s">
        <v>2937</v>
      </c>
      <c r="BK798" s="468" t="b">
        <v>1</v>
      </c>
      <c r="BL798" s="468" t="b">
        <v>1</v>
      </c>
      <c r="BM798" s="468" t="b">
        <v>1</v>
      </c>
      <c r="BN798" s="468" t="b">
        <v>1</v>
      </c>
      <c r="BO798" s="468" t="b">
        <v>1</v>
      </c>
      <c r="BP798" s="468" t="b">
        <v>1</v>
      </c>
      <c r="BQ798" s="468" t="b">
        <v>1</v>
      </c>
      <c r="BS798" s="466"/>
    </row>
    <row r="799" spans="1:71" s="480" customFormat="1" ht="12" customHeight="1" x14ac:dyDescent="0.2">
      <c r="A799" s="496">
        <v>18900353</v>
      </c>
      <c r="B799" s="497" t="s">
        <v>3692</v>
      </c>
      <c r="C799" s="466" t="s">
        <v>2324</v>
      </c>
      <c r="D799" s="467" t="s">
        <v>1538</v>
      </c>
      <c r="E799" s="705"/>
      <c r="F799" s="466"/>
      <c r="G799" s="467"/>
      <c r="H799" s="468" t="s">
        <v>1538</v>
      </c>
      <c r="I799" s="468" t="s">
        <v>2937</v>
      </c>
      <c r="J799" s="468" t="s">
        <v>2937</v>
      </c>
      <c r="K799" s="468" t="s">
        <v>2937</v>
      </c>
      <c r="L799" s="468" t="s">
        <v>2938</v>
      </c>
      <c r="M799" s="468" t="s">
        <v>2938</v>
      </c>
      <c r="N799" s="468" t="s">
        <v>2937</v>
      </c>
      <c r="O799" s="469"/>
      <c r="P799" s="379">
        <v>59497.38</v>
      </c>
      <c r="Q799" s="379">
        <v>58609.39</v>
      </c>
      <c r="R799" s="379">
        <v>57721.4</v>
      </c>
      <c r="S799" s="379">
        <v>56833.41</v>
      </c>
      <c r="T799" s="379">
        <v>55945.42</v>
      </c>
      <c r="U799" s="379">
        <v>55057.43</v>
      </c>
      <c r="V799" s="379">
        <v>54169.440000000002</v>
      </c>
      <c r="W799" s="379">
        <v>53281.45</v>
      </c>
      <c r="X799" s="379">
        <v>52393.46</v>
      </c>
      <c r="Y799" s="379">
        <v>51505.47</v>
      </c>
      <c r="Z799" s="379">
        <v>50617.48</v>
      </c>
      <c r="AA799" s="379">
        <v>49729.49</v>
      </c>
      <c r="AB799" s="379">
        <v>48841.5</v>
      </c>
      <c r="AC799" s="379"/>
      <c r="AD799" s="379"/>
      <c r="AE799" s="379">
        <v>54169.440000000002</v>
      </c>
      <c r="AF799" s="481"/>
      <c r="AG799" s="482"/>
      <c r="AH799" s="471">
        <v>54169.440000000002</v>
      </c>
      <c r="AI799" s="471"/>
      <c r="AJ799" s="471"/>
      <c r="AK799" s="472"/>
      <c r="AL799" s="471">
        <v>0</v>
      </c>
      <c r="AM799" s="473"/>
      <c r="AN799" s="471"/>
      <c r="AO799" s="474">
        <v>0</v>
      </c>
      <c r="AP799" s="475"/>
      <c r="AQ799" s="476">
        <v>48841.5</v>
      </c>
      <c r="AR799" s="471">
        <v>48841.5</v>
      </c>
      <c r="AS799" s="471"/>
      <c r="AT799" s="471"/>
      <c r="AU799" s="471"/>
      <c r="AV799" s="477">
        <v>0</v>
      </c>
      <c r="AW799" s="471"/>
      <c r="AX799" s="471"/>
      <c r="AY799" s="473">
        <v>0</v>
      </c>
      <c r="AZ799" s="478"/>
      <c r="BA799" s="479">
        <v>48841.5</v>
      </c>
      <c r="BC799" s="468" t="s">
        <v>1538</v>
      </c>
      <c r="BD799" s="468" t="s">
        <v>2937</v>
      </c>
      <c r="BE799" s="468" t="s">
        <v>2937</v>
      </c>
      <c r="BF799" s="468" t="s">
        <v>2937</v>
      </c>
      <c r="BG799" s="468" t="s">
        <v>2938</v>
      </c>
      <c r="BH799" s="468" t="s">
        <v>2938</v>
      </c>
      <c r="BI799" s="468" t="s">
        <v>2937</v>
      </c>
      <c r="BK799" s="468" t="b">
        <v>1</v>
      </c>
      <c r="BL799" s="468" t="b">
        <v>1</v>
      </c>
      <c r="BM799" s="468" t="b">
        <v>1</v>
      </c>
      <c r="BN799" s="468" t="b">
        <v>1</v>
      </c>
      <c r="BO799" s="468" t="b">
        <v>1</v>
      </c>
      <c r="BP799" s="468" t="b">
        <v>1</v>
      </c>
      <c r="BQ799" s="468" t="b">
        <v>1</v>
      </c>
      <c r="BS799" s="466"/>
    </row>
    <row r="800" spans="1:71" s="480" customFormat="1" ht="12" customHeight="1" x14ac:dyDescent="0.2">
      <c r="A800" s="502">
        <v>18900373</v>
      </c>
      <c r="B800" s="503" t="s">
        <v>3693</v>
      </c>
      <c r="C800" s="504" t="s">
        <v>2325</v>
      </c>
      <c r="D800" s="467" t="s">
        <v>1538</v>
      </c>
      <c r="E800" s="705"/>
      <c r="F800" s="504"/>
      <c r="G800" s="467"/>
      <c r="H800" s="468" t="s">
        <v>1538</v>
      </c>
      <c r="I800" s="468" t="s">
        <v>2937</v>
      </c>
      <c r="J800" s="468" t="s">
        <v>2937</v>
      </c>
      <c r="K800" s="468" t="s">
        <v>2937</v>
      </c>
      <c r="L800" s="468" t="s">
        <v>2938</v>
      </c>
      <c r="M800" s="468" t="s">
        <v>2938</v>
      </c>
      <c r="N800" s="468" t="s">
        <v>2937</v>
      </c>
      <c r="O800" s="469"/>
      <c r="P800" s="379">
        <v>3644895.16</v>
      </c>
      <c r="Q800" s="379">
        <v>3628476.71</v>
      </c>
      <c r="R800" s="379">
        <v>3612058.26</v>
      </c>
      <c r="S800" s="379">
        <v>3595639.81</v>
      </c>
      <c r="T800" s="379">
        <v>3579221.36</v>
      </c>
      <c r="U800" s="379">
        <v>3562802.91</v>
      </c>
      <c r="V800" s="379">
        <v>3546384.46</v>
      </c>
      <c r="W800" s="379">
        <v>3529966.01</v>
      </c>
      <c r="X800" s="379">
        <v>3513547.56</v>
      </c>
      <c r="Y800" s="379">
        <v>3497129.11</v>
      </c>
      <c r="Z800" s="379">
        <v>3480710.66</v>
      </c>
      <c r="AA800" s="379">
        <v>3464292.21</v>
      </c>
      <c r="AB800" s="379">
        <v>3447873.76</v>
      </c>
      <c r="AC800" s="379"/>
      <c r="AD800" s="379"/>
      <c r="AE800" s="379">
        <v>3546384.4599999995</v>
      </c>
      <c r="AF800" s="481"/>
      <c r="AG800" s="482"/>
      <c r="AH800" s="471">
        <v>3546384.4599999995</v>
      </c>
      <c r="AI800" s="471"/>
      <c r="AJ800" s="471"/>
      <c r="AK800" s="472"/>
      <c r="AL800" s="471">
        <v>0</v>
      </c>
      <c r="AM800" s="473"/>
      <c r="AN800" s="471"/>
      <c r="AO800" s="474">
        <v>0</v>
      </c>
      <c r="AP800" s="475"/>
      <c r="AQ800" s="476">
        <v>3447873.76</v>
      </c>
      <c r="AR800" s="471">
        <v>3447873.76</v>
      </c>
      <c r="AS800" s="471"/>
      <c r="AT800" s="471"/>
      <c r="AU800" s="471"/>
      <c r="AV800" s="477">
        <v>0</v>
      </c>
      <c r="AW800" s="471"/>
      <c r="AX800" s="471"/>
      <c r="AY800" s="473">
        <v>0</v>
      </c>
      <c r="AZ800" s="478"/>
      <c r="BA800" s="479">
        <v>3447873.76</v>
      </c>
      <c r="BC800" s="468" t="s">
        <v>1538</v>
      </c>
      <c r="BD800" s="468" t="s">
        <v>2937</v>
      </c>
      <c r="BE800" s="468" t="s">
        <v>2937</v>
      </c>
      <c r="BF800" s="468" t="s">
        <v>2937</v>
      </c>
      <c r="BG800" s="468" t="s">
        <v>2938</v>
      </c>
      <c r="BH800" s="468" t="s">
        <v>2938</v>
      </c>
      <c r="BI800" s="468" t="s">
        <v>2937</v>
      </c>
      <c r="BK800" s="468" t="b">
        <v>1</v>
      </c>
      <c r="BL800" s="468" t="b">
        <v>1</v>
      </c>
      <c r="BM800" s="468" t="b">
        <v>1</v>
      </c>
      <c r="BN800" s="468" t="b">
        <v>1</v>
      </c>
      <c r="BO800" s="468" t="b">
        <v>1</v>
      </c>
      <c r="BP800" s="468" t="b">
        <v>1</v>
      </c>
      <c r="BQ800" s="468" t="b">
        <v>1</v>
      </c>
      <c r="BS800" s="466"/>
    </row>
    <row r="801" spans="1:71" s="480" customFormat="1" ht="12" customHeight="1" x14ac:dyDescent="0.2">
      <c r="A801" s="502">
        <v>18900383</v>
      </c>
      <c r="B801" s="503" t="s">
        <v>3694</v>
      </c>
      <c r="C801" s="504" t="s">
        <v>2326</v>
      </c>
      <c r="D801" s="467" t="s">
        <v>1538</v>
      </c>
      <c r="E801" s="705"/>
      <c r="F801" s="504"/>
      <c r="G801" s="467"/>
      <c r="H801" s="468" t="s">
        <v>1538</v>
      </c>
      <c r="I801" s="468" t="s">
        <v>2937</v>
      </c>
      <c r="J801" s="468" t="s">
        <v>2937</v>
      </c>
      <c r="K801" s="468" t="s">
        <v>2937</v>
      </c>
      <c r="L801" s="468" t="s">
        <v>2938</v>
      </c>
      <c r="M801" s="468" t="s">
        <v>2938</v>
      </c>
      <c r="N801" s="468" t="s">
        <v>2937</v>
      </c>
      <c r="O801" s="469"/>
      <c r="P801" s="379">
        <v>0</v>
      </c>
      <c r="Q801" s="379">
        <v>0</v>
      </c>
      <c r="R801" s="379">
        <v>0</v>
      </c>
      <c r="S801" s="379">
        <v>0</v>
      </c>
      <c r="T801" s="379">
        <v>0</v>
      </c>
      <c r="U801" s="379">
        <v>0</v>
      </c>
      <c r="V801" s="379">
        <v>0</v>
      </c>
      <c r="W801" s="379">
        <v>0</v>
      </c>
      <c r="X801" s="379">
        <v>0</v>
      </c>
      <c r="Y801" s="379">
        <v>0</v>
      </c>
      <c r="Z801" s="379">
        <v>0</v>
      </c>
      <c r="AA801" s="379">
        <v>0</v>
      </c>
      <c r="AB801" s="379">
        <v>0</v>
      </c>
      <c r="AC801" s="379"/>
      <c r="AD801" s="379"/>
      <c r="AE801" s="379">
        <v>0</v>
      </c>
      <c r="AF801" s="481"/>
      <c r="AG801" s="482"/>
      <c r="AH801" s="471">
        <v>0</v>
      </c>
      <c r="AI801" s="471"/>
      <c r="AJ801" s="471"/>
      <c r="AK801" s="472"/>
      <c r="AL801" s="471">
        <v>0</v>
      </c>
      <c r="AM801" s="473"/>
      <c r="AN801" s="471"/>
      <c r="AO801" s="474">
        <v>0</v>
      </c>
      <c r="AP801" s="475"/>
      <c r="AQ801" s="476">
        <v>0</v>
      </c>
      <c r="AR801" s="471">
        <v>0</v>
      </c>
      <c r="AS801" s="471"/>
      <c r="AT801" s="471"/>
      <c r="AU801" s="471"/>
      <c r="AV801" s="477">
        <v>0</v>
      </c>
      <c r="AW801" s="471"/>
      <c r="AX801" s="471"/>
      <c r="AY801" s="473">
        <v>0</v>
      </c>
      <c r="AZ801" s="478"/>
      <c r="BA801" s="479">
        <v>0</v>
      </c>
      <c r="BC801" s="468" t="s">
        <v>1538</v>
      </c>
      <c r="BD801" s="468" t="s">
        <v>2937</v>
      </c>
      <c r="BE801" s="468" t="s">
        <v>2937</v>
      </c>
      <c r="BF801" s="468" t="s">
        <v>2937</v>
      </c>
      <c r="BG801" s="468" t="s">
        <v>2938</v>
      </c>
      <c r="BH801" s="468" t="s">
        <v>2938</v>
      </c>
      <c r="BI801" s="468" t="s">
        <v>2937</v>
      </c>
      <c r="BK801" s="468" t="b">
        <v>1</v>
      </c>
      <c r="BL801" s="468" t="b">
        <v>1</v>
      </c>
      <c r="BM801" s="468" t="b">
        <v>1</v>
      </c>
      <c r="BN801" s="468" t="b">
        <v>1</v>
      </c>
      <c r="BO801" s="468" t="b">
        <v>1</v>
      </c>
      <c r="BP801" s="468" t="b">
        <v>1</v>
      </c>
      <c r="BQ801" s="468" t="b">
        <v>1</v>
      </c>
      <c r="BS801" s="466"/>
    </row>
    <row r="802" spans="1:71" s="480" customFormat="1" ht="12" customHeight="1" x14ac:dyDescent="0.2">
      <c r="A802" s="502">
        <v>18900393</v>
      </c>
      <c r="B802" s="503" t="s">
        <v>3695</v>
      </c>
      <c r="C802" s="504" t="s">
        <v>2327</v>
      </c>
      <c r="D802" s="467" t="s">
        <v>1538</v>
      </c>
      <c r="E802" s="705"/>
      <c r="F802" s="504"/>
      <c r="G802" s="467"/>
      <c r="H802" s="468" t="s">
        <v>1538</v>
      </c>
      <c r="I802" s="468" t="s">
        <v>2937</v>
      </c>
      <c r="J802" s="468" t="s">
        <v>2937</v>
      </c>
      <c r="K802" s="468" t="s">
        <v>2937</v>
      </c>
      <c r="L802" s="468" t="s">
        <v>2938</v>
      </c>
      <c r="M802" s="468" t="s">
        <v>2938</v>
      </c>
      <c r="N802" s="468" t="s">
        <v>2937</v>
      </c>
      <c r="O802" s="469"/>
      <c r="P802" s="379">
        <v>13550888.140000001</v>
      </c>
      <c r="Q802" s="379">
        <v>13517511.57</v>
      </c>
      <c r="R802" s="379">
        <v>13484135</v>
      </c>
      <c r="S802" s="379">
        <v>13450758.43</v>
      </c>
      <c r="T802" s="379">
        <v>13417381.859999999</v>
      </c>
      <c r="U802" s="379">
        <v>13384005.289999999</v>
      </c>
      <c r="V802" s="379">
        <v>13350628.720000001</v>
      </c>
      <c r="W802" s="379">
        <v>13317252.15</v>
      </c>
      <c r="X802" s="379">
        <v>13283875.58</v>
      </c>
      <c r="Y802" s="379">
        <v>13250499.01</v>
      </c>
      <c r="Z802" s="379">
        <v>13217122.439999999</v>
      </c>
      <c r="AA802" s="379">
        <v>13183745.869999999</v>
      </c>
      <c r="AB802" s="379">
        <v>13150369.300000001</v>
      </c>
      <c r="AC802" s="379"/>
      <c r="AD802" s="379"/>
      <c r="AE802" s="379">
        <v>13350628.720000001</v>
      </c>
      <c r="AF802" s="481"/>
      <c r="AG802" s="482"/>
      <c r="AH802" s="471">
        <v>13350628.720000001</v>
      </c>
      <c r="AI802" s="471"/>
      <c r="AJ802" s="471"/>
      <c r="AK802" s="472"/>
      <c r="AL802" s="471">
        <v>0</v>
      </c>
      <c r="AM802" s="473"/>
      <c r="AN802" s="471"/>
      <c r="AO802" s="474">
        <v>0</v>
      </c>
      <c r="AP802" s="475"/>
      <c r="AQ802" s="476">
        <v>13150369.300000001</v>
      </c>
      <c r="AR802" s="471">
        <v>13150369.300000001</v>
      </c>
      <c r="AS802" s="471"/>
      <c r="AT802" s="471"/>
      <c r="AU802" s="471"/>
      <c r="AV802" s="477">
        <v>0</v>
      </c>
      <c r="AW802" s="471"/>
      <c r="AX802" s="471"/>
      <c r="AY802" s="473">
        <v>0</v>
      </c>
      <c r="AZ802" s="478"/>
      <c r="BA802" s="479">
        <v>13150369.300000001</v>
      </c>
      <c r="BC802" s="468" t="s">
        <v>1538</v>
      </c>
      <c r="BD802" s="468" t="s">
        <v>2937</v>
      </c>
      <c r="BE802" s="468" t="s">
        <v>2937</v>
      </c>
      <c r="BF802" s="468" t="s">
        <v>2937</v>
      </c>
      <c r="BG802" s="468" t="s">
        <v>2938</v>
      </c>
      <c r="BH802" s="468" t="s">
        <v>2938</v>
      </c>
      <c r="BI802" s="468" t="s">
        <v>2937</v>
      </c>
      <c r="BK802" s="468" t="b">
        <v>1</v>
      </c>
      <c r="BL802" s="468" t="b">
        <v>1</v>
      </c>
      <c r="BM802" s="468" t="b">
        <v>1</v>
      </c>
      <c r="BN802" s="468" t="b">
        <v>1</v>
      </c>
      <c r="BO802" s="468" t="b">
        <v>1</v>
      </c>
      <c r="BP802" s="468" t="b">
        <v>1</v>
      </c>
      <c r="BQ802" s="468" t="b">
        <v>1</v>
      </c>
      <c r="BS802" s="466"/>
    </row>
    <row r="803" spans="1:71" s="480" customFormat="1" ht="12" customHeight="1" x14ac:dyDescent="0.2">
      <c r="A803" s="502">
        <v>18900403</v>
      </c>
      <c r="B803" s="503" t="s">
        <v>3696</v>
      </c>
      <c r="C803" s="504" t="s">
        <v>2328</v>
      </c>
      <c r="D803" s="467" t="s">
        <v>1538</v>
      </c>
      <c r="E803" s="705"/>
      <c r="F803" s="504"/>
      <c r="G803" s="467"/>
      <c r="H803" s="468" t="s">
        <v>1538</v>
      </c>
      <c r="I803" s="468" t="s">
        <v>2937</v>
      </c>
      <c r="J803" s="468" t="s">
        <v>2937</v>
      </c>
      <c r="K803" s="468" t="s">
        <v>2937</v>
      </c>
      <c r="L803" s="468" t="s">
        <v>2938</v>
      </c>
      <c r="M803" s="468" t="s">
        <v>2938</v>
      </c>
      <c r="N803" s="468" t="s">
        <v>2937</v>
      </c>
      <c r="O803" s="469"/>
      <c r="P803" s="379">
        <v>5275.39</v>
      </c>
      <c r="Q803" s="379">
        <v>0</v>
      </c>
      <c r="R803" s="379">
        <v>0</v>
      </c>
      <c r="S803" s="379">
        <v>0</v>
      </c>
      <c r="T803" s="379">
        <v>0</v>
      </c>
      <c r="U803" s="379">
        <v>0</v>
      </c>
      <c r="V803" s="379">
        <v>0</v>
      </c>
      <c r="W803" s="379">
        <v>0</v>
      </c>
      <c r="X803" s="379">
        <v>0</v>
      </c>
      <c r="Y803" s="379">
        <v>0</v>
      </c>
      <c r="Z803" s="379">
        <v>0</v>
      </c>
      <c r="AA803" s="379">
        <v>0</v>
      </c>
      <c r="AB803" s="379">
        <v>0</v>
      </c>
      <c r="AC803" s="379"/>
      <c r="AD803" s="379"/>
      <c r="AE803" s="379">
        <v>219.80791666666667</v>
      </c>
      <c r="AF803" s="481"/>
      <c r="AG803" s="482"/>
      <c r="AH803" s="471">
        <v>219.80791666666667</v>
      </c>
      <c r="AI803" s="471"/>
      <c r="AJ803" s="471"/>
      <c r="AK803" s="472"/>
      <c r="AL803" s="471">
        <v>0</v>
      </c>
      <c r="AM803" s="473"/>
      <c r="AN803" s="471"/>
      <c r="AO803" s="474">
        <v>0</v>
      </c>
      <c r="AP803" s="475"/>
      <c r="AQ803" s="476">
        <v>0</v>
      </c>
      <c r="AR803" s="471">
        <v>0</v>
      </c>
      <c r="AS803" s="471"/>
      <c r="AT803" s="471"/>
      <c r="AU803" s="471"/>
      <c r="AV803" s="477">
        <v>0</v>
      </c>
      <c r="AW803" s="471"/>
      <c r="AX803" s="471"/>
      <c r="AY803" s="473">
        <v>0</v>
      </c>
      <c r="AZ803" s="478"/>
      <c r="BA803" s="479">
        <v>0</v>
      </c>
      <c r="BC803" s="468" t="s">
        <v>1538</v>
      </c>
      <c r="BD803" s="468" t="s">
        <v>2937</v>
      </c>
      <c r="BE803" s="468" t="s">
        <v>2937</v>
      </c>
      <c r="BF803" s="468" t="s">
        <v>2937</v>
      </c>
      <c r="BG803" s="468" t="s">
        <v>2938</v>
      </c>
      <c r="BH803" s="468" t="s">
        <v>2938</v>
      </c>
      <c r="BI803" s="468" t="s">
        <v>2937</v>
      </c>
      <c r="BK803" s="468" t="b">
        <v>1</v>
      </c>
      <c r="BL803" s="468" t="b">
        <v>1</v>
      </c>
      <c r="BM803" s="468" t="b">
        <v>1</v>
      </c>
      <c r="BN803" s="468" t="b">
        <v>1</v>
      </c>
      <c r="BO803" s="468" t="b">
        <v>1</v>
      </c>
      <c r="BP803" s="468" t="b">
        <v>1</v>
      </c>
      <c r="BQ803" s="468" t="b">
        <v>1</v>
      </c>
      <c r="BS803" s="466"/>
    </row>
    <row r="804" spans="1:71" s="480" customFormat="1" ht="12" customHeight="1" x14ac:dyDescent="0.2">
      <c r="A804" s="502">
        <v>18900413</v>
      </c>
      <c r="B804" s="503" t="s">
        <v>3697</v>
      </c>
      <c r="C804" s="504" t="s">
        <v>2329</v>
      </c>
      <c r="D804" s="467" t="s">
        <v>1538</v>
      </c>
      <c r="E804" s="705"/>
      <c r="F804" s="504"/>
      <c r="G804" s="467"/>
      <c r="H804" s="468" t="s">
        <v>1538</v>
      </c>
      <c r="I804" s="468" t="s">
        <v>2937</v>
      </c>
      <c r="J804" s="468" t="s">
        <v>2937</v>
      </c>
      <c r="K804" s="468" t="s">
        <v>2937</v>
      </c>
      <c r="L804" s="468" t="s">
        <v>2938</v>
      </c>
      <c r="M804" s="468" t="s">
        <v>2938</v>
      </c>
      <c r="N804" s="468" t="s">
        <v>2937</v>
      </c>
      <c r="O804" s="469"/>
      <c r="P804" s="379">
        <v>6929.06</v>
      </c>
      <c r="Q804" s="379">
        <v>0</v>
      </c>
      <c r="R804" s="379">
        <v>0</v>
      </c>
      <c r="S804" s="379">
        <v>0</v>
      </c>
      <c r="T804" s="379">
        <v>0</v>
      </c>
      <c r="U804" s="379">
        <v>0</v>
      </c>
      <c r="V804" s="379">
        <v>0</v>
      </c>
      <c r="W804" s="379">
        <v>0</v>
      </c>
      <c r="X804" s="379">
        <v>0</v>
      </c>
      <c r="Y804" s="379">
        <v>0</v>
      </c>
      <c r="Z804" s="379">
        <v>0</v>
      </c>
      <c r="AA804" s="379">
        <v>0</v>
      </c>
      <c r="AB804" s="379">
        <v>0</v>
      </c>
      <c r="AC804" s="379"/>
      <c r="AD804" s="379"/>
      <c r="AE804" s="379">
        <v>288.71083333333337</v>
      </c>
      <c r="AF804" s="481"/>
      <c r="AG804" s="482"/>
      <c r="AH804" s="471">
        <v>288.71083333333337</v>
      </c>
      <c r="AI804" s="471"/>
      <c r="AJ804" s="471"/>
      <c r="AK804" s="472"/>
      <c r="AL804" s="471">
        <v>0</v>
      </c>
      <c r="AM804" s="473"/>
      <c r="AN804" s="471"/>
      <c r="AO804" s="474">
        <v>0</v>
      </c>
      <c r="AP804" s="475"/>
      <c r="AQ804" s="476">
        <v>0</v>
      </c>
      <c r="AR804" s="471">
        <v>0</v>
      </c>
      <c r="AS804" s="471"/>
      <c r="AT804" s="471"/>
      <c r="AU804" s="471"/>
      <c r="AV804" s="477">
        <v>0</v>
      </c>
      <c r="AW804" s="471"/>
      <c r="AX804" s="471"/>
      <c r="AY804" s="473">
        <v>0</v>
      </c>
      <c r="AZ804" s="478"/>
      <c r="BA804" s="479">
        <v>0</v>
      </c>
      <c r="BC804" s="468" t="s">
        <v>1538</v>
      </c>
      <c r="BD804" s="468" t="s">
        <v>2937</v>
      </c>
      <c r="BE804" s="468" t="s">
        <v>2937</v>
      </c>
      <c r="BF804" s="468" t="s">
        <v>2937</v>
      </c>
      <c r="BG804" s="468" t="s">
        <v>2938</v>
      </c>
      <c r="BH804" s="468" t="s">
        <v>2938</v>
      </c>
      <c r="BI804" s="468" t="s">
        <v>2937</v>
      </c>
      <c r="BK804" s="468" t="b">
        <v>1</v>
      </c>
      <c r="BL804" s="468" t="b">
        <v>1</v>
      </c>
      <c r="BM804" s="468" t="b">
        <v>1</v>
      </c>
      <c r="BN804" s="468" t="b">
        <v>1</v>
      </c>
      <c r="BO804" s="468" t="b">
        <v>1</v>
      </c>
      <c r="BP804" s="468" t="b">
        <v>1</v>
      </c>
      <c r="BQ804" s="468" t="b">
        <v>1</v>
      </c>
      <c r="BS804" s="466"/>
    </row>
    <row r="805" spans="1:71" s="480" customFormat="1" ht="12" customHeight="1" x14ac:dyDescent="0.2">
      <c r="A805" s="502">
        <v>18900423</v>
      </c>
      <c r="B805" s="503" t="s">
        <v>3698</v>
      </c>
      <c r="C805" s="504" t="s">
        <v>2330</v>
      </c>
      <c r="D805" s="467" t="s">
        <v>1538</v>
      </c>
      <c r="E805" s="705"/>
      <c r="F805" s="504"/>
      <c r="G805" s="467"/>
      <c r="H805" s="468" t="s">
        <v>1538</v>
      </c>
      <c r="I805" s="468" t="s">
        <v>2937</v>
      </c>
      <c r="J805" s="468" t="s">
        <v>2937</v>
      </c>
      <c r="K805" s="468" t="s">
        <v>2937</v>
      </c>
      <c r="L805" s="468" t="s">
        <v>2938</v>
      </c>
      <c r="M805" s="468" t="s">
        <v>2938</v>
      </c>
      <c r="N805" s="468" t="s">
        <v>2937</v>
      </c>
      <c r="O805" s="469"/>
      <c r="P805" s="379">
        <v>27619.17</v>
      </c>
      <c r="Q805" s="379">
        <v>0</v>
      </c>
      <c r="R805" s="379">
        <v>0</v>
      </c>
      <c r="S805" s="379">
        <v>0</v>
      </c>
      <c r="T805" s="379">
        <v>0</v>
      </c>
      <c r="U805" s="379">
        <v>0</v>
      </c>
      <c r="V805" s="379">
        <v>0</v>
      </c>
      <c r="W805" s="379">
        <v>0</v>
      </c>
      <c r="X805" s="379">
        <v>0</v>
      </c>
      <c r="Y805" s="379">
        <v>0</v>
      </c>
      <c r="Z805" s="379">
        <v>0</v>
      </c>
      <c r="AA805" s="379">
        <v>0</v>
      </c>
      <c r="AB805" s="379">
        <v>0</v>
      </c>
      <c r="AC805" s="379"/>
      <c r="AD805" s="379"/>
      <c r="AE805" s="379">
        <v>1150.7987499999999</v>
      </c>
      <c r="AF805" s="481"/>
      <c r="AG805" s="482"/>
      <c r="AH805" s="471">
        <v>1150.7987499999999</v>
      </c>
      <c r="AI805" s="471"/>
      <c r="AJ805" s="471"/>
      <c r="AK805" s="472"/>
      <c r="AL805" s="471">
        <v>0</v>
      </c>
      <c r="AM805" s="473"/>
      <c r="AN805" s="471"/>
      <c r="AO805" s="474">
        <v>0</v>
      </c>
      <c r="AP805" s="475"/>
      <c r="AQ805" s="476">
        <v>0</v>
      </c>
      <c r="AR805" s="471">
        <v>0</v>
      </c>
      <c r="AS805" s="471"/>
      <c r="AT805" s="471"/>
      <c r="AU805" s="471"/>
      <c r="AV805" s="477">
        <v>0</v>
      </c>
      <c r="AW805" s="471"/>
      <c r="AX805" s="471"/>
      <c r="AY805" s="473">
        <v>0</v>
      </c>
      <c r="AZ805" s="478"/>
      <c r="BA805" s="479">
        <v>0</v>
      </c>
      <c r="BC805" s="468" t="s">
        <v>1538</v>
      </c>
      <c r="BD805" s="468" t="s">
        <v>2937</v>
      </c>
      <c r="BE805" s="468" t="s">
        <v>2937</v>
      </c>
      <c r="BF805" s="468" t="s">
        <v>2937</v>
      </c>
      <c r="BG805" s="468" t="s">
        <v>2938</v>
      </c>
      <c r="BH805" s="468" t="s">
        <v>2938</v>
      </c>
      <c r="BI805" s="468" t="s">
        <v>2937</v>
      </c>
      <c r="BK805" s="468" t="b">
        <v>1</v>
      </c>
      <c r="BL805" s="468" t="b">
        <v>1</v>
      </c>
      <c r="BM805" s="468" t="b">
        <v>1</v>
      </c>
      <c r="BN805" s="468" t="b">
        <v>1</v>
      </c>
      <c r="BO805" s="468" t="b">
        <v>1</v>
      </c>
      <c r="BP805" s="468" t="b">
        <v>1</v>
      </c>
      <c r="BQ805" s="468" t="b">
        <v>1</v>
      </c>
      <c r="BS805" s="466"/>
    </row>
    <row r="806" spans="1:71" s="480" customFormat="1" ht="12" customHeight="1" x14ac:dyDescent="0.2">
      <c r="A806" s="502">
        <v>18900433</v>
      </c>
      <c r="B806" s="503" t="s">
        <v>3699</v>
      </c>
      <c r="C806" s="504" t="s">
        <v>2331</v>
      </c>
      <c r="D806" s="467" t="s">
        <v>1538</v>
      </c>
      <c r="E806" s="705"/>
      <c r="F806" s="504"/>
      <c r="G806" s="467"/>
      <c r="H806" s="468" t="s">
        <v>1538</v>
      </c>
      <c r="I806" s="468" t="s">
        <v>2937</v>
      </c>
      <c r="J806" s="468" t="s">
        <v>2937</v>
      </c>
      <c r="K806" s="468" t="s">
        <v>2937</v>
      </c>
      <c r="L806" s="468" t="s">
        <v>2938</v>
      </c>
      <c r="M806" s="468" t="s">
        <v>2938</v>
      </c>
      <c r="N806" s="468" t="s">
        <v>2937</v>
      </c>
      <c r="O806" s="469"/>
      <c r="P806" s="379">
        <v>3938529.16</v>
      </c>
      <c r="Q806" s="379">
        <v>3913601.77</v>
      </c>
      <c r="R806" s="379">
        <v>3888674.38</v>
      </c>
      <c r="S806" s="379">
        <v>3863746.99</v>
      </c>
      <c r="T806" s="379">
        <v>3838819.6</v>
      </c>
      <c r="U806" s="379">
        <v>3813892.21</v>
      </c>
      <c r="V806" s="379">
        <v>3788964.82</v>
      </c>
      <c r="W806" s="379">
        <v>3764037.43</v>
      </c>
      <c r="X806" s="379">
        <v>3739110.04</v>
      </c>
      <c r="Y806" s="379">
        <v>3714182.65</v>
      </c>
      <c r="Z806" s="379">
        <v>3689255.26</v>
      </c>
      <c r="AA806" s="379">
        <v>3664327.87</v>
      </c>
      <c r="AB806" s="379">
        <v>3639400.48</v>
      </c>
      <c r="AC806" s="379"/>
      <c r="AD806" s="379"/>
      <c r="AE806" s="379">
        <v>3788964.82</v>
      </c>
      <c r="AF806" s="481"/>
      <c r="AG806" s="482"/>
      <c r="AH806" s="471">
        <v>3788964.82</v>
      </c>
      <c r="AI806" s="471"/>
      <c r="AJ806" s="471"/>
      <c r="AK806" s="472"/>
      <c r="AL806" s="471">
        <v>0</v>
      </c>
      <c r="AM806" s="473"/>
      <c r="AN806" s="471"/>
      <c r="AO806" s="474">
        <v>0</v>
      </c>
      <c r="AP806" s="475"/>
      <c r="AQ806" s="476">
        <v>3639400.48</v>
      </c>
      <c r="AR806" s="471">
        <v>3639400.48</v>
      </c>
      <c r="AS806" s="471"/>
      <c r="AT806" s="471"/>
      <c r="AU806" s="471"/>
      <c r="AV806" s="477">
        <v>0</v>
      </c>
      <c r="AW806" s="471"/>
      <c r="AX806" s="471"/>
      <c r="AY806" s="473">
        <v>0</v>
      </c>
      <c r="AZ806" s="478"/>
      <c r="BA806" s="479">
        <v>3639400.48</v>
      </c>
      <c r="BC806" s="468" t="s">
        <v>1538</v>
      </c>
      <c r="BD806" s="468" t="s">
        <v>2937</v>
      </c>
      <c r="BE806" s="468" t="s">
        <v>2937</v>
      </c>
      <c r="BF806" s="468" t="s">
        <v>2937</v>
      </c>
      <c r="BG806" s="468" t="s">
        <v>2938</v>
      </c>
      <c r="BH806" s="468" t="s">
        <v>2938</v>
      </c>
      <c r="BI806" s="468" t="s">
        <v>2937</v>
      </c>
      <c r="BK806" s="468" t="b">
        <v>1</v>
      </c>
      <c r="BL806" s="468" t="b">
        <v>1</v>
      </c>
      <c r="BM806" s="468" t="b">
        <v>1</v>
      </c>
      <c r="BN806" s="468" t="b">
        <v>1</v>
      </c>
      <c r="BO806" s="468" t="b">
        <v>1</v>
      </c>
      <c r="BP806" s="468" t="b">
        <v>1</v>
      </c>
      <c r="BQ806" s="468" t="b">
        <v>1</v>
      </c>
      <c r="BS806" s="466"/>
    </row>
    <row r="807" spans="1:71" s="480" customFormat="1" ht="12" customHeight="1" x14ac:dyDescent="0.2">
      <c r="A807" s="502">
        <v>18900443</v>
      </c>
      <c r="B807" s="503" t="s">
        <v>3700</v>
      </c>
      <c r="C807" s="504" t="s">
        <v>2332</v>
      </c>
      <c r="D807" s="467" t="s">
        <v>1538</v>
      </c>
      <c r="E807" s="705"/>
      <c r="F807" s="504"/>
      <c r="G807" s="467"/>
      <c r="H807" s="468" t="s">
        <v>1538</v>
      </c>
      <c r="I807" s="468" t="s">
        <v>2937</v>
      </c>
      <c r="J807" s="468" t="s">
        <v>2937</v>
      </c>
      <c r="K807" s="468" t="s">
        <v>2937</v>
      </c>
      <c r="L807" s="468" t="s">
        <v>2938</v>
      </c>
      <c r="M807" s="468" t="s">
        <v>2938</v>
      </c>
      <c r="N807" s="468" t="s">
        <v>2937</v>
      </c>
      <c r="O807" s="469"/>
      <c r="P807" s="379">
        <v>36561.47</v>
      </c>
      <c r="Q807" s="379">
        <v>34276.370000000003</v>
      </c>
      <c r="R807" s="379">
        <v>31991.27</v>
      </c>
      <c r="S807" s="379">
        <v>29706.17</v>
      </c>
      <c r="T807" s="379">
        <v>27421.07</v>
      </c>
      <c r="U807" s="379">
        <v>25135.97</v>
      </c>
      <c r="V807" s="379">
        <v>22850.87</v>
      </c>
      <c r="W807" s="379">
        <v>20565.77</v>
      </c>
      <c r="X807" s="379">
        <v>18280.669999999998</v>
      </c>
      <c r="Y807" s="379">
        <v>15995.57</v>
      </c>
      <c r="Z807" s="379">
        <v>13710.47</v>
      </c>
      <c r="AA807" s="379">
        <v>11425.37</v>
      </c>
      <c r="AB807" s="379">
        <v>9140.27</v>
      </c>
      <c r="AC807" s="379"/>
      <c r="AD807" s="379"/>
      <c r="AE807" s="379">
        <v>22850.87</v>
      </c>
      <c r="AF807" s="481"/>
      <c r="AG807" s="482"/>
      <c r="AH807" s="471">
        <v>22850.87</v>
      </c>
      <c r="AI807" s="471"/>
      <c r="AJ807" s="471"/>
      <c r="AK807" s="472"/>
      <c r="AL807" s="471">
        <v>0</v>
      </c>
      <c r="AM807" s="473"/>
      <c r="AN807" s="471"/>
      <c r="AO807" s="474">
        <v>0</v>
      </c>
      <c r="AP807" s="475"/>
      <c r="AQ807" s="476">
        <v>9140.27</v>
      </c>
      <c r="AR807" s="471">
        <v>9140.27</v>
      </c>
      <c r="AS807" s="471"/>
      <c r="AT807" s="471"/>
      <c r="AU807" s="471"/>
      <c r="AV807" s="477">
        <v>0</v>
      </c>
      <c r="AW807" s="471"/>
      <c r="AX807" s="471"/>
      <c r="AY807" s="473">
        <v>0</v>
      </c>
      <c r="AZ807" s="478"/>
      <c r="BA807" s="479">
        <v>9140.27</v>
      </c>
      <c r="BC807" s="468" t="s">
        <v>1538</v>
      </c>
      <c r="BD807" s="468" t="s">
        <v>2937</v>
      </c>
      <c r="BE807" s="468" t="s">
        <v>2937</v>
      </c>
      <c r="BF807" s="468" t="s">
        <v>2937</v>
      </c>
      <c r="BG807" s="468" t="s">
        <v>2938</v>
      </c>
      <c r="BH807" s="468" t="s">
        <v>2938</v>
      </c>
      <c r="BI807" s="468" t="s">
        <v>2937</v>
      </c>
      <c r="BK807" s="468" t="b">
        <v>1</v>
      </c>
      <c r="BL807" s="468" t="b">
        <v>1</v>
      </c>
      <c r="BM807" s="468" t="b">
        <v>1</v>
      </c>
      <c r="BN807" s="468" t="b">
        <v>1</v>
      </c>
      <c r="BO807" s="468" t="b">
        <v>1</v>
      </c>
      <c r="BP807" s="468" t="b">
        <v>1</v>
      </c>
      <c r="BQ807" s="468" t="b">
        <v>1</v>
      </c>
      <c r="BS807" s="466"/>
    </row>
    <row r="808" spans="1:71" s="480" customFormat="1" ht="12" customHeight="1" x14ac:dyDescent="0.2">
      <c r="A808" s="502">
        <v>18900451</v>
      </c>
      <c r="B808" s="503" t="s">
        <v>3701</v>
      </c>
      <c r="C808" s="504" t="s">
        <v>2333</v>
      </c>
      <c r="D808" s="467" t="s">
        <v>1538</v>
      </c>
      <c r="E808" s="705"/>
      <c r="F808" s="504"/>
      <c r="G808" s="467"/>
      <c r="H808" s="468" t="s">
        <v>1538</v>
      </c>
      <c r="I808" s="468" t="s">
        <v>2937</v>
      </c>
      <c r="J808" s="468" t="s">
        <v>2937</v>
      </c>
      <c r="K808" s="468" t="s">
        <v>2937</v>
      </c>
      <c r="L808" s="468" t="s">
        <v>2938</v>
      </c>
      <c r="M808" s="468" t="s">
        <v>2938</v>
      </c>
      <c r="N808" s="468" t="s">
        <v>2937</v>
      </c>
      <c r="O808" s="469"/>
      <c r="P808" s="379">
        <v>12399.67</v>
      </c>
      <c r="Q808" s="379">
        <v>11624.69</v>
      </c>
      <c r="R808" s="379">
        <v>10849.71</v>
      </c>
      <c r="S808" s="379">
        <v>10074.73</v>
      </c>
      <c r="T808" s="379">
        <v>9299.75</v>
      </c>
      <c r="U808" s="379">
        <v>8524.77</v>
      </c>
      <c r="V808" s="379">
        <v>7749.79</v>
      </c>
      <c r="W808" s="379">
        <v>6974.81</v>
      </c>
      <c r="X808" s="379">
        <v>6199.83</v>
      </c>
      <c r="Y808" s="379">
        <v>5424.85</v>
      </c>
      <c r="Z808" s="379">
        <v>4649.87</v>
      </c>
      <c r="AA808" s="379">
        <v>3874.89</v>
      </c>
      <c r="AB808" s="379">
        <v>3099.91</v>
      </c>
      <c r="AC808" s="379"/>
      <c r="AD808" s="379"/>
      <c r="AE808" s="379">
        <v>7749.79</v>
      </c>
      <c r="AF808" s="481"/>
      <c r="AG808" s="482"/>
      <c r="AH808" s="471">
        <v>7749.79</v>
      </c>
      <c r="AI808" s="471"/>
      <c r="AJ808" s="471"/>
      <c r="AK808" s="472"/>
      <c r="AL808" s="471">
        <v>0</v>
      </c>
      <c r="AM808" s="473"/>
      <c r="AN808" s="471"/>
      <c r="AO808" s="474">
        <v>0</v>
      </c>
      <c r="AP808" s="475"/>
      <c r="AQ808" s="476">
        <v>3099.91</v>
      </c>
      <c r="AR808" s="471">
        <v>3099.91</v>
      </c>
      <c r="AS808" s="471"/>
      <c r="AT808" s="471"/>
      <c r="AU808" s="471"/>
      <c r="AV808" s="477">
        <v>0</v>
      </c>
      <c r="AW808" s="471"/>
      <c r="AX808" s="471"/>
      <c r="AY808" s="473">
        <v>0</v>
      </c>
      <c r="AZ808" s="478"/>
      <c r="BA808" s="479">
        <v>3099.91</v>
      </c>
      <c r="BC808" s="468" t="s">
        <v>1538</v>
      </c>
      <c r="BD808" s="468" t="s">
        <v>2937</v>
      </c>
      <c r="BE808" s="468" t="s">
        <v>2937</v>
      </c>
      <c r="BF808" s="468" t="s">
        <v>2937</v>
      </c>
      <c r="BG808" s="468" t="s">
        <v>2938</v>
      </c>
      <c r="BH808" s="468" t="s">
        <v>2938</v>
      </c>
      <c r="BI808" s="468" t="s">
        <v>2937</v>
      </c>
      <c r="BK808" s="468" t="b">
        <v>1</v>
      </c>
      <c r="BL808" s="468" t="b">
        <v>1</v>
      </c>
      <c r="BM808" s="468" t="b">
        <v>1</v>
      </c>
      <c r="BN808" s="468" t="b">
        <v>1</v>
      </c>
      <c r="BO808" s="468" t="b">
        <v>1</v>
      </c>
      <c r="BP808" s="468" t="b">
        <v>1</v>
      </c>
      <c r="BQ808" s="468" t="b">
        <v>1</v>
      </c>
      <c r="BS808" s="466"/>
    </row>
    <row r="809" spans="1:71" s="480" customFormat="1" ht="12" customHeight="1" x14ac:dyDescent="0.2">
      <c r="A809" s="502">
        <v>18900452</v>
      </c>
      <c r="B809" s="503" t="s">
        <v>3702</v>
      </c>
      <c r="C809" s="504" t="s">
        <v>2334</v>
      </c>
      <c r="D809" s="467" t="s">
        <v>1538</v>
      </c>
      <c r="E809" s="705"/>
      <c r="F809" s="504"/>
      <c r="G809" s="467"/>
      <c r="H809" s="468" t="s">
        <v>1538</v>
      </c>
      <c r="I809" s="468" t="s">
        <v>2937</v>
      </c>
      <c r="J809" s="468" t="s">
        <v>2937</v>
      </c>
      <c r="K809" s="468" t="s">
        <v>2937</v>
      </c>
      <c r="L809" s="468" t="s">
        <v>2938</v>
      </c>
      <c r="M809" s="468" t="s">
        <v>2938</v>
      </c>
      <c r="N809" s="468" t="s">
        <v>2937</v>
      </c>
      <c r="O809" s="469"/>
      <c r="P809" s="379">
        <v>7599.71</v>
      </c>
      <c r="Q809" s="379">
        <v>7124.72</v>
      </c>
      <c r="R809" s="379">
        <v>6649.73</v>
      </c>
      <c r="S809" s="379">
        <v>6174.74</v>
      </c>
      <c r="T809" s="379">
        <v>5699.75</v>
      </c>
      <c r="U809" s="379">
        <v>5224.76</v>
      </c>
      <c r="V809" s="379">
        <v>4749.7700000000004</v>
      </c>
      <c r="W809" s="379">
        <v>4274.78</v>
      </c>
      <c r="X809" s="379">
        <v>3799.79</v>
      </c>
      <c r="Y809" s="379">
        <v>3324.8</v>
      </c>
      <c r="Z809" s="379">
        <v>2849.81</v>
      </c>
      <c r="AA809" s="379">
        <v>2374.8200000000002</v>
      </c>
      <c r="AB809" s="379">
        <v>1899.83</v>
      </c>
      <c r="AC809" s="379"/>
      <c r="AD809" s="379"/>
      <c r="AE809" s="379">
        <v>4749.7700000000004</v>
      </c>
      <c r="AF809" s="481"/>
      <c r="AG809" s="482"/>
      <c r="AH809" s="471">
        <v>4749.7700000000004</v>
      </c>
      <c r="AI809" s="471"/>
      <c r="AJ809" s="471"/>
      <c r="AK809" s="472"/>
      <c r="AL809" s="471">
        <v>0</v>
      </c>
      <c r="AM809" s="473"/>
      <c r="AN809" s="471"/>
      <c r="AO809" s="474">
        <v>0</v>
      </c>
      <c r="AP809" s="475"/>
      <c r="AQ809" s="476">
        <v>1899.83</v>
      </c>
      <c r="AR809" s="471">
        <v>1899.83</v>
      </c>
      <c r="AS809" s="471"/>
      <c r="AT809" s="471"/>
      <c r="AU809" s="471"/>
      <c r="AV809" s="477">
        <v>0</v>
      </c>
      <c r="AW809" s="471"/>
      <c r="AX809" s="471"/>
      <c r="AY809" s="473">
        <v>0</v>
      </c>
      <c r="AZ809" s="478"/>
      <c r="BA809" s="479">
        <v>1899.83</v>
      </c>
      <c r="BC809" s="468" t="s">
        <v>1538</v>
      </c>
      <c r="BD809" s="468" t="s">
        <v>2937</v>
      </c>
      <c r="BE809" s="468" t="s">
        <v>2937</v>
      </c>
      <c r="BF809" s="468" t="s">
        <v>2937</v>
      </c>
      <c r="BG809" s="468" t="s">
        <v>2938</v>
      </c>
      <c r="BH809" s="468" t="s">
        <v>2938</v>
      </c>
      <c r="BI809" s="468" t="s">
        <v>2937</v>
      </c>
      <c r="BK809" s="468" t="b">
        <v>1</v>
      </c>
      <c r="BL809" s="468" t="b">
        <v>1</v>
      </c>
      <c r="BM809" s="468" t="b">
        <v>1</v>
      </c>
      <c r="BN809" s="468" t="b">
        <v>1</v>
      </c>
      <c r="BO809" s="468" t="b">
        <v>1</v>
      </c>
      <c r="BP809" s="468" t="b">
        <v>1</v>
      </c>
      <c r="BQ809" s="468" t="b">
        <v>1</v>
      </c>
      <c r="BS809" s="466"/>
    </row>
    <row r="810" spans="1:71" s="480" customFormat="1" ht="12" customHeight="1" x14ac:dyDescent="0.2">
      <c r="A810" s="539">
        <v>18900463</v>
      </c>
      <c r="B810" s="540" t="s">
        <v>3703</v>
      </c>
      <c r="C810" s="541" t="s">
        <v>2335</v>
      </c>
      <c r="D810" s="484" t="s">
        <v>1538</v>
      </c>
      <c r="E810" s="730"/>
      <c r="F810" s="501">
        <v>43025</v>
      </c>
      <c r="G810" s="484"/>
      <c r="H810" s="486" t="s">
        <v>1538</v>
      </c>
      <c r="I810" s="486" t="s">
        <v>2937</v>
      </c>
      <c r="J810" s="486" t="s">
        <v>2937</v>
      </c>
      <c r="K810" s="486" t="s">
        <v>2937</v>
      </c>
      <c r="L810" s="486" t="s">
        <v>2938</v>
      </c>
      <c r="M810" s="486" t="s">
        <v>2938</v>
      </c>
      <c r="N810" s="486" t="s">
        <v>2937</v>
      </c>
      <c r="O810" s="487"/>
      <c r="P810" s="381">
        <v>46519.93</v>
      </c>
      <c r="Q810" s="381">
        <v>45717.86</v>
      </c>
      <c r="R810" s="381">
        <v>44915.79</v>
      </c>
      <c r="S810" s="381">
        <v>44113.72</v>
      </c>
      <c r="T810" s="381">
        <v>43311.65</v>
      </c>
      <c r="U810" s="381">
        <v>42509.58</v>
      </c>
      <c r="V810" s="381">
        <v>41707.51</v>
      </c>
      <c r="W810" s="381">
        <v>40905.440000000002</v>
      </c>
      <c r="X810" s="381">
        <v>40103.370000000003</v>
      </c>
      <c r="Y810" s="381">
        <v>39301.300000000003</v>
      </c>
      <c r="Z810" s="381">
        <v>38499.230000000003</v>
      </c>
      <c r="AA810" s="381">
        <v>37697.160000000003</v>
      </c>
      <c r="AB810" s="381">
        <v>36895.089999999997</v>
      </c>
      <c r="AC810" s="381"/>
      <c r="AD810" s="381"/>
      <c r="AE810" s="381">
        <v>41707.51</v>
      </c>
      <c r="AF810" s="488"/>
      <c r="AG810" s="489"/>
      <c r="AH810" s="490">
        <v>41707.51</v>
      </c>
      <c r="AI810" s="490"/>
      <c r="AJ810" s="490"/>
      <c r="AK810" s="491"/>
      <c r="AL810" s="490">
        <v>0</v>
      </c>
      <c r="AM810" s="492"/>
      <c r="AN810" s="490"/>
      <c r="AO810" s="493">
        <v>0</v>
      </c>
      <c r="AP810" s="490"/>
      <c r="AQ810" s="494">
        <v>36895.089999999997</v>
      </c>
      <c r="AR810" s="490">
        <v>36895.089999999997</v>
      </c>
      <c r="AS810" s="490"/>
      <c r="AT810" s="490"/>
      <c r="AU810" s="490"/>
      <c r="AV810" s="495">
        <v>0</v>
      </c>
      <c r="AW810" s="490"/>
      <c r="AX810" s="490"/>
      <c r="AY810" s="492">
        <v>0</v>
      </c>
      <c r="AZ810" s="731"/>
      <c r="BA810" s="479">
        <v>36895.089999999997</v>
      </c>
      <c r="BC810" s="486" t="s">
        <v>1538</v>
      </c>
      <c r="BD810" s="486" t="s">
        <v>2937</v>
      </c>
      <c r="BE810" s="486" t="s">
        <v>2937</v>
      </c>
      <c r="BF810" s="468" t="s">
        <v>2937</v>
      </c>
      <c r="BG810" s="468" t="s">
        <v>2938</v>
      </c>
      <c r="BH810" s="468" t="s">
        <v>2938</v>
      </c>
      <c r="BI810" s="468" t="s">
        <v>2937</v>
      </c>
      <c r="BK810" s="468" t="b">
        <v>1</v>
      </c>
      <c r="BL810" s="468" t="b">
        <v>1</v>
      </c>
      <c r="BM810" s="468" t="b">
        <v>1</v>
      </c>
      <c r="BN810" s="468" t="b">
        <v>1</v>
      </c>
      <c r="BO810" s="468" t="b">
        <v>1</v>
      </c>
      <c r="BP810" s="468" t="b">
        <v>1</v>
      </c>
      <c r="BQ810" s="468" t="b">
        <v>1</v>
      </c>
      <c r="BS810" s="466"/>
    </row>
    <row r="811" spans="1:71" s="480" customFormat="1" ht="12" customHeight="1" x14ac:dyDescent="0.2">
      <c r="A811" s="539">
        <v>18900473</v>
      </c>
      <c r="B811" s="540" t="s">
        <v>3704</v>
      </c>
      <c r="C811" s="541" t="s">
        <v>2336</v>
      </c>
      <c r="D811" s="484" t="s">
        <v>1538</v>
      </c>
      <c r="E811" s="730"/>
      <c r="F811" s="501">
        <v>43025</v>
      </c>
      <c r="G811" s="484"/>
      <c r="H811" s="486" t="s">
        <v>1538</v>
      </c>
      <c r="I811" s="486" t="s">
        <v>2937</v>
      </c>
      <c r="J811" s="486" t="s">
        <v>2937</v>
      </c>
      <c r="K811" s="486" t="s">
        <v>2937</v>
      </c>
      <c r="L811" s="486" t="s">
        <v>2938</v>
      </c>
      <c r="M811" s="486" t="s">
        <v>2938</v>
      </c>
      <c r="N811" s="486" t="s">
        <v>2937</v>
      </c>
      <c r="O811" s="487"/>
      <c r="P811" s="381">
        <v>91643.5</v>
      </c>
      <c r="Q811" s="381">
        <v>90063.44</v>
      </c>
      <c r="R811" s="381">
        <v>88483.38</v>
      </c>
      <c r="S811" s="381">
        <v>86903.32</v>
      </c>
      <c r="T811" s="381">
        <v>85323.26</v>
      </c>
      <c r="U811" s="381">
        <v>83743.199999999997</v>
      </c>
      <c r="V811" s="381">
        <v>82163.14</v>
      </c>
      <c r="W811" s="381">
        <v>80583.08</v>
      </c>
      <c r="X811" s="381">
        <v>79003.02</v>
      </c>
      <c r="Y811" s="381">
        <v>77422.960000000006</v>
      </c>
      <c r="Z811" s="381">
        <v>75842.899999999994</v>
      </c>
      <c r="AA811" s="381">
        <v>74262.84</v>
      </c>
      <c r="AB811" s="381">
        <v>72682.78</v>
      </c>
      <c r="AC811" s="381"/>
      <c r="AD811" s="381"/>
      <c r="AE811" s="381">
        <v>82163.14</v>
      </c>
      <c r="AF811" s="488"/>
      <c r="AG811" s="489"/>
      <c r="AH811" s="490">
        <v>82163.14</v>
      </c>
      <c r="AI811" s="490"/>
      <c r="AJ811" s="490"/>
      <c r="AK811" s="491"/>
      <c r="AL811" s="490">
        <v>0</v>
      </c>
      <c r="AM811" s="492"/>
      <c r="AN811" s="490"/>
      <c r="AO811" s="493">
        <v>0</v>
      </c>
      <c r="AP811" s="490"/>
      <c r="AQ811" s="494">
        <v>72682.78</v>
      </c>
      <c r="AR811" s="490">
        <v>72682.78</v>
      </c>
      <c r="AS811" s="490"/>
      <c r="AT811" s="490"/>
      <c r="AU811" s="490"/>
      <c r="AV811" s="495">
        <v>0</v>
      </c>
      <c r="AW811" s="490"/>
      <c r="AX811" s="490"/>
      <c r="AY811" s="492">
        <v>0</v>
      </c>
      <c r="AZ811" s="731"/>
      <c r="BA811" s="479">
        <v>72682.78</v>
      </c>
      <c r="BC811" s="486" t="s">
        <v>1538</v>
      </c>
      <c r="BD811" s="486" t="s">
        <v>2937</v>
      </c>
      <c r="BE811" s="486" t="s">
        <v>2937</v>
      </c>
      <c r="BF811" s="468" t="s">
        <v>2937</v>
      </c>
      <c r="BG811" s="468" t="s">
        <v>2938</v>
      </c>
      <c r="BH811" s="468" t="s">
        <v>2938</v>
      </c>
      <c r="BI811" s="468" t="s">
        <v>2937</v>
      </c>
      <c r="BK811" s="468" t="b">
        <v>1</v>
      </c>
      <c r="BL811" s="468" t="b">
        <v>1</v>
      </c>
      <c r="BM811" s="468" t="b">
        <v>1</v>
      </c>
      <c r="BN811" s="468" t="b">
        <v>1</v>
      </c>
      <c r="BO811" s="468" t="b">
        <v>1</v>
      </c>
      <c r="BP811" s="468" t="b">
        <v>1</v>
      </c>
      <c r="BQ811" s="468" t="b">
        <v>1</v>
      </c>
      <c r="BS811" s="466"/>
    </row>
    <row r="812" spans="1:71" s="480" customFormat="1" ht="12" customHeight="1" x14ac:dyDescent="0.2">
      <c r="A812" s="502">
        <v>18900533</v>
      </c>
      <c r="B812" s="503" t="s">
        <v>3705</v>
      </c>
      <c r="C812" s="504" t="s">
        <v>2337</v>
      </c>
      <c r="D812" s="467" t="s">
        <v>1538</v>
      </c>
      <c r="E812" s="705"/>
      <c r="F812" s="504"/>
      <c r="G812" s="467"/>
      <c r="H812" s="468" t="s">
        <v>1538</v>
      </c>
      <c r="I812" s="468" t="s">
        <v>2937</v>
      </c>
      <c r="J812" s="468" t="s">
        <v>2937</v>
      </c>
      <c r="K812" s="468" t="s">
        <v>2937</v>
      </c>
      <c r="L812" s="468" t="s">
        <v>2938</v>
      </c>
      <c r="M812" s="468" t="s">
        <v>2938</v>
      </c>
      <c r="N812" s="468" t="s">
        <v>2937</v>
      </c>
      <c r="O812" s="469"/>
      <c r="P812" s="379">
        <v>665619.19999999995</v>
      </c>
      <c r="Q812" s="379">
        <v>661406.43000000005</v>
      </c>
      <c r="R812" s="379">
        <v>657193.66</v>
      </c>
      <c r="S812" s="379">
        <v>652980.89</v>
      </c>
      <c r="T812" s="379">
        <v>648768.12</v>
      </c>
      <c r="U812" s="379">
        <v>644555.35</v>
      </c>
      <c r="V812" s="379">
        <v>640342.57999999996</v>
      </c>
      <c r="W812" s="379">
        <v>636129.81000000006</v>
      </c>
      <c r="X812" s="379">
        <v>631917.04</v>
      </c>
      <c r="Y812" s="379">
        <v>627704.27</v>
      </c>
      <c r="Z812" s="379">
        <v>623491.5</v>
      </c>
      <c r="AA812" s="379">
        <v>619278.73</v>
      </c>
      <c r="AB812" s="379">
        <v>615065.96</v>
      </c>
      <c r="AC812" s="379"/>
      <c r="AD812" s="379"/>
      <c r="AE812" s="379">
        <v>640342.58000000007</v>
      </c>
      <c r="AF812" s="481"/>
      <c r="AG812" s="482"/>
      <c r="AH812" s="471">
        <v>640342.58000000007</v>
      </c>
      <c r="AI812" s="471"/>
      <c r="AJ812" s="471"/>
      <c r="AK812" s="472"/>
      <c r="AL812" s="471">
        <v>0</v>
      </c>
      <c r="AM812" s="473"/>
      <c r="AN812" s="471"/>
      <c r="AO812" s="474">
        <v>0</v>
      </c>
      <c r="AP812" s="475"/>
      <c r="AQ812" s="476">
        <v>615065.96</v>
      </c>
      <c r="AR812" s="471">
        <v>615065.96</v>
      </c>
      <c r="AS812" s="471"/>
      <c r="AT812" s="471"/>
      <c r="AU812" s="471"/>
      <c r="AV812" s="477">
        <v>0</v>
      </c>
      <c r="AW812" s="471"/>
      <c r="AX812" s="471"/>
      <c r="AY812" s="473">
        <v>0</v>
      </c>
      <c r="AZ812" s="478"/>
      <c r="BA812" s="479">
        <v>615065.96</v>
      </c>
      <c r="BC812" s="468" t="s">
        <v>1538</v>
      </c>
      <c r="BD812" s="468" t="s">
        <v>2937</v>
      </c>
      <c r="BE812" s="468" t="s">
        <v>2937</v>
      </c>
      <c r="BF812" s="468" t="s">
        <v>2937</v>
      </c>
      <c r="BG812" s="468" t="s">
        <v>2938</v>
      </c>
      <c r="BH812" s="468" t="s">
        <v>2938</v>
      </c>
      <c r="BI812" s="468" t="s">
        <v>2937</v>
      </c>
      <c r="BK812" s="468" t="b">
        <v>1</v>
      </c>
      <c r="BL812" s="468" t="b">
        <v>1</v>
      </c>
      <c r="BM812" s="468" t="b">
        <v>1</v>
      </c>
      <c r="BN812" s="468" t="b">
        <v>1</v>
      </c>
      <c r="BO812" s="468" t="b">
        <v>1</v>
      </c>
      <c r="BP812" s="468" t="b">
        <v>1</v>
      </c>
      <c r="BQ812" s="468" t="b">
        <v>1</v>
      </c>
      <c r="BS812" s="466"/>
    </row>
    <row r="813" spans="1:71" s="480" customFormat="1" ht="12" customHeight="1" x14ac:dyDescent="0.2">
      <c r="A813" s="505">
        <v>19000001</v>
      </c>
      <c r="B813" s="506" t="s">
        <v>3706</v>
      </c>
      <c r="C813" s="541" t="s">
        <v>2338</v>
      </c>
      <c r="D813" s="484" t="s">
        <v>1541</v>
      </c>
      <c r="E813" s="730"/>
      <c r="F813" s="501">
        <v>43070</v>
      </c>
      <c r="G813" s="484"/>
      <c r="H813" s="486" t="s">
        <v>2937</v>
      </c>
      <c r="I813" s="486" t="s">
        <v>2937</v>
      </c>
      <c r="J813" s="486" t="s">
        <v>2937</v>
      </c>
      <c r="K813" s="486" t="s">
        <v>1541</v>
      </c>
      <c r="L813" s="486" t="s">
        <v>2938</v>
      </c>
      <c r="M813" s="486" t="s">
        <v>2938</v>
      </c>
      <c r="N813" s="486" t="s">
        <v>2937</v>
      </c>
      <c r="O813" s="487"/>
      <c r="P813" s="381">
        <v>1507674.71</v>
      </c>
      <c r="Q813" s="381">
        <v>3440717.5</v>
      </c>
      <c r="R813" s="381">
        <v>5719672.5700000003</v>
      </c>
      <c r="S813" s="381">
        <v>12886361.890000001</v>
      </c>
      <c r="T813" s="381">
        <v>15847656.9</v>
      </c>
      <c r="U813" s="381">
        <v>10588365.02</v>
      </c>
      <c r="V813" s="381">
        <v>10505589.970000001</v>
      </c>
      <c r="W813" s="381">
        <v>11376724.9</v>
      </c>
      <c r="X813" s="381">
        <v>11152252.9</v>
      </c>
      <c r="Y813" s="381">
        <v>11100282.98</v>
      </c>
      <c r="Z813" s="381">
        <v>12249440.15</v>
      </c>
      <c r="AA813" s="381">
        <v>15032900.48</v>
      </c>
      <c r="AB813" s="381">
        <v>17392568.420000002</v>
      </c>
      <c r="AC813" s="381"/>
      <c r="AD813" s="381"/>
      <c r="AE813" s="381">
        <v>10779173.902083335</v>
      </c>
      <c r="AF813" s="488"/>
      <c r="AG813" s="489"/>
      <c r="AH813" s="490"/>
      <c r="AI813" s="490"/>
      <c r="AJ813" s="490"/>
      <c r="AK813" s="491">
        <v>10779173.902083335</v>
      </c>
      <c r="AL813" s="490">
        <v>10779173.902083335</v>
      </c>
      <c r="AM813" s="492"/>
      <c r="AN813" s="490"/>
      <c r="AO813" s="493">
        <v>0</v>
      </c>
      <c r="AP813" s="490"/>
      <c r="AQ813" s="494">
        <v>17392568.420000002</v>
      </c>
      <c r="AR813" s="490"/>
      <c r="AS813" s="490"/>
      <c r="AT813" s="490"/>
      <c r="AU813" s="490">
        <v>17392568.420000002</v>
      </c>
      <c r="AV813" s="495">
        <v>17392568.420000002</v>
      </c>
      <c r="AW813" s="490"/>
      <c r="AX813" s="490"/>
      <c r="AY813" s="492">
        <v>0</v>
      </c>
      <c r="AZ813" s="731" t="s">
        <v>2924</v>
      </c>
      <c r="BA813" s="479">
        <v>0</v>
      </c>
      <c r="BC813" s="486" t="s">
        <v>2937</v>
      </c>
      <c r="BD813" s="486" t="s">
        <v>2937</v>
      </c>
      <c r="BE813" s="486" t="s">
        <v>2937</v>
      </c>
      <c r="BF813" s="468" t="s">
        <v>1541</v>
      </c>
      <c r="BG813" s="468" t="s">
        <v>2938</v>
      </c>
      <c r="BH813" s="468" t="s">
        <v>2938</v>
      </c>
      <c r="BI813" s="468" t="s">
        <v>2937</v>
      </c>
      <c r="BK813" s="468" t="b">
        <v>1</v>
      </c>
      <c r="BL813" s="468" t="b">
        <v>1</v>
      </c>
      <c r="BM813" s="468" t="b">
        <v>1</v>
      </c>
      <c r="BN813" s="468" t="b">
        <v>1</v>
      </c>
      <c r="BO813" s="468" t="b">
        <v>1</v>
      </c>
      <c r="BP813" s="468" t="b">
        <v>1</v>
      </c>
      <c r="BQ813" s="468" t="b">
        <v>1</v>
      </c>
      <c r="BS813" s="466"/>
    </row>
    <row r="814" spans="1:71" s="480" customFormat="1" ht="12" customHeight="1" x14ac:dyDescent="0.2">
      <c r="A814" s="496">
        <v>19000003</v>
      </c>
      <c r="B814" s="497" t="s">
        <v>3707</v>
      </c>
      <c r="C814" s="466" t="s">
        <v>2339</v>
      </c>
      <c r="D814" s="467" t="s">
        <v>1542</v>
      </c>
      <c r="E814" s="705"/>
      <c r="F814" s="466"/>
      <c r="G814" s="467"/>
      <c r="H814" s="468" t="s">
        <v>2937</v>
      </c>
      <c r="I814" s="468" t="s">
        <v>2937</v>
      </c>
      <c r="J814" s="468" t="s">
        <v>2937</v>
      </c>
      <c r="K814" s="468" t="s">
        <v>2937</v>
      </c>
      <c r="L814" s="468" t="s">
        <v>1542</v>
      </c>
      <c r="M814" s="468" t="s">
        <v>2938</v>
      </c>
      <c r="N814" s="468" t="s">
        <v>1542</v>
      </c>
      <c r="O814" s="469"/>
      <c r="P814" s="379">
        <v>2578443.14</v>
      </c>
      <c r="Q814" s="379">
        <v>2529640.35</v>
      </c>
      <c r="R814" s="379">
        <v>2496133.9900000002</v>
      </c>
      <c r="S814" s="379">
        <v>2896393.58</v>
      </c>
      <c r="T814" s="379">
        <v>2880431.43</v>
      </c>
      <c r="U814" s="379">
        <v>2688995.89</v>
      </c>
      <c r="V814" s="379">
        <v>2853226.57</v>
      </c>
      <c r="W814" s="379">
        <v>2852457.43</v>
      </c>
      <c r="X814" s="379">
        <v>2833932.99</v>
      </c>
      <c r="Y814" s="379">
        <v>2872059.37</v>
      </c>
      <c r="Z814" s="379">
        <v>2872030.76</v>
      </c>
      <c r="AA814" s="379">
        <v>2854361.15</v>
      </c>
      <c r="AB814" s="379">
        <v>2763174.26</v>
      </c>
      <c r="AC814" s="379"/>
      <c r="AD814" s="379"/>
      <c r="AE814" s="379">
        <v>2775039.3508333336</v>
      </c>
      <c r="AF814" s="481"/>
      <c r="AG814" s="482"/>
      <c r="AH814" s="471"/>
      <c r="AI814" s="471"/>
      <c r="AJ814" s="471"/>
      <c r="AK814" s="472"/>
      <c r="AL814" s="471">
        <v>0</v>
      </c>
      <c r="AM814" s="473">
        <v>2775039.3508333336</v>
      </c>
      <c r="AN814" s="471"/>
      <c r="AO814" s="474">
        <v>2775039.3508333336</v>
      </c>
      <c r="AP814" s="475"/>
      <c r="AQ814" s="476">
        <v>2763174.26</v>
      </c>
      <c r="AR814" s="471"/>
      <c r="AS814" s="471"/>
      <c r="AT814" s="471"/>
      <c r="AU814" s="471"/>
      <c r="AV814" s="477">
        <v>0</v>
      </c>
      <c r="AW814" s="471">
        <v>2763174.26</v>
      </c>
      <c r="AX814" s="471"/>
      <c r="AY814" s="473">
        <v>2763174.26</v>
      </c>
      <c r="AZ814" s="478"/>
      <c r="BA814" s="479">
        <v>0</v>
      </c>
      <c r="BC814" s="468" t="s">
        <v>2937</v>
      </c>
      <c r="BD814" s="468" t="s">
        <v>2937</v>
      </c>
      <c r="BE814" s="468" t="s">
        <v>2937</v>
      </c>
      <c r="BF814" s="468" t="s">
        <v>2937</v>
      </c>
      <c r="BG814" s="468" t="s">
        <v>1542</v>
      </c>
      <c r="BH814" s="468" t="s">
        <v>2938</v>
      </c>
      <c r="BI814" s="468" t="s">
        <v>1542</v>
      </c>
      <c r="BK814" s="468" t="b">
        <v>1</v>
      </c>
      <c r="BL814" s="468" t="b">
        <v>1</v>
      </c>
      <c r="BM814" s="468" t="b">
        <v>1</v>
      </c>
      <c r="BN814" s="468" t="b">
        <v>1</v>
      </c>
      <c r="BO814" s="468" t="b">
        <v>1</v>
      </c>
      <c r="BP814" s="468" t="b">
        <v>1</v>
      </c>
      <c r="BQ814" s="468" t="b">
        <v>1</v>
      </c>
      <c r="BS814" s="466"/>
    </row>
    <row r="815" spans="1:71" s="480" customFormat="1" ht="12" customHeight="1" x14ac:dyDescent="0.2">
      <c r="A815" s="496">
        <v>19000013</v>
      </c>
      <c r="B815" s="497" t="s">
        <v>3708</v>
      </c>
      <c r="C815" s="466" t="s">
        <v>2340</v>
      </c>
      <c r="D815" s="467" t="s">
        <v>1541</v>
      </c>
      <c r="E815" s="705"/>
      <c r="F815" s="466"/>
      <c r="G815" s="467"/>
      <c r="H815" s="468" t="s">
        <v>2937</v>
      </c>
      <c r="I815" s="468" t="s">
        <v>2937</v>
      </c>
      <c r="J815" s="468" t="s">
        <v>2937</v>
      </c>
      <c r="K815" s="468" t="s">
        <v>1541</v>
      </c>
      <c r="L815" s="468" t="s">
        <v>2938</v>
      </c>
      <c r="M815" s="468" t="s">
        <v>2938</v>
      </c>
      <c r="N815" s="468" t="s">
        <v>2937</v>
      </c>
      <c r="O815" s="469"/>
      <c r="P815" s="379">
        <v>1452331.36</v>
      </c>
      <c r="Q815" s="379">
        <v>1443646.64</v>
      </c>
      <c r="R815" s="379">
        <v>1431113.96</v>
      </c>
      <c r="S815" s="379">
        <v>1418538.62</v>
      </c>
      <c r="T815" s="379">
        <v>1423609.8</v>
      </c>
      <c r="U815" s="379">
        <v>1407062.08</v>
      </c>
      <c r="V815" s="379">
        <v>1398644.5</v>
      </c>
      <c r="W815" s="379">
        <v>1382282.43</v>
      </c>
      <c r="X815" s="379">
        <v>1369883</v>
      </c>
      <c r="Y815" s="379">
        <v>1363297.88</v>
      </c>
      <c r="Z815" s="379">
        <v>1351001.33</v>
      </c>
      <c r="AA815" s="379">
        <v>1338896.8</v>
      </c>
      <c r="AB815" s="379">
        <v>1327830</v>
      </c>
      <c r="AC815" s="379"/>
      <c r="AD815" s="379"/>
      <c r="AE815" s="379">
        <v>1393171.4766666668</v>
      </c>
      <c r="AF815" s="481"/>
      <c r="AG815" s="482"/>
      <c r="AH815" s="471"/>
      <c r="AI815" s="471"/>
      <c r="AJ815" s="471"/>
      <c r="AK815" s="472">
        <v>1393171.4766666668</v>
      </c>
      <c r="AL815" s="471">
        <v>1393171.4766666668</v>
      </c>
      <c r="AM815" s="473"/>
      <c r="AN815" s="471"/>
      <c r="AO815" s="474">
        <v>0</v>
      </c>
      <c r="AP815" s="475"/>
      <c r="AQ815" s="476">
        <v>1327830</v>
      </c>
      <c r="AR815" s="471"/>
      <c r="AS815" s="471"/>
      <c r="AT815" s="471"/>
      <c r="AU815" s="471">
        <v>1327830</v>
      </c>
      <c r="AV815" s="477">
        <v>1327830</v>
      </c>
      <c r="AW815" s="471"/>
      <c r="AX815" s="471"/>
      <c r="AY815" s="473">
        <v>0</v>
      </c>
      <c r="AZ815" s="478" t="s">
        <v>2925</v>
      </c>
      <c r="BA815" s="479">
        <v>0</v>
      </c>
      <c r="BC815" s="468" t="s">
        <v>2937</v>
      </c>
      <c r="BD815" s="468" t="s">
        <v>2937</v>
      </c>
      <c r="BE815" s="468" t="s">
        <v>2937</v>
      </c>
      <c r="BF815" s="468" t="s">
        <v>1541</v>
      </c>
      <c r="BG815" s="468" t="s">
        <v>2938</v>
      </c>
      <c r="BH815" s="468" t="s">
        <v>2938</v>
      </c>
      <c r="BI815" s="468" t="s">
        <v>2937</v>
      </c>
      <c r="BK815" s="468" t="b">
        <v>1</v>
      </c>
      <c r="BL815" s="468" t="b">
        <v>1</v>
      </c>
      <c r="BM815" s="468" t="b">
        <v>1</v>
      </c>
      <c r="BN815" s="468" t="b">
        <v>1</v>
      </c>
      <c r="BO815" s="468" t="b">
        <v>1</v>
      </c>
      <c r="BP815" s="468" t="b">
        <v>1</v>
      </c>
      <c r="BQ815" s="468" t="b">
        <v>1</v>
      </c>
      <c r="BS815" s="466"/>
    </row>
    <row r="816" spans="1:71" s="480" customFormat="1" ht="12" customHeight="1" x14ac:dyDescent="0.2">
      <c r="A816" s="496">
        <v>19000032</v>
      </c>
      <c r="B816" s="497" t="s">
        <v>3709</v>
      </c>
      <c r="C816" s="466" t="s">
        <v>2341</v>
      </c>
      <c r="D816" s="467" t="s">
        <v>1541</v>
      </c>
      <c r="E816" s="705"/>
      <c r="F816" s="466"/>
      <c r="G816" s="467"/>
      <c r="H816" s="468" t="s">
        <v>2937</v>
      </c>
      <c r="I816" s="468" t="s">
        <v>2937</v>
      </c>
      <c r="J816" s="468" t="s">
        <v>2937</v>
      </c>
      <c r="K816" s="468" t="s">
        <v>1541</v>
      </c>
      <c r="L816" s="468" t="s">
        <v>2938</v>
      </c>
      <c r="M816" s="468" t="s">
        <v>2938</v>
      </c>
      <c r="N816" s="468" t="s">
        <v>2937</v>
      </c>
      <c r="O816" s="469"/>
      <c r="P816" s="379">
        <v>5642339.1600000001</v>
      </c>
      <c r="Q816" s="379">
        <v>5559974.04</v>
      </c>
      <c r="R816" s="379">
        <v>6366084.6500000004</v>
      </c>
      <c r="S816" s="379">
        <v>5580955.4699999997</v>
      </c>
      <c r="T816" s="379">
        <v>6094299.0999999996</v>
      </c>
      <c r="U816" s="379">
        <v>4618524.1399999997</v>
      </c>
      <c r="V816" s="379">
        <v>3776495.09</v>
      </c>
      <c r="W816" s="379">
        <v>3675012.25</v>
      </c>
      <c r="X816" s="379">
        <v>3768685.05</v>
      </c>
      <c r="Y816" s="379">
        <v>2990312.1</v>
      </c>
      <c r="Z816" s="379">
        <v>5663771.2599999998</v>
      </c>
      <c r="AA816" s="379">
        <v>7763161.8300000001</v>
      </c>
      <c r="AB816" s="379">
        <v>5009987.16</v>
      </c>
      <c r="AC816" s="379"/>
      <c r="AD816" s="379"/>
      <c r="AE816" s="379">
        <v>5098619.8449999988</v>
      </c>
      <c r="AF816" s="481"/>
      <c r="AG816" s="482"/>
      <c r="AH816" s="471"/>
      <c r="AI816" s="471"/>
      <c r="AJ816" s="471"/>
      <c r="AK816" s="472">
        <v>5098619.8449999988</v>
      </c>
      <c r="AL816" s="471">
        <v>5098619.8449999988</v>
      </c>
      <c r="AM816" s="473"/>
      <c r="AN816" s="471"/>
      <c r="AO816" s="474">
        <v>0</v>
      </c>
      <c r="AP816" s="475"/>
      <c r="AQ816" s="476">
        <v>5009987.16</v>
      </c>
      <c r="AR816" s="471"/>
      <c r="AS816" s="471"/>
      <c r="AT816" s="471"/>
      <c r="AU816" s="471">
        <v>5009987.16</v>
      </c>
      <c r="AV816" s="477">
        <v>5009987.16</v>
      </c>
      <c r="AW816" s="471"/>
      <c r="AX816" s="471"/>
      <c r="AY816" s="473">
        <v>0</v>
      </c>
      <c r="AZ816" s="478" t="s">
        <v>2919</v>
      </c>
      <c r="BA816" s="479">
        <v>0</v>
      </c>
      <c r="BC816" s="468" t="s">
        <v>2937</v>
      </c>
      <c r="BD816" s="468" t="s">
        <v>2937</v>
      </c>
      <c r="BE816" s="468" t="s">
        <v>2937</v>
      </c>
      <c r="BF816" s="468" t="s">
        <v>1541</v>
      </c>
      <c r="BG816" s="468" t="s">
        <v>2938</v>
      </c>
      <c r="BH816" s="468" t="s">
        <v>2938</v>
      </c>
      <c r="BI816" s="468" t="s">
        <v>2937</v>
      </c>
      <c r="BK816" s="468" t="b">
        <v>1</v>
      </c>
      <c r="BL816" s="468" t="b">
        <v>1</v>
      </c>
      <c r="BM816" s="468" t="b">
        <v>1</v>
      </c>
      <c r="BN816" s="468" t="b">
        <v>1</v>
      </c>
      <c r="BO816" s="468" t="b">
        <v>1</v>
      </c>
      <c r="BP816" s="468" t="b">
        <v>1</v>
      </c>
      <c r="BQ816" s="468" t="b">
        <v>1</v>
      </c>
      <c r="BS816" s="466"/>
    </row>
    <row r="817" spans="1:71" s="480" customFormat="1" ht="12" customHeight="1" x14ac:dyDescent="0.2">
      <c r="A817" s="496">
        <v>19000042</v>
      </c>
      <c r="B817" s="497" t="s">
        <v>3710</v>
      </c>
      <c r="C817" s="466" t="s">
        <v>2342</v>
      </c>
      <c r="D817" s="467" t="s">
        <v>1541</v>
      </c>
      <c r="E817" s="705"/>
      <c r="F817" s="466"/>
      <c r="G817" s="467"/>
      <c r="H817" s="468" t="s">
        <v>2937</v>
      </c>
      <c r="I817" s="468" t="s">
        <v>2937</v>
      </c>
      <c r="J817" s="468" t="s">
        <v>2937</v>
      </c>
      <c r="K817" s="468" t="s">
        <v>1541</v>
      </c>
      <c r="L817" s="468" t="s">
        <v>2938</v>
      </c>
      <c r="M817" s="468" t="s">
        <v>2938</v>
      </c>
      <c r="N817" s="468" t="s">
        <v>2937</v>
      </c>
      <c r="O817" s="469"/>
      <c r="P817" s="379">
        <v>2136966.65</v>
      </c>
      <c r="Q817" s="379">
        <v>2233685.4</v>
      </c>
      <c r="R817" s="379">
        <v>2273421.23</v>
      </c>
      <c r="S817" s="379">
        <v>2035072</v>
      </c>
      <c r="T817" s="379">
        <v>2273566.8199999998</v>
      </c>
      <c r="U817" s="379">
        <v>1835344.29</v>
      </c>
      <c r="V817" s="379">
        <v>1737445.1</v>
      </c>
      <c r="W817" s="379">
        <v>1533946.26</v>
      </c>
      <c r="X817" s="379">
        <v>1424190.34</v>
      </c>
      <c r="Y817" s="379">
        <v>1253835.8700000001</v>
      </c>
      <c r="Z817" s="379">
        <v>1055202.83</v>
      </c>
      <c r="AA817" s="379">
        <v>1104828.3</v>
      </c>
      <c r="AB817" s="379">
        <v>1389088.81</v>
      </c>
      <c r="AC817" s="379"/>
      <c r="AD817" s="379"/>
      <c r="AE817" s="379">
        <v>1710297.1808333334</v>
      </c>
      <c r="AF817" s="481"/>
      <c r="AG817" s="482"/>
      <c r="AH817" s="471"/>
      <c r="AI817" s="471"/>
      <c r="AJ817" s="471"/>
      <c r="AK817" s="472">
        <v>1710297.1808333334</v>
      </c>
      <c r="AL817" s="471">
        <v>1710297.1808333334</v>
      </c>
      <c r="AM817" s="473"/>
      <c r="AN817" s="471"/>
      <c r="AO817" s="474">
        <v>0</v>
      </c>
      <c r="AP817" s="475"/>
      <c r="AQ817" s="476">
        <v>1389088.81</v>
      </c>
      <c r="AR817" s="471"/>
      <c r="AS817" s="471"/>
      <c r="AT817" s="471"/>
      <c r="AU817" s="471">
        <v>1389088.81</v>
      </c>
      <c r="AV817" s="477">
        <v>1389088.81</v>
      </c>
      <c r="AW817" s="471"/>
      <c r="AX817" s="471"/>
      <c r="AY817" s="473">
        <v>0</v>
      </c>
      <c r="AZ817" s="478" t="s">
        <v>2919</v>
      </c>
      <c r="BA817" s="479">
        <v>0</v>
      </c>
      <c r="BC817" s="468" t="s">
        <v>2937</v>
      </c>
      <c r="BD817" s="468" t="s">
        <v>2937</v>
      </c>
      <c r="BE817" s="468" t="s">
        <v>2937</v>
      </c>
      <c r="BF817" s="468" t="s">
        <v>1541</v>
      </c>
      <c r="BG817" s="468" t="s">
        <v>2938</v>
      </c>
      <c r="BH817" s="468" t="s">
        <v>2938</v>
      </c>
      <c r="BI817" s="468" t="s">
        <v>2937</v>
      </c>
      <c r="BK817" s="468" t="b">
        <v>1</v>
      </c>
      <c r="BL817" s="468" t="b">
        <v>1</v>
      </c>
      <c r="BM817" s="468" t="b">
        <v>1</v>
      </c>
      <c r="BN817" s="468" t="b">
        <v>1</v>
      </c>
      <c r="BO817" s="468" t="b">
        <v>1</v>
      </c>
      <c r="BP817" s="468" t="b">
        <v>1</v>
      </c>
      <c r="BQ817" s="468" t="b">
        <v>1</v>
      </c>
      <c r="BS817" s="466"/>
    </row>
    <row r="818" spans="1:71" s="480" customFormat="1" ht="12" customHeight="1" x14ac:dyDescent="0.2">
      <c r="A818" s="496">
        <v>19000043</v>
      </c>
      <c r="B818" s="497" t="s">
        <v>3711</v>
      </c>
      <c r="C818" s="466" t="s">
        <v>2343</v>
      </c>
      <c r="D818" s="467" t="s">
        <v>1538</v>
      </c>
      <c r="E818" s="705"/>
      <c r="F818" s="466"/>
      <c r="G818" s="467"/>
      <c r="H818" s="468" t="s">
        <v>1538</v>
      </c>
      <c r="I818" s="468" t="s">
        <v>2937</v>
      </c>
      <c r="J818" s="468" t="s">
        <v>2937</v>
      </c>
      <c r="K818" s="468" t="s">
        <v>2937</v>
      </c>
      <c r="L818" s="468" t="s">
        <v>2938</v>
      </c>
      <c r="M818" s="468" t="s">
        <v>2938</v>
      </c>
      <c r="N818" s="468" t="s">
        <v>2937</v>
      </c>
      <c r="O818" s="469"/>
      <c r="P818" s="379">
        <v>7174855.9400000004</v>
      </c>
      <c r="Q818" s="379">
        <v>7154258.2999999998</v>
      </c>
      <c r="R818" s="379">
        <v>7133660.6600000001</v>
      </c>
      <c r="S818" s="379">
        <v>7113063.0199999996</v>
      </c>
      <c r="T818" s="379">
        <v>7092465.3799999999</v>
      </c>
      <c r="U818" s="379">
        <v>7071867.7400000002</v>
      </c>
      <c r="V818" s="379">
        <v>7051270.0999999996</v>
      </c>
      <c r="W818" s="379">
        <v>7030672.46</v>
      </c>
      <c r="X818" s="379">
        <v>7010074.8200000003</v>
      </c>
      <c r="Y818" s="379">
        <v>6989477.1799999997</v>
      </c>
      <c r="Z818" s="379">
        <v>6968879.54</v>
      </c>
      <c r="AA818" s="379">
        <v>6948281.9000000004</v>
      </c>
      <c r="AB818" s="379">
        <v>6927684.2599999998</v>
      </c>
      <c r="AC818" s="379"/>
      <c r="AD818" s="379"/>
      <c r="AE818" s="379">
        <v>7051270.1000000006</v>
      </c>
      <c r="AF818" s="481"/>
      <c r="AG818" s="482"/>
      <c r="AH818" s="471">
        <v>7051270.1000000006</v>
      </c>
      <c r="AI818" s="471"/>
      <c r="AJ818" s="471"/>
      <c r="AK818" s="472"/>
      <c r="AL818" s="471">
        <v>0</v>
      </c>
      <c r="AM818" s="473"/>
      <c r="AN818" s="471"/>
      <c r="AO818" s="474">
        <v>0</v>
      </c>
      <c r="AP818" s="475"/>
      <c r="AQ818" s="476">
        <v>6927684.2599999998</v>
      </c>
      <c r="AR818" s="471">
        <v>6927684.2599999998</v>
      </c>
      <c r="AS818" s="471"/>
      <c r="AT818" s="471"/>
      <c r="AU818" s="471"/>
      <c r="AV818" s="477">
        <v>0</v>
      </c>
      <c r="AW818" s="471"/>
      <c r="AX818" s="471"/>
      <c r="AY818" s="473">
        <v>0</v>
      </c>
      <c r="AZ818" s="478"/>
      <c r="BA818" s="479">
        <v>6927684.2599999998</v>
      </c>
      <c r="BC818" s="468" t="s">
        <v>1538</v>
      </c>
      <c r="BD818" s="468" t="s">
        <v>2937</v>
      </c>
      <c r="BE818" s="468" t="s">
        <v>2937</v>
      </c>
      <c r="BF818" s="468" t="s">
        <v>2937</v>
      </c>
      <c r="BG818" s="468" t="s">
        <v>2938</v>
      </c>
      <c r="BH818" s="468" t="s">
        <v>2938</v>
      </c>
      <c r="BI818" s="468" t="s">
        <v>2937</v>
      </c>
      <c r="BK818" s="468" t="b">
        <v>1</v>
      </c>
      <c r="BL818" s="468" t="b">
        <v>1</v>
      </c>
      <c r="BM818" s="468" t="b">
        <v>1</v>
      </c>
      <c r="BN818" s="468" t="b">
        <v>1</v>
      </c>
      <c r="BO818" s="468" t="b">
        <v>1</v>
      </c>
      <c r="BP818" s="468" t="b">
        <v>1</v>
      </c>
      <c r="BQ818" s="468" t="b">
        <v>1</v>
      </c>
      <c r="BS818" s="466"/>
    </row>
    <row r="819" spans="1:71" s="480" customFormat="1" ht="12" customHeight="1" x14ac:dyDescent="0.2">
      <c r="A819" s="516">
        <v>19000052</v>
      </c>
      <c r="B819" s="517" t="s">
        <v>3712</v>
      </c>
      <c r="C819" s="466" t="s">
        <v>2344</v>
      </c>
      <c r="D819" s="467" t="s">
        <v>1541</v>
      </c>
      <c r="E819" s="705" t="s">
        <v>930</v>
      </c>
      <c r="F819" s="466"/>
      <c r="G819" s="467"/>
      <c r="H819" s="468" t="s">
        <v>2937</v>
      </c>
      <c r="I819" s="468" t="s">
        <v>2937</v>
      </c>
      <c r="J819" s="468" t="s">
        <v>2937</v>
      </c>
      <c r="K819" s="468" t="s">
        <v>1541</v>
      </c>
      <c r="L819" s="468" t="s">
        <v>2938</v>
      </c>
      <c r="M819" s="468" t="s">
        <v>2938</v>
      </c>
      <c r="N819" s="468" t="s">
        <v>2937</v>
      </c>
      <c r="O819" s="500"/>
      <c r="P819" s="379">
        <v>0</v>
      </c>
      <c r="Q819" s="379">
        <v>0</v>
      </c>
      <c r="R819" s="379">
        <v>0</v>
      </c>
      <c r="S819" s="379">
        <v>0</v>
      </c>
      <c r="T819" s="379">
        <v>0</v>
      </c>
      <c r="U819" s="379">
        <v>0</v>
      </c>
      <c r="V819" s="379">
        <v>0</v>
      </c>
      <c r="W819" s="379">
        <v>0</v>
      </c>
      <c r="X819" s="379">
        <v>0</v>
      </c>
      <c r="Y819" s="379">
        <v>0</v>
      </c>
      <c r="Z819" s="379">
        <v>2735577.85</v>
      </c>
      <c r="AA819" s="379">
        <v>4574167.63</v>
      </c>
      <c r="AB819" s="379">
        <v>0</v>
      </c>
      <c r="AC819" s="379"/>
      <c r="AD819" s="379"/>
      <c r="AE819" s="379">
        <v>609145.45666666667</v>
      </c>
      <c r="AF819" s="481"/>
      <c r="AG819" s="482"/>
      <c r="AH819" s="471"/>
      <c r="AI819" s="471"/>
      <c r="AJ819" s="471"/>
      <c r="AK819" s="472">
        <v>609145.45666666667</v>
      </c>
      <c r="AL819" s="471">
        <v>609145.45666666667</v>
      </c>
      <c r="AM819" s="473"/>
      <c r="AN819" s="471"/>
      <c r="AO819" s="474">
        <v>0</v>
      </c>
      <c r="AP819" s="471"/>
      <c r="AQ819" s="476">
        <v>0</v>
      </c>
      <c r="AR819" s="471"/>
      <c r="AS819" s="471"/>
      <c r="AT819" s="471"/>
      <c r="AU819" s="471">
        <v>0</v>
      </c>
      <c r="AV819" s="477">
        <v>0</v>
      </c>
      <c r="AW819" s="471"/>
      <c r="AX819" s="471"/>
      <c r="AY819" s="473">
        <v>0</v>
      </c>
      <c r="AZ819" s="478" t="s">
        <v>2919</v>
      </c>
      <c r="BA819" s="479">
        <v>0</v>
      </c>
      <c r="BC819" s="468" t="s">
        <v>2937</v>
      </c>
      <c r="BD819" s="468" t="s">
        <v>2937</v>
      </c>
      <c r="BE819" s="468" t="s">
        <v>2937</v>
      </c>
      <c r="BF819" s="468" t="s">
        <v>1541</v>
      </c>
      <c r="BG819" s="468" t="s">
        <v>2938</v>
      </c>
      <c r="BH819" s="468" t="s">
        <v>2938</v>
      </c>
      <c r="BI819" s="468" t="s">
        <v>2937</v>
      </c>
      <c r="BK819" s="468" t="b">
        <v>1</v>
      </c>
      <c r="BL819" s="468" t="b">
        <v>1</v>
      </c>
      <c r="BM819" s="468" t="b">
        <v>1</v>
      </c>
      <c r="BN819" s="468" t="b">
        <v>1</v>
      </c>
      <c r="BO819" s="468" t="b">
        <v>1</v>
      </c>
      <c r="BP819" s="468" t="b">
        <v>1</v>
      </c>
      <c r="BQ819" s="468" t="b">
        <v>1</v>
      </c>
      <c r="BS819" s="466"/>
    </row>
    <row r="820" spans="1:71" s="480" customFormat="1" ht="12" customHeight="1" x14ac:dyDescent="0.2">
      <c r="A820" s="496">
        <v>19000081</v>
      </c>
      <c r="B820" s="497" t="s">
        <v>3713</v>
      </c>
      <c r="C820" s="466" t="s">
        <v>2345</v>
      </c>
      <c r="D820" s="467" t="s">
        <v>1541</v>
      </c>
      <c r="E820" s="705"/>
      <c r="F820" s="466"/>
      <c r="G820" s="467"/>
      <c r="H820" s="468" t="s">
        <v>2937</v>
      </c>
      <c r="I820" s="468" t="s">
        <v>2937</v>
      </c>
      <c r="J820" s="468" t="s">
        <v>2937</v>
      </c>
      <c r="K820" s="468" t="s">
        <v>1541</v>
      </c>
      <c r="L820" s="468" t="s">
        <v>2938</v>
      </c>
      <c r="M820" s="468" t="s">
        <v>2938</v>
      </c>
      <c r="N820" s="468" t="s">
        <v>2937</v>
      </c>
      <c r="O820" s="469"/>
      <c r="P820" s="379">
        <v>7978078.1699999999</v>
      </c>
      <c r="Q820" s="379">
        <v>9202039.5500000007</v>
      </c>
      <c r="R820" s="379">
        <v>9793609.2200000007</v>
      </c>
      <c r="S820" s="379">
        <v>8596856.1799999997</v>
      </c>
      <c r="T820" s="379">
        <v>8594555.2899999991</v>
      </c>
      <c r="U820" s="379">
        <v>6839006.2000000002</v>
      </c>
      <c r="V820" s="379">
        <v>6676466.96</v>
      </c>
      <c r="W820" s="379">
        <v>6319493.04</v>
      </c>
      <c r="X820" s="379">
        <v>4871495.5999999996</v>
      </c>
      <c r="Y820" s="379">
        <v>3426883.59</v>
      </c>
      <c r="Z820" s="379">
        <v>7659888.9199999999</v>
      </c>
      <c r="AA820" s="379">
        <v>8710864.2200000007</v>
      </c>
      <c r="AB820" s="379">
        <v>4788944.13</v>
      </c>
      <c r="AC820" s="379"/>
      <c r="AD820" s="379"/>
      <c r="AE820" s="379">
        <v>7256222.493333335</v>
      </c>
      <c r="AF820" s="481"/>
      <c r="AG820" s="482"/>
      <c r="AH820" s="471"/>
      <c r="AI820" s="471"/>
      <c r="AJ820" s="471"/>
      <c r="AK820" s="472">
        <v>7256222.493333335</v>
      </c>
      <c r="AL820" s="471">
        <v>7256222.493333335</v>
      </c>
      <c r="AM820" s="473"/>
      <c r="AN820" s="471"/>
      <c r="AO820" s="474">
        <v>0</v>
      </c>
      <c r="AP820" s="475"/>
      <c r="AQ820" s="476">
        <v>4788944.13</v>
      </c>
      <c r="AR820" s="471"/>
      <c r="AS820" s="471"/>
      <c r="AT820" s="471"/>
      <c r="AU820" s="471">
        <v>4788944.13</v>
      </c>
      <c r="AV820" s="477">
        <v>4788944.13</v>
      </c>
      <c r="AW820" s="471"/>
      <c r="AX820" s="471"/>
      <c r="AY820" s="473">
        <v>0</v>
      </c>
      <c r="AZ820" s="478" t="s">
        <v>2919</v>
      </c>
      <c r="BA820" s="479">
        <v>0</v>
      </c>
      <c r="BC820" s="468" t="s">
        <v>2937</v>
      </c>
      <c r="BD820" s="468" t="s">
        <v>2937</v>
      </c>
      <c r="BE820" s="468" t="s">
        <v>2937</v>
      </c>
      <c r="BF820" s="468" t="s">
        <v>1541</v>
      </c>
      <c r="BG820" s="468" t="s">
        <v>2938</v>
      </c>
      <c r="BH820" s="468" t="s">
        <v>2938</v>
      </c>
      <c r="BI820" s="468" t="s">
        <v>2937</v>
      </c>
      <c r="BK820" s="468" t="b">
        <v>1</v>
      </c>
      <c r="BL820" s="468" t="b">
        <v>1</v>
      </c>
      <c r="BM820" s="468" t="b">
        <v>1</v>
      </c>
      <c r="BN820" s="468" t="b">
        <v>1</v>
      </c>
      <c r="BO820" s="468" t="b">
        <v>1</v>
      </c>
      <c r="BP820" s="468" t="b">
        <v>1</v>
      </c>
      <c r="BQ820" s="468" t="b">
        <v>1</v>
      </c>
      <c r="BS820" s="466"/>
    </row>
    <row r="821" spans="1:71" s="480" customFormat="1" ht="12" customHeight="1" x14ac:dyDescent="0.2">
      <c r="A821" s="496">
        <v>19000091</v>
      </c>
      <c r="B821" s="497" t="s">
        <v>3714</v>
      </c>
      <c r="C821" s="466" t="s">
        <v>2346</v>
      </c>
      <c r="D821" s="467" t="s">
        <v>1541</v>
      </c>
      <c r="E821" s="705"/>
      <c r="F821" s="466"/>
      <c r="G821" s="467"/>
      <c r="H821" s="468" t="s">
        <v>2937</v>
      </c>
      <c r="I821" s="468" t="s">
        <v>2937</v>
      </c>
      <c r="J821" s="468" t="s">
        <v>2937</v>
      </c>
      <c r="K821" s="468" t="s">
        <v>1541</v>
      </c>
      <c r="L821" s="468" t="s">
        <v>2938</v>
      </c>
      <c r="M821" s="468" t="s">
        <v>2938</v>
      </c>
      <c r="N821" s="468" t="s">
        <v>2937</v>
      </c>
      <c r="O821" s="469"/>
      <c r="P821" s="379">
        <v>2322388.91</v>
      </c>
      <c r="Q821" s="379">
        <v>2103592.9500000002</v>
      </c>
      <c r="R821" s="379">
        <v>1894906.3</v>
      </c>
      <c r="S821" s="379">
        <v>1443899.32</v>
      </c>
      <c r="T821" s="379">
        <v>1451769</v>
      </c>
      <c r="U821" s="379">
        <v>1515962.27</v>
      </c>
      <c r="V821" s="379">
        <v>1438294.26</v>
      </c>
      <c r="W821" s="379">
        <v>1438765.74</v>
      </c>
      <c r="X821" s="379">
        <v>1387087.84</v>
      </c>
      <c r="Y821" s="379">
        <v>1179472.76</v>
      </c>
      <c r="Z821" s="379">
        <v>737440.39</v>
      </c>
      <c r="AA821" s="379">
        <v>768677.45</v>
      </c>
      <c r="AB821" s="379">
        <v>940702.65</v>
      </c>
      <c r="AC821" s="379"/>
      <c r="AD821" s="379"/>
      <c r="AE821" s="379">
        <v>1415951.1716666666</v>
      </c>
      <c r="AF821" s="481"/>
      <c r="AG821" s="482"/>
      <c r="AH821" s="471"/>
      <c r="AI821" s="471"/>
      <c r="AJ821" s="471"/>
      <c r="AK821" s="472">
        <v>1415951.1716666666</v>
      </c>
      <c r="AL821" s="471">
        <v>1415951.1716666666</v>
      </c>
      <c r="AM821" s="473"/>
      <c r="AN821" s="471"/>
      <c r="AO821" s="474">
        <v>0</v>
      </c>
      <c r="AP821" s="475"/>
      <c r="AQ821" s="476">
        <v>940702.65</v>
      </c>
      <c r="AR821" s="471"/>
      <c r="AS821" s="471"/>
      <c r="AT821" s="471"/>
      <c r="AU821" s="471">
        <v>940702.65</v>
      </c>
      <c r="AV821" s="477">
        <v>940702.65</v>
      </c>
      <c r="AW821" s="471"/>
      <c r="AX821" s="471"/>
      <c r="AY821" s="473">
        <v>0</v>
      </c>
      <c r="AZ821" s="478" t="s">
        <v>2919</v>
      </c>
      <c r="BA821" s="479">
        <v>0</v>
      </c>
      <c r="BC821" s="468" t="s">
        <v>2937</v>
      </c>
      <c r="BD821" s="468" t="s">
        <v>2937</v>
      </c>
      <c r="BE821" s="468" t="s">
        <v>2937</v>
      </c>
      <c r="BF821" s="468" t="s">
        <v>1541</v>
      </c>
      <c r="BG821" s="468" t="s">
        <v>2938</v>
      </c>
      <c r="BH821" s="468" t="s">
        <v>2938</v>
      </c>
      <c r="BI821" s="468" t="s">
        <v>2937</v>
      </c>
      <c r="BK821" s="468" t="b">
        <v>1</v>
      </c>
      <c r="BL821" s="468" t="b">
        <v>1</v>
      </c>
      <c r="BM821" s="468" t="b">
        <v>1</v>
      </c>
      <c r="BN821" s="468" t="b">
        <v>1</v>
      </c>
      <c r="BO821" s="468" t="b">
        <v>1</v>
      </c>
      <c r="BP821" s="468" t="b">
        <v>1</v>
      </c>
      <c r="BQ821" s="468" t="b">
        <v>1</v>
      </c>
      <c r="BS821" s="466"/>
    </row>
    <row r="822" spans="1:71" s="480" customFormat="1" ht="12" customHeight="1" x14ac:dyDescent="0.2">
      <c r="A822" s="496">
        <v>19000093</v>
      </c>
      <c r="B822" s="497" t="s">
        <v>3715</v>
      </c>
      <c r="C822" s="466" t="s">
        <v>2347</v>
      </c>
      <c r="D822" s="467" t="s">
        <v>1542</v>
      </c>
      <c r="E822" s="705"/>
      <c r="F822" s="466"/>
      <c r="G822" s="467"/>
      <c r="H822" s="468" t="s">
        <v>2937</v>
      </c>
      <c r="I822" s="468" t="s">
        <v>2937</v>
      </c>
      <c r="J822" s="468" t="s">
        <v>2937</v>
      </c>
      <c r="K822" s="468" t="s">
        <v>2937</v>
      </c>
      <c r="L822" s="468" t="s">
        <v>1542</v>
      </c>
      <c r="M822" s="468" t="s">
        <v>2938</v>
      </c>
      <c r="N822" s="468" t="s">
        <v>1542</v>
      </c>
      <c r="O822" s="469"/>
      <c r="P822" s="379">
        <v>4607007.9400000004</v>
      </c>
      <c r="Q822" s="379">
        <v>4763038.4400000004</v>
      </c>
      <c r="R822" s="379">
        <v>4910322.3600000003</v>
      </c>
      <c r="S822" s="379">
        <v>5037514.12</v>
      </c>
      <c r="T822" s="379">
        <v>5030283.42</v>
      </c>
      <c r="U822" s="379">
        <v>5034364.03</v>
      </c>
      <c r="V822" s="379">
        <v>5027835.24</v>
      </c>
      <c r="W822" s="379">
        <v>4846282.41</v>
      </c>
      <c r="X822" s="379">
        <v>4624735.66</v>
      </c>
      <c r="Y822" s="379">
        <v>4658725.25</v>
      </c>
      <c r="Z822" s="379">
        <v>4719327.84</v>
      </c>
      <c r="AA822" s="379">
        <v>4776418.5199999996</v>
      </c>
      <c r="AB822" s="379">
        <v>4652378.82</v>
      </c>
      <c r="AC822" s="379"/>
      <c r="AD822" s="379"/>
      <c r="AE822" s="379">
        <v>4838211.7225000011</v>
      </c>
      <c r="AF822" s="481"/>
      <c r="AG822" s="482"/>
      <c r="AH822" s="471"/>
      <c r="AI822" s="471"/>
      <c r="AJ822" s="471"/>
      <c r="AK822" s="472"/>
      <c r="AL822" s="471">
        <v>0</v>
      </c>
      <c r="AM822" s="473">
        <v>4838211.7225000011</v>
      </c>
      <c r="AN822" s="471"/>
      <c r="AO822" s="474">
        <v>4838211.7225000011</v>
      </c>
      <c r="AP822" s="475"/>
      <c r="AQ822" s="476">
        <v>4652378.82</v>
      </c>
      <c r="AR822" s="471"/>
      <c r="AS822" s="471"/>
      <c r="AT822" s="471"/>
      <c r="AU822" s="471"/>
      <c r="AV822" s="477">
        <v>0</v>
      </c>
      <c r="AW822" s="471">
        <v>4652378.82</v>
      </c>
      <c r="AX822" s="471"/>
      <c r="AY822" s="473">
        <v>4652378.82</v>
      </c>
      <c r="AZ822" s="478"/>
      <c r="BA822" s="479">
        <v>0</v>
      </c>
      <c r="BC822" s="468" t="s">
        <v>2937</v>
      </c>
      <c r="BD822" s="468" t="s">
        <v>2937</v>
      </c>
      <c r="BE822" s="468" t="s">
        <v>2937</v>
      </c>
      <c r="BF822" s="468" t="s">
        <v>2937</v>
      </c>
      <c r="BG822" s="468" t="s">
        <v>1542</v>
      </c>
      <c r="BH822" s="468" t="s">
        <v>2938</v>
      </c>
      <c r="BI822" s="468" t="s">
        <v>1542</v>
      </c>
      <c r="BK822" s="468" t="b">
        <v>1</v>
      </c>
      <c r="BL822" s="468" t="b">
        <v>1</v>
      </c>
      <c r="BM822" s="468" t="b">
        <v>1</v>
      </c>
      <c r="BN822" s="468" t="b">
        <v>1</v>
      </c>
      <c r="BO822" s="468" t="b">
        <v>1</v>
      </c>
      <c r="BP822" s="468" t="b">
        <v>1</v>
      </c>
      <c r="BQ822" s="468" t="b">
        <v>1</v>
      </c>
      <c r="BS822" s="466"/>
    </row>
    <row r="823" spans="1:71" s="480" customFormat="1" ht="12" customHeight="1" x14ac:dyDescent="0.2">
      <c r="A823" s="496">
        <v>19000103</v>
      </c>
      <c r="B823" s="497" t="s">
        <v>3716</v>
      </c>
      <c r="C823" s="466" t="s">
        <v>2348</v>
      </c>
      <c r="D823" s="467" t="s">
        <v>1542</v>
      </c>
      <c r="E823" s="705"/>
      <c r="F823" s="466"/>
      <c r="G823" s="467"/>
      <c r="H823" s="468" t="s">
        <v>2937</v>
      </c>
      <c r="I823" s="468" t="s">
        <v>2937</v>
      </c>
      <c r="J823" s="468" t="s">
        <v>2937</v>
      </c>
      <c r="K823" s="468" t="s">
        <v>2937</v>
      </c>
      <c r="L823" s="468" t="s">
        <v>1542</v>
      </c>
      <c r="M823" s="468" t="s">
        <v>2938</v>
      </c>
      <c r="N823" s="468" t="s">
        <v>1542</v>
      </c>
      <c r="O823" s="469"/>
      <c r="P823" s="379">
        <v>933622.53</v>
      </c>
      <c r="Q823" s="379">
        <v>945182.85</v>
      </c>
      <c r="R823" s="379">
        <v>953444.62</v>
      </c>
      <c r="S823" s="379">
        <v>912974.29</v>
      </c>
      <c r="T823" s="379">
        <v>1087288.51</v>
      </c>
      <c r="U823" s="379">
        <v>1031234.94</v>
      </c>
      <c r="V823" s="379">
        <v>1032551.23</v>
      </c>
      <c r="W823" s="379">
        <v>1022737.01</v>
      </c>
      <c r="X823" s="379">
        <v>1030058.06</v>
      </c>
      <c r="Y823" s="379">
        <v>1027370.24</v>
      </c>
      <c r="Z823" s="379">
        <v>1043667.71</v>
      </c>
      <c r="AA823" s="379">
        <v>1066373.54</v>
      </c>
      <c r="AB823" s="379">
        <v>1073773.52</v>
      </c>
      <c r="AC823" s="379"/>
      <c r="AD823" s="379"/>
      <c r="AE823" s="379">
        <v>1013048.4187500001</v>
      </c>
      <c r="AF823" s="481"/>
      <c r="AG823" s="482"/>
      <c r="AH823" s="471"/>
      <c r="AI823" s="471"/>
      <c r="AJ823" s="471"/>
      <c r="AK823" s="472"/>
      <c r="AL823" s="471">
        <v>0</v>
      </c>
      <c r="AM823" s="473">
        <v>1013048.4187500001</v>
      </c>
      <c r="AN823" s="471"/>
      <c r="AO823" s="474">
        <v>1013048.4187500001</v>
      </c>
      <c r="AP823" s="475"/>
      <c r="AQ823" s="476">
        <v>1073773.52</v>
      </c>
      <c r="AR823" s="471"/>
      <c r="AS823" s="471"/>
      <c r="AT823" s="471"/>
      <c r="AU823" s="471"/>
      <c r="AV823" s="477">
        <v>0</v>
      </c>
      <c r="AW823" s="471">
        <v>1073773.52</v>
      </c>
      <c r="AX823" s="471"/>
      <c r="AY823" s="473">
        <v>1073773.52</v>
      </c>
      <c r="AZ823" s="478"/>
      <c r="BA823" s="479">
        <v>0</v>
      </c>
      <c r="BC823" s="468" t="s">
        <v>2937</v>
      </c>
      <c r="BD823" s="468" t="s">
        <v>2937</v>
      </c>
      <c r="BE823" s="468" t="s">
        <v>2937</v>
      </c>
      <c r="BF823" s="468" t="s">
        <v>2937</v>
      </c>
      <c r="BG823" s="468" t="s">
        <v>1542</v>
      </c>
      <c r="BH823" s="468" t="s">
        <v>2938</v>
      </c>
      <c r="BI823" s="468" t="s">
        <v>1542</v>
      </c>
      <c r="BK823" s="468" t="b">
        <v>1</v>
      </c>
      <c r="BL823" s="468" t="b">
        <v>1</v>
      </c>
      <c r="BM823" s="468" t="b">
        <v>1</v>
      </c>
      <c r="BN823" s="468" t="b">
        <v>1</v>
      </c>
      <c r="BO823" s="468" t="b">
        <v>1</v>
      </c>
      <c r="BP823" s="468" t="b">
        <v>1</v>
      </c>
      <c r="BQ823" s="468" t="b">
        <v>1</v>
      </c>
      <c r="BS823" s="466"/>
    </row>
    <row r="824" spans="1:71" s="480" customFormat="1" ht="12" customHeight="1" x14ac:dyDescent="0.2">
      <c r="A824" s="496">
        <v>19000111</v>
      </c>
      <c r="B824" s="497" t="s">
        <v>3717</v>
      </c>
      <c r="C824" s="466" t="s">
        <v>2349</v>
      </c>
      <c r="D824" s="467" t="s">
        <v>1542</v>
      </c>
      <c r="E824" s="705"/>
      <c r="F824" s="466"/>
      <c r="G824" s="467"/>
      <c r="H824" s="468" t="s">
        <v>2937</v>
      </c>
      <c r="I824" s="468" t="s">
        <v>2937</v>
      </c>
      <c r="J824" s="468" t="s">
        <v>2937</v>
      </c>
      <c r="K824" s="468" t="s">
        <v>2937</v>
      </c>
      <c r="L824" s="468" t="s">
        <v>1542</v>
      </c>
      <c r="M824" s="468" t="s">
        <v>2938</v>
      </c>
      <c r="N824" s="468" t="s">
        <v>1542</v>
      </c>
      <c r="O824" s="469"/>
      <c r="P824" s="379">
        <v>830042.6</v>
      </c>
      <c r="Q824" s="379">
        <v>816624.53</v>
      </c>
      <c r="R824" s="379">
        <v>803309.69</v>
      </c>
      <c r="S824" s="379">
        <v>789944.18</v>
      </c>
      <c r="T824" s="379">
        <v>776625.07</v>
      </c>
      <c r="U824" s="379">
        <v>763259.56</v>
      </c>
      <c r="V824" s="379">
        <v>749894.05</v>
      </c>
      <c r="W824" s="379">
        <v>743889.62</v>
      </c>
      <c r="X824" s="379">
        <v>745362.13</v>
      </c>
      <c r="Y824" s="379">
        <v>732539.34</v>
      </c>
      <c r="Z824" s="379">
        <v>719173.83</v>
      </c>
      <c r="AA824" s="379">
        <v>709534.42</v>
      </c>
      <c r="AB824" s="379">
        <v>696327.13</v>
      </c>
      <c r="AC824" s="379"/>
      <c r="AD824" s="379"/>
      <c r="AE824" s="379">
        <v>759445.10708333331</v>
      </c>
      <c r="AF824" s="481"/>
      <c r="AG824" s="482"/>
      <c r="AH824" s="471"/>
      <c r="AI824" s="471"/>
      <c r="AJ824" s="471"/>
      <c r="AK824" s="472"/>
      <c r="AL824" s="471">
        <v>0</v>
      </c>
      <c r="AM824" s="473">
        <v>759445.10708333331</v>
      </c>
      <c r="AN824" s="471"/>
      <c r="AO824" s="474">
        <v>759445.10708333331</v>
      </c>
      <c r="AP824" s="475"/>
      <c r="AQ824" s="476">
        <v>696327.13</v>
      </c>
      <c r="AR824" s="471"/>
      <c r="AS824" s="471"/>
      <c r="AT824" s="471"/>
      <c r="AU824" s="471"/>
      <c r="AV824" s="477">
        <v>0</v>
      </c>
      <c r="AW824" s="471">
        <v>696327.13</v>
      </c>
      <c r="AX824" s="471"/>
      <c r="AY824" s="473">
        <v>696327.13</v>
      </c>
      <c r="AZ824" s="478"/>
      <c r="BA824" s="479">
        <v>0</v>
      </c>
      <c r="BC824" s="468" t="s">
        <v>2937</v>
      </c>
      <c r="BD824" s="468" t="s">
        <v>2937</v>
      </c>
      <c r="BE824" s="468" t="s">
        <v>2937</v>
      </c>
      <c r="BF824" s="468" t="s">
        <v>2937</v>
      </c>
      <c r="BG824" s="468" t="s">
        <v>1542</v>
      </c>
      <c r="BH824" s="468" t="s">
        <v>2938</v>
      </c>
      <c r="BI824" s="468" t="s">
        <v>1542</v>
      </c>
      <c r="BK824" s="468" t="b">
        <v>1</v>
      </c>
      <c r="BL824" s="468" t="b">
        <v>1</v>
      </c>
      <c r="BM824" s="468" t="b">
        <v>1</v>
      </c>
      <c r="BN824" s="468" t="b">
        <v>1</v>
      </c>
      <c r="BO824" s="468" t="b">
        <v>1</v>
      </c>
      <c r="BP824" s="468" t="b">
        <v>1</v>
      </c>
      <c r="BQ824" s="468" t="b">
        <v>1</v>
      </c>
      <c r="BS824" s="466"/>
    </row>
    <row r="825" spans="1:71" s="480" customFormat="1" ht="12" customHeight="1" x14ac:dyDescent="0.2">
      <c r="A825" s="496">
        <v>19000112</v>
      </c>
      <c r="B825" s="497" t="s">
        <v>3718</v>
      </c>
      <c r="C825" s="466" t="s">
        <v>2350</v>
      </c>
      <c r="D825" s="467" t="s">
        <v>1540</v>
      </c>
      <c r="E825" s="705"/>
      <c r="F825" s="466"/>
      <c r="G825" s="467"/>
      <c r="H825" s="468" t="s">
        <v>2937</v>
      </c>
      <c r="I825" s="468" t="s">
        <v>2937</v>
      </c>
      <c r="J825" s="468" t="s">
        <v>1540</v>
      </c>
      <c r="K825" s="468" t="s">
        <v>2937</v>
      </c>
      <c r="L825" s="468" t="s">
        <v>2938</v>
      </c>
      <c r="M825" s="468" t="s">
        <v>2938</v>
      </c>
      <c r="N825" s="468" t="s">
        <v>2937</v>
      </c>
      <c r="O825" s="469"/>
      <c r="P825" s="379">
        <v>9445.99</v>
      </c>
      <c r="Q825" s="379">
        <v>8816.26</v>
      </c>
      <c r="R825" s="379">
        <v>8186.54</v>
      </c>
      <c r="S825" s="379">
        <v>7556.81</v>
      </c>
      <c r="T825" s="379">
        <v>6927.08</v>
      </c>
      <c r="U825" s="379">
        <v>6297.35</v>
      </c>
      <c r="V825" s="379">
        <v>-1862282.37</v>
      </c>
      <c r="W825" s="379">
        <v>16587.900000000001</v>
      </c>
      <c r="X825" s="379">
        <v>4408.17</v>
      </c>
      <c r="Y825" s="379">
        <v>3778.48</v>
      </c>
      <c r="Z825" s="379">
        <v>3778.48</v>
      </c>
      <c r="AA825" s="379">
        <v>3778.48</v>
      </c>
      <c r="AB825" s="379">
        <v>3778.39</v>
      </c>
      <c r="AC825" s="379"/>
      <c r="AD825" s="379"/>
      <c r="AE825" s="379">
        <v>-148796.21916666671</v>
      </c>
      <c r="AF825" s="481"/>
      <c r="AG825" s="482" t="s">
        <v>2351</v>
      </c>
      <c r="AH825" s="471"/>
      <c r="AI825" s="471"/>
      <c r="AJ825" s="471">
        <v>-148796.21916666671</v>
      </c>
      <c r="AK825" s="472"/>
      <c r="AL825" s="471">
        <v>-148796.21916666671</v>
      </c>
      <c r="AM825" s="473"/>
      <c r="AN825" s="471"/>
      <c r="AO825" s="474">
        <v>0</v>
      </c>
      <c r="AP825" s="475"/>
      <c r="AQ825" s="476">
        <v>3778.39</v>
      </c>
      <c r="AR825" s="471"/>
      <c r="AS825" s="471"/>
      <c r="AT825" s="471">
        <v>3778.39</v>
      </c>
      <c r="AU825" s="471"/>
      <c r="AV825" s="477">
        <v>3778.39</v>
      </c>
      <c r="AW825" s="471"/>
      <c r="AX825" s="471"/>
      <c r="AY825" s="473">
        <v>0</v>
      </c>
      <c r="AZ825" s="478"/>
      <c r="BA825" s="479">
        <v>0</v>
      </c>
      <c r="BC825" s="468" t="s">
        <v>2937</v>
      </c>
      <c r="BD825" s="468" t="s">
        <v>2937</v>
      </c>
      <c r="BE825" s="468" t="s">
        <v>1540</v>
      </c>
      <c r="BF825" s="468" t="s">
        <v>2937</v>
      </c>
      <c r="BG825" s="468" t="s">
        <v>2938</v>
      </c>
      <c r="BH825" s="468" t="s">
        <v>2938</v>
      </c>
      <c r="BI825" s="468" t="s">
        <v>2937</v>
      </c>
      <c r="BK825" s="468" t="b">
        <v>1</v>
      </c>
      <c r="BL825" s="468" t="b">
        <v>1</v>
      </c>
      <c r="BM825" s="468" t="b">
        <v>1</v>
      </c>
      <c r="BN825" s="468" t="b">
        <v>1</v>
      </c>
      <c r="BO825" s="468" t="b">
        <v>1</v>
      </c>
      <c r="BP825" s="468" t="b">
        <v>1</v>
      </c>
      <c r="BQ825" s="468" t="b">
        <v>1</v>
      </c>
      <c r="BS825" s="466"/>
    </row>
    <row r="826" spans="1:71" s="480" customFormat="1" ht="12" customHeight="1" x14ac:dyDescent="0.25">
      <c r="A826" s="498">
        <v>19000113</v>
      </c>
      <c r="B826" s="499"/>
      <c r="C826" s="746" t="s">
        <v>2352</v>
      </c>
      <c r="D826" s="484" t="s">
        <v>2941</v>
      </c>
      <c r="E826" s="730"/>
      <c r="F826" s="501">
        <v>43221</v>
      </c>
      <c r="G826" s="484"/>
      <c r="H826" s="486" t="s">
        <v>2937</v>
      </c>
      <c r="I826" s="486" t="s">
        <v>1539</v>
      </c>
      <c r="J826" s="486" t="s">
        <v>1540</v>
      </c>
      <c r="K826" s="486" t="s">
        <v>2937</v>
      </c>
      <c r="L826" s="486" t="s">
        <v>2938</v>
      </c>
      <c r="M826" s="486" t="s">
        <v>2938</v>
      </c>
      <c r="N826" s="486" t="s">
        <v>2937</v>
      </c>
      <c r="O826" s="487"/>
      <c r="P826" s="381"/>
      <c r="Q826" s="381"/>
      <c r="R826" s="381"/>
      <c r="S826" s="381"/>
      <c r="T826" s="381"/>
      <c r="U826" s="381">
        <v>30412.14</v>
      </c>
      <c r="V826" s="381">
        <v>11826.94</v>
      </c>
      <c r="W826" s="381">
        <v>128406.74</v>
      </c>
      <c r="X826" s="381">
        <v>15206.07</v>
      </c>
      <c r="Y826" s="381">
        <v>253434.38</v>
      </c>
      <c r="Z826" s="381">
        <v>217953.55</v>
      </c>
      <c r="AA826" s="381">
        <v>216263.99</v>
      </c>
      <c r="AB826" s="381">
        <v>214574.43</v>
      </c>
      <c r="AC826" s="381"/>
      <c r="AD826" s="381"/>
      <c r="AE826" s="381">
        <v>81732.585416666669</v>
      </c>
      <c r="AF826" s="542" t="s">
        <v>2353</v>
      </c>
      <c r="AG826" s="488" t="s">
        <v>2354</v>
      </c>
      <c r="AH826" s="490"/>
      <c r="AI826" s="490">
        <v>54098.798287291669</v>
      </c>
      <c r="AJ826" s="490">
        <v>27633.787129375003</v>
      </c>
      <c r="AK826" s="491"/>
      <c r="AL826" s="490">
        <v>81732.585416666669</v>
      </c>
      <c r="AM826" s="492"/>
      <c r="AN826" s="490"/>
      <c r="AO826" s="493">
        <v>0</v>
      </c>
      <c r="AP826" s="490"/>
      <c r="AQ826" s="494">
        <v>214574.43</v>
      </c>
      <c r="AR826" s="490"/>
      <c r="AS826" s="490">
        <v>142026.815217</v>
      </c>
      <c r="AT826" s="490">
        <v>72547.614782999997</v>
      </c>
      <c r="AU826" s="490"/>
      <c r="AV826" s="495">
        <v>214574.43</v>
      </c>
      <c r="AW826" s="490"/>
      <c r="AX826" s="490"/>
      <c r="AY826" s="492">
        <v>0</v>
      </c>
      <c r="AZ826" s="731"/>
      <c r="BA826" s="479">
        <v>0</v>
      </c>
      <c r="BC826" s="486" t="s">
        <v>2937</v>
      </c>
      <c r="BD826" s="486" t="s">
        <v>1539</v>
      </c>
      <c r="BE826" s="486" t="s">
        <v>1540</v>
      </c>
      <c r="BF826" s="468" t="s">
        <v>2937</v>
      </c>
      <c r="BG826" s="468" t="s">
        <v>2938</v>
      </c>
      <c r="BH826" s="468" t="s">
        <v>2938</v>
      </c>
      <c r="BI826" s="468" t="s">
        <v>2937</v>
      </c>
      <c r="BK826" s="468" t="b">
        <v>1</v>
      </c>
      <c r="BL826" s="468" t="b">
        <v>1</v>
      </c>
      <c r="BM826" s="468" t="b">
        <v>1</v>
      </c>
      <c r="BN826" s="468" t="b">
        <v>1</v>
      </c>
      <c r="BO826" s="468" t="b">
        <v>1</v>
      </c>
      <c r="BP826" s="468" t="b">
        <v>1</v>
      </c>
      <c r="BQ826" s="468" t="b">
        <v>1</v>
      </c>
      <c r="BS826" s="466"/>
    </row>
    <row r="827" spans="1:71" s="480" customFormat="1" ht="12" customHeight="1" x14ac:dyDescent="0.2">
      <c r="A827" s="496">
        <v>19000122</v>
      </c>
      <c r="B827" s="497" t="s">
        <v>3719</v>
      </c>
      <c r="C827" s="466" t="s">
        <v>2355</v>
      </c>
      <c r="D827" s="467" t="s">
        <v>1542</v>
      </c>
      <c r="E827" s="705"/>
      <c r="F827" s="466"/>
      <c r="G827" s="467"/>
      <c r="H827" s="468" t="s">
        <v>2937</v>
      </c>
      <c r="I827" s="468" t="s">
        <v>2937</v>
      </c>
      <c r="J827" s="468" t="s">
        <v>2937</v>
      </c>
      <c r="K827" s="468" t="s">
        <v>2937</v>
      </c>
      <c r="L827" s="468" t="s">
        <v>1542</v>
      </c>
      <c r="M827" s="468" t="s">
        <v>2938</v>
      </c>
      <c r="N827" s="468" t="s">
        <v>1542</v>
      </c>
      <c r="O827" s="469"/>
      <c r="P827" s="379">
        <v>-120144.27</v>
      </c>
      <c r="Q827" s="379">
        <v>-118108.91</v>
      </c>
      <c r="R827" s="379">
        <v>-116073.55</v>
      </c>
      <c r="S827" s="379">
        <v>-114038.18</v>
      </c>
      <c r="T827" s="379">
        <v>-112002.82</v>
      </c>
      <c r="U827" s="379">
        <v>-109967.46</v>
      </c>
      <c r="V827" s="379">
        <v>-107932.1</v>
      </c>
      <c r="W827" s="379">
        <v>-105896.74</v>
      </c>
      <c r="X827" s="379">
        <v>-103861.37</v>
      </c>
      <c r="Y827" s="379">
        <v>-101826.01</v>
      </c>
      <c r="Z827" s="379">
        <v>-99790.65</v>
      </c>
      <c r="AA827" s="379">
        <v>-97755.29</v>
      </c>
      <c r="AB827" s="379">
        <v>-95962.82</v>
      </c>
      <c r="AC827" s="379"/>
      <c r="AD827" s="379"/>
      <c r="AE827" s="379">
        <v>-107942.21875</v>
      </c>
      <c r="AF827" s="481"/>
      <c r="AG827" s="482"/>
      <c r="AH827" s="471"/>
      <c r="AI827" s="471"/>
      <c r="AJ827" s="471"/>
      <c r="AK827" s="472"/>
      <c r="AL827" s="471">
        <v>0</v>
      </c>
      <c r="AM827" s="473">
        <v>-107942.21875</v>
      </c>
      <c r="AN827" s="471"/>
      <c r="AO827" s="474">
        <v>-107942.21875</v>
      </c>
      <c r="AP827" s="475"/>
      <c r="AQ827" s="476">
        <v>-95962.82</v>
      </c>
      <c r="AR827" s="471"/>
      <c r="AS827" s="471"/>
      <c r="AT827" s="471"/>
      <c r="AU827" s="471"/>
      <c r="AV827" s="477">
        <v>0</v>
      </c>
      <c r="AW827" s="471">
        <v>-95962.82</v>
      </c>
      <c r="AX827" s="471"/>
      <c r="AY827" s="473">
        <v>-95962.82</v>
      </c>
      <c r="AZ827" s="478"/>
      <c r="BA827" s="479">
        <v>0</v>
      </c>
      <c r="BC827" s="468" t="s">
        <v>2937</v>
      </c>
      <c r="BD827" s="468" t="s">
        <v>2937</v>
      </c>
      <c r="BE827" s="468" t="s">
        <v>2937</v>
      </c>
      <c r="BF827" s="468" t="s">
        <v>2937</v>
      </c>
      <c r="BG827" s="468" t="s">
        <v>1542</v>
      </c>
      <c r="BH827" s="468" t="s">
        <v>2938</v>
      </c>
      <c r="BI827" s="468" t="s">
        <v>1542</v>
      </c>
      <c r="BK827" s="468" t="b">
        <v>1</v>
      </c>
      <c r="BL827" s="468" t="b">
        <v>1</v>
      </c>
      <c r="BM827" s="468" t="b">
        <v>1</v>
      </c>
      <c r="BN827" s="468" t="b">
        <v>1</v>
      </c>
      <c r="BO827" s="468" t="b">
        <v>1</v>
      </c>
      <c r="BP827" s="468" t="b">
        <v>1</v>
      </c>
      <c r="BQ827" s="468" t="b">
        <v>1</v>
      </c>
      <c r="BS827" s="466"/>
    </row>
    <row r="828" spans="1:71" s="480" customFormat="1" ht="12" customHeight="1" x14ac:dyDescent="0.2">
      <c r="A828" s="498">
        <v>19000132</v>
      </c>
      <c r="B828" s="499" t="s">
        <v>3720</v>
      </c>
      <c r="C828" s="483" t="s">
        <v>2356</v>
      </c>
      <c r="D828" s="484" t="s">
        <v>1541</v>
      </c>
      <c r="E828" s="730"/>
      <c r="F828" s="501">
        <v>43070</v>
      </c>
      <c r="G828" s="484"/>
      <c r="H828" s="486" t="s">
        <v>2937</v>
      </c>
      <c r="I828" s="486" t="s">
        <v>2937</v>
      </c>
      <c r="J828" s="486" t="s">
        <v>2937</v>
      </c>
      <c r="K828" s="486" t="s">
        <v>1541</v>
      </c>
      <c r="L828" s="486" t="s">
        <v>2938</v>
      </c>
      <c r="M828" s="486" t="s">
        <v>2938</v>
      </c>
      <c r="N828" s="486" t="s">
        <v>2937</v>
      </c>
      <c r="O828" s="487"/>
      <c r="P828" s="381">
        <v>350919645.93000001</v>
      </c>
      <c r="Q828" s="381">
        <v>350919645.93000001</v>
      </c>
      <c r="R828" s="381">
        <v>350919645.93000001</v>
      </c>
      <c r="S828" s="381">
        <v>348655919.51999998</v>
      </c>
      <c r="T828" s="381">
        <v>347888377.29000002</v>
      </c>
      <c r="U828" s="381">
        <v>347096269.11000001</v>
      </c>
      <c r="V828" s="381">
        <v>346306130.41000003</v>
      </c>
      <c r="W828" s="381">
        <v>345539040.33999997</v>
      </c>
      <c r="X828" s="381">
        <v>344759182.94</v>
      </c>
      <c r="Y828" s="381">
        <v>297229772.77999997</v>
      </c>
      <c r="Z828" s="381">
        <v>296428791.99000001</v>
      </c>
      <c r="AA828" s="381">
        <v>295688522.87</v>
      </c>
      <c r="AB828" s="381">
        <v>341225135.17000002</v>
      </c>
      <c r="AC828" s="381"/>
      <c r="AD828" s="381"/>
      <c r="AE828" s="381">
        <v>334791974.13833332</v>
      </c>
      <c r="AF828" s="488"/>
      <c r="AG828" s="489"/>
      <c r="AH828" s="490"/>
      <c r="AI828" s="490"/>
      <c r="AJ828" s="490"/>
      <c r="AK828" s="491">
        <v>334791974.13833332</v>
      </c>
      <c r="AL828" s="490">
        <v>334791974.13833332</v>
      </c>
      <c r="AM828" s="492"/>
      <c r="AN828" s="490"/>
      <c r="AO828" s="493">
        <v>0</v>
      </c>
      <c r="AP828" s="490"/>
      <c r="AQ828" s="494">
        <v>341225135.17000002</v>
      </c>
      <c r="AR828" s="490"/>
      <c r="AS828" s="490"/>
      <c r="AT828" s="490"/>
      <c r="AU828" s="490">
        <v>341225135.17000002</v>
      </c>
      <c r="AV828" s="495">
        <v>341225135.17000002</v>
      </c>
      <c r="AW828" s="490"/>
      <c r="AX828" s="490"/>
      <c r="AY828" s="492">
        <v>0</v>
      </c>
      <c r="AZ828" s="731" t="s">
        <v>2920</v>
      </c>
      <c r="BA828" s="479">
        <v>0</v>
      </c>
      <c r="BC828" s="486" t="s">
        <v>2937</v>
      </c>
      <c r="BD828" s="486" t="s">
        <v>2937</v>
      </c>
      <c r="BE828" s="486" t="s">
        <v>2937</v>
      </c>
      <c r="BF828" s="468" t="s">
        <v>1541</v>
      </c>
      <c r="BG828" s="468" t="s">
        <v>2938</v>
      </c>
      <c r="BH828" s="468" t="s">
        <v>2938</v>
      </c>
      <c r="BI828" s="468" t="s">
        <v>2937</v>
      </c>
      <c r="BK828" s="468" t="b">
        <v>1</v>
      </c>
      <c r="BL828" s="468" t="b">
        <v>1</v>
      </c>
      <c r="BM828" s="468" t="b">
        <v>1</v>
      </c>
      <c r="BN828" s="468" t="b">
        <v>1</v>
      </c>
      <c r="BO828" s="468" t="b">
        <v>1</v>
      </c>
      <c r="BP828" s="468" t="b">
        <v>1</v>
      </c>
      <c r="BQ828" s="468" t="b">
        <v>1</v>
      </c>
      <c r="BS828" s="466"/>
    </row>
    <row r="829" spans="1:71" s="480" customFormat="1" ht="12" customHeight="1" x14ac:dyDescent="0.2">
      <c r="A829" s="496">
        <v>19000133</v>
      </c>
      <c r="B829" s="497" t="s">
        <v>3721</v>
      </c>
      <c r="C829" s="466" t="s">
        <v>2357</v>
      </c>
      <c r="D829" s="467" t="s">
        <v>3722</v>
      </c>
      <c r="E829" s="705"/>
      <c r="F829" s="466"/>
      <c r="G829" s="467"/>
      <c r="H829" s="468" t="s">
        <v>2937</v>
      </c>
      <c r="I829" s="468" t="s">
        <v>2937</v>
      </c>
      <c r="J829" s="468" t="s">
        <v>396</v>
      </c>
      <c r="K829" s="468" t="s">
        <v>1541</v>
      </c>
      <c r="L829" s="468" t="s">
        <v>2938</v>
      </c>
      <c r="M829" s="468" t="s">
        <v>2938</v>
      </c>
      <c r="N829" s="468" t="s">
        <v>2937</v>
      </c>
      <c r="O829" s="500"/>
      <c r="P829" s="379">
        <v>9385828.8499999996</v>
      </c>
      <c r="Q829" s="379">
        <v>9440918.5600000005</v>
      </c>
      <c r="R829" s="379">
        <v>9469895.4600000009</v>
      </c>
      <c r="S829" s="379">
        <v>9524993.2599999998</v>
      </c>
      <c r="T829" s="379">
        <v>9575088.7300000004</v>
      </c>
      <c r="U829" s="379">
        <v>9630080.4800000004</v>
      </c>
      <c r="V829" s="379">
        <v>9685072.25</v>
      </c>
      <c r="W829" s="379">
        <v>9740064.0199999996</v>
      </c>
      <c r="X829" s="379">
        <v>9794845.2300000004</v>
      </c>
      <c r="Y829" s="379">
        <v>9846971.5899999999</v>
      </c>
      <c r="Z829" s="379">
        <v>9899426</v>
      </c>
      <c r="AA829" s="379">
        <v>9940390.2300000004</v>
      </c>
      <c r="AB829" s="379">
        <v>9254222.1799999997</v>
      </c>
      <c r="AC829" s="379"/>
      <c r="AD829" s="379"/>
      <c r="AE829" s="379">
        <v>9655647.6104166675</v>
      </c>
      <c r="AF829" s="481"/>
      <c r="AG829" s="482"/>
      <c r="AH829" s="471"/>
      <c r="AI829" s="471"/>
      <c r="AJ829" s="471" t="s">
        <v>396</v>
      </c>
      <c r="AK829" s="472">
        <v>9655647.6104166675</v>
      </c>
      <c r="AL829" s="471">
        <v>9655647.6104166675</v>
      </c>
      <c r="AM829" s="473"/>
      <c r="AN829" s="471"/>
      <c r="AO829" s="474">
        <v>0</v>
      </c>
      <c r="AP829" s="471"/>
      <c r="AQ829" s="476">
        <v>9254222.1799999997</v>
      </c>
      <c r="AR829" s="471"/>
      <c r="AS829" s="471"/>
      <c r="AT829" s="471" t="s">
        <v>396</v>
      </c>
      <c r="AU829" s="471">
        <v>9254222.1799999997</v>
      </c>
      <c r="AV829" s="477">
        <v>9254222.1799999997</v>
      </c>
      <c r="AW829" s="471"/>
      <c r="AX829" s="471"/>
      <c r="AY829" s="473">
        <v>0</v>
      </c>
      <c r="AZ829" s="478" t="s">
        <v>2925</v>
      </c>
      <c r="BA829" s="479">
        <v>0</v>
      </c>
      <c r="BC829" s="468" t="s">
        <v>2937</v>
      </c>
      <c r="BD829" s="468" t="s">
        <v>2937</v>
      </c>
      <c r="BE829" s="468" t="s">
        <v>396</v>
      </c>
      <c r="BF829" s="468" t="s">
        <v>1541</v>
      </c>
      <c r="BG829" s="468" t="s">
        <v>2938</v>
      </c>
      <c r="BH829" s="468" t="s">
        <v>2938</v>
      </c>
      <c r="BI829" s="468" t="s">
        <v>2937</v>
      </c>
      <c r="BK829" s="468" t="b">
        <v>1</v>
      </c>
      <c r="BL829" s="468" t="b">
        <v>1</v>
      </c>
      <c r="BM829" s="468" t="b">
        <v>1</v>
      </c>
      <c r="BN829" s="468" t="b">
        <v>1</v>
      </c>
      <c r="BO829" s="468" t="b">
        <v>1</v>
      </c>
      <c r="BP829" s="468" t="b">
        <v>1</v>
      </c>
      <c r="BQ829" s="468" t="b">
        <v>1</v>
      </c>
      <c r="BS829" s="466"/>
    </row>
    <row r="830" spans="1:71" s="480" customFormat="1" ht="12" customHeight="1" x14ac:dyDescent="0.2">
      <c r="A830" s="498">
        <v>19000142</v>
      </c>
      <c r="B830" s="499" t="s">
        <v>3723</v>
      </c>
      <c r="C830" s="483" t="s">
        <v>2358</v>
      </c>
      <c r="D830" s="484" t="s">
        <v>3724</v>
      </c>
      <c r="E830" s="730"/>
      <c r="F830" s="501">
        <v>43160</v>
      </c>
      <c r="G830" s="484"/>
      <c r="H830" s="486" t="s">
        <v>2937</v>
      </c>
      <c r="I830" s="486" t="s">
        <v>2937</v>
      </c>
      <c r="J830" s="486" t="s">
        <v>396</v>
      </c>
      <c r="K830" s="486" t="s">
        <v>2937</v>
      </c>
      <c r="L830" s="486" t="s">
        <v>1542</v>
      </c>
      <c r="M830" s="486" t="s">
        <v>2938</v>
      </c>
      <c r="N830" s="486" t="s">
        <v>1542</v>
      </c>
      <c r="O830" s="487"/>
      <c r="P830" s="381">
        <v>0</v>
      </c>
      <c r="Q830" s="381">
        <v>0</v>
      </c>
      <c r="R830" s="381">
        <v>0</v>
      </c>
      <c r="S830" s="381">
        <v>1779785.07</v>
      </c>
      <c r="T830" s="381">
        <v>2210025.5099999998</v>
      </c>
      <c r="U830" s="381">
        <v>2210025.5099999998</v>
      </c>
      <c r="V830" s="381">
        <v>2210025.5099999998</v>
      </c>
      <c r="W830" s="381">
        <v>2210025.5099999998</v>
      </c>
      <c r="X830" s="381">
        <v>2210025.5099999998</v>
      </c>
      <c r="Y830" s="381">
        <v>2210025.5099999998</v>
      </c>
      <c r="Z830" s="381">
        <v>2210025.5099999998</v>
      </c>
      <c r="AA830" s="381">
        <v>2210025.5099999998</v>
      </c>
      <c r="AB830" s="381">
        <v>2210025.5099999998</v>
      </c>
      <c r="AC830" s="381"/>
      <c r="AD830" s="381"/>
      <c r="AE830" s="381">
        <v>1713750.1587499997</v>
      </c>
      <c r="AF830" s="488"/>
      <c r="AG830" s="489"/>
      <c r="AH830" s="490"/>
      <c r="AI830" s="490"/>
      <c r="AJ830" s="490"/>
      <c r="AK830" s="491"/>
      <c r="AL830" s="490"/>
      <c r="AM830" s="492">
        <v>1713750.1587499997</v>
      </c>
      <c r="AN830" s="490"/>
      <c r="AO830" s="493">
        <v>1713750.1587499997</v>
      </c>
      <c r="AP830" s="490"/>
      <c r="AQ830" s="494">
        <v>2210025.5099999998</v>
      </c>
      <c r="AR830" s="490"/>
      <c r="AS830" s="490"/>
      <c r="AT830" s="490"/>
      <c r="AU830" s="490"/>
      <c r="AV830" s="495"/>
      <c r="AW830" s="490">
        <v>2210025.5099999998</v>
      </c>
      <c r="AX830" s="490"/>
      <c r="AY830" s="492">
        <v>2210025.5099999998</v>
      </c>
      <c r="AZ830" s="731"/>
      <c r="BA830" s="479">
        <v>0</v>
      </c>
      <c r="BC830" s="486" t="s">
        <v>2937</v>
      </c>
      <c r="BD830" s="486" t="s">
        <v>2937</v>
      </c>
      <c r="BE830" s="486" t="s">
        <v>396</v>
      </c>
      <c r="BF830" s="468" t="s">
        <v>2937</v>
      </c>
      <c r="BG830" s="468" t="s">
        <v>1542</v>
      </c>
      <c r="BH830" s="468" t="s">
        <v>2938</v>
      </c>
      <c r="BI830" s="468" t="s">
        <v>1542</v>
      </c>
      <c r="BK830" s="468" t="b">
        <v>1</v>
      </c>
      <c r="BL830" s="468" t="b">
        <v>1</v>
      </c>
      <c r="BM830" s="468" t="b">
        <v>1</v>
      </c>
      <c r="BN830" s="468" t="b">
        <v>1</v>
      </c>
      <c r="BO830" s="468" t="b">
        <v>1</v>
      </c>
      <c r="BP830" s="468" t="b">
        <v>1</v>
      </c>
      <c r="BQ830" s="468" t="b">
        <v>1</v>
      </c>
      <c r="BS830" s="466"/>
    </row>
    <row r="831" spans="1:71" s="480" customFormat="1" ht="12" customHeight="1" x14ac:dyDescent="0.2">
      <c r="A831" s="383">
        <v>19000151</v>
      </c>
      <c r="B831" s="384" t="s">
        <v>3725</v>
      </c>
      <c r="C831" s="466" t="s">
        <v>2359</v>
      </c>
      <c r="D831" s="467" t="s">
        <v>1539</v>
      </c>
      <c r="E831" s="705"/>
      <c r="F831" s="466"/>
      <c r="G831" s="467"/>
      <c r="H831" s="468" t="s">
        <v>2937</v>
      </c>
      <c r="I831" s="468" t="s">
        <v>1539</v>
      </c>
      <c r="J831" s="468" t="s">
        <v>2937</v>
      </c>
      <c r="K831" s="468" t="s">
        <v>2937</v>
      </c>
      <c r="L831" s="468" t="s">
        <v>2938</v>
      </c>
      <c r="M831" s="468" t="s">
        <v>2938</v>
      </c>
      <c r="N831" s="468" t="s">
        <v>2937</v>
      </c>
      <c r="O831" s="469"/>
      <c r="P831" s="379">
        <v>114382.82</v>
      </c>
      <c r="Q831" s="379">
        <v>107519.85</v>
      </c>
      <c r="R831" s="379">
        <v>100656.88</v>
      </c>
      <c r="S831" s="379">
        <v>93793.91</v>
      </c>
      <c r="T831" s="379">
        <v>86930.94</v>
      </c>
      <c r="U831" s="379">
        <v>80067.97</v>
      </c>
      <c r="V831" s="379">
        <v>73205</v>
      </c>
      <c r="W831" s="379">
        <v>66342.03</v>
      </c>
      <c r="X831" s="379">
        <v>59479.06</v>
      </c>
      <c r="Y831" s="379">
        <v>52616.09</v>
      </c>
      <c r="Z831" s="379">
        <v>45753.08</v>
      </c>
      <c r="AA831" s="379">
        <v>45753.08</v>
      </c>
      <c r="AB831" s="379">
        <v>45753.08</v>
      </c>
      <c r="AC831" s="379"/>
      <c r="AD831" s="379"/>
      <c r="AE831" s="379">
        <v>74348.820000000007</v>
      </c>
      <c r="AF831" s="481" t="s">
        <v>2360</v>
      </c>
      <c r="AG831" s="482"/>
      <c r="AH831" s="471"/>
      <c r="AI831" s="471">
        <v>74348.820000000007</v>
      </c>
      <c r="AJ831" s="471"/>
      <c r="AK831" s="472"/>
      <c r="AL831" s="471">
        <v>74348.820000000007</v>
      </c>
      <c r="AM831" s="473"/>
      <c r="AN831" s="471"/>
      <c r="AO831" s="474">
        <v>0</v>
      </c>
      <c r="AP831" s="475"/>
      <c r="AQ831" s="476">
        <v>45753.08</v>
      </c>
      <c r="AR831" s="471"/>
      <c r="AS831" s="471">
        <v>45753.08</v>
      </c>
      <c r="AT831" s="471"/>
      <c r="AU831" s="471"/>
      <c r="AV831" s="477">
        <v>45753.08</v>
      </c>
      <c r="AW831" s="471"/>
      <c r="AX831" s="471"/>
      <c r="AY831" s="473">
        <v>0</v>
      </c>
      <c r="AZ831" s="478"/>
      <c r="BA831" s="479">
        <v>0</v>
      </c>
      <c r="BC831" s="468" t="s">
        <v>2937</v>
      </c>
      <c r="BD831" s="468" t="s">
        <v>1539</v>
      </c>
      <c r="BE831" s="468" t="s">
        <v>2937</v>
      </c>
      <c r="BF831" s="468" t="s">
        <v>2937</v>
      </c>
      <c r="BG831" s="468" t="s">
        <v>2938</v>
      </c>
      <c r="BH831" s="468" t="s">
        <v>2938</v>
      </c>
      <c r="BI831" s="468" t="s">
        <v>2937</v>
      </c>
      <c r="BK831" s="468" t="b">
        <v>1</v>
      </c>
      <c r="BL831" s="468" t="b">
        <v>1</v>
      </c>
      <c r="BM831" s="468" t="b">
        <v>1</v>
      </c>
      <c r="BN831" s="468" t="b">
        <v>1</v>
      </c>
      <c r="BO831" s="468" t="b">
        <v>1</v>
      </c>
      <c r="BP831" s="468" t="b">
        <v>1</v>
      </c>
      <c r="BQ831" s="468" t="b">
        <v>1</v>
      </c>
      <c r="BS831" s="466"/>
    </row>
    <row r="832" spans="1:71" s="480" customFormat="1" ht="12" customHeight="1" x14ac:dyDescent="0.2">
      <c r="A832" s="496">
        <v>19000181</v>
      </c>
      <c r="B832" s="497" t="s">
        <v>3726</v>
      </c>
      <c r="C832" s="466" t="s">
        <v>2361</v>
      </c>
      <c r="D832" s="467" t="s">
        <v>3724</v>
      </c>
      <c r="E832" s="705"/>
      <c r="F832" s="525"/>
      <c r="G832" s="467"/>
      <c r="H832" s="468" t="s">
        <v>2937</v>
      </c>
      <c r="I832" s="468" t="s">
        <v>2937</v>
      </c>
      <c r="J832" s="468" t="s">
        <v>396</v>
      </c>
      <c r="K832" s="468" t="s">
        <v>2937</v>
      </c>
      <c r="L832" s="468" t="s">
        <v>1542</v>
      </c>
      <c r="M832" s="468" t="s">
        <v>2938</v>
      </c>
      <c r="N832" s="468" t="s">
        <v>1542</v>
      </c>
      <c r="O832" s="469"/>
      <c r="P832" s="379">
        <v>-2040031.54</v>
      </c>
      <c r="Q832" s="379">
        <v>-2039209.39</v>
      </c>
      <c r="R832" s="379">
        <v>-1981772.42</v>
      </c>
      <c r="S832" s="379">
        <v>-1935276.06</v>
      </c>
      <c r="T832" s="379">
        <v>-1903574.34</v>
      </c>
      <c r="U832" s="379">
        <v>-1875422.41</v>
      </c>
      <c r="V832" s="379">
        <v>-1854708.84</v>
      </c>
      <c r="W832" s="379">
        <v>-1830901.2</v>
      </c>
      <c r="X832" s="379">
        <v>-1834725.7</v>
      </c>
      <c r="Y832" s="379">
        <v>-1692322.31</v>
      </c>
      <c r="Z832" s="379">
        <v>-1566097.55</v>
      </c>
      <c r="AA832" s="379">
        <v>-1547367.31</v>
      </c>
      <c r="AB832" s="379">
        <v>-1416924.15</v>
      </c>
      <c r="AC832" s="379"/>
      <c r="AD832" s="379"/>
      <c r="AE832" s="379">
        <v>-1815821.2812499998</v>
      </c>
      <c r="AF832" s="481"/>
      <c r="AG832" s="482"/>
      <c r="AH832" s="471"/>
      <c r="AI832" s="471"/>
      <c r="AJ832" s="471"/>
      <c r="AK832" s="472"/>
      <c r="AL832" s="471">
        <v>0</v>
      </c>
      <c r="AM832" s="473">
        <v>-1815821.2812499998</v>
      </c>
      <c r="AN832" s="471"/>
      <c r="AO832" s="474">
        <v>-1815821.2812499998</v>
      </c>
      <c r="AP832" s="475"/>
      <c r="AQ832" s="476">
        <v>-1416924.15</v>
      </c>
      <c r="AR832" s="471"/>
      <c r="AS832" s="471"/>
      <c r="AT832" s="471"/>
      <c r="AU832" s="471"/>
      <c r="AV832" s="477">
        <v>0</v>
      </c>
      <c r="AW832" s="471">
        <v>-1416924.15</v>
      </c>
      <c r="AX832" s="471"/>
      <c r="AY832" s="473">
        <v>-1416924.15</v>
      </c>
      <c r="AZ832" s="478"/>
      <c r="BA832" s="479">
        <v>0</v>
      </c>
      <c r="BC832" s="468" t="s">
        <v>2937</v>
      </c>
      <c r="BD832" s="468" t="s">
        <v>2937</v>
      </c>
      <c r="BE832" s="468" t="s">
        <v>396</v>
      </c>
      <c r="BF832" s="468" t="s">
        <v>2937</v>
      </c>
      <c r="BG832" s="468" t="s">
        <v>1542</v>
      </c>
      <c r="BH832" s="468" t="s">
        <v>2938</v>
      </c>
      <c r="BI832" s="468" t="s">
        <v>1542</v>
      </c>
      <c r="BK832" s="468" t="b">
        <v>1</v>
      </c>
      <c r="BL832" s="468" t="b">
        <v>1</v>
      </c>
      <c r="BM832" s="468" t="b">
        <v>1</v>
      </c>
      <c r="BN832" s="468" t="b">
        <v>1</v>
      </c>
      <c r="BO832" s="468" t="b">
        <v>1</v>
      </c>
      <c r="BP832" s="468" t="b">
        <v>1</v>
      </c>
      <c r="BQ832" s="468" t="b">
        <v>1</v>
      </c>
      <c r="BS832" s="466"/>
    </row>
    <row r="833" spans="1:71" s="480" customFormat="1" ht="12" customHeight="1" x14ac:dyDescent="0.2">
      <c r="A833" s="496">
        <v>19000193</v>
      </c>
      <c r="B833" s="497" t="s">
        <v>3727</v>
      </c>
      <c r="C833" s="466" t="s">
        <v>2362</v>
      </c>
      <c r="D833" s="467" t="s">
        <v>3722</v>
      </c>
      <c r="E833" s="705"/>
      <c r="F833" s="466"/>
      <c r="G833" s="467"/>
      <c r="H833" s="468" t="s">
        <v>2937</v>
      </c>
      <c r="I833" s="468" t="s">
        <v>2937</v>
      </c>
      <c r="J833" s="468" t="s">
        <v>396</v>
      </c>
      <c r="K833" s="468" t="s">
        <v>1541</v>
      </c>
      <c r="L833" s="468" t="s">
        <v>2938</v>
      </c>
      <c r="M833" s="468" t="s">
        <v>2938</v>
      </c>
      <c r="N833" s="468" t="s">
        <v>2937</v>
      </c>
      <c r="O833" s="469"/>
      <c r="P833" s="379">
        <v>0.13</v>
      </c>
      <c r="Q833" s="379">
        <v>0.13</v>
      </c>
      <c r="R833" s="379">
        <v>0.13</v>
      </c>
      <c r="S833" s="379">
        <v>0.13</v>
      </c>
      <c r="T833" s="379">
        <v>0.13</v>
      </c>
      <c r="U833" s="379">
        <v>0.13</v>
      </c>
      <c r="V833" s="379">
        <v>0.13</v>
      </c>
      <c r="W833" s="379">
        <v>0.13</v>
      </c>
      <c r="X833" s="379">
        <v>0.13</v>
      </c>
      <c r="Y833" s="379">
        <v>0.13</v>
      </c>
      <c r="Z833" s="379">
        <v>0.13</v>
      </c>
      <c r="AA833" s="379">
        <v>0.13</v>
      </c>
      <c r="AB833" s="379">
        <v>0</v>
      </c>
      <c r="AC833" s="379"/>
      <c r="AD833" s="379"/>
      <c r="AE833" s="379">
        <v>0.12458333333333331</v>
      </c>
      <c r="AF833" s="507"/>
      <c r="AG833" s="508"/>
      <c r="AH833" s="471"/>
      <c r="AI833" s="471"/>
      <c r="AJ833" s="471" t="s">
        <v>396</v>
      </c>
      <c r="AK833" s="472">
        <v>0.12458333333333331</v>
      </c>
      <c r="AL833" s="471">
        <v>0.12458333333333331</v>
      </c>
      <c r="AM833" s="473"/>
      <c r="AN833" s="471"/>
      <c r="AO833" s="474">
        <v>0</v>
      </c>
      <c r="AP833" s="475"/>
      <c r="AQ833" s="476">
        <v>0</v>
      </c>
      <c r="AR833" s="471"/>
      <c r="AS833" s="471"/>
      <c r="AT833" s="471" t="s">
        <v>396</v>
      </c>
      <c r="AU833" s="471">
        <v>0</v>
      </c>
      <c r="AV833" s="477">
        <v>0</v>
      </c>
      <c r="AW833" s="471"/>
      <c r="AX833" s="471"/>
      <c r="AY833" s="473">
        <v>0</v>
      </c>
      <c r="AZ833" s="478" t="s">
        <v>2910</v>
      </c>
      <c r="BA833" s="479">
        <v>0</v>
      </c>
      <c r="BC833" s="468" t="s">
        <v>2937</v>
      </c>
      <c r="BD833" s="468" t="s">
        <v>2937</v>
      </c>
      <c r="BE833" s="468" t="s">
        <v>396</v>
      </c>
      <c r="BF833" s="468" t="s">
        <v>1541</v>
      </c>
      <c r="BG833" s="468" t="s">
        <v>2938</v>
      </c>
      <c r="BH833" s="468" t="s">
        <v>2938</v>
      </c>
      <c r="BI833" s="468" t="s">
        <v>2937</v>
      </c>
      <c r="BK833" s="468" t="b">
        <v>1</v>
      </c>
      <c r="BL833" s="468" t="b">
        <v>1</v>
      </c>
      <c r="BM833" s="468" t="b">
        <v>1</v>
      </c>
      <c r="BN833" s="468" t="b">
        <v>1</v>
      </c>
      <c r="BO833" s="468" t="b">
        <v>1</v>
      </c>
      <c r="BP833" s="468" t="b">
        <v>1</v>
      </c>
      <c r="BQ833" s="468" t="b">
        <v>1</v>
      </c>
      <c r="BS833" s="466"/>
    </row>
    <row r="834" spans="1:71" s="480" customFormat="1" ht="12" customHeight="1" x14ac:dyDescent="0.2">
      <c r="A834" s="496">
        <v>19000251</v>
      </c>
      <c r="B834" s="497" t="s">
        <v>3728</v>
      </c>
      <c r="C834" s="466" t="s">
        <v>2363</v>
      </c>
      <c r="D834" s="467" t="s">
        <v>1542</v>
      </c>
      <c r="E834" s="705"/>
      <c r="F834" s="466"/>
      <c r="G834" s="467"/>
      <c r="H834" s="468" t="s">
        <v>2937</v>
      </c>
      <c r="I834" s="468" t="s">
        <v>2937</v>
      </c>
      <c r="J834" s="468" t="s">
        <v>2937</v>
      </c>
      <c r="K834" s="468" t="s">
        <v>2937</v>
      </c>
      <c r="L834" s="468" t="s">
        <v>1542</v>
      </c>
      <c r="M834" s="468" t="s">
        <v>2938</v>
      </c>
      <c r="N834" s="468" t="s">
        <v>1542</v>
      </c>
      <c r="O834" s="469"/>
      <c r="P834" s="379">
        <v>1961.44</v>
      </c>
      <c r="Q834" s="379">
        <v>1814.35</v>
      </c>
      <c r="R834" s="379">
        <v>1667.25</v>
      </c>
      <c r="S834" s="379">
        <v>1520.16</v>
      </c>
      <c r="T834" s="379">
        <v>1373.06</v>
      </c>
      <c r="U834" s="379">
        <v>1225.68</v>
      </c>
      <c r="V834" s="379">
        <v>1198.53</v>
      </c>
      <c r="W834" s="379">
        <v>1171.3800000000001</v>
      </c>
      <c r="X834" s="379">
        <v>1144.22</v>
      </c>
      <c r="Y834" s="379">
        <v>1117.07</v>
      </c>
      <c r="Z834" s="379">
        <v>1089.92</v>
      </c>
      <c r="AA834" s="379">
        <v>1062.77</v>
      </c>
      <c r="AB834" s="379">
        <v>1035.6199999999999</v>
      </c>
      <c r="AC834" s="379"/>
      <c r="AD834" s="379"/>
      <c r="AE834" s="379">
        <v>1323.5766666666666</v>
      </c>
      <c r="AF834" s="507"/>
      <c r="AG834" s="508"/>
      <c r="AH834" s="471"/>
      <c r="AI834" s="471"/>
      <c r="AJ834" s="471"/>
      <c r="AK834" s="472"/>
      <c r="AL834" s="471">
        <v>0</v>
      </c>
      <c r="AM834" s="473">
        <v>1323.5766666666666</v>
      </c>
      <c r="AN834" s="471"/>
      <c r="AO834" s="474">
        <v>1323.5766666666666</v>
      </c>
      <c r="AP834" s="475"/>
      <c r="AQ834" s="476">
        <v>1035.6199999999999</v>
      </c>
      <c r="AR834" s="471"/>
      <c r="AS834" s="471"/>
      <c r="AT834" s="471"/>
      <c r="AU834" s="471"/>
      <c r="AV834" s="477">
        <v>0</v>
      </c>
      <c r="AW834" s="471">
        <v>1035.6199999999999</v>
      </c>
      <c r="AX834" s="471"/>
      <c r="AY834" s="473">
        <v>1035.6199999999999</v>
      </c>
      <c r="AZ834" s="478"/>
      <c r="BA834" s="479">
        <v>0</v>
      </c>
      <c r="BC834" s="468" t="s">
        <v>2937</v>
      </c>
      <c r="BD834" s="468" t="s">
        <v>2937</v>
      </c>
      <c r="BE834" s="468" t="s">
        <v>2937</v>
      </c>
      <c r="BF834" s="468" t="s">
        <v>2937</v>
      </c>
      <c r="BG834" s="468" t="s">
        <v>1542</v>
      </c>
      <c r="BH834" s="468" t="s">
        <v>2938</v>
      </c>
      <c r="BI834" s="468" t="s">
        <v>1542</v>
      </c>
      <c r="BK834" s="468" t="b">
        <v>1</v>
      </c>
      <c r="BL834" s="468" t="b">
        <v>1</v>
      </c>
      <c r="BM834" s="468" t="b">
        <v>1</v>
      </c>
      <c r="BN834" s="468" t="b">
        <v>1</v>
      </c>
      <c r="BO834" s="468" t="b">
        <v>1</v>
      </c>
      <c r="BP834" s="468" t="b">
        <v>1</v>
      </c>
      <c r="BQ834" s="468" t="b">
        <v>1</v>
      </c>
      <c r="BS834" s="466"/>
    </row>
    <row r="835" spans="1:71" s="480" customFormat="1" ht="12" customHeight="1" x14ac:dyDescent="0.25">
      <c r="A835" s="732">
        <v>19000253</v>
      </c>
      <c r="B835" s="733"/>
      <c r="C835" s="752" t="s">
        <v>2364</v>
      </c>
      <c r="D835" s="714" t="s">
        <v>3722</v>
      </c>
      <c r="E835" s="715"/>
      <c r="F835" s="734">
        <v>43313</v>
      </c>
      <c r="G835" s="714"/>
      <c r="H835" s="717" t="s">
        <v>2937</v>
      </c>
      <c r="I835" s="717" t="s">
        <v>2937</v>
      </c>
      <c r="J835" s="717" t="s">
        <v>396</v>
      </c>
      <c r="K835" s="717" t="s">
        <v>1541</v>
      </c>
      <c r="L835" s="717" t="s">
        <v>2938</v>
      </c>
      <c r="M835" s="717" t="s">
        <v>2938</v>
      </c>
      <c r="N835" s="717" t="s">
        <v>2937</v>
      </c>
      <c r="O835" s="718"/>
      <c r="P835" s="719"/>
      <c r="Q835" s="719"/>
      <c r="R835" s="719"/>
      <c r="S835" s="719"/>
      <c r="T835" s="719"/>
      <c r="U835" s="719"/>
      <c r="V835" s="719"/>
      <c r="W835" s="719"/>
      <c r="X835" s="719">
        <v>31500</v>
      </c>
      <c r="Y835" s="719">
        <v>31500</v>
      </c>
      <c r="Z835" s="719">
        <v>31500</v>
      </c>
      <c r="AA835" s="719">
        <v>31500</v>
      </c>
      <c r="AB835" s="719">
        <v>31500</v>
      </c>
      <c r="AC835" s="719"/>
      <c r="AD835" s="719"/>
      <c r="AE835" s="719">
        <v>11812.5</v>
      </c>
      <c r="AF835" s="741"/>
      <c r="AG835" s="742"/>
      <c r="AH835" s="722"/>
      <c r="AI835" s="722"/>
      <c r="AJ835" s="722"/>
      <c r="AK835" s="723">
        <v>11812.5</v>
      </c>
      <c r="AL835" s="722">
        <v>11812.5</v>
      </c>
      <c r="AM835" s="724"/>
      <c r="AN835" s="722"/>
      <c r="AO835" s="725">
        <v>0</v>
      </c>
      <c r="AP835" s="722"/>
      <c r="AQ835" s="726">
        <v>31500</v>
      </c>
      <c r="AR835" s="722"/>
      <c r="AS835" s="722"/>
      <c r="AT835" s="722"/>
      <c r="AU835" s="722">
        <v>31500</v>
      </c>
      <c r="AV835" s="727">
        <v>31500</v>
      </c>
      <c r="AW835" s="722"/>
      <c r="AX835" s="722"/>
      <c r="AY835" s="724">
        <v>0</v>
      </c>
      <c r="AZ835" s="728" t="s">
        <v>2910</v>
      </c>
      <c r="BA835" s="479">
        <v>0</v>
      </c>
      <c r="BC835" s="468"/>
      <c r="BD835" s="468"/>
      <c r="BE835" s="468"/>
      <c r="BF835" s="468"/>
      <c r="BG835" s="468"/>
      <c r="BH835" s="468"/>
      <c r="BI835" s="468"/>
      <c r="BK835" s="468"/>
      <c r="BL835" s="468"/>
      <c r="BM835" s="468"/>
      <c r="BN835" s="468"/>
      <c r="BO835" s="468"/>
      <c r="BP835" s="468"/>
      <c r="BQ835" s="468"/>
      <c r="BS835" s="466"/>
    </row>
    <row r="836" spans="1:71" s="480" customFormat="1" ht="12" customHeight="1" x14ac:dyDescent="0.25">
      <c r="A836" s="732">
        <v>19000263</v>
      </c>
      <c r="B836" s="733"/>
      <c r="C836" s="752" t="s">
        <v>2365</v>
      </c>
      <c r="D836" s="714" t="s">
        <v>3722</v>
      </c>
      <c r="E836" s="715"/>
      <c r="F836" s="734">
        <v>43435</v>
      </c>
      <c r="G836" s="714"/>
      <c r="H836" s="717" t="s">
        <v>2937</v>
      </c>
      <c r="I836" s="717" t="s">
        <v>2937</v>
      </c>
      <c r="J836" s="717" t="s">
        <v>396</v>
      </c>
      <c r="K836" s="717" t="s">
        <v>1541</v>
      </c>
      <c r="L836" s="717" t="s">
        <v>2938</v>
      </c>
      <c r="M836" s="717" t="s">
        <v>2938</v>
      </c>
      <c r="N836" s="717" t="s">
        <v>2937</v>
      </c>
      <c r="O836" s="718"/>
      <c r="P836" s="719"/>
      <c r="Q836" s="719"/>
      <c r="R836" s="719"/>
      <c r="S836" s="719"/>
      <c r="T836" s="719"/>
      <c r="U836" s="719"/>
      <c r="V836" s="719"/>
      <c r="W836" s="719"/>
      <c r="X836" s="719"/>
      <c r="Y836" s="719"/>
      <c r="Z836" s="719"/>
      <c r="AA836" s="719"/>
      <c r="AB836" s="719">
        <v>-2727087.72</v>
      </c>
      <c r="AC836" s="719"/>
      <c r="AD836" s="719"/>
      <c r="AE836" s="719">
        <v>-113628.65500000001</v>
      </c>
      <c r="AF836" s="741"/>
      <c r="AG836" s="742"/>
      <c r="AH836" s="722"/>
      <c r="AI836" s="722"/>
      <c r="AJ836" s="722"/>
      <c r="AK836" s="723">
        <v>-113628.65500000001</v>
      </c>
      <c r="AL836" s="722">
        <v>-113628.65500000001</v>
      </c>
      <c r="AM836" s="724"/>
      <c r="AN836" s="722"/>
      <c r="AO836" s="725">
        <v>0</v>
      </c>
      <c r="AP836" s="722"/>
      <c r="AQ836" s="726">
        <v>-2727087.72</v>
      </c>
      <c r="AR836" s="722"/>
      <c r="AS836" s="722"/>
      <c r="AT836" s="722"/>
      <c r="AU836" s="722">
        <v>-2727087.72</v>
      </c>
      <c r="AV836" s="727">
        <v>-2727087.72</v>
      </c>
      <c r="AW836" s="722"/>
      <c r="AX836" s="722"/>
      <c r="AY836" s="724">
        <v>0</v>
      </c>
      <c r="AZ836" s="728" t="s">
        <v>2926</v>
      </c>
      <c r="BA836" s="479">
        <v>0</v>
      </c>
      <c r="BC836" s="468"/>
      <c r="BD836" s="468"/>
      <c r="BE836" s="468"/>
      <c r="BF836" s="468"/>
      <c r="BG836" s="468"/>
      <c r="BH836" s="468"/>
      <c r="BI836" s="468"/>
      <c r="BK836" s="468"/>
      <c r="BL836" s="468"/>
      <c r="BM836" s="468"/>
      <c r="BN836" s="468"/>
      <c r="BO836" s="468"/>
      <c r="BP836" s="468"/>
      <c r="BQ836" s="468"/>
      <c r="BS836" s="466"/>
    </row>
    <row r="837" spans="1:71" s="480" customFormat="1" ht="12" customHeight="1" x14ac:dyDescent="0.2">
      <c r="A837" s="496">
        <v>19000283</v>
      </c>
      <c r="B837" s="497" t="s">
        <v>3729</v>
      </c>
      <c r="C837" s="466" t="s">
        <v>2366</v>
      </c>
      <c r="D837" s="467" t="s">
        <v>3722</v>
      </c>
      <c r="E837" s="705"/>
      <c r="F837" s="466"/>
      <c r="G837" s="467"/>
      <c r="H837" s="468" t="s">
        <v>2937</v>
      </c>
      <c r="I837" s="468" t="s">
        <v>2937</v>
      </c>
      <c r="J837" s="468" t="s">
        <v>396</v>
      </c>
      <c r="K837" s="468" t="s">
        <v>1541</v>
      </c>
      <c r="L837" s="468" t="s">
        <v>2938</v>
      </c>
      <c r="M837" s="468" t="s">
        <v>2938</v>
      </c>
      <c r="N837" s="468" t="s">
        <v>2937</v>
      </c>
      <c r="O837" s="469"/>
      <c r="P837" s="379">
        <v>6630260.9100000001</v>
      </c>
      <c r="Q837" s="379">
        <v>6745365.2699999996</v>
      </c>
      <c r="R837" s="379">
        <v>7064661.8700000001</v>
      </c>
      <c r="S837" s="379">
        <v>4555122.55</v>
      </c>
      <c r="T837" s="379">
        <v>4737128.5</v>
      </c>
      <c r="U837" s="379">
        <v>4919134.45</v>
      </c>
      <c r="V837" s="379">
        <v>5063508.21</v>
      </c>
      <c r="W837" s="379">
        <v>5243299.29</v>
      </c>
      <c r="X837" s="379">
        <v>5423090.3700000001</v>
      </c>
      <c r="Y837" s="379">
        <v>5604368.7400000002</v>
      </c>
      <c r="Z837" s="379">
        <v>5784226.3899999997</v>
      </c>
      <c r="AA837" s="379">
        <v>5964084.04</v>
      </c>
      <c r="AB837" s="379">
        <v>7824685.75</v>
      </c>
      <c r="AC837" s="379"/>
      <c r="AD837" s="379"/>
      <c r="AE837" s="379">
        <v>5694288.5841666674</v>
      </c>
      <c r="AF837" s="481"/>
      <c r="AG837" s="482"/>
      <c r="AH837" s="471"/>
      <c r="AI837" s="471"/>
      <c r="AJ837" s="471" t="s">
        <v>396</v>
      </c>
      <c r="AK837" s="472">
        <v>5694288.5841666674</v>
      </c>
      <c r="AL837" s="471">
        <v>5694288.5841666674</v>
      </c>
      <c r="AM837" s="473"/>
      <c r="AN837" s="471"/>
      <c r="AO837" s="474">
        <v>0</v>
      </c>
      <c r="AP837" s="475"/>
      <c r="AQ837" s="476">
        <v>7824685.75</v>
      </c>
      <c r="AR837" s="471"/>
      <c r="AS837" s="471"/>
      <c r="AT837" s="471" t="s">
        <v>396</v>
      </c>
      <c r="AU837" s="471">
        <v>7824685.75</v>
      </c>
      <c r="AV837" s="477">
        <v>7824685.75</v>
      </c>
      <c r="AW837" s="471"/>
      <c r="AX837" s="471"/>
      <c r="AY837" s="473">
        <v>0</v>
      </c>
      <c r="AZ837" s="478" t="s">
        <v>2925</v>
      </c>
      <c r="BA837" s="479">
        <v>0</v>
      </c>
      <c r="BC837" s="468" t="s">
        <v>2937</v>
      </c>
      <c r="BD837" s="468" t="s">
        <v>2937</v>
      </c>
      <c r="BE837" s="468" t="s">
        <v>396</v>
      </c>
      <c r="BF837" s="468" t="s">
        <v>1541</v>
      </c>
      <c r="BG837" s="468" t="s">
        <v>2938</v>
      </c>
      <c r="BH837" s="468" t="s">
        <v>2938</v>
      </c>
      <c r="BI837" s="468" t="s">
        <v>2937</v>
      </c>
      <c r="BK837" s="468" t="b">
        <v>1</v>
      </c>
      <c r="BL837" s="468" t="b">
        <v>1</v>
      </c>
      <c r="BM837" s="468" t="b">
        <v>1</v>
      </c>
      <c r="BN837" s="468" t="b">
        <v>1</v>
      </c>
      <c r="BO837" s="468" t="b">
        <v>1</v>
      </c>
      <c r="BP837" s="468" t="b">
        <v>1</v>
      </c>
      <c r="BQ837" s="468" t="b">
        <v>1</v>
      </c>
      <c r="BS837" s="466"/>
    </row>
    <row r="838" spans="1:71" s="480" customFormat="1" ht="12" customHeight="1" x14ac:dyDescent="0.2">
      <c r="A838" s="496">
        <v>19000361</v>
      </c>
      <c r="B838" s="497" t="s">
        <v>3730</v>
      </c>
      <c r="C838" s="466" t="s">
        <v>2367</v>
      </c>
      <c r="D838" s="467" t="s">
        <v>1542</v>
      </c>
      <c r="E838" s="705"/>
      <c r="F838" s="466"/>
      <c r="G838" s="467"/>
      <c r="H838" s="468" t="s">
        <v>2937</v>
      </c>
      <c r="I838" s="468" t="s">
        <v>2937</v>
      </c>
      <c r="J838" s="468" t="s">
        <v>2937</v>
      </c>
      <c r="K838" s="468" t="s">
        <v>2937</v>
      </c>
      <c r="L838" s="468" t="s">
        <v>1542</v>
      </c>
      <c r="M838" s="468" t="s">
        <v>2938</v>
      </c>
      <c r="N838" s="468" t="s">
        <v>1542</v>
      </c>
      <c r="O838" s="469"/>
      <c r="P838" s="379">
        <v>159437</v>
      </c>
      <c r="Q838" s="379">
        <v>159437</v>
      </c>
      <c r="R838" s="379">
        <v>159437</v>
      </c>
      <c r="S838" s="379">
        <v>159437</v>
      </c>
      <c r="T838" s="379">
        <v>159437</v>
      </c>
      <c r="U838" s="379">
        <v>159437</v>
      </c>
      <c r="V838" s="379">
        <v>159437</v>
      </c>
      <c r="W838" s="379">
        <v>159437</v>
      </c>
      <c r="X838" s="379">
        <v>159437</v>
      </c>
      <c r="Y838" s="379">
        <v>159437</v>
      </c>
      <c r="Z838" s="379">
        <v>159437</v>
      </c>
      <c r="AA838" s="379">
        <v>159437</v>
      </c>
      <c r="AB838" s="379">
        <v>159437</v>
      </c>
      <c r="AC838" s="379"/>
      <c r="AD838" s="379"/>
      <c r="AE838" s="379">
        <v>159437</v>
      </c>
      <c r="AF838" s="481"/>
      <c r="AG838" s="482"/>
      <c r="AH838" s="471"/>
      <c r="AI838" s="471"/>
      <c r="AJ838" s="471"/>
      <c r="AK838" s="472"/>
      <c r="AL838" s="471">
        <v>0</v>
      </c>
      <c r="AM838" s="473">
        <v>159437</v>
      </c>
      <c r="AN838" s="471"/>
      <c r="AO838" s="474">
        <v>159437</v>
      </c>
      <c r="AP838" s="475"/>
      <c r="AQ838" s="476">
        <v>159437</v>
      </c>
      <c r="AR838" s="471"/>
      <c r="AS838" s="471"/>
      <c r="AT838" s="471"/>
      <c r="AU838" s="471"/>
      <c r="AV838" s="477">
        <v>0</v>
      </c>
      <c r="AW838" s="471">
        <v>159437</v>
      </c>
      <c r="AX838" s="471"/>
      <c r="AY838" s="473">
        <v>159437</v>
      </c>
      <c r="AZ838" s="478"/>
      <c r="BA838" s="479">
        <v>0</v>
      </c>
      <c r="BC838" s="468" t="s">
        <v>2937</v>
      </c>
      <c r="BD838" s="468" t="s">
        <v>2937</v>
      </c>
      <c r="BE838" s="468" t="s">
        <v>2937</v>
      </c>
      <c r="BF838" s="468" t="s">
        <v>2937</v>
      </c>
      <c r="BG838" s="468" t="s">
        <v>1542</v>
      </c>
      <c r="BH838" s="468" t="s">
        <v>2938</v>
      </c>
      <c r="BI838" s="468" t="s">
        <v>1542</v>
      </c>
      <c r="BK838" s="468" t="b">
        <v>1</v>
      </c>
      <c r="BL838" s="468" t="b">
        <v>1</v>
      </c>
      <c r="BM838" s="468" t="b">
        <v>1</v>
      </c>
      <c r="BN838" s="468" t="b">
        <v>1</v>
      </c>
      <c r="BO838" s="468" t="b">
        <v>1</v>
      </c>
      <c r="BP838" s="468" t="b">
        <v>1</v>
      </c>
      <c r="BQ838" s="468" t="b">
        <v>1</v>
      </c>
      <c r="BS838" s="466"/>
    </row>
    <row r="839" spans="1:71" s="480" customFormat="1" ht="12" customHeight="1" x14ac:dyDescent="0.2">
      <c r="A839" s="496">
        <v>19000371</v>
      </c>
      <c r="B839" s="497" t="s">
        <v>3731</v>
      </c>
      <c r="C839" s="466" t="s">
        <v>2368</v>
      </c>
      <c r="D839" s="467" t="s">
        <v>1542</v>
      </c>
      <c r="E839" s="705"/>
      <c r="F839" s="466"/>
      <c r="G839" s="467"/>
      <c r="H839" s="468" t="s">
        <v>2937</v>
      </c>
      <c r="I839" s="468" t="s">
        <v>2937</v>
      </c>
      <c r="J839" s="468" t="s">
        <v>2937</v>
      </c>
      <c r="K839" s="468" t="s">
        <v>2937</v>
      </c>
      <c r="L839" s="468" t="s">
        <v>1542</v>
      </c>
      <c r="M839" s="468" t="s">
        <v>2938</v>
      </c>
      <c r="N839" s="468" t="s">
        <v>1542</v>
      </c>
      <c r="O839" s="469"/>
      <c r="P839" s="379">
        <v>12834.94</v>
      </c>
      <c r="Q839" s="379">
        <v>13103.31</v>
      </c>
      <c r="R839" s="379">
        <v>11769.04</v>
      </c>
      <c r="S839" s="379">
        <v>12723.64</v>
      </c>
      <c r="T839" s="379">
        <v>11702.32</v>
      </c>
      <c r="U839" s="379">
        <v>9856.25</v>
      </c>
      <c r="V839" s="379">
        <v>10921.65</v>
      </c>
      <c r="W839" s="379">
        <v>44590.8</v>
      </c>
      <c r="X839" s="379">
        <v>12666.73</v>
      </c>
      <c r="Y839" s="379">
        <v>16606.38</v>
      </c>
      <c r="Z839" s="379">
        <v>20010.36</v>
      </c>
      <c r="AA839" s="379">
        <v>20188.919999999998</v>
      </c>
      <c r="AB839" s="379">
        <v>17311.740000000002</v>
      </c>
      <c r="AC839" s="379"/>
      <c r="AD839" s="379"/>
      <c r="AE839" s="379">
        <v>16601.061666666665</v>
      </c>
      <c r="AF839" s="481"/>
      <c r="AG839" s="482"/>
      <c r="AH839" s="471"/>
      <c r="AI839" s="471"/>
      <c r="AJ839" s="471"/>
      <c r="AK839" s="472"/>
      <c r="AL839" s="471">
        <v>0</v>
      </c>
      <c r="AM839" s="473">
        <v>16601.061666666665</v>
      </c>
      <c r="AN839" s="471"/>
      <c r="AO839" s="474">
        <v>16601.061666666665</v>
      </c>
      <c r="AP839" s="475"/>
      <c r="AQ839" s="476">
        <v>17311.740000000002</v>
      </c>
      <c r="AR839" s="471"/>
      <c r="AS839" s="471"/>
      <c r="AT839" s="471"/>
      <c r="AU839" s="471"/>
      <c r="AV839" s="477">
        <v>0</v>
      </c>
      <c r="AW839" s="471">
        <v>17311.740000000002</v>
      </c>
      <c r="AX839" s="471"/>
      <c r="AY839" s="473">
        <v>17311.740000000002</v>
      </c>
      <c r="AZ839" s="478"/>
      <c r="BA839" s="479">
        <v>0</v>
      </c>
      <c r="BC839" s="468" t="s">
        <v>2937</v>
      </c>
      <c r="BD839" s="468" t="s">
        <v>2937</v>
      </c>
      <c r="BE839" s="468" t="s">
        <v>2937</v>
      </c>
      <c r="BF839" s="468" t="s">
        <v>2937</v>
      </c>
      <c r="BG839" s="468" t="s">
        <v>1542</v>
      </c>
      <c r="BH839" s="468" t="s">
        <v>2938</v>
      </c>
      <c r="BI839" s="468" t="s">
        <v>1542</v>
      </c>
      <c r="BK839" s="468" t="b">
        <v>1</v>
      </c>
      <c r="BL839" s="468" t="b">
        <v>1</v>
      </c>
      <c r="BM839" s="468" t="b">
        <v>1</v>
      </c>
      <c r="BN839" s="468" t="b">
        <v>1</v>
      </c>
      <c r="BO839" s="468" t="b">
        <v>1</v>
      </c>
      <c r="BP839" s="468" t="b">
        <v>1</v>
      </c>
      <c r="BQ839" s="468" t="b">
        <v>1</v>
      </c>
      <c r="BS839" s="466"/>
    </row>
    <row r="840" spans="1:71" s="480" customFormat="1" ht="12" customHeight="1" x14ac:dyDescent="0.2">
      <c r="A840" s="496">
        <v>19000403</v>
      </c>
      <c r="B840" s="497" t="s">
        <v>3732</v>
      </c>
      <c r="C840" s="466" t="s">
        <v>2369</v>
      </c>
      <c r="D840" s="467" t="s">
        <v>1538</v>
      </c>
      <c r="E840" s="705"/>
      <c r="F840" s="466"/>
      <c r="G840" s="467"/>
      <c r="H840" s="468" t="s">
        <v>1538</v>
      </c>
      <c r="I840" s="468" t="s">
        <v>2937</v>
      </c>
      <c r="J840" s="468" t="s">
        <v>2937</v>
      </c>
      <c r="K840" s="468" t="s">
        <v>2937</v>
      </c>
      <c r="L840" s="468" t="s">
        <v>2938</v>
      </c>
      <c r="M840" s="468" t="s">
        <v>2938</v>
      </c>
      <c r="N840" s="468" t="s">
        <v>2937</v>
      </c>
      <c r="O840" s="469"/>
      <c r="P840" s="379">
        <v>139985.9</v>
      </c>
      <c r="Q840" s="379">
        <v>139612.73000000001</v>
      </c>
      <c r="R840" s="379">
        <v>139239.56</v>
      </c>
      <c r="S840" s="379">
        <v>138866.39000000001</v>
      </c>
      <c r="T840" s="379">
        <v>138493.22</v>
      </c>
      <c r="U840" s="379">
        <v>138120.04999999999</v>
      </c>
      <c r="V840" s="379">
        <v>137746.88</v>
      </c>
      <c r="W840" s="379">
        <v>137373.71</v>
      </c>
      <c r="X840" s="379">
        <v>137000.54</v>
      </c>
      <c r="Y840" s="379">
        <v>136627.37</v>
      </c>
      <c r="Z840" s="379">
        <v>136254.20000000001</v>
      </c>
      <c r="AA840" s="379">
        <v>135881.03</v>
      </c>
      <c r="AB840" s="379">
        <v>135507.85999999999</v>
      </c>
      <c r="AC840" s="379"/>
      <c r="AD840" s="379"/>
      <c r="AE840" s="379">
        <v>137746.87999999998</v>
      </c>
      <c r="AF840" s="481"/>
      <c r="AG840" s="482"/>
      <c r="AH840" s="471">
        <v>137746.87999999998</v>
      </c>
      <c r="AI840" s="471"/>
      <c r="AJ840" s="471"/>
      <c r="AK840" s="472"/>
      <c r="AL840" s="471">
        <v>0</v>
      </c>
      <c r="AM840" s="473"/>
      <c r="AN840" s="471"/>
      <c r="AO840" s="474">
        <v>0</v>
      </c>
      <c r="AP840" s="475"/>
      <c r="AQ840" s="476">
        <v>135507.85999999999</v>
      </c>
      <c r="AR840" s="471">
        <v>135507.85999999999</v>
      </c>
      <c r="AS840" s="471"/>
      <c r="AT840" s="471"/>
      <c r="AU840" s="471"/>
      <c r="AV840" s="477">
        <v>0</v>
      </c>
      <c r="AW840" s="471"/>
      <c r="AX840" s="471"/>
      <c r="AY840" s="473">
        <v>0</v>
      </c>
      <c r="AZ840" s="478"/>
      <c r="BA840" s="543">
        <v>135507.85999999999</v>
      </c>
      <c r="BC840" s="468" t="s">
        <v>1538</v>
      </c>
      <c r="BD840" s="468" t="s">
        <v>2937</v>
      </c>
      <c r="BE840" s="468" t="s">
        <v>2937</v>
      </c>
      <c r="BF840" s="468" t="s">
        <v>2937</v>
      </c>
      <c r="BG840" s="468" t="s">
        <v>2938</v>
      </c>
      <c r="BH840" s="468" t="s">
        <v>2938</v>
      </c>
      <c r="BI840" s="468" t="s">
        <v>2937</v>
      </c>
      <c r="BK840" s="468" t="b">
        <v>1</v>
      </c>
      <c r="BL840" s="468" t="b">
        <v>1</v>
      </c>
      <c r="BM840" s="468" t="b">
        <v>1</v>
      </c>
      <c r="BN840" s="468" t="b">
        <v>1</v>
      </c>
      <c r="BO840" s="468" t="b">
        <v>1</v>
      </c>
      <c r="BP840" s="468" t="b">
        <v>1</v>
      </c>
      <c r="BQ840" s="468" t="b">
        <v>1</v>
      </c>
      <c r="BS840" s="466"/>
    </row>
    <row r="841" spans="1:71" s="480" customFormat="1" ht="12" customHeight="1" x14ac:dyDescent="0.2">
      <c r="A841" s="496">
        <v>19000441</v>
      </c>
      <c r="B841" s="497" t="s">
        <v>3733</v>
      </c>
      <c r="C841" s="466" t="s">
        <v>2370</v>
      </c>
      <c r="D841" s="467" t="s">
        <v>1539</v>
      </c>
      <c r="E841" s="705"/>
      <c r="F841" s="466"/>
      <c r="G841" s="467"/>
      <c r="H841" s="468" t="s">
        <v>2937</v>
      </c>
      <c r="I841" s="468" t="s">
        <v>1539</v>
      </c>
      <c r="J841" s="468" t="s">
        <v>2937</v>
      </c>
      <c r="K841" s="468" t="s">
        <v>2937</v>
      </c>
      <c r="L841" s="468" t="s">
        <v>2938</v>
      </c>
      <c r="M841" s="468" t="s">
        <v>2938</v>
      </c>
      <c r="N841" s="468" t="s">
        <v>2937</v>
      </c>
      <c r="O841" s="469"/>
      <c r="P841" s="379">
        <v>11264226.609999999</v>
      </c>
      <c r="Q841" s="379">
        <v>11479124.529999999</v>
      </c>
      <c r="R841" s="379">
        <v>7566942.6699999999</v>
      </c>
      <c r="S841" s="379">
        <v>7772294.9500000002</v>
      </c>
      <c r="T841" s="379">
        <v>8199928.6600000001</v>
      </c>
      <c r="U841" s="379">
        <v>8627829.6999999993</v>
      </c>
      <c r="V841" s="379">
        <v>8976550.4499999993</v>
      </c>
      <c r="W841" s="379">
        <v>9362698.0299999993</v>
      </c>
      <c r="X841" s="379">
        <v>9648149.5600000005</v>
      </c>
      <c r="Y841" s="379">
        <v>9979739.9800000004</v>
      </c>
      <c r="Z841" s="379">
        <v>10009372.029999999</v>
      </c>
      <c r="AA841" s="379">
        <v>10615913.560000001</v>
      </c>
      <c r="AB841" s="379">
        <v>10862126.380000001</v>
      </c>
      <c r="AC841" s="379"/>
      <c r="AD841" s="379"/>
      <c r="AE841" s="379">
        <v>9441810.0512500014</v>
      </c>
      <c r="AF841" s="481" t="s">
        <v>2371</v>
      </c>
      <c r="AG841" s="482"/>
      <c r="AH841" s="471"/>
      <c r="AI841" s="471">
        <v>9441810.0512500014</v>
      </c>
      <c r="AJ841" s="471"/>
      <c r="AK841" s="472"/>
      <c r="AL841" s="471">
        <v>9441810.0512500014</v>
      </c>
      <c r="AM841" s="473"/>
      <c r="AN841" s="471"/>
      <c r="AO841" s="474">
        <v>0</v>
      </c>
      <c r="AP841" s="475"/>
      <c r="AQ841" s="476">
        <v>10862126.380000001</v>
      </c>
      <c r="AR841" s="471"/>
      <c r="AS841" s="471">
        <v>10862126.380000001</v>
      </c>
      <c r="AT841" s="471"/>
      <c r="AU841" s="471"/>
      <c r="AV841" s="477">
        <v>10862126.380000001</v>
      </c>
      <c r="AW841" s="471"/>
      <c r="AX841" s="471"/>
      <c r="AY841" s="473">
        <v>0</v>
      </c>
      <c r="AZ841" s="478"/>
      <c r="BA841" s="479">
        <v>0</v>
      </c>
      <c r="BC841" s="468" t="s">
        <v>2937</v>
      </c>
      <c r="BD841" s="468" t="s">
        <v>1539</v>
      </c>
      <c r="BE841" s="468" t="s">
        <v>2937</v>
      </c>
      <c r="BF841" s="468" t="s">
        <v>2937</v>
      </c>
      <c r="BG841" s="468" t="s">
        <v>2938</v>
      </c>
      <c r="BH841" s="468" t="s">
        <v>2938</v>
      </c>
      <c r="BI841" s="468" t="s">
        <v>2937</v>
      </c>
      <c r="BK841" s="468" t="b">
        <v>1</v>
      </c>
      <c r="BL841" s="468" t="b">
        <v>1</v>
      </c>
      <c r="BM841" s="468" t="b">
        <v>1</v>
      </c>
      <c r="BN841" s="468" t="b">
        <v>1</v>
      </c>
      <c r="BO841" s="468" t="b">
        <v>1</v>
      </c>
      <c r="BP841" s="468" t="b">
        <v>1</v>
      </c>
      <c r="BQ841" s="468" t="b">
        <v>1</v>
      </c>
      <c r="BS841" s="466"/>
    </row>
    <row r="842" spans="1:71" s="480" customFormat="1" ht="12" customHeight="1" x14ac:dyDescent="0.2">
      <c r="A842" s="496">
        <v>19000443</v>
      </c>
      <c r="B842" s="497" t="s">
        <v>3734</v>
      </c>
      <c r="C842" s="544" t="s">
        <v>2372</v>
      </c>
      <c r="D842" s="467" t="s">
        <v>1541</v>
      </c>
      <c r="E842" s="705"/>
      <c r="F842" s="544"/>
      <c r="G842" s="467"/>
      <c r="H842" s="468" t="s">
        <v>2937</v>
      </c>
      <c r="I842" s="468" t="s">
        <v>2937</v>
      </c>
      <c r="J842" s="468" t="s">
        <v>2937</v>
      </c>
      <c r="K842" s="468" t="s">
        <v>1541</v>
      </c>
      <c r="L842" s="468" t="s">
        <v>2938</v>
      </c>
      <c r="M842" s="468" t="s">
        <v>2938</v>
      </c>
      <c r="N842" s="468" t="s">
        <v>2937</v>
      </c>
      <c r="O842" s="469"/>
      <c r="P842" s="379">
        <v>37599375.450000003</v>
      </c>
      <c r="Q842" s="379">
        <v>37372820.450000003</v>
      </c>
      <c r="R842" s="379">
        <v>37146265.450000003</v>
      </c>
      <c r="S842" s="379">
        <v>36919710.450000003</v>
      </c>
      <c r="T842" s="379">
        <v>36693155.450000003</v>
      </c>
      <c r="U842" s="379">
        <v>36466600.450000003</v>
      </c>
      <c r="V842" s="379">
        <v>36240045.450000003</v>
      </c>
      <c r="W842" s="379">
        <v>36013490.450000003</v>
      </c>
      <c r="X842" s="379">
        <v>35786935.460000001</v>
      </c>
      <c r="Y842" s="379">
        <v>36335797</v>
      </c>
      <c r="Z842" s="379">
        <v>36102272.740000002</v>
      </c>
      <c r="AA842" s="379">
        <v>35868748.490000002</v>
      </c>
      <c r="AB842" s="379">
        <v>47283672.659999996</v>
      </c>
      <c r="AC842" s="379"/>
      <c r="AD842" s="379"/>
      <c r="AE842" s="379">
        <v>36948947.157916665</v>
      </c>
      <c r="AF842" s="481"/>
      <c r="AG842" s="482"/>
      <c r="AH842" s="471"/>
      <c r="AI842" s="471"/>
      <c r="AJ842" s="471"/>
      <c r="AK842" s="472">
        <v>36948947.157916665</v>
      </c>
      <c r="AL842" s="471">
        <v>36948947.157916665</v>
      </c>
      <c r="AM842" s="473"/>
      <c r="AN842" s="471"/>
      <c r="AO842" s="474">
        <v>0</v>
      </c>
      <c r="AP842" s="475"/>
      <c r="AQ842" s="476">
        <v>47283672.659999996</v>
      </c>
      <c r="AR842" s="471"/>
      <c r="AS842" s="471"/>
      <c r="AT842" s="471"/>
      <c r="AU842" s="471">
        <v>47283672.659999996</v>
      </c>
      <c r="AV842" s="477">
        <v>47283672.659999996</v>
      </c>
      <c r="AW842" s="471"/>
      <c r="AX842" s="471"/>
      <c r="AY842" s="473">
        <v>0</v>
      </c>
      <c r="AZ842" s="478" t="s">
        <v>2925</v>
      </c>
      <c r="BA842" s="479">
        <v>0</v>
      </c>
      <c r="BC842" s="468" t="s">
        <v>2937</v>
      </c>
      <c r="BD842" s="468" t="s">
        <v>2937</v>
      </c>
      <c r="BE842" s="468" t="s">
        <v>2937</v>
      </c>
      <c r="BF842" s="468" t="s">
        <v>1541</v>
      </c>
      <c r="BG842" s="468" t="s">
        <v>2938</v>
      </c>
      <c r="BH842" s="468" t="s">
        <v>2938</v>
      </c>
      <c r="BI842" s="468" t="s">
        <v>2937</v>
      </c>
      <c r="BK842" s="468" t="b">
        <v>1</v>
      </c>
      <c r="BL842" s="468" t="b">
        <v>1</v>
      </c>
      <c r="BM842" s="468" t="b">
        <v>1</v>
      </c>
      <c r="BN842" s="468" t="b">
        <v>1</v>
      </c>
      <c r="BO842" s="468" t="b">
        <v>1</v>
      </c>
      <c r="BP842" s="468" t="b">
        <v>1</v>
      </c>
      <c r="BQ842" s="468" t="b">
        <v>1</v>
      </c>
      <c r="BS842" s="466"/>
    </row>
    <row r="843" spans="1:71" s="480" customFormat="1" ht="12" customHeight="1" x14ac:dyDescent="0.2">
      <c r="A843" s="496">
        <v>19000453</v>
      </c>
      <c r="B843" s="497" t="s">
        <v>3735</v>
      </c>
      <c r="C843" s="544" t="s">
        <v>2373</v>
      </c>
      <c r="D843" s="467" t="s">
        <v>1541</v>
      </c>
      <c r="E843" s="705"/>
      <c r="F843" s="544"/>
      <c r="G843" s="467"/>
      <c r="H843" s="468" t="s">
        <v>2937</v>
      </c>
      <c r="I843" s="468" t="s">
        <v>2937</v>
      </c>
      <c r="J843" s="468" t="s">
        <v>2937</v>
      </c>
      <c r="K843" s="468" t="s">
        <v>1541</v>
      </c>
      <c r="L843" s="468" t="s">
        <v>2938</v>
      </c>
      <c r="M843" s="468" t="s">
        <v>2938</v>
      </c>
      <c r="N843" s="468" t="s">
        <v>2937</v>
      </c>
      <c r="O843" s="500"/>
      <c r="P843" s="379">
        <v>2639809.62</v>
      </c>
      <c r="Q843" s="379">
        <v>2605261.64</v>
      </c>
      <c r="R843" s="379">
        <v>2570713.67</v>
      </c>
      <c r="S843" s="379">
        <v>2536165.69</v>
      </c>
      <c r="T843" s="379">
        <v>2501617.7200000002</v>
      </c>
      <c r="U843" s="379">
        <v>2467069.7400000002</v>
      </c>
      <c r="V843" s="379">
        <v>2432521.77</v>
      </c>
      <c r="W843" s="379">
        <v>2397973.79</v>
      </c>
      <c r="X843" s="379">
        <v>2363425.81</v>
      </c>
      <c r="Y843" s="379">
        <v>2328877.84</v>
      </c>
      <c r="Z843" s="379">
        <v>2294329.86</v>
      </c>
      <c r="AA843" s="379">
        <v>2259781.89</v>
      </c>
      <c r="AB843" s="379">
        <v>2595572.41</v>
      </c>
      <c r="AC843" s="379"/>
      <c r="AD843" s="379"/>
      <c r="AE843" s="379">
        <v>2447952.5362499999</v>
      </c>
      <c r="AF843" s="481"/>
      <c r="AG843" s="482"/>
      <c r="AH843" s="471"/>
      <c r="AI843" s="471"/>
      <c r="AJ843" s="471"/>
      <c r="AK843" s="472">
        <v>2447952.5362499999</v>
      </c>
      <c r="AL843" s="471">
        <v>2447952.5362499999</v>
      </c>
      <c r="AM843" s="473"/>
      <c r="AN843" s="471"/>
      <c r="AO843" s="474">
        <v>0</v>
      </c>
      <c r="AP843" s="471"/>
      <c r="AQ843" s="476">
        <v>2595572.41</v>
      </c>
      <c r="AR843" s="471"/>
      <c r="AS843" s="471"/>
      <c r="AT843" s="471"/>
      <c r="AU843" s="471">
        <v>2595572.41</v>
      </c>
      <c r="AV843" s="477">
        <v>2595572.41</v>
      </c>
      <c r="AW843" s="471"/>
      <c r="AX843" s="471"/>
      <c r="AY843" s="473">
        <v>0</v>
      </c>
      <c r="AZ843" s="478" t="s">
        <v>2925</v>
      </c>
      <c r="BA843" s="479">
        <v>0</v>
      </c>
      <c r="BC843" s="468" t="s">
        <v>2937</v>
      </c>
      <c r="BD843" s="468" t="s">
        <v>2937</v>
      </c>
      <c r="BE843" s="468" t="s">
        <v>2937</v>
      </c>
      <c r="BF843" s="468" t="s">
        <v>1541</v>
      </c>
      <c r="BG843" s="468" t="s">
        <v>2938</v>
      </c>
      <c r="BH843" s="468" t="s">
        <v>2938</v>
      </c>
      <c r="BI843" s="468" t="s">
        <v>2937</v>
      </c>
      <c r="BK843" s="468" t="b">
        <v>1</v>
      </c>
      <c r="BL843" s="468" t="b">
        <v>1</v>
      </c>
      <c r="BM843" s="468" t="b">
        <v>1</v>
      </c>
      <c r="BN843" s="468" t="b">
        <v>1</v>
      </c>
      <c r="BO843" s="468" t="b">
        <v>1</v>
      </c>
      <c r="BP843" s="468" t="b">
        <v>1</v>
      </c>
      <c r="BQ843" s="468" t="b">
        <v>1</v>
      </c>
      <c r="BS843" s="466"/>
    </row>
    <row r="844" spans="1:71" s="480" customFormat="1" ht="12" customHeight="1" x14ac:dyDescent="0.2">
      <c r="A844" s="496">
        <v>19000463</v>
      </c>
      <c r="B844" s="497" t="s">
        <v>3736</v>
      </c>
      <c r="C844" s="544" t="s">
        <v>2374</v>
      </c>
      <c r="D844" s="467" t="s">
        <v>1541</v>
      </c>
      <c r="E844" s="705"/>
      <c r="F844" s="544"/>
      <c r="G844" s="467"/>
      <c r="H844" s="468" t="s">
        <v>2937</v>
      </c>
      <c r="I844" s="468" t="s">
        <v>2937</v>
      </c>
      <c r="J844" s="468" t="s">
        <v>2937</v>
      </c>
      <c r="K844" s="468" t="s">
        <v>1541</v>
      </c>
      <c r="L844" s="468" t="s">
        <v>2938</v>
      </c>
      <c r="M844" s="468" t="s">
        <v>2938</v>
      </c>
      <c r="N844" s="468" t="s">
        <v>2937</v>
      </c>
      <c r="O844" s="469"/>
      <c r="P844" s="379">
        <v>-867299.93</v>
      </c>
      <c r="Q844" s="379">
        <v>-859827.43</v>
      </c>
      <c r="R844" s="379">
        <v>-852354.93</v>
      </c>
      <c r="S844" s="379">
        <v>-844882.43</v>
      </c>
      <c r="T844" s="379">
        <v>-837409.92</v>
      </c>
      <c r="U844" s="379">
        <v>-829937.42</v>
      </c>
      <c r="V844" s="379">
        <v>-822464.92</v>
      </c>
      <c r="W844" s="379">
        <v>-814992.42</v>
      </c>
      <c r="X844" s="379">
        <v>-807519.92</v>
      </c>
      <c r="Y844" s="379">
        <v>-784402.43</v>
      </c>
      <c r="Z844" s="379">
        <v>-777104.93</v>
      </c>
      <c r="AA844" s="379">
        <v>-769807.43</v>
      </c>
      <c r="AB844" s="379">
        <v>-663179.93000000005</v>
      </c>
      <c r="AC844" s="379"/>
      <c r="AD844" s="379"/>
      <c r="AE844" s="379">
        <v>-813828.67583333328</v>
      </c>
      <c r="AF844" s="481"/>
      <c r="AG844" s="482"/>
      <c r="AH844" s="471"/>
      <c r="AI844" s="471"/>
      <c r="AJ844" s="471"/>
      <c r="AK844" s="472">
        <v>-813828.67583333328</v>
      </c>
      <c r="AL844" s="471">
        <v>-813828.67583333328</v>
      </c>
      <c r="AM844" s="473"/>
      <c r="AN844" s="471"/>
      <c r="AO844" s="474">
        <v>0</v>
      </c>
      <c r="AP844" s="475"/>
      <c r="AQ844" s="476">
        <v>-663179.93000000005</v>
      </c>
      <c r="AR844" s="471"/>
      <c r="AS844" s="471"/>
      <c r="AT844" s="471"/>
      <c r="AU844" s="471">
        <v>-663179.93000000005</v>
      </c>
      <c r="AV844" s="477">
        <v>-663179.93000000005</v>
      </c>
      <c r="AW844" s="471"/>
      <c r="AX844" s="471"/>
      <c r="AY844" s="473">
        <v>0</v>
      </c>
      <c r="AZ844" s="478" t="s">
        <v>2925</v>
      </c>
      <c r="BA844" s="479">
        <v>0</v>
      </c>
      <c r="BC844" s="468" t="s">
        <v>2937</v>
      </c>
      <c r="BD844" s="468" t="s">
        <v>2937</v>
      </c>
      <c r="BE844" s="468" t="s">
        <v>2937</v>
      </c>
      <c r="BF844" s="468" t="s">
        <v>1541</v>
      </c>
      <c r="BG844" s="468" t="s">
        <v>2938</v>
      </c>
      <c r="BH844" s="468" t="s">
        <v>2938</v>
      </c>
      <c r="BI844" s="468" t="s">
        <v>2937</v>
      </c>
      <c r="BK844" s="468" t="b">
        <v>1</v>
      </c>
      <c r="BL844" s="468" t="b">
        <v>1</v>
      </c>
      <c r="BM844" s="468" t="b">
        <v>1</v>
      </c>
      <c r="BN844" s="468" t="b">
        <v>1</v>
      </c>
      <c r="BO844" s="468" t="b">
        <v>1</v>
      </c>
      <c r="BP844" s="468" t="b">
        <v>1</v>
      </c>
      <c r="BQ844" s="468" t="b">
        <v>1</v>
      </c>
      <c r="BS844" s="466"/>
    </row>
    <row r="845" spans="1:71" s="480" customFormat="1" ht="12" customHeight="1" x14ac:dyDescent="0.2">
      <c r="A845" s="496">
        <v>19000471</v>
      </c>
      <c r="B845" s="497" t="s">
        <v>3737</v>
      </c>
      <c r="C845" s="466" t="s">
        <v>2375</v>
      </c>
      <c r="D845" s="467" t="s">
        <v>1542</v>
      </c>
      <c r="E845" s="705"/>
      <c r="F845" s="466"/>
      <c r="G845" s="467"/>
      <c r="H845" s="468" t="s">
        <v>2937</v>
      </c>
      <c r="I845" s="468" t="s">
        <v>2937</v>
      </c>
      <c r="J845" s="468" t="s">
        <v>2937</v>
      </c>
      <c r="K845" s="468" t="s">
        <v>2937</v>
      </c>
      <c r="L845" s="468" t="s">
        <v>1542</v>
      </c>
      <c r="M845" s="468" t="s">
        <v>2938</v>
      </c>
      <c r="N845" s="468" t="s">
        <v>1542</v>
      </c>
      <c r="O845" s="469"/>
      <c r="P845" s="379">
        <v>4147857.24</v>
      </c>
      <c r="Q845" s="379">
        <v>4151898.13</v>
      </c>
      <c r="R845" s="379">
        <v>4175184.51</v>
      </c>
      <c r="S845" s="379">
        <v>4183448.43</v>
      </c>
      <c r="T845" s="379">
        <v>4195166.03</v>
      </c>
      <c r="U845" s="379">
        <v>4182606.96</v>
      </c>
      <c r="V845" s="379">
        <v>3777662.82</v>
      </c>
      <c r="W845" s="379">
        <v>3752507.08</v>
      </c>
      <c r="X845" s="379">
        <v>3735191.56</v>
      </c>
      <c r="Y845" s="379">
        <v>3709880.26</v>
      </c>
      <c r="Z845" s="379">
        <v>3676991.03</v>
      </c>
      <c r="AA845" s="379">
        <v>3662092.51</v>
      </c>
      <c r="AB845" s="379">
        <v>3637309.95</v>
      </c>
      <c r="AC845" s="379"/>
      <c r="AD845" s="379"/>
      <c r="AE845" s="379">
        <v>3924601.0762499999</v>
      </c>
      <c r="AF845" s="481"/>
      <c r="AG845" s="482"/>
      <c r="AH845" s="471"/>
      <c r="AI845" s="471"/>
      <c r="AJ845" s="471"/>
      <c r="AK845" s="472"/>
      <c r="AL845" s="471">
        <v>0</v>
      </c>
      <c r="AM845" s="473">
        <v>3924601.0762499999</v>
      </c>
      <c r="AN845" s="471"/>
      <c r="AO845" s="474">
        <v>3924601.0762499999</v>
      </c>
      <c r="AP845" s="475"/>
      <c r="AQ845" s="476">
        <v>3637309.95</v>
      </c>
      <c r="AR845" s="471"/>
      <c r="AS845" s="471"/>
      <c r="AT845" s="471"/>
      <c r="AU845" s="471"/>
      <c r="AV845" s="477">
        <v>0</v>
      </c>
      <c r="AW845" s="471">
        <v>3637309.95</v>
      </c>
      <c r="AX845" s="471"/>
      <c r="AY845" s="473">
        <v>3637309.95</v>
      </c>
      <c r="AZ845" s="478"/>
      <c r="BA845" s="479">
        <v>0</v>
      </c>
      <c r="BC845" s="468" t="s">
        <v>2937</v>
      </c>
      <c r="BD845" s="468" t="s">
        <v>2937</v>
      </c>
      <c r="BE845" s="468" t="s">
        <v>2937</v>
      </c>
      <c r="BF845" s="468" t="s">
        <v>2937</v>
      </c>
      <c r="BG845" s="468" t="s">
        <v>1542</v>
      </c>
      <c r="BH845" s="468" t="s">
        <v>2938</v>
      </c>
      <c r="BI845" s="468" t="s">
        <v>1542</v>
      </c>
      <c r="BK845" s="468" t="b">
        <v>1</v>
      </c>
      <c r="BL845" s="468" t="b">
        <v>1</v>
      </c>
      <c r="BM845" s="468" t="b">
        <v>1</v>
      </c>
      <c r="BN845" s="468" t="b">
        <v>1</v>
      </c>
      <c r="BO845" s="468" t="b">
        <v>1</v>
      </c>
      <c r="BP845" s="468" t="b">
        <v>1</v>
      </c>
      <c r="BQ845" s="468" t="b">
        <v>1</v>
      </c>
      <c r="BS845" s="466"/>
    </row>
    <row r="846" spans="1:71" s="480" customFormat="1" ht="12" customHeight="1" x14ac:dyDescent="0.2">
      <c r="A846" s="496">
        <v>19000473</v>
      </c>
      <c r="B846" s="497" t="s">
        <v>3738</v>
      </c>
      <c r="C846" s="466" t="s">
        <v>2376</v>
      </c>
      <c r="D846" s="467" t="s">
        <v>1542</v>
      </c>
      <c r="E846" s="705"/>
      <c r="F846" s="466"/>
      <c r="G846" s="467"/>
      <c r="H846" s="468" t="s">
        <v>2937</v>
      </c>
      <c r="I846" s="468" t="s">
        <v>2937</v>
      </c>
      <c r="J846" s="468" t="s">
        <v>2937</v>
      </c>
      <c r="K846" s="468" t="s">
        <v>2937</v>
      </c>
      <c r="L846" s="468" t="s">
        <v>1542</v>
      </c>
      <c r="M846" s="468" t="s">
        <v>2938</v>
      </c>
      <c r="N846" s="468" t="s">
        <v>1542</v>
      </c>
      <c r="O846" s="469"/>
      <c r="P846" s="379">
        <v>2562568</v>
      </c>
      <c r="Q846" s="379">
        <v>2562568</v>
      </c>
      <c r="R846" s="379">
        <v>2562568</v>
      </c>
      <c r="S846" s="379">
        <v>1921926</v>
      </c>
      <c r="T846" s="379">
        <v>1708379</v>
      </c>
      <c r="U846" s="379">
        <v>1494832</v>
      </c>
      <c r="V846" s="379">
        <v>1281285</v>
      </c>
      <c r="W846" s="379">
        <v>1067736.67</v>
      </c>
      <c r="X846" s="379">
        <v>854189.33</v>
      </c>
      <c r="Y846" s="379">
        <v>640641.99</v>
      </c>
      <c r="Z846" s="379">
        <v>427094.99</v>
      </c>
      <c r="AA846" s="379">
        <v>213547.99</v>
      </c>
      <c r="AB846" s="379">
        <v>0</v>
      </c>
      <c r="AC846" s="379"/>
      <c r="AD846" s="379"/>
      <c r="AE846" s="379">
        <v>1334671.0808333333</v>
      </c>
      <c r="AF846" s="481"/>
      <c r="AG846" s="482"/>
      <c r="AH846" s="471"/>
      <c r="AI846" s="471"/>
      <c r="AJ846" s="471"/>
      <c r="AK846" s="472"/>
      <c r="AL846" s="471">
        <v>0</v>
      </c>
      <c r="AM846" s="473">
        <v>1334671.0808333333</v>
      </c>
      <c r="AN846" s="471"/>
      <c r="AO846" s="474">
        <v>1334671.0808333333</v>
      </c>
      <c r="AP846" s="475"/>
      <c r="AQ846" s="476">
        <v>0</v>
      </c>
      <c r="AR846" s="471"/>
      <c r="AS846" s="471"/>
      <c r="AT846" s="471"/>
      <c r="AU846" s="471"/>
      <c r="AV846" s="477">
        <v>0</v>
      </c>
      <c r="AW846" s="471">
        <v>0</v>
      </c>
      <c r="AX846" s="471"/>
      <c r="AY846" s="473">
        <v>0</v>
      </c>
      <c r="AZ846" s="478"/>
      <c r="BA846" s="479">
        <v>0</v>
      </c>
      <c r="BC846" s="468" t="s">
        <v>2937</v>
      </c>
      <c r="BD846" s="468" t="s">
        <v>2937</v>
      </c>
      <c r="BE846" s="468" t="s">
        <v>2937</v>
      </c>
      <c r="BF846" s="468" t="s">
        <v>2937</v>
      </c>
      <c r="BG846" s="468" t="s">
        <v>1542</v>
      </c>
      <c r="BH846" s="468" t="s">
        <v>2938</v>
      </c>
      <c r="BI846" s="468" t="s">
        <v>1542</v>
      </c>
      <c r="BK846" s="468" t="b">
        <v>1</v>
      </c>
      <c r="BL846" s="468" t="b">
        <v>1</v>
      </c>
      <c r="BM846" s="468" t="b">
        <v>1</v>
      </c>
      <c r="BN846" s="468" t="b">
        <v>1</v>
      </c>
      <c r="BO846" s="468" t="b">
        <v>1</v>
      </c>
      <c r="BP846" s="468" t="b">
        <v>1</v>
      </c>
      <c r="BQ846" s="468" t="b">
        <v>1</v>
      </c>
      <c r="BS846" s="466"/>
    </row>
    <row r="847" spans="1:71" s="549" customFormat="1" ht="12" customHeight="1" x14ac:dyDescent="0.2">
      <c r="A847" s="496">
        <v>19000491</v>
      </c>
      <c r="B847" s="497" t="s">
        <v>3739</v>
      </c>
      <c r="C847" s="466" t="s">
        <v>2377</v>
      </c>
      <c r="D847" s="467" t="s">
        <v>1541</v>
      </c>
      <c r="E847" s="705"/>
      <c r="F847" s="466"/>
      <c r="G847" s="467"/>
      <c r="H847" s="468" t="s">
        <v>2937</v>
      </c>
      <c r="I847" s="468" t="s">
        <v>2937</v>
      </c>
      <c r="J847" s="468" t="s">
        <v>2937</v>
      </c>
      <c r="K847" s="468" t="s">
        <v>1541</v>
      </c>
      <c r="L847" s="468" t="s">
        <v>2938</v>
      </c>
      <c r="M847" s="468" t="s">
        <v>2938</v>
      </c>
      <c r="N847" s="468" t="s">
        <v>2937</v>
      </c>
      <c r="O847" s="469"/>
      <c r="P847" s="379">
        <v>1123288.53</v>
      </c>
      <c r="Q847" s="379">
        <v>1118446.77</v>
      </c>
      <c r="R847" s="379">
        <v>1113605.01</v>
      </c>
      <c r="S847" s="379">
        <v>1108763.25</v>
      </c>
      <c r="T847" s="379">
        <v>1103921.49</v>
      </c>
      <c r="U847" s="379">
        <v>1099079.73</v>
      </c>
      <c r="V847" s="379">
        <v>1094237.97</v>
      </c>
      <c r="W847" s="379">
        <v>1089396.21</v>
      </c>
      <c r="X847" s="379">
        <v>1084554.45</v>
      </c>
      <c r="Y847" s="379">
        <v>1079712.69</v>
      </c>
      <c r="Z847" s="379">
        <v>1074870.93</v>
      </c>
      <c r="AA847" s="379">
        <v>1070029.17</v>
      </c>
      <c r="AB847" s="379">
        <v>1065187.4099999999</v>
      </c>
      <c r="AC847" s="379"/>
      <c r="AD847" s="379"/>
      <c r="AE847" s="379">
        <v>1094237.97</v>
      </c>
      <c r="AF847" s="545"/>
      <c r="AG847" s="546"/>
      <c r="AH847" s="547"/>
      <c r="AI847" s="471"/>
      <c r="AJ847" s="471"/>
      <c r="AK847" s="472">
        <v>1094237.97</v>
      </c>
      <c r="AL847" s="471">
        <v>1094237.97</v>
      </c>
      <c r="AM847" s="548"/>
      <c r="AN847" s="547"/>
      <c r="AO847" s="474">
        <v>0</v>
      </c>
      <c r="AP847" s="475"/>
      <c r="AQ847" s="476">
        <v>1065187.4099999999</v>
      </c>
      <c r="AR847" s="547"/>
      <c r="AS847" s="471"/>
      <c r="AT847" s="471"/>
      <c r="AU847" s="471">
        <v>1065187.4099999999</v>
      </c>
      <c r="AV847" s="477">
        <v>1065187.4099999999</v>
      </c>
      <c r="AW847" s="547"/>
      <c r="AX847" s="547"/>
      <c r="AY847" s="473">
        <v>0</v>
      </c>
      <c r="AZ847" s="478" t="s">
        <v>2927</v>
      </c>
      <c r="BA847" s="479">
        <v>0</v>
      </c>
      <c r="BC847" s="468" t="s">
        <v>2937</v>
      </c>
      <c r="BD847" s="468" t="s">
        <v>2937</v>
      </c>
      <c r="BE847" s="468" t="s">
        <v>2937</v>
      </c>
      <c r="BF847" s="468" t="s">
        <v>1541</v>
      </c>
      <c r="BG847" s="468" t="s">
        <v>2938</v>
      </c>
      <c r="BH847" s="468" t="s">
        <v>2938</v>
      </c>
      <c r="BI847" s="468" t="s">
        <v>2937</v>
      </c>
      <c r="BK847" s="468" t="b">
        <v>1</v>
      </c>
      <c r="BL847" s="468" t="b">
        <v>1</v>
      </c>
      <c r="BM847" s="468" t="b">
        <v>1</v>
      </c>
      <c r="BN847" s="468" t="b">
        <v>1</v>
      </c>
      <c r="BO847" s="468" t="b">
        <v>1</v>
      </c>
      <c r="BP847" s="468" t="b">
        <v>1</v>
      </c>
      <c r="BQ847" s="468" t="b">
        <v>1</v>
      </c>
      <c r="BS847" s="550"/>
    </row>
    <row r="848" spans="1:71" s="480" customFormat="1" ht="12" customHeight="1" x14ac:dyDescent="0.2">
      <c r="A848" s="496">
        <v>19000551</v>
      </c>
      <c r="B848" s="497" t="s">
        <v>3740</v>
      </c>
      <c r="C848" s="466" t="s">
        <v>2378</v>
      </c>
      <c r="D848" s="467" t="s">
        <v>1541</v>
      </c>
      <c r="E848" s="705"/>
      <c r="F848" s="466"/>
      <c r="G848" s="467"/>
      <c r="H848" s="468" t="s">
        <v>2937</v>
      </c>
      <c r="I848" s="468" t="s">
        <v>2937</v>
      </c>
      <c r="J848" s="468" t="s">
        <v>2937</v>
      </c>
      <c r="K848" s="468" t="s">
        <v>1541</v>
      </c>
      <c r="L848" s="468" t="s">
        <v>2938</v>
      </c>
      <c r="M848" s="468" t="s">
        <v>2938</v>
      </c>
      <c r="N848" s="468" t="s">
        <v>2937</v>
      </c>
      <c r="O848" s="469"/>
      <c r="P848" s="379">
        <v>0</v>
      </c>
      <c r="Q848" s="379">
        <v>0</v>
      </c>
      <c r="R848" s="379">
        <v>0</v>
      </c>
      <c r="S848" s="379">
        <v>0</v>
      </c>
      <c r="T848" s="379">
        <v>0</v>
      </c>
      <c r="U848" s="379">
        <v>0</v>
      </c>
      <c r="V848" s="379">
        <v>0</v>
      </c>
      <c r="W848" s="379">
        <v>0</v>
      </c>
      <c r="X848" s="379">
        <v>0</v>
      </c>
      <c r="Y848" s="379">
        <v>0</v>
      </c>
      <c r="Z848" s="379">
        <v>0</v>
      </c>
      <c r="AA848" s="379">
        <v>0</v>
      </c>
      <c r="AB848" s="379">
        <v>0</v>
      </c>
      <c r="AC848" s="379"/>
      <c r="AD848" s="379"/>
      <c r="AE848" s="379">
        <v>0</v>
      </c>
      <c r="AF848" s="507"/>
      <c r="AG848" s="508"/>
      <c r="AH848" s="471"/>
      <c r="AI848" s="471"/>
      <c r="AJ848" s="471"/>
      <c r="AK848" s="472">
        <v>0</v>
      </c>
      <c r="AL848" s="471">
        <v>0</v>
      </c>
      <c r="AM848" s="473"/>
      <c r="AN848" s="471"/>
      <c r="AO848" s="474">
        <v>0</v>
      </c>
      <c r="AP848" s="475"/>
      <c r="AQ848" s="476">
        <v>0</v>
      </c>
      <c r="AR848" s="471"/>
      <c r="AS848" s="471"/>
      <c r="AT848" s="471"/>
      <c r="AU848" s="471">
        <v>0</v>
      </c>
      <c r="AV848" s="477">
        <v>0</v>
      </c>
      <c r="AW848" s="471"/>
      <c r="AX848" s="471"/>
      <c r="AY848" s="473">
        <v>0</v>
      </c>
      <c r="AZ848" s="478" t="s">
        <v>2924</v>
      </c>
      <c r="BA848" s="479">
        <v>0</v>
      </c>
      <c r="BC848" s="468" t="s">
        <v>2937</v>
      </c>
      <c r="BD848" s="468" t="s">
        <v>2937</v>
      </c>
      <c r="BE848" s="468" t="s">
        <v>2937</v>
      </c>
      <c r="BF848" s="468" t="s">
        <v>1541</v>
      </c>
      <c r="BG848" s="468" t="s">
        <v>2938</v>
      </c>
      <c r="BH848" s="468" t="s">
        <v>2938</v>
      </c>
      <c r="BI848" s="468" t="s">
        <v>2937</v>
      </c>
      <c r="BK848" s="468" t="b">
        <v>1</v>
      </c>
      <c r="BL848" s="468" t="b">
        <v>1</v>
      </c>
      <c r="BM848" s="468" t="b">
        <v>1</v>
      </c>
      <c r="BN848" s="468" t="b">
        <v>1</v>
      </c>
      <c r="BO848" s="468" t="b">
        <v>1</v>
      </c>
      <c r="BP848" s="468" t="b">
        <v>1</v>
      </c>
      <c r="BQ848" s="468" t="b">
        <v>1</v>
      </c>
      <c r="BS848" s="466"/>
    </row>
    <row r="849" spans="1:71" s="480" customFormat="1" ht="12" customHeight="1" x14ac:dyDescent="0.2">
      <c r="A849" s="496">
        <v>19000552</v>
      </c>
      <c r="B849" s="497" t="s">
        <v>3741</v>
      </c>
      <c r="C849" s="466" t="s">
        <v>2379</v>
      </c>
      <c r="D849" s="467" t="s">
        <v>1542</v>
      </c>
      <c r="E849" s="705"/>
      <c r="F849" s="466"/>
      <c r="G849" s="467"/>
      <c r="H849" s="468" t="s">
        <v>2937</v>
      </c>
      <c r="I849" s="468" t="s">
        <v>2937</v>
      </c>
      <c r="J849" s="468" t="s">
        <v>2937</v>
      </c>
      <c r="K849" s="468" t="s">
        <v>2937</v>
      </c>
      <c r="L849" s="468" t="s">
        <v>1542</v>
      </c>
      <c r="M849" s="468" t="s">
        <v>2938</v>
      </c>
      <c r="N849" s="468" t="s">
        <v>1542</v>
      </c>
      <c r="O849" s="469"/>
      <c r="P849" s="379">
        <v>363905.6</v>
      </c>
      <c r="Q849" s="379">
        <v>386147.48</v>
      </c>
      <c r="R849" s="379">
        <v>393666.3</v>
      </c>
      <c r="S849" s="379">
        <v>404537.83</v>
      </c>
      <c r="T849" s="379">
        <v>411178.03</v>
      </c>
      <c r="U849" s="379">
        <v>403943.01</v>
      </c>
      <c r="V849" s="379">
        <v>395956.46</v>
      </c>
      <c r="W849" s="379">
        <v>357665.95</v>
      </c>
      <c r="X849" s="379">
        <v>328289.75</v>
      </c>
      <c r="Y849" s="379">
        <v>250398.01</v>
      </c>
      <c r="Z849" s="379">
        <v>273306.76</v>
      </c>
      <c r="AA849" s="379">
        <v>270541.05</v>
      </c>
      <c r="AB849" s="379">
        <v>271405.05</v>
      </c>
      <c r="AC849" s="379"/>
      <c r="AD849" s="379"/>
      <c r="AE849" s="379">
        <v>349440.49625000003</v>
      </c>
      <c r="AF849" s="481"/>
      <c r="AG849" s="482"/>
      <c r="AH849" s="471"/>
      <c r="AI849" s="471"/>
      <c r="AJ849" s="471"/>
      <c r="AK849" s="472"/>
      <c r="AL849" s="471">
        <v>0</v>
      </c>
      <c r="AM849" s="473">
        <v>349440.49625000003</v>
      </c>
      <c r="AN849" s="471"/>
      <c r="AO849" s="474">
        <v>349440.49625000003</v>
      </c>
      <c r="AP849" s="475"/>
      <c r="AQ849" s="476">
        <v>271405.05</v>
      </c>
      <c r="AR849" s="471"/>
      <c r="AS849" s="471"/>
      <c r="AT849" s="471"/>
      <c r="AU849" s="471"/>
      <c r="AV849" s="477">
        <v>0</v>
      </c>
      <c r="AW849" s="471">
        <v>271405.05</v>
      </c>
      <c r="AX849" s="471"/>
      <c r="AY849" s="473">
        <v>271405.05</v>
      </c>
      <c r="AZ849" s="478"/>
      <c r="BA849" s="479">
        <v>0</v>
      </c>
      <c r="BC849" s="468" t="s">
        <v>2937</v>
      </c>
      <c r="BD849" s="468" t="s">
        <v>2937</v>
      </c>
      <c r="BE849" s="468" t="s">
        <v>2937</v>
      </c>
      <c r="BF849" s="468" t="s">
        <v>2937</v>
      </c>
      <c r="BG849" s="468" t="s">
        <v>1542</v>
      </c>
      <c r="BH849" s="468" t="s">
        <v>2938</v>
      </c>
      <c r="BI849" s="468" t="s">
        <v>1542</v>
      </c>
      <c r="BK849" s="468" t="b">
        <v>1</v>
      </c>
      <c r="BL849" s="468" t="b">
        <v>1</v>
      </c>
      <c r="BM849" s="468" t="b">
        <v>1</v>
      </c>
      <c r="BN849" s="468" t="b">
        <v>1</v>
      </c>
      <c r="BO849" s="468" t="b">
        <v>1</v>
      </c>
      <c r="BP849" s="468" t="b">
        <v>1</v>
      </c>
      <c r="BQ849" s="468" t="b">
        <v>1</v>
      </c>
      <c r="BS849" s="466"/>
    </row>
    <row r="850" spans="1:71" s="480" customFormat="1" ht="12" customHeight="1" x14ac:dyDescent="0.2">
      <c r="A850" s="518">
        <v>19000553</v>
      </c>
      <c r="B850" s="519" t="s">
        <v>3742</v>
      </c>
      <c r="C850" s="519" t="s">
        <v>2380</v>
      </c>
      <c r="D850" s="467" t="s">
        <v>2941</v>
      </c>
      <c r="E850" s="705"/>
      <c r="F850" s="519"/>
      <c r="G850" s="467"/>
      <c r="H850" s="468" t="s">
        <v>2937</v>
      </c>
      <c r="I850" s="468" t="s">
        <v>1539</v>
      </c>
      <c r="J850" s="468" t="s">
        <v>1540</v>
      </c>
      <c r="K850" s="468" t="s">
        <v>2937</v>
      </c>
      <c r="L850" s="468" t="s">
        <v>2938</v>
      </c>
      <c r="M850" s="468" t="s">
        <v>2938</v>
      </c>
      <c r="N850" s="468" t="s">
        <v>2937</v>
      </c>
      <c r="O850" s="469"/>
      <c r="P850" s="379">
        <v>49647.08</v>
      </c>
      <c r="Q850" s="379">
        <v>45391.61</v>
      </c>
      <c r="R850" s="379">
        <v>41136.160000000003</v>
      </c>
      <c r="S850" s="379">
        <v>36880.699999999997</v>
      </c>
      <c r="T850" s="379">
        <v>32625.23</v>
      </c>
      <c r="U850" s="379">
        <v>28369.77</v>
      </c>
      <c r="V850" s="379">
        <v>24114.31</v>
      </c>
      <c r="W850" s="379">
        <v>19858.87</v>
      </c>
      <c r="X850" s="379">
        <v>19858.87</v>
      </c>
      <c r="Y850" s="379">
        <v>19858.87</v>
      </c>
      <c r="Z850" s="379">
        <v>19858.87</v>
      </c>
      <c r="AA850" s="379">
        <v>19858.87</v>
      </c>
      <c r="AB850" s="379">
        <v>19858.87</v>
      </c>
      <c r="AC850" s="379"/>
      <c r="AD850" s="379"/>
      <c r="AE850" s="379">
        <v>28547.092083333333</v>
      </c>
      <c r="AF850" s="551" t="s">
        <v>2353</v>
      </c>
      <c r="AG850" s="481" t="s">
        <v>2354</v>
      </c>
      <c r="AH850" s="471"/>
      <c r="AI850" s="471">
        <v>18895.320249958335</v>
      </c>
      <c r="AJ850" s="471">
        <v>9651.7718333749999</v>
      </c>
      <c r="AK850" s="472"/>
      <c r="AL850" s="471">
        <v>28547.092083333337</v>
      </c>
      <c r="AM850" s="473"/>
      <c r="AN850" s="471"/>
      <c r="AO850" s="474">
        <v>0</v>
      </c>
      <c r="AP850" s="475"/>
      <c r="AQ850" s="476">
        <v>19858.87</v>
      </c>
      <c r="AR850" s="471"/>
      <c r="AS850" s="471">
        <v>13144.586053000001</v>
      </c>
      <c r="AT850" s="471">
        <v>6714.2839469999999</v>
      </c>
      <c r="AU850" s="471"/>
      <c r="AV850" s="477">
        <v>19858.870000000003</v>
      </c>
      <c r="AW850" s="471"/>
      <c r="AX850" s="471"/>
      <c r="AY850" s="473">
        <v>0</v>
      </c>
      <c r="AZ850" s="478"/>
      <c r="BA850" s="479">
        <v>-3.637978807091713E-12</v>
      </c>
      <c r="BC850" s="468" t="s">
        <v>2937</v>
      </c>
      <c r="BD850" s="468" t="s">
        <v>1539</v>
      </c>
      <c r="BE850" s="468" t="s">
        <v>1540</v>
      </c>
      <c r="BF850" s="468" t="s">
        <v>2937</v>
      </c>
      <c r="BG850" s="468" t="s">
        <v>2938</v>
      </c>
      <c r="BH850" s="468" t="s">
        <v>2938</v>
      </c>
      <c r="BI850" s="468" t="s">
        <v>2937</v>
      </c>
      <c r="BK850" s="468" t="b">
        <v>1</v>
      </c>
      <c r="BL850" s="468" t="b">
        <v>1</v>
      </c>
      <c r="BM850" s="468" t="b">
        <v>1</v>
      </c>
      <c r="BN850" s="468" t="b">
        <v>1</v>
      </c>
      <c r="BO850" s="468" t="b">
        <v>1</v>
      </c>
      <c r="BP850" s="468" t="b">
        <v>1</v>
      </c>
      <c r="BQ850" s="468" t="b">
        <v>1</v>
      </c>
      <c r="BS850" s="466"/>
    </row>
    <row r="851" spans="1:71" s="480" customFormat="1" ht="12" customHeight="1" x14ac:dyDescent="0.2">
      <c r="A851" s="496">
        <v>19000562</v>
      </c>
      <c r="B851" s="497" t="s">
        <v>3743</v>
      </c>
      <c r="C851" s="466" t="s">
        <v>2381</v>
      </c>
      <c r="D851" s="467" t="s">
        <v>1542</v>
      </c>
      <c r="E851" s="705"/>
      <c r="F851" s="466"/>
      <c r="G851" s="467"/>
      <c r="H851" s="468" t="s">
        <v>2937</v>
      </c>
      <c r="I851" s="468" t="s">
        <v>2937</v>
      </c>
      <c r="J851" s="468" t="s">
        <v>2937</v>
      </c>
      <c r="K851" s="468" t="s">
        <v>2937</v>
      </c>
      <c r="L851" s="468" t="s">
        <v>1542</v>
      </c>
      <c r="M851" s="468" t="s">
        <v>2938</v>
      </c>
      <c r="N851" s="468" t="s">
        <v>1542</v>
      </c>
      <c r="O851" s="469"/>
      <c r="P851" s="379">
        <v>1286866.46</v>
      </c>
      <c r="Q851" s="379">
        <v>1274155.44</v>
      </c>
      <c r="R851" s="379">
        <v>1261444.42</v>
      </c>
      <c r="S851" s="379">
        <v>1248733.3999999999</v>
      </c>
      <c r="T851" s="379">
        <v>1236022.3799999999</v>
      </c>
      <c r="U851" s="379">
        <v>1223311.3600000001</v>
      </c>
      <c r="V851" s="379">
        <v>1236340.67</v>
      </c>
      <c r="W851" s="379">
        <v>1227919.69</v>
      </c>
      <c r="X851" s="379">
        <v>1219498.71</v>
      </c>
      <c r="Y851" s="379">
        <v>1296878.47</v>
      </c>
      <c r="Z851" s="379">
        <v>1288457.49</v>
      </c>
      <c r="AA851" s="379">
        <v>1280036.51</v>
      </c>
      <c r="AB851" s="379">
        <v>1271615.42</v>
      </c>
      <c r="AC851" s="379"/>
      <c r="AD851" s="379"/>
      <c r="AE851" s="379">
        <v>1256003.29</v>
      </c>
      <c r="AF851" s="481"/>
      <c r="AG851" s="482"/>
      <c r="AH851" s="471"/>
      <c r="AI851" s="471"/>
      <c r="AJ851" s="471"/>
      <c r="AK851" s="472"/>
      <c r="AL851" s="471">
        <v>0</v>
      </c>
      <c r="AM851" s="473">
        <v>1256003.29</v>
      </c>
      <c r="AN851" s="471"/>
      <c r="AO851" s="474">
        <v>1256003.29</v>
      </c>
      <c r="AP851" s="475"/>
      <c r="AQ851" s="476">
        <v>1271615.42</v>
      </c>
      <c r="AR851" s="471"/>
      <c r="AS851" s="471"/>
      <c r="AT851" s="471"/>
      <c r="AU851" s="471"/>
      <c r="AV851" s="477">
        <v>0</v>
      </c>
      <c r="AW851" s="471">
        <v>1271615.42</v>
      </c>
      <c r="AX851" s="471"/>
      <c r="AY851" s="473">
        <v>1271615.42</v>
      </c>
      <c r="AZ851" s="478"/>
      <c r="BA851" s="479">
        <v>0</v>
      </c>
      <c r="BC851" s="468" t="s">
        <v>2937</v>
      </c>
      <c r="BD851" s="468" t="s">
        <v>2937</v>
      </c>
      <c r="BE851" s="468" t="s">
        <v>2937</v>
      </c>
      <c r="BF851" s="468" t="s">
        <v>2937</v>
      </c>
      <c r="BG851" s="468" t="s">
        <v>1542</v>
      </c>
      <c r="BH851" s="468" t="s">
        <v>2938</v>
      </c>
      <c r="BI851" s="468" t="s">
        <v>1542</v>
      </c>
      <c r="BK851" s="468" t="b">
        <v>1</v>
      </c>
      <c r="BL851" s="468" t="b">
        <v>1</v>
      </c>
      <c r="BM851" s="468" t="b">
        <v>1</v>
      </c>
      <c r="BN851" s="468" t="b">
        <v>1</v>
      </c>
      <c r="BO851" s="468" t="b">
        <v>1</v>
      </c>
      <c r="BP851" s="468" t="b">
        <v>1</v>
      </c>
      <c r="BQ851" s="468" t="b">
        <v>1</v>
      </c>
      <c r="BS851" s="466"/>
    </row>
    <row r="852" spans="1:71" s="480" customFormat="1" ht="12" customHeight="1" x14ac:dyDescent="0.2">
      <c r="A852" s="518">
        <v>19000563</v>
      </c>
      <c r="B852" s="519" t="s">
        <v>3744</v>
      </c>
      <c r="C852" s="519" t="s">
        <v>2382</v>
      </c>
      <c r="D852" s="467" t="s">
        <v>1542</v>
      </c>
      <c r="E852" s="705"/>
      <c r="F852" s="466"/>
      <c r="G852" s="467"/>
      <c r="H852" s="468" t="s">
        <v>2937</v>
      </c>
      <c r="I852" s="468" t="s">
        <v>2937</v>
      </c>
      <c r="J852" s="468" t="s">
        <v>2937</v>
      </c>
      <c r="K852" s="468" t="s">
        <v>2937</v>
      </c>
      <c r="L852" s="468" t="s">
        <v>1542</v>
      </c>
      <c r="M852" s="468" t="s">
        <v>2938</v>
      </c>
      <c r="N852" s="468" t="s">
        <v>1542</v>
      </c>
      <c r="O852" s="500"/>
      <c r="P852" s="379">
        <v>0</v>
      </c>
      <c r="Q852" s="379">
        <v>0</v>
      </c>
      <c r="R852" s="379">
        <v>0</v>
      </c>
      <c r="S852" s="379">
        <v>0</v>
      </c>
      <c r="T852" s="379">
        <v>0</v>
      </c>
      <c r="U852" s="379">
        <v>0</v>
      </c>
      <c r="V852" s="379">
        <v>0</v>
      </c>
      <c r="W852" s="379">
        <v>0</v>
      </c>
      <c r="X852" s="379">
        <v>0</v>
      </c>
      <c r="Y852" s="379">
        <v>0</v>
      </c>
      <c r="Z852" s="379">
        <v>0</v>
      </c>
      <c r="AA852" s="379">
        <v>373.79</v>
      </c>
      <c r="AB852" s="379">
        <v>-19242.21</v>
      </c>
      <c r="AC852" s="379"/>
      <c r="AD852" s="379"/>
      <c r="AE852" s="379">
        <v>-770.60958333333326</v>
      </c>
      <c r="AF852" s="551"/>
      <c r="AG852" s="481"/>
      <c r="AH852" s="471"/>
      <c r="AI852" s="471"/>
      <c r="AJ852" s="471"/>
      <c r="AK852" s="472"/>
      <c r="AL852" s="471">
        <v>0</v>
      </c>
      <c r="AM852" s="473">
        <v>-770.60958333333326</v>
      </c>
      <c r="AN852" s="471"/>
      <c r="AO852" s="474">
        <v>-770.60958333333326</v>
      </c>
      <c r="AP852" s="475"/>
      <c r="AQ852" s="476">
        <v>-19242.21</v>
      </c>
      <c r="AR852" s="471"/>
      <c r="AS852" s="471"/>
      <c r="AT852" s="471"/>
      <c r="AU852" s="471"/>
      <c r="AV852" s="477">
        <v>0</v>
      </c>
      <c r="AW852" s="471">
        <v>-19242.21</v>
      </c>
      <c r="AX852" s="471"/>
      <c r="AY852" s="473">
        <v>-19242.21</v>
      </c>
      <c r="AZ852" s="478"/>
      <c r="BA852" s="479">
        <v>0</v>
      </c>
      <c r="BC852" s="468" t="s">
        <v>2937</v>
      </c>
      <c r="BD852" s="468" t="s">
        <v>2937</v>
      </c>
      <c r="BE852" s="468" t="s">
        <v>2937</v>
      </c>
      <c r="BF852" s="468" t="s">
        <v>2937</v>
      </c>
      <c r="BG852" s="468" t="s">
        <v>1542</v>
      </c>
      <c r="BH852" s="468" t="s">
        <v>2938</v>
      </c>
      <c r="BI852" s="468" t="s">
        <v>1542</v>
      </c>
      <c r="BK852" s="468" t="b">
        <v>1</v>
      </c>
      <c r="BL852" s="468" t="b">
        <v>1</v>
      </c>
      <c r="BM852" s="468" t="b">
        <v>1</v>
      </c>
      <c r="BN852" s="468" t="b">
        <v>1</v>
      </c>
      <c r="BO852" s="468" t="b">
        <v>1</v>
      </c>
      <c r="BP852" s="468" t="b">
        <v>1</v>
      </c>
      <c r="BQ852" s="468" t="b">
        <v>1</v>
      </c>
      <c r="BS852" s="466"/>
    </row>
    <row r="853" spans="1:71" s="480" customFormat="1" ht="12" customHeight="1" x14ac:dyDescent="0.2">
      <c r="A853" s="496">
        <v>19000572</v>
      </c>
      <c r="B853" s="497" t="s">
        <v>3745</v>
      </c>
      <c r="C853" s="466" t="s">
        <v>2383</v>
      </c>
      <c r="D853" s="467" t="s">
        <v>1542</v>
      </c>
      <c r="E853" s="705"/>
      <c r="F853" s="466"/>
      <c r="G853" s="467"/>
      <c r="H853" s="468" t="s">
        <v>2937</v>
      </c>
      <c r="I853" s="468" t="s">
        <v>2937</v>
      </c>
      <c r="J853" s="468" t="s">
        <v>2937</v>
      </c>
      <c r="K853" s="468" t="s">
        <v>2937</v>
      </c>
      <c r="L853" s="468" t="s">
        <v>1542</v>
      </c>
      <c r="M853" s="468" t="s">
        <v>2938</v>
      </c>
      <c r="N853" s="468" t="s">
        <v>1542</v>
      </c>
      <c r="O853" s="469"/>
      <c r="P853" s="379">
        <v>268860.56</v>
      </c>
      <c r="Q853" s="379">
        <v>262955.2</v>
      </c>
      <c r="R853" s="379">
        <v>257049.84</v>
      </c>
      <c r="S853" s="379">
        <v>251144.49</v>
      </c>
      <c r="T853" s="379">
        <v>245239.13</v>
      </c>
      <c r="U853" s="379">
        <v>239333.77</v>
      </c>
      <c r="V853" s="379">
        <v>233428.41</v>
      </c>
      <c r="W853" s="379">
        <v>227523.06</v>
      </c>
      <c r="X853" s="379">
        <v>254151.55</v>
      </c>
      <c r="Y853" s="379">
        <v>333647.68</v>
      </c>
      <c r="Z853" s="379">
        <v>331808.96999999997</v>
      </c>
      <c r="AA853" s="379">
        <v>329970.26</v>
      </c>
      <c r="AB853" s="379">
        <v>328131.87</v>
      </c>
      <c r="AC853" s="379"/>
      <c r="AD853" s="379"/>
      <c r="AE853" s="379">
        <v>272062.38124999992</v>
      </c>
      <c r="AF853" s="481"/>
      <c r="AG853" s="482"/>
      <c r="AH853" s="471"/>
      <c r="AI853" s="471"/>
      <c r="AJ853" s="471"/>
      <c r="AK853" s="472"/>
      <c r="AL853" s="471">
        <v>0</v>
      </c>
      <c r="AM853" s="473">
        <v>272062.38124999992</v>
      </c>
      <c r="AN853" s="471"/>
      <c r="AO853" s="474">
        <v>272062.38124999992</v>
      </c>
      <c r="AP853" s="475"/>
      <c r="AQ853" s="476">
        <v>328131.87</v>
      </c>
      <c r="AR853" s="471"/>
      <c r="AS853" s="471"/>
      <c r="AT853" s="471"/>
      <c r="AU853" s="471"/>
      <c r="AV853" s="477">
        <v>0</v>
      </c>
      <c r="AW853" s="471">
        <v>328131.87</v>
      </c>
      <c r="AX853" s="471"/>
      <c r="AY853" s="473">
        <v>328131.87</v>
      </c>
      <c r="AZ853" s="478"/>
      <c r="BA853" s="479">
        <v>0</v>
      </c>
      <c r="BC853" s="468" t="s">
        <v>2937</v>
      </c>
      <c r="BD853" s="468" t="s">
        <v>2937</v>
      </c>
      <c r="BE853" s="468" t="s">
        <v>2937</v>
      </c>
      <c r="BF853" s="468" t="s">
        <v>2937</v>
      </c>
      <c r="BG853" s="468" t="s">
        <v>1542</v>
      </c>
      <c r="BH853" s="468" t="s">
        <v>2938</v>
      </c>
      <c r="BI853" s="468" t="s">
        <v>1542</v>
      </c>
      <c r="BK853" s="468" t="b">
        <v>1</v>
      </c>
      <c r="BL853" s="468" t="b">
        <v>1</v>
      </c>
      <c r="BM853" s="468" t="b">
        <v>1</v>
      </c>
      <c r="BN853" s="468" t="b">
        <v>1</v>
      </c>
      <c r="BO853" s="468" t="b">
        <v>1</v>
      </c>
      <c r="BP853" s="468" t="b">
        <v>1</v>
      </c>
      <c r="BQ853" s="468" t="b">
        <v>1</v>
      </c>
      <c r="BS853" s="466"/>
    </row>
    <row r="854" spans="1:71" s="480" customFormat="1" ht="12" customHeight="1" x14ac:dyDescent="0.2">
      <c r="A854" s="496">
        <v>19000573</v>
      </c>
      <c r="B854" s="497" t="s">
        <v>3746</v>
      </c>
      <c r="C854" s="466" t="s">
        <v>2384</v>
      </c>
      <c r="D854" s="467" t="s">
        <v>2941</v>
      </c>
      <c r="E854" s="705"/>
      <c r="F854" s="466"/>
      <c r="G854" s="467"/>
      <c r="H854" s="468" t="s">
        <v>2937</v>
      </c>
      <c r="I854" s="468" t="s">
        <v>1539</v>
      </c>
      <c r="J854" s="468" t="s">
        <v>1540</v>
      </c>
      <c r="K854" s="468" t="s">
        <v>2937</v>
      </c>
      <c r="L854" s="468" t="s">
        <v>2938</v>
      </c>
      <c r="M854" s="468" t="s">
        <v>2938</v>
      </c>
      <c r="N854" s="468" t="s">
        <v>2937</v>
      </c>
      <c r="O854" s="469"/>
      <c r="P854" s="379">
        <v>168726.39</v>
      </c>
      <c r="Q854" s="379">
        <v>166316.01999999999</v>
      </c>
      <c r="R854" s="379">
        <v>163905.64000000001</v>
      </c>
      <c r="S854" s="379">
        <v>161495.26999999999</v>
      </c>
      <c r="T854" s="379">
        <v>159084.89000000001</v>
      </c>
      <c r="U854" s="379">
        <v>156674.51</v>
      </c>
      <c r="V854" s="379">
        <v>154264.13</v>
      </c>
      <c r="W854" s="379">
        <v>151853.76000000001</v>
      </c>
      <c r="X854" s="379">
        <v>149443.39000000001</v>
      </c>
      <c r="Y854" s="379">
        <v>147033.01</v>
      </c>
      <c r="Z854" s="379">
        <v>144622.64000000001</v>
      </c>
      <c r="AA854" s="379">
        <v>142212.25</v>
      </c>
      <c r="AB854" s="379">
        <v>139801.88</v>
      </c>
      <c r="AC854" s="379"/>
      <c r="AD854" s="379"/>
      <c r="AE854" s="379">
        <v>154264.13708333336</v>
      </c>
      <c r="AF854" s="481" t="s">
        <v>2385</v>
      </c>
      <c r="AG854" s="481" t="s">
        <v>2354</v>
      </c>
      <c r="AH854" s="471"/>
      <c r="AI854" s="471">
        <v>102107.43233545836</v>
      </c>
      <c r="AJ854" s="471">
        <v>52156.70474787501</v>
      </c>
      <c r="AK854" s="472"/>
      <c r="AL854" s="471">
        <v>154264.13708333336</v>
      </c>
      <c r="AM854" s="473"/>
      <c r="AN854" s="471"/>
      <c r="AO854" s="474">
        <v>0</v>
      </c>
      <c r="AP854" s="475"/>
      <c r="AQ854" s="476">
        <v>139801.88</v>
      </c>
      <c r="AR854" s="471"/>
      <c r="AS854" s="471">
        <v>92534.864372000011</v>
      </c>
      <c r="AT854" s="471">
        <v>47267.015628000001</v>
      </c>
      <c r="AU854" s="471"/>
      <c r="AV854" s="477">
        <v>139801.88</v>
      </c>
      <c r="AW854" s="471"/>
      <c r="AX854" s="471"/>
      <c r="AY854" s="473">
        <v>0</v>
      </c>
      <c r="AZ854" s="478"/>
      <c r="BA854" s="479">
        <v>0</v>
      </c>
      <c r="BC854" s="468" t="s">
        <v>2937</v>
      </c>
      <c r="BD854" s="468" t="s">
        <v>1539</v>
      </c>
      <c r="BE854" s="468" t="s">
        <v>1540</v>
      </c>
      <c r="BF854" s="468" t="s">
        <v>2937</v>
      </c>
      <c r="BG854" s="468" t="s">
        <v>2938</v>
      </c>
      <c r="BH854" s="468" t="s">
        <v>2938</v>
      </c>
      <c r="BI854" s="468" t="s">
        <v>2937</v>
      </c>
      <c r="BK854" s="468" t="b">
        <v>1</v>
      </c>
      <c r="BL854" s="468" t="b">
        <v>1</v>
      </c>
      <c r="BM854" s="468" t="b">
        <v>1</v>
      </c>
      <c r="BN854" s="468" t="b">
        <v>1</v>
      </c>
      <c r="BO854" s="468" t="b">
        <v>1</v>
      </c>
      <c r="BP854" s="468" t="b">
        <v>1</v>
      </c>
      <c r="BQ854" s="468" t="b">
        <v>1</v>
      </c>
      <c r="BS854" s="466"/>
    </row>
    <row r="855" spans="1:71" s="480" customFormat="1" ht="12" customHeight="1" x14ac:dyDescent="0.2">
      <c r="A855" s="518">
        <v>19000581</v>
      </c>
      <c r="B855" s="519" t="s">
        <v>3747</v>
      </c>
      <c r="C855" s="519" t="s">
        <v>2386</v>
      </c>
      <c r="D855" s="467" t="s">
        <v>1541</v>
      </c>
      <c r="E855" s="705"/>
      <c r="F855" s="519"/>
      <c r="G855" s="467"/>
      <c r="H855" s="468" t="s">
        <v>2937</v>
      </c>
      <c r="I855" s="468" t="s">
        <v>2937</v>
      </c>
      <c r="J855" s="468" t="s">
        <v>2937</v>
      </c>
      <c r="K855" s="468" t="s">
        <v>1541</v>
      </c>
      <c r="L855" s="468" t="s">
        <v>2938</v>
      </c>
      <c r="M855" s="468" t="s">
        <v>2938</v>
      </c>
      <c r="N855" s="468" t="s">
        <v>2937</v>
      </c>
      <c r="O855" s="469"/>
      <c r="P855" s="379">
        <v>1350606.75</v>
      </c>
      <c r="Q855" s="379">
        <v>1335124.0900000001</v>
      </c>
      <c r="R855" s="379">
        <v>1319641.43</v>
      </c>
      <c r="S855" s="379">
        <v>1304158.77</v>
      </c>
      <c r="T855" s="379">
        <v>1288676.1000000001</v>
      </c>
      <c r="U855" s="379">
        <v>1273193.44</v>
      </c>
      <c r="V855" s="379">
        <v>1257710.78</v>
      </c>
      <c r="W855" s="379">
        <v>1242228.1200000001</v>
      </c>
      <c r="X855" s="379">
        <v>1226745.46</v>
      </c>
      <c r="Y855" s="379">
        <v>1211262.8</v>
      </c>
      <c r="Z855" s="379">
        <v>1195780.1299999999</v>
      </c>
      <c r="AA855" s="379">
        <v>1180297.47</v>
      </c>
      <c r="AB855" s="379">
        <v>1164814.81</v>
      </c>
      <c r="AC855" s="379"/>
      <c r="AD855" s="379"/>
      <c r="AE855" s="379">
        <v>1257710.7808333335</v>
      </c>
      <c r="AF855" s="481"/>
      <c r="AG855" s="482"/>
      <c r="AH855" s="471"/>
      <c r="AI855" s="471"/>
      <c r="AJ855" s="471"/>
      <c r="AK855" s="472">
        <v>1257710.7808333335</v>
      </c>
      <c r="AL855" s="471">
        <v>1257710.7808333335</v>
      </c>
      <c r="AM855" s="473"/>
      <c r="AN855" s="471"/>
      <c r="AO855" s="474">
        <v>0</v>
      </c>
      <c r="AP855" s="475"/>
      <c r="AQ855" s="476">
        <v>1164814.81</v>
      </c>
      <c r="AR855" s="471"/>
      <c r="AS855" s="471"/>
      <c r="AT855" s="471"/>
      <c r="AU855" s="471">
        <v>1164814.81</v>
      </c>
      <c r="AV855" s="477">
        <v>1164814.81</v>
      </c>
      <c r="AW855" s="471"/>
      <c r="AX855" s="471"/>
      <c r="AY855" s="473">
        <v>0</v>
      </c>
      <c r="AZ855" s="478" t="s">
        <v>2927</v>
      </c>
      <c r="BA855" s="479">
        <v>0</v>
      </c>
      <c r="BC855" s="468" t="s">
        <v>2937</v>
      </c>
      <c r="BD855" s="468" t="s">
        <v>2937</v>
      </c>
      <c r="BE855" s="468" t="s">
        <v>2937</v>
      </c>
      <c r="BF855" s="468" t="s">
        <v>1541</v>
      </c>
      <c r="BG855" s="468" t="s">
        <v>2938</v>
      </c>
      <c r="BH855" s="468" t="s">
        <v>2938</v>
      </c>
      <c r="BI855" s="468" t="s">
        <v>2937</v>
      </c>
      <c r="BK855" s="468" t="b">
        <v>1</v>
      </c>
      <c r="BL855" s="468" t="b">
        <v>1</v>
      </c>
      <c r="BM855" s="468" t="b">
        <v>1</v>
      </c>
      <c r="BN855" s="468" t="b">
        <v>1</v>
      </c>
      <c r="BO855" s="468" t="b">
        <v>1</v>
      </c>
      <c r="BP855" s="468" t="b">
        <v>1</v>
      </c>
      <c r="BQ855" s="468" t="b">
        <v>1</v>
      </c>
      <c r="BS855" s="466"/>
    </row>
    <row r="856" spans="1:71" s="480" customFormat="1" ht="12" customHeight="1" x14ac:dyDescent="0.2">
      <c r="A856" s="496">
        <v>19000592</v>
      </c>
      <c r="B856" s="497" t="s">
        <v>3748</v>
      </c>
      <c r="C856" s="466" t="s">
        <v>2387</v>
      </c>
      <c r="D856" s="467" t="s">
        <v>1540</v>
      </c>
      <c r="E856" s="705"/>
      <c r="F856" s="466"/>
      <c r="G856" s="467"/>
      <c r="H856" s="468" t="s">
        <v>2937</v>
      </c>
      <c r="I856" s="468" t="s">
        <v>2937</v>
      </c>
      <c r="J856" s="468" t="s">
        <v>1540</v>
      </c>
      <c r="K856" s="468" t="s">
        <v>2937</v>
      </c>
      <c r="L856" s="468" t="s">
        <v>2938</v>
      </c>
      <c r="M856" s="468" t="s">
        <v>2938</v>
      </c>
      <c r="N856" s="468" t="s">
        <v>2937</v>
      </c>
      <c r="O856" s="469"/>
      <c r="P856" s="379">
        <v>196273.15</v>
      </c>
      <c r="Q856" s="379">
        <v>-394403.01</v>
      </c>
      <c r="R856" s="379">
        <v>125420.16</v>
      </c>
      <c r="S856" s="379">
        <v>128519.55</v>
      </c>
      <c r="T856" s="379">
        <v>131619.35999999999</v>
      </c>
      <c r="U856" s="379">
        <v>134719.38</v>
      </c>
      <c r="V856" s="379">
        <v>137819.60999999999</v>
      </c>
      <c r="W856" s="379">
        <v>140919.84</v>
      </c>
      <c r="X856" s="379">
        <v>144020.49</v>
      </c>
      <c r="Y856" s="379">
        <v>147121.14000000001</v>
      </c>
      <c r="Z856" s="379">
        <v>147708.51</v>
      </c>
      <c r="AA856" s="379">
        <v>153323.28</v>
      </c>
      <c r="AB856" s="379">
        <v>120415.86</v>
      </c>
      <c r="AC856" s="379"/>
      <c r="AD856" s="379"/>
      <c r="AE856" s="379">
        <v>96261.067916666667</v>
      </c>
      <c r="AF856" s="551" t="s">
        <v>396</v>
      </c>
      <c r="AG856" s="481" t="s">
        <v>2351</v>
      </c>
      <c r="AH856" s="471"/>
      <c r="AI856" s="471"/>
      <c r="AJ856" s="471">
        <v>96261.067916666667</v>
      </c>
      <c r="AK856" s="472"/>
      <c r="AL856" s="471">
        <v>96261.067916666667</v>
      </c>
      <c r="AM856" s="473"/>
      <c r="AN856" s="471"/>
      <c r="AO856" s="474">
        <v>0</v>
      </c>
      <c r="AP856" s="475"/>
      <c r="AQ856" s="476">
        <v>120415.86</v>
      </c>
      <c r="AR856" s="471"/>
      <c r="AS856" s="471"/>
      <c r="AT856" s="471">
        <v>120415.86</v>
      </c>
      <c r="AU856" s="471"/>
      <c r="AV856" s="477">
        <v>120415.86</v>
      </c>
      <c r="AW856" s="471"/>
      <c r="AX856" s="471"/>
      <c r="AY856" s="473">
        <v>0</v>
      </c>
      <c r="AZ856" s="478"/>
      <c r="BA856" s="479">
        <v>0</v>
      </c>
      <c r="BC856" s="468" t="s">
        <v>2937</v>
      </c>
      <c r="BD856" s="468" t="s">
        <v>2937</v>
      </c>
      <c r="BE856" s="468" t="s">
        <v>1540</v>
      </c>
      <c r="BF856" s="468" t="s">
        <v>2937</v>
      </c>
      <c r="BG856" s="468" t="s">
        <v>2938</v>
      </c>
      <c r="BH856" s="468" t="s">
        <v>2938</v>
      </c>
      <c r="BI856" s="468" t="s">
        <v>2937</v>
      </c>
      <c r="BK856" s="468" t="b">
        <v>1</v>
      </c>
      <c r="BL856" s="468" t="b">
        <v>1</v>
      </c>
      <c r="BM856" s="468" t="b">
        <v>1</v>
      </c>
      <c r="BN856" s="468" t="b">
        <v>1</v>
      </c>
      <c r="BO856" s="468" t="b">
        <v>1</v>
      </c>
      <c r="BP856" s="468" t="b">
        <v>1</v>
      </c>
      <c r="BQ856" s="468" t="b">
        <v>1</v>
      </c>
      <c r="BS856" s="466"/>
    </row>
    <row r="857" spans="1:71" s="480" customFormat="1" ht="12" customHeight="1" x14ac:dyDescent="0.2">
      <c r="A857" s="496">
        <v>19000601</v>
      </c>
      <c r="B857" s="497" t="s">
        <v>3749</v>
      </c>
      <c r="C857" s="466" t="s">
        <v>2388</v>
      </c>
      <c r="D857" s="467" t="s">
        <v>1541</v>
      </c>
      <c r="E857" s="705"/>
      <c r="F857" s="466"/>
      <c r="G857" s="467"/>
      <c r="H857" s="468" t="s">
        <v>2937</v>
      </c>
      <c r="I857" s="468" t="s">
        <v>2937</v>
      </c>
      <c r="J857" s="468" t="s">
        <v>2937</v>
      </c>
      <c r="K857" s="468" t="s">
        <v>1541</v>
      </c>
      <c r="L857" s="468" t="s">
        <v>2938</v>
      </c>
      <c r="M857" s="468" t="s">
        <v>2938</v>
      </c>
      <c r="N857" s="468" t="s">
        <v>2937</v>
      </c>
      <c r="O857" s="469"/>
      <c r="P857" s="379">
        <v>187617117</v>
      </c>
      <c r="Q857" s="379">
        <v>173761861</v>
      </c>
      <c r="R857" s="379">
        <v>165188650</v>
      </c>
      <c r="S857" s="379">
        <v>153184276.33000001</v>
      </c>
      <c r="T857" s="379">
        <v>146091246.5</v>
      </c>
      <c r="U857" s="379">
        <v>146873091.53999999</v>
      </c>
      <c r="V857" s="379">
        <v>147184483.34</v>
      </c>
      <c r="W857" s="379">
        <v>143907356.63999999</v>
      </c>
      <c r="X857" s="379">
        <v>144751798.88</v>
      </c>
      <c r="Y857" s="379">
        <v>143577196.86000001</v>
      </c>
      <c r="Z857" s="379">
        <v>140964059.86000001</v>
      </c>
      <c r="AA857" s="379">
        <v>130492946.86</v>
      </c>
      <c r="AB857" s="379">
        <v>121616100.86</v>
      </c>
      <c r="AC857" s="379"/>
      <c r="AD857" s="379"/>
      <c r="AE857" s="379">
        <v>149216131.39500001</v>
      </c>
      <c r="AF857" s="552"/>
      <c r="AG857" s="508"/>
      <c r="AH857" s="471"/>
      <c r="AI857" s="471"/>
      <c r="AJ857" s="471"/>
      <c r="AK857" s="472">
        <v>149216131.39500001</v>
      </c>
      <c r="AL857" s="471">
        <v>149216131.39500001</v>
      </c>
      <c r="AM857" s="473"/>
      <c r="AN857" s="471"/>
      <c r="AO857" s="474">
        <v>0</v>
      </c>
      <c r="AP857" s="475"/>
      <c r="AQ857" s="476">
        <v>121616100.86</v>
      </c>
      <c r="AR857" s="471"/>
      <c r="AS857" s="471"/>
      <c r="AT857" s="471"/>
      <c r="AU857" s="471">
        <v>121616100.86</v>
      </c>
      <c r="AV857" s="477">
        <v>121616100.86</v>
      </c>
      <c r="AW857" s="471"/>
      <c r="AX857" s="471"/>
      <c r="AY857" s="473">
        <v>0</v>
      </c>
      <c r="AZ857" s="478" t="s">
        <v>2924</v>
      </c>
      <c r="BA857" s="479">
        <v>0</v>
      </c>
      <c r="BC857" s="468" t="s">
        <v>2937</v>
      </c>
      <c r="BD857" s="468" t="s">
        <v>2937</v>
      </c>
      <c r="BE857" s="468" t="s">
        <v>2937</v>
      </c>
      <c r="BF857" s="468" t="s">
        <v>1541</v>
      </c>
      <c r="BG857" s="468" t="s">
        <v>2938</v>
      </c>
      <c r="BH857" s="468" t="s">
        <v>2938</v>
      </c>
      <c r="BI857" s="468" t="s">
        <v>2937</v>
      </c>
      <c r="BK857" s="468" t="b">
        <v>1</v>
      </c>
      <c r="BL857" s="468" t="b">
        <v>1</v>
      </c>
      <c r="BM857" s="468" t="b">
        <v>1</v>
      </c>
      <c r="BN857" s="468" t="b">
        <v>1</v>
      </c>
      <c r="BO857" s="468" t="b">
        <v>1</v>
      </c>
      <c r="BP857" s="468" t="b">
        <v>1</v>
      </c>
      <c r="BQ857" s="468" t="b">
        <v>1</v>
      </c>
      <c r="BS857" s="466"/>
    </row>
    <row r="858" spans="1:71" s="480" customFormat="1" ht="12" customHeight="1" x14ac:dyDescent="0.2">
      <c r="A858" s="496">
        <v>19000621</v>
      </c>
      <c r="B858" s="497" t="s">
        <v>3750</v>
      </c>
      <c r="C858" s="466" t="s">
        <v>2389</v>
      </c>
      <c r="D858" s="467" t="s">
        <v>1541</v>
      </c>
      <c r="E858" s="705"/>
      <c r="F858" s="466"/>
      <c r="G858" s="467"/>
      <c r="H858" s="468" t="s">
        <v>2937</v>
      </c>
      <c r="I858" s="468" t="s">
        <v>2937</v>
      </c>
      <c r="J858" s="468" t="s">
        <v>2937</v>
      </c>
      <c r="K858" s="468" t="s">
        <v>1541</v>
      </c>
      <c r="L858" s="468" t="s">
        <v>2938</v>
      </c>
      <c r="M858" s="468" t="s">
        <v>2938</v>
      </c>
      <c r="N858" s="468" t="s">
        <v>2937</v>
      </c>
      <c r="O858" s="469"/>
      <c r="P858" s="379">
        <v>30213579.850000001</v>
      </c>
      <c r="Q858" s="379">
        <v>26530537.059999999</v>
      </c>
      <c r="R858" s="379">
        <v>24251581.989999998</v>
      </c>
      <c r="S858" s="379">
        <v>21060546.100000001</v>
      </c>
      <c r="T858" s="379">
        <v>19175057.149999999</v>
      </c>
      <c r="U858" s="379">
        <v>19382889.539999999</v>
      </c>
      <c r="V858" s="379">
        <v>19465664.59</v>
      </c>
      <c r="W858" s="379">
        <v>18594529.66</v>
      </c>
      <c r="X858" s="379">
        <v>18819001.66</v>
      </c>
      <c r="Y858" s="379">
        <v>18870971.579999998</v>
      </c>
      <c r="Z858" s="379">
        <v>17812135.199999999</v>
      </c>
      <c r="AA858" s="379">
        <v>15028674.869999999</v>
      </c>
      <c r="AB858" s="379">
        <v>12669006.93</v>
      </c>
      <c r="AC858" s="379"/>
      <c r="AD858" s="379"/>
      <c r="AE858" s="379">
        <v>20036073.56583333</v>
      </c>
      <c r="AF858" s="507"/>
      <c r="AG858" s="508"/>
      <c r="AH858" s="471"/>
      <c r="AI858" s="471"/>
      <c r="AJ858" s="471"/>
      <c r="AK858" s="472">
        <v>20036073.56583333</v>
      </c>
      <c r="AL858" s="471">
        <v>20036073.56583333</v>
      </c>
      <c r="AM858" s="473"/>
      <c r="AN858" s="471"/>
      <c r="AO858" s="474">
        <v>0</v>
      </c>
      <c r="AP858" s="475"/>
      <c r="AQ858" s="476">
        <v>12669006.93</v>
      </c>
      <c r="AR858" s="471"/>
      <c r="AS858" s="471"/>
      <c r="AT858" s="471"/>
      <c r="AU858" s="471">
        <v>12669006.93</v>
      </c>
      <c r="AV858" s="477">
        <v>12669006.93</v>
      </c>
      <c r="AW858" s="471"/>
      <c r="AX858" s="471"/>
      <c r="AY858" s="473">
        <v>0</v>
      </c>
      <c r="AZ858" s="478" t="s">
        <v>2924</v>
      </c>
      <c r="BA858" s="479">
        <v>0</v>
      </c>
      <c r="BC858" s="468" t="s">
        <v>2937</v>
      </c>
      <c r="BD858" s="468" t="s">
        <v>2937</v>
      </c>
      <c r="BE858" s="468" t="s">
        <v>2937</v>
      </c>
      <c r="BF858" s="468" t="s">
        <v>1541</v>
      </c>
      <c r="BG858" s="468" t="s">
        <v>2938</v>
      </c>
      <c r="BH858" s="468" t="s">
        <v>2938</v>
      </c>
      <c r="BI858" s="468" t="s">
        <v>2937</v>
      </c>
      <c r="BK858" s="468" t="b">
        <v>1</v>
      </c>
      <c r="BL858" s="468" t="b">
        <v>1</v>
      </c>
      <c r="BM858" s="468" t="b">
        <v>1</v>
      </c>
      <c r="BN858" s="468" t="b">
        <v>1</v>
      </c>
      <c r="BO858" s="468" t="b">
        <v>1</v>
      </c>
      <c r="BP858" s="468" t="b">
        <v>1</v>
      </c>
      <c r="BQ858" s="468" t="b">
        <v>1</v>
      </c>
      <c r="BS858" s="466"/>
    </row>
    <row r="859" spans="1:71" s="480" customFormat="1" ht="12" customHeight="1" x14ac:dyDescent="0.2">
      <c r="A859" s="496">
        <v>19000641</v>
      </c>
      <c r="B859" s="497" t="s">
        <v>3751</v>
      </c>
      <c r="C859" s="466" t="s">
        <v>2390</v>
      </c>
      <c r="D859" s="467" t="s">
        <v>1541</v>
      </c>
      <c r="E859" s="705"/>
      <c r="F859" s="466"/>
      <c r="G859" s="467"/>
      <c r="H859" s="468" t="s">
        <v>2937</v>
      </c>
      <c r="I859" s="468" t="s">
        <v>2937</v>
      </c>
      <c r="J859" s="468" t="s">
        <v>2937</v>
      </c>
      <c r="K859" s="468" t="s">
        <v>1541</v>
      </c>
      <c r="L859" s="468" t="s">
        <v>2938</v>
      </c>
      <c r="M859" s="468" t="s">
        <v>2938</v>
      </c>
      <c r="N859" s="468" t="s">
        <v>2937</v>
      </c>
      <c r="O859" s="469"/>
      <c r="P859" s="379">
        <v>418679.8</v>
      </c>
      <c r="Q859" s="379">
        <v>298055.12</v>
      </c>
      <c r="R859" s="379">
        <v>326187.99</v>
      </c>
      <c r="S859" s="379">
        <v>341050.1</v>
      </c>
      <c r="T859" s="379">
        <v>359451.36</v>
      </c>
      <c r="U859" s="379">
        <v>359193.15</v>
      </c>
      <c r="V859" s="379">
        <v>356420.5</v>
      </c>
      <c r="W859" s="379">
        <v>385173.13</v>
      </c>
      <c r="X859" s="379">
        <v>383106.5</v>
      </c>
      <c r="Y859" s="379">
        <v>381154.72</v>
      </c>
      <c r="Z859" s="379">
        <v>411504.32</v>
      </c>
      <c r="AA859" s="379">
        <v>411251.36</v>
      </c>
      <c r="AB859" s="379">
        <v>445565.49</v>
      </c>
      <c r="AC859" s="379"/>
      <c r="AD859" s="379"/>
      <c r="AE859" s="379">
        <v>370389.24124999996</v>
      </c>
      <c r="AF859" s="507"/>
      <c r="AG859" s="508"/>
      <c r="AH859" s="471"/>
      <c r="AI859" s="471"/>
      <c r="AJ859" s="471"/>
      <c r="AK859" s="472">
        <v>370389.24124999996</v>
      </c>
      <c r="AL859" s="471">
        <v>370389.24124999996</v>
      </c>
      <c r="AM859" s="473"/>
      <c r="AN859" s="471"/>
      <c r="AO859" s="474">
        <v>0</v>
      </c>
      <c r="AP859" s="475"/>
      <c r="AQ859" s="476">
        <v>445565.49</v>
      </c>
      <c r="AR859" s="471"/>
      <c r="AS859" s="471"/>
      <c r="AT859" s="471"/>
      <c r="AU859" s="471">
        <v>445565.49</v>
      </c>
      <c r="AV859" s="477">
        <v>445565.49</v>
      </c>
      <c r="AW859" s="471"/>
      <c r="AX859" s="471"/>
      <c r="AY859" s="473">
        <v>0</v>
      </c>
      <c r="AZ859" s="478" t="s">
        <v>2912</v>
      </c>
      <c r="BA859" s="479">
        <v>0</v>
      </c>
      <c r="BC859" s="468" t="s">
        <v>2937</v>
      </c>
      <c r="BD859" s="468" t="s">
        <v>2937</v>
      </c>
      <c r="BE859" s="468" t="s">
        <v>2937</v>
      </c>
      <c r="BF859" s="468" t="s">
        <v>1541</v>
      </c>
      <c r="BG859" s="468" t="s">
        <v>2938</v>
      </c>
      <c r="BH859" s="468" t="s">
        <v>2938</v>
      </c>
      <c r="BI859" s="468" t="s">
        <v>2937</v>
      </c>
      <c r="BK859" s="468" t="b">
        <v>1</v>
      </c>
      <c r="BL859" s="468" t="b">
        <v>1</v>
      </c>
      <c r="BM859" s="468" t="b">
        <v>1</v>
      </c>
      <c r="BN859" s="468" t="b">
        <v>1</v>
      </c>
      <c r="BO859" s="468" t="b">
        <v>1</v>
      </c>
      <c r="BP859" s="468" t="b">
        <v>1</v>
      </c>
      <c r="BQ859" s="468" t="b">
        <v>1</v>
      </c>
      <c r="BS859" s="466"/>
    </row>
    <row r="860" spans="1:71" s="480" customFormat="1" ht="12" customHeight="1" x14ac:dyDescent="0.2">
      <c r="A860" s="496">
        <v>19000671</v>
      </c>
      <c r="B860" s="497" t="s">
        <v>3752</v>
      </c>
      <c r="C860" s="466" t="s">
        <v>2391</v>
      </c>
      <c r="D860" s="467" t="s">
        <v>1541</v>
      </c>
      <c r="E860" s="705"/>
      <c r="F860" s="466"/>
      <c r="G860" s="467"/>
      <c r="H860" s="468" t="s">
        <v>2937</v>
      </c>
      <c r="I860" s="468" t="s">
        <v>2937</v>
      </c>
      <c r="J860" s="468" t="s">
        <v>2937</v>
      </c>
      <c r="K860" s="468" t="s">
        <v>1541</v>
      </c>
      <c r="L860" s="468" t="s">
        <v>2938</v>
      </c>
      <c r="M860" s="468" t="s">
        <v>2938</v>
      </c>
      <c r="N860" s="468" t="s">
        <v>2937</v>
      </c>
      <c r="O860" s="469"/>
      <c r="P860" s="379">
        <v>19659322.870000001</v>
      </c>
      <c r="Q860" s="379">
        <v>19659322.870000001</v>
      </c>
      <c r="R860" s="379">
        <v>19659322.870000001</v>
      </c>
      <c r="S860" s="379">
        <v>19659322.870000001</v>
      </c>
      <c r="T860" s="379">
        <v>19659322.870000001</v>
      </c>
      <c r="U860" s="379">
        <v>19659322.870000001</v>
      </c>
      <c r="V860" s="379">
        <v>19659322.870000001</v>
      </c>
      <c r="W860" s="379">
        <v>19659322.870000001</v>
      </c>
      <c r="X860" s="379">
        <v>19659322.870000001</v>
      </c>
      <c r="Y860" s="379">
        <v>19659322.870000001</v>
      </c>
      <c r="Z860" s="379">
        <v>19659322.870000001</v>
      </c>
      <c r="AA860" s="379">
        <v>19659322.870000001</v>
      </c>
      <c r="AB860" s="379">
        <v>19659322.870000001</v>
      </c>
      <c r="AC860" s="379"/>
      <c r="AD860" s="379"/>
      <c r="AE860" s="379">
        <v>19659322.870000001</v>
      </c>
      <c r="AF860" s="507"/>
      <c r="AG860" s="508"/>
      <c r="AH860" s="471"/>
      <c r="AI860" s="471"/>
      <c r="AJ860" s="471"/>
      <c r="AK860" s="472">
        <v>19659322.870000001</v>
      </c>
      <c r="AL860" s="471">
        <v>19659322.870000001</v>
      </c>
      <c r="AM860" s="473"/>
      <c r="AN860" s="471"/>
      <c r="AO860" s="474">
        <v>0</v>
      </c>
      <c r="AP860" s="475"/>
      <c r="AQ860" s="476">
        <v>19659322.870000001</v>
      </c>
      <c r="AR860" s="471"/>
      <c r="AS860" s="471"/>
      <c r="AT860" s="471"/>
      <c r="AU860" s="471">
        <v>19659322.870000001</v>
      </c>
      <c r="AV860" s="477">
        <v>19659322.870000001</v>
      </c>
      <c r="AW860" s="471"/>
      <c r="AX860" s="471"/>
      <c r="AY860" s="473">
        <v>0</v>
      </c>
      <c r="AZ860" s="478" t="s">
        <v>2924</v>
      </c>
      <c r="BA860" s="479">
        <v>0</v>
      </c>
      <c r="BC860" s="468" t="s">
        <v>2937</v>
      </c>
      <c r="BD860" s="468" t="s">
        <v>2937</v>
      </c>
      <c r="BE860" s="468" t="s">
        <v>2937</v>
      </c>
      <c r="BF860" s="468" t="s">
        <v>1541</v>
      </c>
      <c r="BG860" s="468" t="s">
        <v>2938</v>
      </c>
      <c r="BH860" s="468" t="s">
        <v>2938</v>
      </c>
      <c r="BI860" s="468" t="s">
        <v>2937</v>
      </c>
      <c r="BK860" s="468" t="b">
        <v>1</v>
      </c>
      <c r="BL860" s="468" t="b">
        <v>1</v>
      </c>
      <c r="BM860" s="468" t="b">
        <v>1</v>
      </c>
      <c r="BN860" s="468" t="b">
        <v>1</v>
      </c>
      <c r="BO860" s="468" t="b">
        <v>1</v>
      </c>
      <c r="BP860" s="468" t="b">
        <v>1</v>
      </c>
      <c r="BQ860" s="468" t="b">
        <v>1</v>
      </c>
      <c r="BS860" s="466"/>
    </row>
    <row r="861" spans="1:71" s="480" customFormat="1" ht="12" customHeight="1" x14ac:dyDescent="0.2">
      <c r="A861" s="496">
        <v>19000691</v>
      </c>
      <c r="B861" s="497" t="s">
        <v>3753</v>
      </c>
      <c r="C861" s="466" t="s">
        <v>2392</v>
      </c>
      <c r="D861" s="467" t="s">
        <v>1542</v>
      </c>
      <c r="E861" s="705"/>
      <c r="F861" s="466"/>
      <c r="G861" s="467"/>
      <c r="H861" s="468" t="s">
        <v>2937</v>
      </c>
      <c r="I861" s="468" t="s">
        <v>2937</v>
      </c>
      <c r="J861" s="468" t="s">
        <v>2937</v>
      </c>
      <c r="K861" s="468" t="s">
        <v>2937</v>
      </c>
      <c r="L861" s="468" t="s">
        <v>1542</v>
      </c>
      <c r="M861" s="468" t="s">
        <v>2938</v>
      </c>
      <c r="N861" s="468" t="s">
        <v>1542</v>
      </c>
      <c r="O861" s="469"/>
      <c r="P861" s="379">
        <v>49000</v>
      </c>
      <c r="Q861" s="379">
        <v>49000</v>
      </c>
      <c r="R861" s="379">
        <v>49000</v>
      </c>
      <c r="S861" s="379">
        <v>114100</v>
      </c>
      <c r="T861" s="379">
        <v>114100</v>
      </c>
      <c r="U861" s="379">
        <v>114100</v>
      </c>
      <c r="V861" s="379">
        <v>135100</v>
      </c>
      <c r="W861" s="379">
        <v>135100</v>
      </c>
      <c r="X861" s="379">
        <v>135100</v>
      </c>
      <c r="Y861" s="379">
        <v>61600</v>
      </c>
      <c r="Z861" s="379">
        <v>61600</v>
      </c>
      <c r="AA861" s="379">
        <v>61600</v>
      </c>
      <c r="AB861" s="379">
        <v>82600</v>
      </c>
      <c r="AC861" s="379"/>
      <c r="AD861" s="379"/>
      <c r="AE861" s="379">
        <v>91350</v>
      </c>
      <c r="AF861" s="481"/>
      <c r="AG861" s="482"/>
      <c r="AH861" s="471"/>
      <c r="AI861" s="471"/>
      <c r="AJ861" s="471"/>
      <c r="AK861" s="472"/>
      <c r="AL861" s="471">
        <v>0</v>
      </c>
      <c r="AM861" s="473">
        <v>91350</v>
      </c>
      <c r="AN861" s="471"/>
      <c r="AO861" s="474">
        <v>91350</v>
      </c>
      <c r="AP861" s="475"/>
      <c r="AQ861" s="476">
        <v>82600</v>
      </c>
      <c r="AR861" s="471"/>
      <c r="AS861" s="471"/>
      <c r="AT861" s="471"/>
      <c r="AU861" s="471"/>
      <c r="AV861" s="477">
        <v>0</v>
      </c>
      <c r="AW861" s="471">
        <v>82600</v>
      </c>
      <c r="AX861" s="471"/>
      <c r="AY861" s="473">
        <v>82600</v>
      </c>
      <c r="AZ861" s="478"/>
      <c r="BA861" s="479">
        <v>0</v>
      </c>
      <c r="BC861" s="468" t="s">
        <v>2937</v>
      </c>
      <c r="BD861" s="468" t="s">
        <v>2937</v>
      </c>
      <c r="BE861" s="468" t="s">
        <v>2937</v>
      </c>
      <c r="BF861" s="468" t="s">
        <v>2937</v>
      </c>
      <c r="BG861" s="468" t="s">
        <v>1542</v>
      </c>
      <c r="BH861" s="468" t="s">
        <v>2938</v>
      </c>
      <c r="BI861" s="468" t="s">
        <v>1542</v>
      </c>
      <c r="BK861" s="468" t="b">
        <v>1</v>
      </c>
      <c r="BL861" s="468" t="b">
        <v>1</v>
      </c>
      <c r="BM861" s="468" t="b">
        <v>1</v>
      </c>
      <c r="BN861" s="468" t="b">
        <v>1</v>
      </c>
      <c r="BO861" s="468" t="b">
        <v>1</v>
      </c>
      <c r="BP861" s="468" t="b">
        <v>1</v>
      </c>
      <c r="BQ861" s="468" t="b">
        <v>1</v>
      </c>
      <c r="BS861" s="466"/>
    </row>
    <row r="862" spans="1:71" s="480" customFormat="1" ht="12" customHeight="1" x14ac:dyDescent="0.2">
      <c r="A862" s="496">
        <v>19000692</v>
      </c>
      <c r="B862" s="497" t="s">
        <v>3754</v>
      </c>
      <c r="C862" s="466" t="s">
        <v>2393</v>
      </c>
      <c r="D862" s="467" t="s">
        <v>1542</v>
      </c>
      <c r="E862" s="705"/>
      <c r="F862" s="466"/>
      <c r="G862" s="467"/>
      <c r="H862" s="468" t="s">
        <v>2937</v>
      </c>
      <c r="I862" s="468" t="s">
        <v>2937</v>
      </c>
      <c r="J862" s="468" t="s">
        <v>2937</v>
      </c>
      <c r="K862" s="468" t="s">
        <v>2937</v>
      </c>
      <c r="L862" s="468" t="s">
        <v>1542</v>
      </c>
      <c r="M862" s="468" t="s">
        <v>2938</v>
      </c>
      <c r="N862" s="468" t="s">
        <v>1542</v>
      </c>
      <c r="O862" s="469"/>
      <c r="P862" s="379">
        <v>752500</v>
      </c>
      <c r="Q862" s="379">
        <v>752500</v>
      </c>
      <c r="R862" s="379">
        <v>752500</v>
      </c>
      <c r="S862" s="379">
        <v>752500</v>
      </c>
      <c r="T862" s="379">
        <v>752500</v>
      </c>
      <c r="U862" s="379">
        <v>480738.48</v>
      </c>
      <c r="V862" s="379">
        <v>723100</v>
      </c>
      <c r="W862" s="379">
        <v>723100</v>
      </c>
      <c r="X862" s="379">
        <v>723100</v>
      </c>
      <c r="Y862" s="379">
        <v>308350</v>
      </c>
      <c r="Z862" s="379">
        <v>308350</v>
      </c>
      <c r="AA862" s="379">
        <v>308350</v>
      </c>
      <c r="AB862" s="379">
        <v>190750</v>
      </c>
      <c r="AC862" s="379"/>
      <c r="AD862" s="379"/>
      <c r="AE862" s="379">
        <v>588059.45666666667</v>
      </c>
      <c r="AF862" s="481"/>
      <c r="AG862" s="482"/>
      <c r="AH862" s="471"/>
      <c r="AI862" s="471"/>
      <c r="AJ862" s="471"/>
      <c r="AK862" s="472"/>
      <c r="AL862" s="471">
        <v>0</v>
      </c>
      <c r="AM862" s="473">
        <v>588059.45666666667</v>
      </c>
      <c r="AN862" s="471"/>
      <c r="AO862" s="474">
        <v>588059.45666666667</v>
      </c>
      <c r="AP862" s="475"/>
      <c r="AQ862" s="476">
        <v>190750</v>
      </c>
      <c r="AR862" s="471"/>
      <c r="AS862" s="471"/>
      <c r="AT862" s="471"/>
      <c r="AU862" s="471"/>
      <c r="AV862" s="477">
        <v>0</v>
      </c>
      <c r="AW862" s="471">
        <v>190750</v>
      </c>
      <c r="AX862" s="471"/>
      <c r="AY862" s="473">
        <v>190750</v>
      </c>
      <c r="AZ862" s="478"/>
      <c r="BA862" s="479">
        <v>0</v>
      </c>
      <c r="BC862" s="468" t="s">
        <v>2937</v>
      </c>
      <c r="BD862" s="468" t="s">
        <v>2937</v>
      </c>
      <c r="BE862" s="468" t="s">
        <v>2937</v>
      </c>
      <c r="BF862" s="468" t="s">
        <v>2937</v>
      </c>
      <c r="BG862" s="468" t="s">
        <v>1542</v>
      </c>
      <c r="BH862" s="468" t="s">
        <v>2938</v>
      </c>
      <c r="BI862" s="468" t="s">
        <v>1542</v>
      </c>
      <c r="BK862" s="468" t="b">
        <v>1</v>
      </c>
      <c r="BL862" s="468" t="b">
        <v>1</v>
      </c>
      <c r="BM862" s="468" t="b">
        <v>1</v>
      </c>
      <c r="BN862" s="468" t="b">
        <v>1</v>
      </c>
      <c r="BO862" s="468" t="b">
        <v>1</v>
      </c>
      <c r="BP862" s="468" t="b">
        <v>1</v>
      </c>
      <c r="BQ862" s="468" t="b">
        <v>1</v>
      </c>
      <c r="BS862" s="466"/>
    </row>
    <row r="863" spans="1:71" s="480" customFormat="1" ht="12" customHeight="1" x14ac:dyDescent="0.2">
      <c r="A863" s="496">
        <v>19000711</v>
      </c>
      <c r="B863" s="497" t="s">
        <v>3755</v>
      </c>
      <c r="C863" s="466" t="s">
        <v>2394</v>
      </c>
      <c r="D863" s="467" t="s">
        <v>1539</v>
      </c>
      <c r="E863" s="705"/>
      <c r="F863" s="466"/>
      <c r="G863" s="467"/>
      <c r="H863" s="468" t="s">
        <v>2937</v>
      </c>
      <c r="I863" s="468" t="s">
        <v>1539</v>
      </c>
      <c r="J863" s="468" t="s">
        <v>2937</v>
      </c>
      <c r="K863" s="468" t="s">
        <v>2937</v>
      </c>
      <c r="L863" s="468" t="s">
        <v>2938</v>
      </c>
      <c r="M863" s="468" t="s">
        <v>2938</v>
      </c>
      <c r="N863" s="468" t="s">
        <v>2937</v>
      </c>
      <c r="O863" s="469"/>
      <c r="P863" s="379">
        <v>156807.69</v>
      </c>
      <c r="Q863" s="379">
        <v>147399.23000000001</v>
      </c>
      <c r="R863" s="379">
        <v>137990.76999999999</v>
      </c>
      <c r="S863" s="379">
        <v>128582.32</v>
      </c>
      <c r="T863" s="379">
        <v>119173.86</v>
      </c>
      <c r="U863" s="379">
        <v>109765.4</v>
      </c>
      <c r="V863" s="379">
        <v>100356.94</v>
      </c>
      <c r="W863" s="379">
        <v>90948.49</v>
      </c>
      <c r="X863" s="379">
        <v>81540.03</v>
      </c>
      <c r="Y863" s="379">
        <v>72131.570000000007</v>
      </c>
      <c r="Z863" s="379">
        <v>62723.02</v>
      </c>
      <c r="AA863" s="379">
        <v>62723.02</v>
      </c>
      <c r="AB863" s="379">
        <v>62723.02</v>
      </c>
      <c r="AC863" s="379"/>
      <c r="AD863" s="379"/>
      <c r="AE863" s="379">
        <v>101925.00041666668</v>
      </c>
      <c r="AF863" s="481" t="s">
        <v>2395</v>
      </c>
      <c r="AG863" s="482"/>
      <c r="AH863" s="471"/>
      <c r="AI863" s="471">
        <v>101925.00041666668</v>
      </c>
      <c r="AJ863" s="471"/>
      <c r="AK863" s="472"/>
      <c r="AL863" s="471">
        <v>101925.00041666668</v>
      </c>
      <c r="AM863" s="473"/>
      <c r="AN863" s="471"/>
      <c r="AO863" s="474">
        <v>0</v>
      </c>
      <c r="AP863" s="475"/>
      <c r="AQ863" s="476">
        <v>62723.02</v>
      </c>
      <c r="AR863" s="471"/>
      <c r="AS863" s="471">
        <v>62723.02</v>
      </c>
      <c r="AT863" s="471"/>
      <c r="AU863" s="471"/>
      <c r="AV863" s="477">
        <v>62723.02</v>
      </c>
      <c r="AW863" s="471"/>
      <c r="AX863" s="471"/>
      <c r="AY863" s="473">
        <v>0</v>
      </c>
      <c r="AZ863" s="478"/>
      <c r="BA863" s="479">
        <v>0</v>
      </c>
      <c r="BC863" s="468" t="s">
        <v>2937</v>
      </c>
      <c r="BD863" s="468" t="s">
        <v>1539</v>
      </c>
      <c r="BE863" s="468" t="s">
        <v>2937</v>
      </c>
      <c r="BF863" s="468" t="s">
        <v>2937</v>
      </c>
      <c r="BG863" s="468" t="s">
        <v>2938</v>
      </c>
      <c r="BH863" s="468" t="s">
        <v>2938</v>
      </c>
      <c r="BI863" s="468" t="s">
        <v>2937</v>
      </c>
      <c r="BK863" s="468" t="b">
        <v>1</v>
      </c>
      <c r="BL863" s="468" t="b">
        <v>1</v>
      </c>
      <c r="BM863" s="468" t="b">
        <v>1</v>
      </c>
      <c r="BN863" s="468" t="b">
        <v>1</v>
      </c>
      <c r="BO863" s="468" t="b">
        <v>1</v>
      </c>
      <c r="BP863" s="468" t="b">
        <v>1</v>
      </c>
      <c r="BQ863" s="468" t="b">
        <v>1</v>
      </c>
      <c r="BS863" s="466"/>
    </row>
    <row r="864" spans="1:71" s="480" customFormat="1" ht="12" customHeight="1" x14ac:dyDescent="0.2">
      <c r="A864" s="496">
        <v>19000721</v>
      </c>
      <c r="B864" s="497" t="s">
        <v>3756</v>
      </c>
      <c r="C864" s="466" t="s">
        <v>2396</v>
      </c>
      <c r="D864" s="467" t="s">
        <v>1542</v>
      </c>
      <c r="E864" s="705"/>
      <c r="F864" s="466"/>
      <c r="G864" s="467"/>
      <c r="H864" s="468" t="s">
        <v>2937</v>
      </c>
      <c r="I864" s="468" t="s">
        <v>2937</v>
      </c>
      <c r="J864" s="468" t="s">
        <v>2937</v>
      </c>
      <c r="K864" s="468" t="s">
        <v>2937</v>
      </c>
      <c r="L864" s="468" t="s">
        <v>1542</v>
      </c>
      <c r="M864" s="468" t="s">
        <v>2938</v>
      </c>
      <c r="N864" s="468" t="s">
        <v>1542</v>
      </c>
      <c r="O864" s="469"/>
      <c r="P864" s="379">
        <v>10869.86</v>
      </c>
      <c r="Q864" s="379">
        <v>10869.86</v>
      </c>
      <c r="R864" s="379">
        <v>10869.86</v>
      </c>
      <c r="S864" s="379">
        <v>10869.86</v>
      </c>
      <c r="T864" s="379">
        <v>10869.86</v>
      </c>
      <c r="U864" s="379">
        <v>10869.86</v>
      </c>
      <c r="V864" s="379">
        <v>10869.86</v>
      </c>
      <c r="W864" s="379">
        <v>10869.86</v>
      </c>
      <c r="X864" s="379">
        <v>10869.86</v>
      </c>
      <c r="Y864" s="379">
        <v>10869.86</v>
      </c>
      <c r="Z864" s="379">
        <v>10869.86</v>
      </c>
      <c r="AA864" s="379">
        <v>10869.86</v>
      </c>
      <c r="AB864" s="379">
        <v>10869.86</v>
      </c>
      <c r="AC864" s="379"/>
      <c r="AD864" s="379"/>
      <c r="AE864" s="379">
        <v>10869.86</v>
      </c>
      <c r="AF864" s="481"/>
      <c r="AG864" s="482"/>
      <c r="AH864" s="471"/>
      <c r="AI864" s="471"/>
      <c r="AJ864" s="471"/>
      <c r="AK864" s="472"/>
      <c r="AL864" s="471">
        <v>0</v>
      </c>
      <c r="AM864" s="473">
        <v>10869.86</v>
      </c>
      <c r="AN864" s="471"/>
      <c r="AO864" s="474">
        <v>10869.86</v>
      </c>
      <c r="AP864" s="475"/>
      <c r="AQ864" s="476">
        <v>10869.86</v>
      </c>
      <c r="AR864" s="471"/>
      <c r="AS864" s="471"/>
      <c r="AT864" s="471"/>
      <c r="AU864" s="471"/>
      <c r="AV864" s="477">
        <v>0</v>
      </c>
      <c r="AW864" s="471">
        <v>10869.86</v>
      </c>
      <c r="AX864" s="471"/>
      <c r="AY864" s="473">
        <v>10869.86</v>
      </c>
      <c r="AZ864" s="478"/>
      <c r="BA864" s="479">
        <v>0</v>
      </c>
      <c r="BC864" s="468" t="s">
        <v>2937</v>
      </c>
      <c r="BD864" s="468" t="s">
        <v>2937</v>
      </c>
      <c r="BE864" s="468" t="s">
        <v>2937</v>
      </c>
      <c r="BF864" s="468" t="s">
        <v>2937</v>
      </c>
      <c r="BG864" s="468" t="s">
        <v>1542</v>
      </c>
      <c r="BH864" s="468" t="s">
        <v>2938</v>
      </c>
      <c r="BI864" s="468" t="s">
        <v>1542</v>
      </c>
      <c r="BK864" s="468" t="b">
        <v>1</v>
      </c>
      <c r="BL864" s="468" t="b">
        <v>1</v>
      </c>
      <c r="BM864" s="468" t="b">
        <v>1</v>
      </c>
      <c r="BN864" s="468" t="b">
        <v>1</v>
      </c>
      <c r="BO864" s="468" t="b">
        <v>1</v>
      </c>
      <c r="BP864" s="468" t="b">
        <v>1</v>
      </c>
      <c r="BQ864" s="468" t="b">
        <v>1</v>
      </c>
      <c r="BS864" s="466"/>
    </row>
    <row r="865" spans="1:71" s="480" customFormat="1" ht="12" customHeight="1" x14ac:dyDescent="0.2">
      <c r="A865" s="496">
        <v>19000731</v>
      </c>
      <c r="B865" s="497" t="s">
        <v>3757</v>
      </c>
      <c r="C865" s="466" t="s">
        <v>2397</v>
      </c>
      <c r="D865" s="467" t="s">
        <v>1541</v>
      </c>
      <c r="E865" s="705"/>
      <c r="F865" s="466"/>
      <c r="G865" s="467"/>
      <c r="H865" s="468" t="s">
        <v>2937</v>
      </c>
      <c r="I865" s="468" t="s">
        <v>2937</v>
      </c>
      <c r="J865" s="468" t="s">
        <v>2937</v>
      </c>
      <c r="K865" s="468" t="s">
        <v>1541</v>
      </c>
      <c r="L865" s="468" t="s">
        <v>2938</v>
      </c>
      <c r="M865" s="468" t="s">
        <v>2938</v>
      </c>
      <c r="N865" s="468" t="s">
        <v>2937</v>
      </c>
      <c r="O865" s="469"/>
      <c r="P865" s="379">
        <v>0</v>
      </c>
      <c r="Q865" s="379">
        <v>0</v>
      </c>
      <c r="R865" s="379">
        <v>0</v>
      </c>
      <c r="S865" s="379">
        <v>0</v>
      </c>
      <c r="T865" s="379">
        <v>0</v>
      </c>
      <c r="U865" s="379">
        <v>0</v>
      </c>
      <c r="V865" s="379">
        <v>0</v>
      </c>
      <c r="W865" s="379">
        <v>0</v>
      </c>
      <c r="X865" s="379">
        <v>0</v>
      </c>
      <c r="Y865" s="379">
        <v>0</v>
      </c>
      <c r="Z865" s="379">
        <v>0</v>
      </c>
      <c r="AA865" s="379">
        <v>0</v>
      </c>
      <c r="AB865" s="379">
        <v>0</v>
      </c>
      <c r="AC865" s="379"/>
      <c r="AD865" s="379"/>
      <c r="AE865" s="379">
        <v>0</v>
      </c>
      <c r="AF865" s="481"/>
      <c r="AG865" s="482"/>
      <c r="AH865" s="471"/>
      <c r="AI865" s="471"/>
      <c r="AJ865" s="471"/>
      <c r="AK865" s="472">
        <v>0</v>
      </c>
      <c r="AL865" s="471">
        <v>0</v>
      </c>
      <c r="AM865" s="473"/>
      <c r="AN865" s="471"/>
      <c r="AO865" s="474">
        <v>0</v>
      </c>
      <c r="AP865" s="475"/>
      <c r="AQ865" s="476">
        <v>0</v>
      </c>
      <c r="AR865" s="471"/>
      <c r="AS865" s="471"/>
      <c r="AT865" s="471"/>
      <c r="AU865" s="471">
        <v>0</v>
      </c>
      <c r="AV865" s="477">
        <v>0</v>
      </c>
      <c r="AW865" s="471"/>
      <c r="AX865" s="471"/>
      <c r="AY865" s="473">
        <v>0</v>
      </c>
      <c r="AZ865" s="478" t="s">
        <v>2910</v>
      </c>
      <c r="BA865" s="479">
        <v>0</v>
      </c>
      <c r="BC865" s="468" t="s">
        <v>2937</v>
      </c>
      <c r="BD865" s="468" t="s">
        <v>2937</v>
      </c>
      <c r="BE865" s="468" t="s">
        <v>2937</v>
      </c>
      <c r="BF865" s="468" t="s">
        <v>1541</v>
      </c>
      <c r="BG865" s="468" t="s">
        <v>2938</v>
      </c>
      <c r="BH865" s="468" t="s">
        <v>2938</v>
      </c>
      <c r="BI865" s="468" t="s">
        <v>2937</v>
      </c>
      <c r="BK865" s="468" t="b">
        <v>1</v>
      </c>
      <c r="BL865" s="468" t="b">
        <v>1</v>
      </c>
      <c r="BM865" s="468" t="b">
        <v>1</v>
      </c>
      <c r="BN865" s="468" t="b">
        <v>1</v>
      </c>
      <c r="BO865" s="468" t="b">
        <v>1</v>
      </c>
      <c r="BP865" s="468" t="b">
        <v>1</v>
      </c>
      <c r="BQ865" s="468" t="b">
        <v>1</v>
      </c>
      <c r="BS865" s="466"/>
    </row>
    <row r="866" spans="1:71" s="480" customFormat="1" ht="12" customHeight="1" x14ac:dyDescent="0.2">
      <c r="A866" s="496">
        <v>19000732</v>
      </c>
      <c r="B866" s="497" t="s">
        <v>3758</v>
      </c>
      <c r="C866" s="466" t="s">
        <v>2398</v>
      </c>
      <c r="D866" s="467" t="s">
        <v>1541</v>
      </c>
      <c r="E866" s="705"/>
      <c r="F866" s="466"/>
      <c r="G866" s="467"/>
      <c r="H866" s="468" t="s">
        <v>2937</v>
      </c>
      <c r="I866" s="468" t="s">
        <v>2937</v>
      </c>
      <c r="J866" s="468" t="s">
        <v>2937</v>
      </c>
      <c r="K866" s="468" t="s">
        <v>1541</v>
      </c>
      <c r="L866" s="468" t="s">
        <v>2938</v>
      </c>
      <c r="M866" s="468" t="s">
        <v>2938</v>
      </c>
      <c r="N866" s="468" t="s">
        <v>2937</v>
      </c>
      <c r="O866" s="469"/>
      <c r="P866" s="379">
        <v>0</v>
      </c>
      <c r="Q866" s="379">
        <v>0</v>
      </c>
      <c r="R866" s="379">
        <v>0</v>
      </c>
      <c r="S866" s="379">
        <v>0</v>
      </c>
      <c r="T866" s="379">
        <v>0</v>
      </c>
      <c r="U866" s="379">
        <v>0</v>
      </c>
      <c r="V866" s="379">
        <v>0</v>
      </c>
      <c r="W866" s="379">
        <v>0</v>
      </c>
      <c r="X866" s="379">
        <v>0</v>
      </c>
      <c r="Y866" s="379">
        <v>0</v>
      </c>
      <c r="Z866" s="379">
        <v>0</v>
      </c>
      <c r="AA866" s="379">
        <v>0</v>
      </c>
      <c r="AB866" s="379">
        <v>0</v>
      </c>
      <c r="AC866" s="379"/>
      <c r="AD866" s="379"/>
      <c r="AE866" s="379">
        <v>0</v>
      </c>
      <c r="AF866" s="481"/>
      <c r="AG866" s="482"/>
      <c r="AH866" s="471"/>
      <c r="AI866" s="471"/>
      <c r="AJ866" s="471"/>
      <c r="AK866" s="472">
        <v>0</v>
      </c>
      <c r="AL866" s="471">
        <v>0</v>
      </c>
      <c r="AM866" s="473"/>
      <c r="AN866" s="471"/>
      <c r="AO866" s="474">
        <v>0</v>
      </c>
      <c r="AP866" s="475"/>
      <c r="AQ866" s="476">
        <v>0</v>
      </c>
      <c r="AR866" s="471"/>
      <c r="AS866" s="471"/>
      <c r="AT866" s="471"/>
      <c r="AU866" s="471">
        <v>0</v>
      </c>
      <c r="AV866" s="477">
        <v>0</v>
      </c>
      <c r="AW866" s="471"/>
      <c r="AX866" s="471"/>
      <c r="AY866" s="473">
        <v>0</v>
      </c>
      <c r="AZ866" s="478" t="s">
        <v>2910</v>
      </c>
      <c r="BA866" s="479">
        <v>0</v>
      </c>
      <c r="BC866" s="468" t="s">
        <v>2937</v>
      </c>
      <c r="BD866" s="468" t="s">
        <v>2937</v>
      </c>
      <c r="BE866" s="468" t="s">
        <v>2937</v>
      </c>
      <c r="BF866" s="468" t="s">
        <v>1541</v>
      </c>
      <c r="BG866" s="468" t="s">
        <v>2938</v>
      </c>
      <c r="BH866" s="468" t="s">
        <v>2938</v>
      </c>
      <c r="BI866" s="468" t="s">
        <v>2937</v>
      </c>
      <c r="BK866" s="468" t="b">
        <v>1</v>
      </c>
      <c r="BL866" s="468" t="b">
        <v>1</v>
      </c>
      <c r="BM866" s="468" t="b">
        <v>1</v>
      </c>
      <c r="BN866" s="468" t="b">
        <v>1</v>
      </c>
      <c r="BO866" s="468" t="b">
        <v>1</v>
      </c>
      <c r="BP866" s="468" t="b">
        <v>1</v>
      </c>
      <c r="BQ866" s="468" t="b">
        <v>1</v>
      </c>
      <c r="BS866" s="466"/>
    </row>
    <row r="867" spans="1:71" s="480" customFormat="1" ht="12" customHeight="1" x14ac:dyDescent="0.2">
      <c r="A867" s="496">
        <v>19000741</v>
      </c>
      <c r="B867" s="497" t="s">
        <v>3759</v>
      </c>
      <c r="C867" s="466" t="s">
        <v>2399</v>
      </c>
      <c r="D867" s="467" t="s">
        <v>1542</v>
      </c>
      <c r="E867" s="705"/>
      <c r="F867" s="466"/>
      <c r="G867" s="467"/>
      <c r="H867" s="468" t="s">
        <v>2937</v>
      </c>
      <c r="I867" s="468" t="s">
        <v>2937</v>
      </c>
      <c r="J867" s="468" t="s">
        <v>2937</v>
      </c>
      <c r="K867" s="468" t="s">
        <v>2937</v>
      </c>
      <c r="L867" s="468" t="s">
        <v>1542</v>
      </c>
      <c r="M867" s="468" t="s">
        <v>2938</v>
      </c>
      <c r="N867" s="468" t="s">
        <v>1542</v>
      </c>
      <c r="O867" s="469"/>
      <c r="P867" s="379">
        <v>0</v>
      </c>
      <c r="Q867" s="379">
        <v>0</v>
      </c>
      <c r="R867" s="379">
        <v>0</v>
      </c>
      <c r="S867" s="379">
        <v>0</v>
      </c>
      <c r="T867" s="379">
        <v>0</v>
      </c>
      <c r="U867" s="379">
        <v>0</v>
      </c>
      <c r="V867" s="379">
        <v>0</v>
      </c>
      <c r="W867" s="379">
        <v>0</v>
      </c>
      <c r="X867" s="379">
        <v>0</v>
      </c>
      <c r="Y867" s="379">
        <v>0</v>
      </c>
      <c r="Z867" s="379">
        <v>0</v>
      </c>
      <c r="AA867" s="379">
        <v>0</v>
      </c>
      <c r="AB867" s="379">
        <v>0</v>
      </c>
      <c r="AC867" s="379"/>
      <c r="AD867" s="379"/>
      <c r="AE867" s="379">
        <v>0</v>
      </c>
      <c r="AF867" s="507"/>
      <c r="AG867" s="508"/>
      <c r="AH867" s="471"/>
      <c r="AI867" s="471"/>
      <c r="AJ867" s="471"/>
      <c r="AK867" s="472"/>
      <c r="AL867" s="471">
        <v>0</v>
      </c>
      <c r="AM867" s="473">
        <v>0</v>
      </c>
      <c r="AN867" s="471"/>
      <c r="AO867" s="474">
        <v>0</v>
      </c>
      <c r="AP867" s="475"/>
      <c r="AQ867" s="476">
        <v>0</v>
      </c>
      <c r="AR867" s="471"/>
      <c r="AS867" s="471"/>
      <c r="AT867" s="471"/>
      <c r="AU867" s="471"/>
      <c r="AV867" s="477">
        <v>0</v>
      </c>
      <c r="AW867" s="471">
        <v>0</v>
      </c>
      <c r="AX867" s="471"/>
      <c r="AY867" s="473">
        <v>0</v>
      </c>
      <c r="AZ867" s="478"/>
      <c r="BA867" s="479">
        <v>0</v>
      </c>
      <c r="BC867" s="468" t="s">
        <v>2937</v>
      </c>
      <c r="BD867" s="468" t="s">
        <v>2937</v>
      </c>
      <c r="BE867" s="468" t="s">
        <v>2937</v>
      </c>
      <c r="BF867" s="468" t="s">
        <v>2937</v>
      </c>
      <c r="BG867" s="468" t="s">
        <v>1542</v>
      </c>
      <c r="BH867" s="468" t="s">
        <v>2938</v>
      </c>
      <c r="BI867" s="468" t="s">
        <v>1542</v>
      </c>
      <c r="BK867" s="468" t="b">
        <v>1</v>
      </c>
      <c r="BL867" s="468" t="b">
        <v>1</v>
      </c>
      <c r="BM867" s="468" t="b">
        <v>1</v>
      </c>
      <c r="BN867" s="468" t="b">
        <v>1</v>
      </c>
      <c r="BO867" s="468" t="b">
        <v>1</v>
      </c>
      <c r="BP867" s="468" t="b">
        <v>1</v>
      </c>
      <c r="BQ867" s="468" t="b">
        <v>1</v>
      </c>
      <c r="BS867" s="466"/>
    </row>
    <row r="868" spans="1:71" s="480" customFormat="1" ht="12" customHeight="1" x14ac:dyDescent="0.2">
      <c r="A868" s="496">
        <v>19000751</v>
      </c>
      <c r="B868" s="497" t="s">
        <v>3760</v>
      </c>
      <c r="C868" s="466" t="s">
        <v>2400</v>
      </c>
      <c r="D868" s="467" t="s">
        <v>1542</v>
      </c>
      <c r="E868" s="705"/>
      <c r="F868" s="466"/>
      <c r="G868" s="467"/>
      <c r="H868" s="468" t="s">
        <v>2937</v>
      </c>
      <c r="I868" s="468" t="s">
        <v>2937</v>
      </c>
      <c r="J868" s="468" t="s">
        <v>2937</v>
      </c>
      <c r="K868" s="468" t="s">
        <v>2937</v>
      </c>
      <c r="L868" s="468" t="s">
        <v>1542</v>
      </c>
      <c r="M868" s="468" t="s">
        <v>2938</v>
      </c>
      <c r="N868" s="468" t="s">
        <v>1542</v>
      </c>
      <c r="O868" s="469"/>
      <c r="P868" s="379">
        <v>1017576</v>
      </c>
      <c r="Q868" s="379">
        <v>999619.11</v>
      </c>
      <c r="R868" s="379">
        <v>981662.22</v>
      </c>
      <c r="S868" s="379">
        <v>963705.33</v>
      </c>
      <c r="T868" s="379">
        <v>945748.44</v>
      </c>
      <c r="U868" s="379">
        <v>927791.55</v>
      </c>
      <c r="V868" s="379">
        <v>909834.66</v>
      </c>
      <c r="W868" s="379">
        <v>891877.77</v>
      </c>
      <c r="X868" s="379">
        <v>873920.88</v>
      </c>
      <c r="Y868" s="379">
        <v>855963.99</v>
      </c>
      <c r="Z868" s="379">
        <v>838007.1</v>
      </c>
      <c r="AA868" s="379">
        <v>820050.21</v>
      </c>
      <c r="AB868" s="379">
        <v>802093.32</v>
      </c>
      <c r="AC868" s="379"/>
      <c r="AD868" s="379"/>
      <c r="AE868" s="379">
        <v>909834.66000000015</v>
      </c>
      <c r="AF868" s="481"/>
      <c r="AG868" s="482"/>
      <c r="AH868" s="471"/>
      <c r="AI868" s="471"/>
      <c r="AJ868" s="471"/>
      <c r="AK868" s="472"/>
      <c r="AL868" s="471">
        <v>0</v>
      </c>
      <c r="AM868" s="473">
        <v>909834.66000000015</v>
      </c>
      <c r="AN868" s="471"/>
      <c r="AO868" s="474">
        <v>909834.66000000015</v>
      </c>
      <c r="AP868" s="475"/>
      <c r="AQ868" s="476">
        <v>802093.32</v>
      </c>
      <c r="AR868" s="471"/>
      <c r="AS868" s="471"/>
      <c r="AT868" s="471"/>
      <c r="AU868" s="471"/>
      <c r="AV868" s="477">
        <v>0</v>
      </c>
      <c r="AW868" s="471">
        <v>802093.32</v>
      </c>
      <c r="AX868" s="471"/>
      <c r="AY868" s="473">
        <v>802093.32</v>
      </c>
      <c r="AZ868" s="478"/>
      <c r="BA868" s="479">
        <v>0</v>
      </c>
      <c r="BC868" s="468" t="s">
        <v>2937</v>
      </c>
      <c r="BD868" s="468" t="s">
        <v>2937</v>
      </c>
      <c r="BE868" s="468" t="s">
        <v>2937</v>
      </c>
      <c r="BF868" s="468" t="s">
        <v>2937</v>
      </c>
      <c r="BG868" s="468" t="s">
        <v>1542</v>
      </c>
      <c r="BH868" s="468" t="s">
        <v>2938</v>
      </c>
      <c r="BI868" s="468" t="s">
        <v>1542</v>
      </c>
      <c r="BK868" s="468" t="b">
        <v>1</v>
      </c>
      <c r="BL868" s="468" t="b">
        <v>1</v>
      </c>
      <c r="BM868" s="468" t="b">
        <v>1</v>
      </c>
      <c r="BN868" s="468" t="b">
        <v>1</v>
      </c>
      <c r="BO868" s="468" t="b">
        <v>1</v>
      </c>
      <c r="BP868" s="468" t="b">
        <v>1</v>
      </c>
      <c r="BQ868" s="468" t="b">
        <v>1</v>
      </c>
      <c r="BS868" s="466"/>
    </row>
    <row r="869" spans="1:71" s="480" customFormat="1" ht="12" customHeight="1" x14ac:dyDescent="0.2">
      <c r="A869" s="496">
        <v>19000752</v>
      </c>
      <c r="B869" s="497" t="s">
        <v>3761</v>
      </c>
      <c r="C869" s="466" t="s">
        <v>2401</v>
      </c>
      <c r="D869" s="467" t="s">
        <v>1542</v>
      </c>
      <c r="E869" s="705"/>
      <c r="F869" s="466"/>
      <c r="G869" s="467"/>
      <c r="H869" s="468" t="s">
        <v>2937</v>
      </c>
      <c r="I869" s="468" t="s">
        <v>2937</v>
      </c>
      <c r="J869" s="468" t="s">
        <v>2937</v>
      </c>
      <c r="K869" s="468" t="s">
        <v>2937</v>
      </c>
      <c r="L869" s="468" t="s">
        <v>1542</v>
      </c>
      <c r="M869" s="468" t="s">
        <v>2938</v>
      </c>
      <c r="N869" s="468" t="s">
        <v>1542</v>
      </c>
      <c r="O869" s="469"/>
      <c r="P869" s="379">
        <v>544299</v>
      </c>
      <c r="Q869" s="379">
        <v>534693.39</v>
      </c>
      <c r="R869" s="379">
        <v>525087.78</v>
      </c>
      <c r="S869" s="379">
        <v>515482.17</v>
      </c>
      <c r="T869" s="379">
        <v>505876.56</v>
      </c>
      <c r="U869" s="379">
        <v>496270.95</v>
      </c>
      <c r="V869" s="379">
        <v>486665.34</v>
      </c>
      <c r="W869" s="379">
        <v>477059.73</v>
      </c>
      <c r="X869" s="379">
        <v>467454.12</v>
      </c>
      <c r="Y869" s="379">
        <v>457848.51</v>
      </c>
      <c r="Z869" s="379">
        <v>448242.9</v>
      </c>
      <c r="AA869" s="379">
        <v>438637.29</v>
      </c>
      <c r="AB869" s="379">
        <v>429031.67999999999</v>
      </c>
      <c r="AC869" s="379"/>
      <c r="AD869" s="379"/>
      <c r="AE869" s="379">
        <v>486665.34</v>
      </c>
      <c r="AF869" s="481"/>
      <c r="AG869" s="482"/>
      <c r="AH869" s="471"/>
      <c r="AI869" s="471"/>
      <c r="AJ869" s="471"/>
      <c r="AK869" s="472"/>
      <c r="AL869" s="471">
        <v>0</v>
      </c>
      <c r="AM869" s="473">
        <v>486665.34</v>
      </c>
      <c r="AN869" s="471"/>
      <c r="AO869" s="474">
        <v>486665.34</v>
      </c>
      <c r="AP869" s="475"/>
      <c r="AQ869" s="476">
        <v>429031.67999999999</v>
      </c>
      <c r="AR869" s="471"/>
      <c r="AS869" s="471"/>
      <c r="AT869" s="471"/>
      <c r="AU869" s="471"/>
      <c r="AV869" s="477">
        <v>0</v>
      </c>
      <c r="AW869" s="471">
        <v>429031.67999999999</v>
      </c>
      <c r="AX869" s="471"/>
      <c r="AY869" s="473">
        <v>429031.67999999999</v>
      </c>
      <c r="AZ869" s="478"/>
      <c r="BA869" s="479">
        <v>0</v>
      </c>
      <c r="BC869" s="468" t="s">
        <v>2937</v>
      </c>
      <c r="BD869" s="468" t="s">
        <v>2937</v>
      </c>
      <c r="BE869" s="468" t="s">
        <v>2937</v>
      </c>
      <c r="BF869" s="468" t="s">
        <v>2937</v>
      </c>
      <c r="BG869" s="468" t="s">
        <v>1542</v>
      </c>
      <c r="BH869" s="468" t="s">
        <v>2938</v>
      </c>
      <c r="BI869" s="468" t="s">
        <v>1542</v>
      </c>
      <c r="BK869" s="468" t="b">
        <v>1</v>
      </c>
      <c r="BL869" s="468" t="b">
        <v>1</v>
      </c>
      <c r="BM869" s="468" t="b">
        <v>1</v>
      </c>
      <c r="BN869" s="468" t="b">
        <v>1</v>
      </c>
      <c r="BO869" s="468" t="b">
        <v>1</v>
      </c>
      <c r="BP869" s="468" t="b">
        <v>1</v>
      </c>
      <c r="BQ869" s="468" t="b">
        <v>1</v>
      </c>
      <c r="BS869" s="466"/>
    </row>
    <row r="870" spans="1:71" s="480" customFormat="1" ht="12" customHeight="1" x14ac:dyDescent="0.2">
      <c r="A870" s="496">
        <v>19000781</v>
      </c>
      <c r="B870" s="497" t="s">
        <v>3762</v>
      </c>
      <c r="C870" s="466" t="s">
        <v>2402</v>
      </c>
      <c r="D870" s="467" t="s">
        <v>1542</v>
      </c>
      <c r="E870" s="705"/>
      <c r="F870" s="466"/>
      <c r="G870" s="467"/>
      <c r="H870" s="468" t="s">
        <v>2937</v>
      </c>
      <c r="I870" s="468" t="s">
        <v>2937</v>
      </c>
      <c r="J870" s="468" t="s">
        <v>2937</v>
      </c>
      <c r="K870" s="468" t="s">
        <v>2937</v>
      </c>
      <c r="L870" s="468" t="s">
        <v>1542</v>
      </c>
      <c r="M870" s="468" t="s">
        <v>2938</v>
      </c>
      <c r="N870" s="468" t="s">
        <v>1542</v>
      </c>
      <c r="O870" s="469"/>
      <c r="P870" s="379">
        <v>2751355.47</v>
      </c>
      <c r="Q870" s="379">
        <v>2279311.08</v>
      </c>
      <c r="R870" s="379">
        <v>2316978.9500000002</v>
      </c>
      <c r="S870" s="379">
        <v>2940985.03</v>
      </c>
      <c r="T870" s="379">
        <v>2497382.2999999998</v>
      </c>
      <c r="U870" s="379">
        <v>2611336.9700000002</v>
      </c>
      <c r="V870" s="379">
        <v>3100430.46</v>
      </c>
      <c r="W870" s="379">
        <v>2439529.44</v>
      </c>
      <c r="X870" s="379">
        <v>2329410.84</v>
      </c>
      <c r="Y870" s="379">
        <v>2700063.54</v>
      </c>
      <c r="Z870" s="379">
        <v>2124553.7000000002</v>
      </c>
      <c r="AA870" s="379">
        <v>2222020.27</v>
      </c>
      <c r="AB870" s="379">
        <v>2740520.05</v>
      </c>
      <c r="AC870" s="379"/>
      <c r="AD870" s="379"/>
      <c r="AE870" s="379">
        <v>2525661.6949999998</v>
      </c>
      <c r="AF870" s="481"/>
      <c r="AG870" s="482"/>
      <c r="AH870" s="471"/>
      <c r="AI870" s="471"/>
      <c r="AJ870" s="471"/>
      <c r="AK870" s="472"/>
      <c r="AL870" s="471">
        <v>0</v>
      </c>
      <c r="AM870" s="473">
        <v>2525661.6949999998</v>
      </c>
      <c r="AN870" s="471"/>
      <c r="AO870" s="474">
        <v>2525661.6949999998</v>
      </c>
      <c r="AP870" s="475"/>
      <c r="AQ870" s="476">
        <v>2740520.05</v>
      </c>
      <c r="AR870" s="471"/>
      <c r="AS870" s="471"/>
      <c r="AT870" s="471"/>
      <c r="AU870" s="471"/>
      <c r="AV870" s="477">
        <v>0</v>
      </c>
      <c r="AW870" s="471">
        <v>2740520.05</v>
      </c>
      <c r="AX870" s="471"/>
      <c r="AY870" s="473">
        <v>2740520.05</v>
      </c>
      <c r="AZ870" s="478"/>
      <c r="BA870" s="479">
        <v>0</v>
      </c>
      <c r="BC870" s="468" t="s">
        <v>2937</v>
      </c>
      <c r="BD870" s="468" t="s">
        <v>2937</v>
      </c>
      <c r="BE870" s="468" t="s">
        <v>2937</v>
      </c>
      <c r="BF870" s="468" t="s">
        <v>2937</v>
      </c>
      <c r="BG870" s="468" t="s">
        <v>1542</v>
      </c>
      <c r="BH870" s="468" t="s">
        <v>2938</v>
      </c>
      <c r="BI870" s="468" t="s">
        <v>1542</v>
      </c>
      <c r="BK870" s="468" t="b">
        <v>1</v>
      </c>
      <c r="BL870" s="468" t="b">
        <v>1</v>
      </c>
      <c r="BM870" s="468" t="b">
        <v>1</v>
      </c>
      <c r="BN870" s="468" t="b">
        <v>1</v>
      </c>
      <c r="BO870" s="468" t="b">
        <v>1</v>
      </c>
      <c r="BP870" s="468" t="b">
        <v>1</v>
      </c>
      <c r="BQ870" s="468" t="b">
        <v>1</v>
      </c>
      <c r="BS870" s="466"/>
    </row>
    <row r="871" spans="1:71" s="480" customFormat="1" ht="12" customHeight="1" x14ac:dyDescent="0.2">
      <c r="A871" s="496">
        <v>19000791</v>
      </c>
      <c r="B871" s="497" t="s">
        <v>3763</v>
      </c>
      <c r="C871" s="466" t="s">
        <v>2403</v>
      </c>
      <c r="D871" s="467" t="s">
        <v>1541</v>
      </c>
      <c r="E871" s="705"/>
      <c r="F871" s="466"/>
      <c r="G871" s="467"/>
      <c r="H871" s="468" t="s">
        <v>2937</v>
      </c>
      <c r="I871" s="468" t="s">
        <v>2937</v>
      </c>
      <c r="J871" s="468" t="s">
        <v>2937</v>
      </c>
      <c r="K871" s="468" t="s">
        <v>1541</v>
      </c>
      <c r="L871" s="468" t="s">
        <v>2938</v>
      </c>
      <c r="M871" s="468" t="s">
        <v>2938</v>
      </c>
      <c r="N871" s="468" t="s">
        <v>2937</v>
      </c>
      <c r="O871" s="469"/>
      <c r="P871" s="379">
        <v>-5260.6</v>
      </c>
      <c r="Q871" s="379">
        <v>102982.21</v>
      </c>
      <c r="R871" s="379">
        <v>92292.93</v>
      </c>
      <c r="S871" s="379">
        <v>81910.64</v>
      </c>
      <c r="T871" s="379">
        <v>72779.600000000006</v>
      </c>
      <c r="U871" s="379">
        <v>64600.03</v>
      </c>
      <c r="V871" s="379">
        <v>56569.32</v>
      </c>
      <c r="W871" s="379">
        <v>47650.91</v>
      </c>
      <c r="X871" s="379">
        <v>39145.61</v>
      </c>
      <c r="Y871" s="379">
        <v>31338.19</v>
      </c>
      <c r="Z871" s="379">
        <v>22229.97</v>
      </c>
      <c r="AA871" s="379">
        <v>12209.42</v>
      </c>
      <c r="AB871" s="379">
        <v>537.04999999999995</v>
      </c>
      <c r="AC871" s="379"/>
      <c r="AD871" s="379"/>
      <c r="AE871" s="379">
        <v>51778.921249999992</v>
      </c>
      <c r="AF871" s="507"/>
      <c r="AG871" s="508"/>
      <c r="AH871" s="471"/>
      <c r="AI871" s="471"/>
      <c r="AJ871" s="471"/>
      <c r="AK871" s="472">
        <v>51778.921249999992</v>
      </c>
      <c r="AL871" s="471">
        <v>51778.921249999992</v>
      </c>
      <c r="AM871" s="473"/>
      <c r="AN871" s="471"/>
      <c r="AO871" s="474">
        <v>0</v>
      </c>
      <c r="AP871" s="475"/>
      <c r="AQ871" s="476">
        <v>537.04999999999995</v>
      </c>
      <c r="AR871" s="471"/>
      <c r="AS871" s="471"/>
      <c r="AT871" s="471"/>
      <c r="AU871" s="471">
        <v>537.04999999999995</v>
      </c>
      <c r="AV871" s="477">
        <v>537.04999999999995</v>
      </c>
      <c r="AW871" s="471"/>
      <c r="AX871" s="471"/>
      <c r="AY871" s="473">
        <v>0</v>
      </c>
      <c r="AZ871" s="478" t="s">
        <v>2912</v>
      </c>
      <c r="BA871" s="479">
        <v>0</v>
      </c>
      <c r="BC871" s="468" t="s">
        <v>2937</v>
      </c>
      <c r="BD871" s="468" t="s">
        <v>2937</v>
      </c>
      <c r="BE871" s="468" t="s">
        <v>2937</v>
      </c>
      <c r="BF871" s="468" t="s">
        <v>1541</v>
      </c>
      <c r="BG871" s="468" t="s">
        <v>2938</v>
      </c>
      <c r="BH871" s="468" t="s">
        <v>2938</v>
      </c>
      <c r="BI871" s="468" t="s">
        <v>2937</v>
      </c>
      <c r="BK871" s="468" t="b">
        <v>1</v>
      </c>
      <c r="BL871" s="468" t="b">
        <v>1</v>
      </c>
      <c r="BM871" s="468" t="b">
        <v>1</v>
      </c>
      <c r="BN871" s="468" t="b">
        <v>1</v>
      </c>
      <c r="BO871" s="468" t="b">
        <v>1</v>
      </c>
      <c r="BP871" s="468" t="b">
        <v>1</v>
      </c>
      <c r="BQ871" s="468" t="b">
        <v>1</v>
      </c>
      <c r="BS871" s="466"/>
    </row>
    <row r="872" spans="1:71" s="480" customFormat="1" ht="12" customHeight="1" x14ac:dyDescent="0.2">
      <c r="A872" s="496">
        <v>19000801</v>
      </c>
      <c r="B872" s="497" t="s">
        <v>3764</v>
      </c>
      <c r="C872" s="466" t="s">
        <v>2404</v>
      </c>
      <c r="D872" s="467" t="s">
        <v>1541</v>
      </c>
      <c r="E872" s="705"/>
      <c r="F872" s="466"/>
      <c r="G872" s="467"/>
      <c r="H872" s="468" t="s">
        <v>2937</v>
      </c>
      <c r="I872" s="468" t="s">
        <v>2937</v>
      </c>
      <c r="J872" s="468" t="s">
        <v>2937</v>
      </c>
      <c r="K872" s="468" t="s">
        <v>1541</v>
      </c>
      <c r="L872" s="468" t="s">
        <v>2938</v>
      </c>
      <c r="M872" s="468" t="s">
        <v>2938</v>
      </c>
      <c r="N872" s="468" t="s">
        <v>2937</v>
      </c>
      <c r="O872" s="469"/>
      <c r="P872" s="379">
        <v>10034.280000000001</v>
      </c>
      <c r="Q872" s="379">
        <v>16317.29</v>
      </c>
      <c r="R872" s="379">
        <v>15176.27</v>
      </c>
      <c r="S872" s="379">
        <v>14023.52</v>
      </c>
      <c r="T872" s="379">
        <v>13007.94</v>
      </c>
      <c r="U872" s="379">
        <v>12089.79</v>
      </c>
      <c r="V872" s="379">
        <v>11194.43</v>
      </c>
      <c r="W872" s="379">
        <v>10070.719999999999</v>
      </c>
      <c r="X872" s="379">
        <v>8961.7000000000007</v>
      </c>
      <c r="Y872" s="379">
        <v>7914.05</v>
      </c>
      <c r="Z872" s="379">
        <v>6620.09</v>
      </c>
      <c r="AA872" s="379">
        <v>5133.13</v>
      </c>
      <c r="AB872" s="379">
        <v>3332.79</v>
      </c>
      <c r="AC872" s="379"/>
      <c r="AD872" s="379"/>
      <c r="AE872" s="379">
        <v>10599.372083333334</v>
      </c>
      <c r="AF872" s="507"/>
      <c r="AG872" s="508"/>
      <c r="AH872" s="471"/>
      <c r="AI872" s="471"/>
      <c r="AJ872" s="471"/>
      <c r="AK872" s="472">
        <v>10599.372083333334</v>
      </c>
      <c r="AL872" s="471">
        <v>10599.372083333334</v>
      </c>
      <c r="AM872" s="473"/>
      <c r="AN872" s="471"/>
      <c r="AO872" s="474">
        <v>0</v>
      </c>
      <c r="AP872" s="475"/>
      <c r="AQ872" s="476">
        <v>3332.79</v>
      </c>
      <c r="AR872" s="471"/>
      <c r="AS872" s="471"/>
      <c r="AT872" s="471"/>
      <c r="AU872" s="471">
        <v>3332.79</v>
      </c>
      <c r="AV872" s="477">
        <v>3332.79</v>
      </c>
      <c r="AW872" s="471"/>
      <c r="AX872" s="471"/>
      <c r="AY872" s="473">
        <v>0</v>
      </c>
      <c r="AZ872" s="478" t="s">
        <v>2912</v>
      </c>
      <c r="BA872" s="479">
        <v>0</v>
      </c>
      <c r="BC872" s="468" t="s">
        <v>2937</v>
      </c>
      <c r="BD872" s="468" t="s">
        <v>2937</v>
      </c>
      <c r="BE872" s="468" t="s">
        <v>2937</v>
      </c>
      <c r="BF872" s="468" t="s">
        <v>1541</v>
      </c>
      <c r="BG872" s="468" t="s">
        <v>2938</v>
      </c>
      <c r="BH872" s="468" t="s">
        <v>2938</v>
      </c>
      <c r="BI872" s="468" t="s">
        <v>2937</v>
      </c>
      <c r="BK872" s="468" t="b">
        <v>1</v>
      </c>
      <c r="BL872" s="468" t="b">
        <v>1</v>
      </c>
      <c r="BM872" s="468" t="b">
        <v>1</v>
      </c>
      <c r="BN872" s="468" t="b">
        <v>1</v>
      </c>
      <c r="BO872" s="468" t="b">
        <v>1</v>
      </c>
      <c r="BP872" s="468" t="b">
        <v>1</v>
      </c>
      <c r="BQ872" s="468" t="b">
        <v>1</v>
      </c>
      <c r="BS872" s="466"/>
    </row>
    <row r="873" spans="1:71" s="480" customFormat="1" ht="12" customHeight="1" x14ac:dyDescent="0.2">
      <c r="A873" s="496">
        <v>19000811</v>
      </c>
      <c r="B873" s="497" t="s">
        <v>3765</v>
      </c>
      <c r="C873" s="466" t="s">
        <v>2405</v>
      </c>
      <c r="D873" s="467" t="s">
        <v>1541</v>
      </c>
      <c r="E873" s="705"/>
      <c r="F873" s="466"/>
      <c r="G873" s="467"/>
      <c r="H873" s="468" t="s">
        <v>2937</v>
      </c>
      <c r="I873" s="468" t="s">
        <v>2937</v>
      </c>
      <c r="J873" s="468" t="s">
        <v>2937</v>
      </c>
      <c r="K873" s="468" t="s">
        <v>1541</v>
      </c>
      <c r="L873" s="468" t="s">
        <v>2938</v>
      </c>
      <c r="M873" s="468" t="s">
        <v>2938</v>
      </c>
      <c r="N873" s="468" t="s">
        <v>2937</v>
      </c>
      <c r="O873" s="469"/>
      <c r="P873" s="379">
        <v>14686.44</v>
      </c>
      <c r="Q873" s="379">
        <v>9227.64</v>
      </c>
      <c r="R873" s="379">
        <v>10034.06</v>
      </c>
      <c r="S873" s="379">
        <v>10960.33</v>
      </c>
      <c r="T873" s="379">
        <v>11979.32</v>
      </c>
      <c r="U873" s="379">
        <v>13048.89</v>
      </c>
      <c r="V873" s="379">
        <v>14118.45</v>
      </c>
      <c r="W873" s="379">
        <v>15251.99</v>
      </c>
      <c r="X873" s="379">
        <v>16459.91</v>
      </c>
      <c r="Y873" s="379">
        <v>17656.63</v>
      </c>
      <c r="Z873" s="379">
        <v>18932.509999999998</v>
      </c>
      <c r="AA873" s="379">
        <v>20292.29</v>
      </c>
      <c r="AB873" s="379">
        <v>21747.01</v>
      </c>
      <c r="AC873" s="379"/>
      <c r="AD873" s="379"/>
      <c r="AE873" s="379">
        <v>14681.562083333336</v>
      </c>
      <c r="AF873" s="507"/>
      <c r="AG873" s="508"/>
      <c r="AH873" s="471"/>
      <c r="AI873" s="471"/>
      <c r="AJ873" s="471"/>
      <c r="AK873" s="472">
        <v>14681.562083333336</v>
      </c>
      <c r="AL873" s="471">
        <v>14681.562083333336</v>
      </c>
      <c r="AM873" s="473"/>
      <c r="AN873" s="471"/>
      <c r="AO873" s="474">
        <v>0</v>
      </c>
      <c r="AP873" s="475"/>
      <c r="AQ873" s="476">
        <v>21747.01</v>
      </c>
      <c r="AR873" s="471"/>
      <c r="AS873" s="471"/>
      <c r="AT873" s="471"/>
      <c r="AU873" s="471">
        <v>21747.01</v>
      </c>
      <c r="AV873" s="477">
        <v>21747.01</v>
      </c>
      <c r="AW873" s="471"/>
      <c r="AX873" s="471"/>
      <c r="AY873" s="473">
        <v>0</v>
      </c>
      <c r="AZ873" s="478" t="s">
        <v>2912</v>
      </c>
      <c r="BA873" s="479">
        <v>0</v>
      </c>
      <c r="BC873" s="468" t="s">
        <v>2937</v>
      </c>
      <c r="BD873" s="468" t="s">
        <v>2937</v>
      </c>
      <c r="BE873" s="468" t="s">
        <v>2937</v>
      </c>
      <c r="BF873" s="468" t="s">
        <v>1541</v>
      </c>
      <c r="BG873" s="468" t="s">
        <v>2938</v>
      </c>
      <c r="BH873" s="468" t="s">
        <v>2938</v>
      </c>
      <c r="BI873" s="468" t="s">
        <v>2937</v>
      </c>
      <c r="BK873" s="468" t="b">
        <v>1</v>
      </c>
      <c r="BL873" s="468" t="b">
        <v>1</v>
      </c>
      <c r="BM873" s="468" t="b">
        <v>1</v>
      </c>
      <c r="BN873" s="468" t="b">
        <v>1</v>
      </c>
      <c r="BO873" s="468" t="b">
        <v>1</v>
      </c>
      <c r="BP873" s="468" t="b">
        <v>1</v>
      </c>
      <c r="BQ873" s="468" t="b">
        <v>1</v>
      </c>
      <c r="BS873" s="466"/>
    </row>
    <row r="874" spans="1:71" s="480" customFormat="1" ht="12" customHeight="1" x14ac:dyDescent="0.2">
      <c r="A874" s="496">
        <v>19000821</v>
      </c>
      <c r="B874" s="497" t="s">
        <v>3766</v>
      </c>
      <c r="C874" s="466" t="s">
        <v>2406</v>
      </c>
      <c r="D874" s="467" t="s">
        <v>1541</v>
      </c>
      <c r="E874" s="705"/>
      <c r="F874" s="466"/>
      <c r="G874" s="467"/>
      <c r="H874" s="468" t="s">
        <v>2937</v>
      </c>
      <c r="I874" s="468" t="s">
        <v>2937</v>
      </c>
      <c r="J874" s="468" t="s">
        <v>2937</v>
      </c>
      <c r="K874" s="468" t="s">
        <v>1541</v>
      </c>
      <c r="L874" s="468" t="s">
        <v>2938</v>
      </c>
      <c r="M874" s="468" t="s">
        <v>2938</v>
      </c>
      <c r="N874" s="468" t="s">
        <v>2937</v>
      </c>
      <c r="O874" s="469"/>
      <c r="P874" s="379">
        <v>0</v>
      </c>
      <c r="Q874" s="379">
        <v>0</v>
      </c>
      <c r="R874" s="379">
        <v>0</v>
      </c>
      <c r="S874" s="379">
        <v>0</v>
      </c>
      <c r="T874" s="379">
        <v>0</v>
      </c>
      <c r="U874" s="379">
        <v>0</v>
      </c>
      <c r="V874" s="379">
        <v>0</v>
      </c>
      <c r="W874" s="379">
        <v>0</v>
      </c>
      <c r="X874" s="379">
        <v>0</v>
      </c>
      <c r="Y874" s="379">
        <v>0</v>
      </c>
      <c r="Z874" s="379">
        <v>0</v>
      </c>
      <c r="AA874" s="379">
        <v>0</v>
      </c>
      <c r="AB874" s="379">
        <v>0</v>
      </c>
      <c r="AC874" s="379"/>
      <c r="AD874" s="379"/>
      <c r="AE874" s="379">
        <v>0</v>
      </c>
      <c r="AF874" s="481"/>
      <c r="AG874" s="482"/>
      <c r="AH874" s="471"/>
      <c r="AI874" s="471"/>
      <c r="AJ874" s="471"/>
      <c r="AK874" s="472">
        <v>0</v>
      </c>
      <c r="AL874" s="471">
        <v>0</v>
      </c>
      <c r="AM874" s="473"/>
      <c r="AN874" s="471"/>
      <c r="AO874" s="474">
        <v>0</v>
      </c>
      <c r="AP874" s="475"/>
      <c r="AQ874" s="476">
        <v>0</v>
      </c>
      <c r="AR874" s="471"/>
      <c r="AS874" s="471"/>
      <c r="AT874" s="471"/>
      <c r="AU874" s="471">
        <v>0</v>
      </c>
      <c r="AV874" s="477">
        <v>0</v>
      </c>
      <c r="AW874" s="471"/>
      <c r="AX874" s="471"/>
      <c r="AY874" s="473">
        <v>0</v>
      </c>
      <c r="AZ874" s="478" t="s">
        <v>2910</v>
      </c>
      <c r="BA874" s="479">
        <v>0</v>
      </c>
      <c r="BC874" s="468" t="s">
        <v>2937</v>
      </c>
      <c r="BD874" s="468" t="s">
        <v>2937</v>
      </c>
      <c r="BE874" s="468" t="s">
        <v>2937</v>
      </c>
      <c r="BF874" s="468" t="s">
        <v>1541</v>
      </c>
      <c r="BG874" s="468" t="s">
        <v>2938</v>
      </c>
      <c r="BH874" s="468" t="s">
        <v>2938</v>
      </c>
      <c r="BI874" s="468" t="s">
        <v>2937</v>
      </c>
      <c r="BK874" s="468" t="b">
        <v>1</v>
      </c>
      <c r="BL874" s="468" t="b">
        <v>1</v>
      </c>
      <c r="BM874" s="468" t="b">
        <v>1</v>
      </c>
      <c r="BN874" s="468" t="b">
        <v>1</v>
      </c>
      <c r="BO874" s="468" t="b">
        <v>1</v>
      </c>
      <c r="BP874" s="468" t="b">
        <v>1</v>
      </c>
      <c r="BQ874" s="468" t="b">
        <v>1</v>
      </c>
      <c r="BS874" s="466"/>
    </row>
    <row r="875" spans="1:71" s="480" customFormat="1" ht="12" customHeight="1" x14ac:dyDescent="0.2">
      <c r="A875" s="496">
        <v>19000831</v>
      </c>
      <c r="B875" s="497" t="s">
        <v>3767</v>
      </c>
      <c r="C875" s="466" t="s">
        <v>2407</v>
      </c>
      <c r="D875" s="467" t="s">
        <v>1541</v>
      </c>
      <c r="E875" s="705"/>
      <c r="F875" s="466"/>
      <c r="G875" s="467"/>
      <c r="H875" s="468" t="s">
        <v>2937</v>
      </c>
      <c r="I875" s="468" t="s">
        <v>2937</v>
      </c>
      <c r="J875" s="468" t="s">
        <v>2937</v>
      </c>
      <c r="K875" s="468" t="s">
        <v>1541</v>
      </c>
      <c r="L875" s="468" t="s">
        <v>2938</v>
      </c>
      <c r="M875" s="468" t="s">
        <v>2938</v>
      </c>
      <c r="N875" s="468" t="s">
        <v>2937</v>
      </c>
      <c r="O875" s="469"/>
      <c r="P875" s="379">
        <v>208401.79</v>
      </c>
      <c r="Q875" s="379">
        <v>198928.98</v>
      </c>
      <c r="R875" s="379">
        <v>189456.17</v>
      </c>
      <c r="S875" s="379">
        <v>179983.35</v>
      </c>
      <c r="T875" s="379">
        <v>170510.54</v>
      </c>
      <c r="U875" s="379">
        <v>161037.73000000001</v>
      </c>
      <c r="V875" s="379">
        <v>151564.92000000001</v>
      </c>
      <c r="W875" s="379">
        <v>142092.1</v>
      </c>
      <c r="X875" s="379">
        <v>132619.29</v>
      </c>
      <c r="Y875" s="379">
        <v>123146.48</v>
      </c>
      <c r="Z875" s="379">
        <v>113673.67</v>
      </c>
      <c r="AA875" s="379">
        <v>104200.85</v>
      </c>
      <c r="AB875" s="379">
        <v>94728.04</v>
      </c>
      <c r="AC875" s="379"/>
      <c r="AD875" s="379"/>
      <c r="AE875" s="379">
        <v>151564.91625000001</v>
      </c>
      <c r="AF875" s="481" t="s">
        <v>396</v>
      </c>
      <c r="AG875" s="482"/>
      <c r="AH875" s="471"/>
      <c r="AI875" s="471"/>
      <c r="AJ875" s="471"/>
      <c r="AK875" s="472">
        <v>151564.91625000001</v>
      </c>
      <c r="AL875" s="471">
        <v>151564.91625000001</v>
      </c>
      <c r="AM875" s="473"/>
      <c r="AN875" s="471"/>
      <c r="AO875" s="474">
        <v>0</v>
      </c>
      <c r="AP875" s="475"/>
      <c r="AQ875" s="476">
        <v>94728.04</v>
      </c>
      <c r="AR875" s="471"/>
      <c r="AS875" s="471"/>
      <c r="AT875" s="471"/>
      <c r="AU875" s="471">
        <v>94728.04</v>
      </c>
      <c r="AV875" s="477">
        <v>94728.04</v>
      </c>
      <c r="AW875" s="471"/>
      <c r="AX875" s="471"/>
      <c r="AY875" s="473">
        <v>0</v>
      </c>
      <c r="AZ875" s="478" t="s">
        <v>2927</v>
      </c>
      <c r="BA875" s="479">
        <v>0</v>
      </c>
      <c r="BC875" s="468" t="s">
        <v>2937</v>
      </c>
      <c r="BD875" s="468" t="s">
        <v>2937</v>
      </c>
      <c r="BE875" s="468" t="s">
        <v>2937</v>
      </c>
      <c r="BF875" s="468" t="s">
        <v>1541</v>
      </c>
      <c r="BG875" s="468" t="s">
        <v>2938</v>
      </c>
      <c r="BH875" s="468" t="s">
        <v>2938</v>
      </c>
      <c r="BI875" s="468" t="s">
        <v>2937</v>
      </c>
      <c r="BK875" s="468" t="b">
        <v>1</v>
      </c>
      <c r="BL875" s="468" t="b">
        <v>1</v>
      </c>
      <c r="BM875" s="468" t="b">
        <v>1</v>
      </c>
      <c r="BN875" s="468" t="b">
        <v>1</v>
      </c>
      <c r="BO875" s="468" t="b">
        <v>1</v>
      </c>
      <c r="BP875" s="468" t="b">
        <v>1</v>
      </c>
      <c r="BQ875" s="468" t="b">
        <v>1</v>
      </c>
      <c r="BS875" s="466"/>
    </row>
    <row r="876" spans="1:71" s="480" customFormat="1" ht="12" customHeight="1" x14ac:dyDescent="0.2">
      <c r="A876" s="496">
        <v>19000841</v>
      </c>
      <c r="B876" s="497" t="s">
        <v>3768</v>
      </c>
      <c r="C876" s="466" t="s">
        <v>2408</v>
      </c>
      <c r="D876" s="467" t="s">
        <v>1541</v>
      </c>
      <c r="E876" s="705"/>
      <c r="F876" s="466"/>
      <c r="G876" s="467"/>
      <c r="H876" s="468" t="s">
        <v>2937</v>
      </c>
      <c r="I876" s="468" t="s">
        <v>2937</v>
      </c>
      <c r="J876" s="468" t="s">
        <v>2937</v>
      </c>
      <c r="K876" s="468" t="s">
        <v>1541</v>
      </c>
      <c r="L876" s="468" t="s">
        <v>2938</v>
      </c>
      <c r="M876" s="468" t="s">
        <v>2938</v>
      </c>
      <c r="N876" s="468" t="s">
        <v>2937</v>
      </c>
      <c r="O876" s="469"/>
      <c r="P876" s="379">
        <v>-72655.509999999995</v>
      </c>
      <c r="Q876" s="379">
        <v>-95467.15</v>
      </c>
      <c r="R876" s="379">
        <v>-91671.14</v>
      </c>
      <c r="S876" s="379">
        <v>-95696.33</v>
      </c>
      <c r="T876" s="379">
        <v>-117802.77</v>
      </c>
      <c r="U876" s="379">
        <v>-46579.86</v>
      </c>
      <c r="V876" s="379">
        <v>-76423.360000000001</v>
      </c>
      <c r="W876" s="379">
        <v>-91436.02</v>
      </c>
      <c r="X876" s="379">
        <v>-110118.63</v>
      </c>
      <c r="Y876" s="379">
        <v>-136716.38</v>
      </c>
      <c r="Z876" s="379">
        <v>142406.31</v>
      </c>
      <c r="AA876" s="379">
        <v>-13019.11</v>
      </c>
      <c r="AB876" s="379">
        <v>-49774.400000000001</v>
      </c>
      <c r="AC876" s="379"/>
      <c r="AD876" s="379"/>
      <c r="AE876" s="379">
        <v>-66144.949583333335</v>
      </c>
      <c r="AF876" s="481"/>
      <c r="AG876" s="482"/>
      <c r="AH876" s="471"/>
      <c r="AI876" s="471"/>
      <c r="AJ876" s="471"/>
      <c r="AK876" s="472">
        <v>-66144.949583333335</v>
      </c>
      <c r="AL876" s="471">
        <v>-66144.949583333335</v>
      </c>
      <c r="AM876" s="473"/>
      <c r="AN876" s="471"/>
      <c r="AO876" s="474">
        <v>0</v>
      </c>
      <c r="AP876" s="475"/>
      <c r="AQ876" s="476">
        <v>-49774.400000000001</v>
      </c>
      <c r="AR876" s="471"/>
      <c r="AS876" s="471"/>
      <c r="AT876" s="471"/>
      <c r="AU876" s="471">
        <v>-49774.400000000001</v>
      </c>
      <c r="AV876" s="477">
        <v>-49774.400000000001</v>
      </c>
      <c r="AW876" s="471"/>
      <c r="AX876" s="471"/>
      <c r="AY876" s="473">
        <v>0</v>
      </c>
      <c r="AZ876" s="478" t="s">
        <v>2910</v>
      </c>
      <c r="BA876" s="479">
        <v>0</v>
      </c>
      <c r="BC876" s="468" t="s">
        <v>2937</v>
      </c>
      <c r="BD876" s="468" t="s">
        <v>2937</v>
      </c>
      <c r="BE876" s="468" t="s">
        <v>2937</v>
      </c>
      <c r="BF876" s="468" t="s">
        <v>1541</v>
      </c>
      <c r="BG876" s="468" t="s">
        <v>2938</v>
      </c>
      <c r="BH876" s="468" t="s">
        <v>2938</v>
      </c>
      <c r="BI876" s="468" t="s">
        <v>2937</v>
      </c>
      <c r="BK876" s="468" t="b">
        <v>1</v>
      </c>
      <c r="BL876" s="468" t="b">
        <v>1</v>
      </c>
      <c r="BM876" s="468" t="b">
        <v>1</v>
      </c>
      <c r="BN876" s="468" t="b">
        <v>1</v>
      </c>
      <c r="BO876" s="468" t="b">
        <v>1</v>
      </c>
      <c r="BP876" s="468" t="b">
        <v>1</v>
      </c>
      <c r="BQ876" s="468" t="b">
        <v>1</v>
      </c>
      <c r="BS876" s="466"/>
    </row>
    <row r="877" spans="1:71" s="480" customFormat="1" ht="12" customHeight="1" x14ac:dyDescent="0.2">
      <c r="A877" s="496">
        <v>19000851</v>
      </c>
      <c r="B877" s="497" t="s">
        <v>3769</v>
      </c>
      <c r="C877" s="466" t="s">
        <v>2409</v>
      </c>
      <c r="D877" s="467" t="s">
        <v>1541</v>
      </c>
      <c r="E877" s="705"/>
      <c r="F877" s="466"/>
      <c r="G877" s="467"/>
      <c r="H877" s="468" t="s">
        <v>2937</v>
      </c>
      <c r="I877" s="468" t="s">
        <v>2937</v>
      </c>
      <c r="J877" s="468" t="s">
        <v>2937</v>
      </c>
      <c r="K877" s="468" t="s">
        <v>1541</v>
      </c>
      <c r="L877" s="468" t="s">
        <v>2938</v>
      </c>
      <c r="M877" s="468" t="s">
        <v>2938</v>
      </c>
      <c r="N877" s="468" t="s">
        <v>2937</v>
      </c>
      <c r="O877" s="469"/>
      <c r="P877" s="379">
        <v>152396.29</v>
      </c>
      <c r="Q877" s="379">
        <v>137156.66</v>
      </c>
      <c r="R877" s="379">
        <v>121917.04</v>
      </c>
      <c r="S877" s="379">
        <v>106677.41</v>
      </c>
      <c r="T877" s="379">
        <v>91437.78</v>
      </c>
      <c r="U877" s="379">
        <v>76198.16</v>
      </c>
      <c r="V877" s="379">
        <v>60958.53</v>
      </c>
      <c r="W877" s="379">
        <v>45718.9</v>
      </c>
      <c r="X877" s="379">
        <v>30479.279999999999</v>
      </c>
      <c r="Y877" s="379">
        <v>15239.65</v>
      </c>
      <c r="Z877" s="379">
        <v>0.01</v>
      </c>
      <c r="AA877" s="379">
        <v>0.01</v>
      </c>
      <c r="AB877" s="379">
        <v>0</v>
      </c>
      <c r="AC877" s="379"/>
      <c r="AD877" s="379"/>
      <c r="AE877" s="379">
        <v>63498.464583333349</v>
      </c>
      <c r="AF877" s="481"/>
      <c r="AG877" s="482"/>
      <c r="AH877" s="471"/>
      <c r="AI877" s="471"/>
      <c r="AJ877" s="471"/>
      <c r="AK877" s="472">
        <v>63498.464583333349</v>
      </c>
      <c r="AL877" s="471">
        <v>63498.464583333349</v>
      </c>
      <c r="AM877" s="473"/>
      <c r="AN877" s="471"/>
      <c r="AO877" s="474">
        <v>0</v>
      </c>
      <c r="AP877" s="475"/>
      <c r="AQ877" s="476">
        <v>0</v>
      </c>
      <c r="AR877" s="471"/>
      <c r="AS877" s="471"/>
      <c r="AT877" s="471"/>
      <c r="AU877" s="471">
        <v>0</v>
      </c>
      <c r="AV877" s="477">
        <v>0</v>
      </c>
      <c r="AW877" s="471"/>
      <c r="AX877" s="471"/>
      <c r="AY877" s="473">
        <v>0</v>
      </c>
      <c r="AZ877" s="478" t="s">
        <v>2927</v>
      </c>
      <c r="BA877" s="479">
        <v>0</v>
      </c>
      <c r="BC877" s="468" t="s">
        <v>2937</v>
      </c>
      <c r="BD877" s="468" t="s">
        <v>2937</v>
      </c>
      <c r="BE877" s="468" t="s">
        <v>2937</v>
      </c>
      <c r="BF877" s="468" t="s">
        <v>1541</v>
      </c>
      <c r="BG877" s="468" t="s">
        <v>2938</v>
      </c>
      <c r="BH877" s="468" t="s">
        <v>2938</v>
      </c>
      <c r="BI877" s="468" t="s">
        <v>2937</v>
      </c>
      <c r="BK877" s="468" t="b">
        <v>1</v>
      </c>
      <c r="BL877" s="468" t="b">
        <v>1</v>
      </c>
      <c r="BM877" s="468" t="b">
        <v>1</v>
      </c>
      <c r="BN877" s="468" t="b">
        <v>1</v>
      </c>
      <c r="BO877" s="468" t="b">
        <v>1</v>
      </c>
      <c r="BP877" s="468" t="b">
        <v>1</v>
      </c>
      <c r="BQ877" s="468" t="b">
        <v>1</v>
      </c>
      <c r="BS877" s="466"/>
    </row>
    <row r="878" spans="1:71" s="480" customFormat="1" ht="12" customHeight="1" x14ac:dyDescent="0.2">
      <c r="A878" s="496">
        <v>19000861</v>
      </c>
      <c r="B878" s="497" t="s">
        <v>3770</v>
      </c>
      <c r="C878" s="466" t="s">
        <v>2410</v>
      </c>
      <c r="D878" s="467" t="s">
        <v>1541</v>
      </c>
      <c r="E878" s="705"/>
      <c r="F878" s="466"/>
      <c r="G878" s="467"/>
      <c r="H878" s="468" t="s">
        <v>2937</v>
      </c>
      <c r="I878" s="468" t="s">
        <v>2937</v>
      </c>
      <c r="J878" s="468" t="s">
        <v>2937</v>
      </c>
      <c r="K878" s="468" t="s">
        <v>1541</v>
      </c>
      <c r="L878" s="468" t="s">
        <v>2938</v>
      </c>
      <c r="M878" s="468" t="s">
        <v>2938</v>
      </c>
      <c r="N878" s="468" t="s">
        <v>2937</v>
      </c>
      <c r="O878" s="469"/>
      <c r="P878" s="379">
        <v>38318.949999999997</v>
      </c>
      <c r="Q878" s="379">
        <v>34487.06</v>
      </c>
      <c r="R878" s="379">
        <v>30655.16</v>
      </c>
      <c r="S878" s="379">
        <v>26823.27</v>
      </c>
      <c r="T878" s="379">
        <v>22991.38</v>
      </c>
      <c r="U878" s="379">
        <v>19159.48</v>
      </c>
      <c r="V878" s="379">
        <v>15327.59</v>
      </c>
      <c r="W878" s="379">
        <v>11495.7</v>
      </c>
      <c r="X878" s="379">
        <v>7663.81</v>
      </c>
      <c r="Y878" s="379">
        <v>3831.91</v>
      </c>
      <c r="Z878" s="379">
        <v>0.01</v>
      </c>
      <c r="AA878" s="379">
        <v>0.01</v>
      </c>
      <c r="AB878" s="379">
        <v>0</v>
      </c>
      <c r="AC878" s="379"/>
      <c r="AD878" s="379"/>
      <c r="AE878" s="379">
        <v>15966.237916666671</v>
      </c>
      <c r="AF878" s="481"/>
      <c r="AG878" s="482"/>
      <c r="AH878" s="471"/>
      <c r="AI878" s="471"/>
      <c r="AJ878" s="471"/>
      <c r="AK878" s="472">
        <v>15966.237916666671</v>
      </c>
      <c r="AL878" s="471">
        <v>15966.237916666671</v>
      </c>
      <c r="AM878" s="473"/>
      <c r="AN878" s="471"/>
      <c r="AO878" s="474">
        <v>0</v>
      </c>
      <c r="AP878" s="475"/>
      <c r="AQ878" s="476">
        <v>0</v>
      </c>
      <c r="AR878" s="471"/>
      <c r="AS878" s="471"/>
      <c r="AT878" s="471"/>
      <c r="AU878" s="471">
        <v>0</v>
      </c>
      <c r="AV878" s="477">
        <v>0</v>
      </c>
      <c r="AW878" s="471"/>
      <c r="AX878" s="471"/>
      <c r="AY878" s="473">
        <v>0</v>
      </c>
      <c r="AZ878" s="478" t="s">
        <v>2927</v>
      </c>
      <c r="BA878" s="479">
        <v>0</v>
      </c>
      <c r="BC878" s="468" t="s">
        <v>2937</v>
      </c>
      <c r="BD878" s="468" t="s">
        <v>2937</v>
      </c>
      <c r="BE878" s="468" t="s">
        <v>2937</v>
      </c>
      <c r="BF878" s="468" t="s">
        <v>1541</v>
      </c>
      <c r="BG878" s="468" t="s">
        <v>2938</v>
      </c>
      <c r="BH878" s="468" t="s">
        <v>2938</v>
      </c>
      <c r="BI878" s="468" t="s">
        <v>2937</v>
      </c>
      <c r="BK878" s="468" t="b">
        <v>1</v>
      </c>
      <c r="BL878" s="468" t="b">
        <v>1</v>
      </c>
      <c r="BM878" s="468" t="b">
        <v>1</v>
      </c>
      <c r="BN878" s="468" t="b">
        <v>1</v>
      </c>
      <c r="BO878" s="468" t="b">
        <v>1</v>
      </c>
      <c r="BP878" s="468" t="b">
        <v>1</v>
      </c>
      <c r="BQ878" s="468" t="b">
        <v>1</v>
      </c>
      <c r="BS878" s="466"/>
    </row>
    <row r="879" spans="1:71" s="480" customFormat="1" ht="12" customHeight="1" x14ac:dyDescent="0.2">
      <c r="A879" s="523">
        <v>19000871</v>
      </c>
      <c r="B879" s="467" t="s">
        <v>3771</v>
      </c>
      <c r="C879" s="466" t="s">
        <v>2411</v>
      </c>
      <c r="D879" s="467" t="s">
        <v>1541</v>
      </c>
      <c r="E879" s="705"/>
      <c r="F879" s="466"/>
      <c r="G879" s="467"/>
      <c r="H879" s="468" t="s">
        <v>2937</v>
      </c>
      <c r="I879" s="468" t="s">
        <v>2937</v>
      </c>
      <c r="J879" s="468" t="s">
        <v>2937</v>
      </c>
      <c r="K879" s="468" t="s">
        <v>1541</v>
      </c>
      <c r="L879" s="468" t="s">
        <v>2938</v>
      </c>
      <c r="M879" s="468" t="s">
        <v>2938</v>
      </c>
      <c r="N879" s="468" t="s">
        <v>2937</v>
      </c>
      <c r="O879" s="469"/>
      <c r="P879" s="379">
        <v>1549497.81</v>
      </c>
      <c r="Q879" s="379">
        <v>1549497.81</v>
      </c>
      <c r="R879" s="379">
        <v>1549497.81</v>
      </c>
      <c r="S879" s="379">
        <v>1522953.6</v>
      </c>
      <c r="T879" s="379">
        <v>1522953.6</v>
      </c>
      <c r="U879" s="379">
        <v>1522953.6</v>
      </c>
      <c r="V879" s="379">
        <v>1667388.66</v>
      </c>
      <c r="W879" s="379">
        <v>1667388.66</v>
      </c>
      <c r="X879" s="379">
        <v>1667388.66</v>
      </c>
      <c r="Y879" s="379">
        <v>1895164.32</v>
      </c>
      <c r="Z879" s="379">
        <v>1895164.32</v>
      </c>
      <c r="AA879" s="379">
        <v>1895164.32</v>
      </c>
      <c r="AB879" s="379">
        <v>2032606.59</v>
      </c>
      <c r="AC879" s="379"/>
      <c r="AD879" s="379"/>
      <c r="AE879" s="379">
        <v>1678880.63</v>
      </c>
      <c r="AF879" s="481"/>
      <c r="AG879" s="482"/>
      <c r="AH879" s="471"/>
      <c r="AI879" s="471"/>
      <c r="AJ879" s="471"/>
      <c r="AK879" s="472">
        <v>1678880.63</v>
      </c>
      <c r="AL879" s="471">
        <v>1678880.63</v>
      </c>
      <c r="AM879" s="473"/>
      <c r="AN879" s="471"/>
      <c r="AO879" s="474">
        <v>0</v>
      </c>
      <c r="AP879" s="475"/>
      <c r="AQ879" s="476">
        <v>2032606.59</v>
      </c>
      <c r="AR879" s="471"/>
      <c r="AS879" s="471"/>
      <c r="AT879" s="471"/>
      <c r="AU879" s="471">
        <v>2032606.59</v>
      </c>
      <c r="AV879" s="477">
        <v>2032606.59</v>
      </c>
      <c r="AW879" s="471"/>
      <c r="AX879" s="471"/>
      <c r="AY879" s="473">
        <v>0</v>
      </c>
      <c r="AZ879" s="478" t="s">
        <v>2916</v>
      </c>
      <c r="BA879" s="479">
        <v>0</v>
      </c>
      <c r="BC879" s="468" t="s">
        <v>2937</v>
      </c>
      <c r="BD879" s="468" t="s">
        <v>2937</v>
      </c>
      <c r="BE879" s="468" t="s">
        <v>2937</v>
      </c>
      <c r="BF879" s="468" t="s">
        <v>1541</v>
      </c>
      <c r="BG879" s="468" t="s">
        <v>2938</v>
      </c>
      <c r="BH879" s="468" t="s">
        <v>2938</v>
      </c>
      <c r="BI879" s="468" t="s">
        <v>2937</v>
      </c>
      <c r="BK879" s="468" t="b">
        <v>1</v>
      </c>
      <c r="BL879" s="468" t="b">
        <v>1</v>
      </c>
      <c r="BM879" s="468" t="b">
        <v>1</v>
      </c>
      <c r="BN879" s="468" t="b">
        <v>1</v>
      </c>
      <c r="BO879" s="468" t="b">
        <v>1</v>
      </c>
      <c r="BP879" s="468" t="b">
        <v>1</v>
      </c>
      <c r="BQ879" s="468" t="b">
        <v>1</v>
      </c>
      <c r="BS879" s="466"/>
    </row>
    <row r="880" spans="1:71" s="480" customFormat="1" ht="12" customHeight="1" x14ac:dyDescent="0.2">
      <c r="A880" s="535">
        <v>19000881</v>
      </c>
      <c r="B880" s="484" t="s">
        <v>3772</v>
      </c>
      <c r="C880" s="483" t="s">
        <v>2412</v>
      </c>
      <c r="D880" s="484" t="s">
        <v>1541</v>
      </c>
      <c r="E880" s="730"/>
      <c r="F880" s="501">
        <v>42752</v>
      </c>
      <c r="G880" s="484"/>
      <c r="H880" s="486" t="s">
        <v>2937</v>
      </c>
      <c r="I880" s="486" t="s">
        <v>2937</v>
      </c>
      <c r="J880" s="486" t="s">
        <v>2937</v>
      </c>
      <c r="K880" s="486" t="s">
        <v>1541</v>
      </c>
      <c r="L880" s="486" t="s">
        <v>2938</v>
      </c>
      <c r="M880" s="486" t="s">
        <v>2938</v>
      </c>
      <c r="N880" s="486" t="s">
        <v>2937</v>
      </c>
      <c r="O880" s="487"/>
      <c r="P880" s="381">
        <v>-739489.53</v>
      </c>
      <c r="Q880" s="381">
        <v>-1331497.8899999999</v>
      </c>
      <c r="R880" s="381">
        <v>-960342.61</v>
      </c>
      <c r="S880" s="381">
        <v>-793560.06</v>
      </c>
      <c r="T880" s="381">
        <v>710056.17</v>
      </c>
      <c r="U880" s="381">
        <v>547223.75</v>
      </c>
      <c r="V880" s="381">
        <v>662604.52</v>
      </c>
      <c r="W880" s="381">
        <v>1049705.26</v>
      </c>
      <c r="X880" s="381">
        <v>1131822.0900000001</v>
      </c>
      <c r="Y880" s="381">
        <v>984116.62</v>
      </c>
      <c r="Z880" s="381">
        <v>1189596.96</v>
      </c>
      <c r="AA880" s="381">
        <v>776332.44</v>
      </c>
      <c r="AB880" s="381">
        <v>197602.91</v>
      </c>
      <c r="AC880" s="381"/>
      <c r="AD880" s="381"/>
      <c r="AE880" s="381">
        <v>307926.16166666668</v>
      </c>
      <c r="AF880" s="488"/>
      <c r="AG880" s="489"/>
      <c r="AH880" s="490"/>
      <c r="AI880" s="490"/>
      <c r="AJ880" s="490"/>
      <c r="AK880" s="491">
        <v>307926.16166666668</v>
      </c>
      <c r="AL880" s="490">
        <v>307926.16166666668</v>
      </c>
      <c r="AM880" s="492"/>
      <c r="AN880" s="490"/>
      <c r="AO880" s="493">
        <v>0</v>
      </c>
      <c r="AP880" s="490"/>
      <c r="AQ880" s="494">
        <v>197602.91</v>
      </c>
      <c r="AR880" s="490"/>
      <c r="AS880" s="490"/>
      <c r="AT880" s="490"/>
      <c r="AU880" s="490">
        <v>197602.91</v>
      </c>
      <c r="AV880" s="495">
        <v>197602.91</v>
      </c>
      <c r="AW880" s="490"/>
      <c r="AX880" s="490"/>
      <c r="AY880" s="492">
        <v>0</v>
      </c>
      <c r="AZ880" s="731" t="s">
        <v>2921</v>
      </c>
      <c r="BA880" s="479">
        <v>0</v>
      </c>
      <c r="BC880" s="486" t="s">
        <v>2937</v>
      </c>
      <c r="BD880" s="486" t="s">
        <v>2937</v>
      </c>
      <c r="BE880" s="486" t="s">
        <v>2937</v>
      </c>
      <c r="BF880" s="468" t="s">
        <v>1541</v>
      </c>
      <c r="BG880" s="468" t="s">
        <v>2938</v>
      </c>
      <c r="BH880" s="468" t="s">
        <v>2938</v>
      </c>
      <c r="BI880" s="468" t="s">
        <v>2937</v>
      </c>
      <c r="BK880" s="468" t="b">
        <v>1</v>
      </c>
      <c r="BL880" s="468" t="b">
        <v>1</v>
      </c>
      <c r="BM880" s="468" t="b">
        <v>1</v>
      </c>
      <c r="BN880" s="468" t="b">
        <v>1</v>
      </c>
      <c r="BO880" s="468" t="b">
        <v>1</v>
      </c>
      <c r="BP880" s="468" t="b">
        <v>1</v>
      </c>
      <c r="BQ880" s="468" t="b">
        <v>1</v>
      </c>
      <c r="BS880" s="466"/>
    </row>
    <row r="881" spans="1:71" s="480" customFormat="1" ht="12" customHeight="1" x14ac:dyDescent="0.2">
      <c r="A881" s="535">
        <v>19000891</v>
      </c>
      <c r="B881" s="484" t="s">
        <v>3773</v>
      </c>
      <c r="C881" s="483" t="s">
        <v>2413</v>
      </c>
      <c r="D881" s="484" t="s">
        <v>1541</v>
      </c>
      <c r="E881" s="730"/>
      <c r="F881" s="501">
        <v>43070</v>
      </c>
      <c r="G881" s="484"/>
      <c r="H881" s="486" t="s">
        <v>2937</v>
      </c>
      <c r="I881" s="486" t="s">
        <v>2937</v>
      </c>
      <c r="J881" s="486" t="s">
        <v>2937</v>
      </c>
      <c r="K881" s="486" t="s">
        <v>1541</v>
      </c>
      <c r="L881" s="486" t="s">
        <v>2938</v>
      </c>
      <c r="M881" s="486" t="s">
        <v>2938</v>
      </c>
      <c r="N881" s="486" t="s">
        <v>2937</v>
      </c>
      <c r="O881" s="487"/>
      <c r="P881" s="381">
        <v>662137876</v>
      </c>
      <c r="Q881" s="381">
        <v>662137876</v>
      </c>
      <c r="R881" s="381">
        <v>662137876</v>
      </c>
      <c r="S881" s="381">
        <v>654621802.50999999</v>
      </c>
      <c r="T881" s="381">
        <v>652307335.46000004</v>
      </c>
      <c r="U881" s="381">
        <v>649911677.36000001</v>
      </c>
      <c r="V881" s="381">
        <v>649293233.22000003</v>
      </c>
      <c r="W881" s="381">
        <v>647409056.13999999</v>
      </c>
      <c r="X881" s="381">
        <v>644761041.76999998</v>
      </c>
      <c r="Y881" s="381">
        <v>691441389.55999994</v>
      </c>
      <c r="Z881" s="381">
        <v>689171150.25</v>
      </c>
      <c r="AA881" s="381">
        <v>686980181.71000004</v>
      </c>
      <c r="AB881" s="381">
        <v>635356819.67999995</v>
      </c>
      <c r="AC881" s="381"/>
      <c r="AD881" s="381"/>
      <c r="AE881" s="381">
        <v>661576663.98500001</v>
      </c>
      <c r="AF881" s="488"/>
      <c r="AG881" s="489"/>
      <c r="AH881" s="490"/>
      <c r="AI881" s="490"/>
      <c r="AJ881" s="490"/>
      <c r="AK881" s="491">
        <v>661576663.98500001</v>
      </c>
      <c r="AL881" s="490">
        <v>661576663.98500001</v>
      </c>
      <c r="AM881" s="492"/>
      <c r="AN881" s="490"/>
      <c r="AO881" s="493">
        <v>0</v>
      </c>
      <c r="AP881" s="490"/>
      <c r="AQ881" s="494">
        <v>635356819.67999995</v>
      </c>
      <c r="AR881" s="490"/>
      <c r="AS881" s="490"/>
      <c r="AT881" s="490"/>
      <c r="AU881" s="490">
        <v>635356819.67999995</v>
      </c>
      <c r="AV881" s="495">
        <v>635356819.67999995</v>
      </c>
      <c r="AW881" s="490"/>
      <c r="AX881" s="490"/>
      <c r="AY881" s="492">
        <v>0</v>
      </c>
      <c r="AZ881" s="731" t="s">
        <v>2920</v>
      </c>
      <c r="BA881" s="479">
        <v>0</v>
      </c>
      <c r="BC881" s="486" t="s">
        <v>2937</v>
      </c>
      <c r="BD881" s="486" t="s">
        <v>2937</v>
      </c>
      <c r="BE881" s="486" t="s">
        <v>2937</v>
      </c>
      <c r="BF881" s="468" t="s">
        <v>1541</v>
      </c>
      <c r="BG881" s="468" t="s">
        <v>2938</v>
      </c>
      <c r="BH881" s="468" t="s">
        <v>2938</v>
      </c>
      <c r="BI881" s="468" t="s">
        <v>2937</v>
      </c>
      <c r="BK881" s="468" t="b">
        <v>1</v>
      </c>
      <c r="BL881" s="468" t="b">
        <v>1</v>
      </c>
      <c r="BM881" s="468" t="b">
        <v>1</v>
      </c>
      <c r="BN881" s="468" t="b">
        <v>1</v>
      </c>
      <c r="BO881" s="468" t="b">
        <v>1</v>
      </c>
      <c r="BP881" s="468" t="b">
        <v>1</v>
      </c>
      <c r="BQ881" s="468" t="b">
        <v>1</v>
      </c>
      <c r="BS881" s="466"/>
    </row>
    <row r="882" spans="1:71" s="480" customFormat="1" ht="12" customHeight="1" x14ac:dyDescent="0.2">
      <c r="A882" s="509">
        <v>19000901</v>
      </c>
      <c r="B882" s="509" t="s">
        <v>3774</v>
      </c>
      <c r="C882" s="773" t="s">
        <v>2414</v>
      </c>
      <c r="D882" s="484" t="s">
        <v>1541</v>
      </c>
      <c r="E882" s="730"/>
      <c r="F882" s="511">
        <v>43101</v>
      </c>
      <c r="G882" s="484"/>
      <c r="H882" s="486" t="s">
        <v>2937</v>
      </c>
      <c r="I882" s="486" t="s">
        <v>2937</v>
      </c>
      <c r="J882" s="486" t="s">
        <v>2937</v>
      </c>
      <c r="K882" s="486" t="s">
        <v>1541</v>
      </c>
      <c r="L882" s="486" t="s">
        <v>2938</v>
      </c>
      <c r="M882" s="486" t="s">
        <v>2938</v>
      </c>
      <c r="N882" s="486" t="s">
        <v>2937</v>
      </c>
      <c r="O882" s="487"/>
      <c r="P882" s="381">
        <v>0</v>
      </c>
      <c r="Q882" s="381">
        <v>1750000</v>
      </c>
      <c r="R882" s="381">
        <v>1750000</v>
      </c>
      <c r="S882" s="381">
        <v>1750000</v>
      </c>
      <c r="T882" s="381">
        <v>1750000</v>
      </c>
      <c r="U882" s="381">
        <v>1750000</v>
      </c>
      <c r="V882" s="381">
        <v>1750000</v>
      </c>
      <c r="W882" s="381">
        <v>1750000</v>
      </c>
      <c r="X882" s="381">
        <v>1750000</v>
      </c>
      <c r="Y882" s="381">
        <v>1750000</v>
      </c>
      <c r="Z882" s="381">
        <v>1750000</v>
      </c>
      <c r="AA882" s="381">
        <v>1750000</v>
      </c>
      <c r="AB882" s="381">
        <v>1750000</v>
      </c>
      <c r="AC882" s="381"/>
      <c r="AD882" s="381"/>
      <c r="AE882" s="381">
        <v>1677083.3333333333</v>
      </c>
      <c r="AF882" s="488"/>
      <c r="AG882" s="489"/>
      <c r="AH882" s="490"/>
      <c r="AI882" s="490"/>
      <c r="AJ882" s="490"/>
      <c r="AK882" s="491">
        <v>1677083.3333333333</v>
      </c>
      <c r="AL882" s="490">
        <v>1677083.3333333333</v>
      </c>
      <c r="AM882" s="492"/>
      <c r="AN882" s="490"/>
      <c r="AO882" s="493">
        <v>0</v>
      </c>
      <c r="AP882" s="490"/>
      <c r="AQ882" s="494">
        <v>1750000</v>
      </c>
      <c r="AR882" s="490"/>
      <c r="AS882" s="490"/>
      <c r="AT882" s="490"/>
      <c r="AU882" s="490">
        <v>1750000</v>
      </c>
      <c r="AV882" s="495">
        <v>1750000</v>
      </c>
      <c r="AW882" s="490"/>
      <c r="AX882" s="490"/>
      <c r="AY882" s="492">
        <v>0</v>
      </c>
      <c r="AZ882" s="731" t="s">
        <v>2924</v>
      </c>
      <c r="BA882" s="479">
        <v>0</v>
      </c>
      <c r="BC882" s="486" t="s">
        <v>2937</v>
      </c>
      <c r="BD882" s="486" t="s">
        <v>2937</v>
      </c>
      <c r="BE882" s="486" t="s">
        <v>2937</v>
      </c>
      <c r="BF882" s="468" t="s">
        <v>1541</v>
      </c>
      <c r="BG882" s="468" t="s">
        <v>2938</v>
      </c>
      <c r="BH882" s="468" t="s">
        <v>2938</v>
      </c>
      <c r="BI882" s="468" t="s">
        <v>2937</v>
      </c>
      <c r="BK882" s="468" t="b">
        <v>1</v>
      </c>
      <c r="BL882" s="468" t="b">
        <v>1</v>
      </c>
      <c r="BM882" s="468" t="b">
        <v>1</v>
      </c>
      <c r="BN882" s="468" t="b">
        <v>1</v>
      </c>
      <c r="BO882" s="468" t="b">
        <v>1</v>
      </c>
      <c r="BP882" s="468" t="b">
        <v>1</v>
      </c>
      <c r="BQ882" s="468" t="b">
        <v>1</v>
      </c>
      <c r="BS882" s="466"/>
    </row>
    <row r="883" spans="1:71" s="480" customFormat="1" ht="12" customHeight="1" x14ac:dyDescent="0.25">
      <c r="A883" s="509">
        <v>19000911</v>
      </c>
      <c r="B883" s="509"/>
      <c r="C883" s="746" t="s">
        <v>2415</v>
      </c>
      <c r="D883" s="484" t="s">
        <v>1542</v>
      </c>
      <c r="E883" s="730"/>
      <c r="F883" s="511">
        <v>43221</v>
      </c>
      <c r="G883" s="484"/>
      <c r="H883" s="486" t="s">
        <v>2937</v>
      </c>
      <c r="I883" s="486" t="s">
        <v>2937</v>
      </c>
      <c r="J883" s="486" t="s">
        <v>2937</v>
      </c>
      <c r="K883" s="486" t="s">
        <v>2937</v>
      </c>
      <c r="L883" s="486" t="s">
        <v>1542</v>
      </c>
      <c r="M883" s="486" t="s">
        <v>2938</v>
      </c>
      <c r="N883" s="486" t="s">
        <v>1542</v>
      </c>
      <c r="O883" s="487"/>
      <c r="P883" s="381"/>
      <c r="Q883" s="381"/>
      <c r="R883" s="381"/>
      <c r="S883" s="381"/>
      <c r="T883" s="381"/>
      <c r="U883" s="381">
        <v>5051459.49</v>
      </c>
      <c r="V883" s="381">
        <v>5051459.49</v>
      </c>
      <c r="W883" s="381">
        <v>5051459.49</v>
      </c>
      <c r="X883" s="381">
        <v>5051459.49</v>
      </c>
      <c r="Y883" s="381">
        <v>5051459.49</v>
      </c>
      <c r="Z883" s="381">
        <v>5051459.49</v>
      </c>
      <c r="AA883" s="381">
        <v>5051459.49</v>
      </c>
      <c r="AB883" s="381">
        <v>5051459.49</v>
      </c>
      <c r="AC883" s="381"/>
      <c r="AD883" s="381"/>
      <c r="AE883" s="381">
        <v>3157162.1812500004</v>
      </c>
      <c r="AF883" s="488"/>
      <c r="AG883" s="489"/>
      <c r="AH883" s="490"/>
      <c r="AI883" s="490"/>
      <c r="AJ883" s="490"/>
      <c r="AK883" s="491"/>
      <c r="AL883" s="490">
        <v>0</v>
      </c>
      <c r="AM883" s="492">
        <v>3157162.1812500004</v>
      </c>
      <c r="AN883" s="490"/>
      <c r="AO883" s="493">
        <v>3157162.1812500004</v>
      </c>
      <c r="AP883" s="490"/>
      <c r="AQ883" s="494">
        <v>5051459.49</v>
      </c>
      <c r="AR883" s="490"/>
      <c r="AS883" s="490"/>
      <c r="AT883" s="490"/>
      <c r="AU883" s="490"/>
      <c r="AV883" s="495">
        <v>0</v>
      </c>
      <c r="AW883" s="490">
        <v>5051459.49</v>
      </c>
      <c r="AX883" s="490"/>
      <c r="AY883" s="492">
        <v>5051459.49</v>
      </c>
      <c r="AZ883" s="731"/>
      <c r="BA883" s="479">
        <v>0</v>
      </c>
      <c r="BC883" s="486" t="s">
        <v>2937</v>
      </c>
      <c r="BD883" s="486" t="s">
        <v>2937</v>
      </c>
      <c r="BE883" s="486" t="s">
        <v>2937</v>
      </c>
      <c r="BF883" s="468" t="s">
        <v>2937</v>
      </c>
      <c r="BG883" s="468" t="s">
        <v>1542</v>
      </c>
      <c r="BH883" s="468" t="s">
        <v>2938</v>
      </c>
      <c r="BI883" s="468" t="s">
        <v>1542</v>
      </c>
      <c r="BK883" s="468" t="b">
        <v>1</v>
      </c>
      <c r="BL883" s="468" t="b">
        <v>1</v>
      </c>
      <c r="BM883" s="468" t="b">
        <v>1</v>
      </c>
      <c r="BN883" s="468" t="b">
        <v>1</v>
      </c>
      <c r="BO883" s="468" t="b">
        <v>1</v>
      </c>
      <c r="BP883" s="468" t="b">
        <v>1</v>
      </c>
      <c r="BQ883" s="468" t="b">
        <v>1</v>
      </c>
      <c r="BS883" s="466"/>
    </row>
    <row r="884" spans="1:71" s="480" customFormat="1" ht="12" customHeight="1" x14ac:dyDescent="0.25">
      <c r="A884" s="509">
        <v>19001001</v>
      </c>
      <c r="B884" s="509"/>
      <c r="C884" s="746" t="s">
        <v>2416</v>
      </c>
      <c r="D884" s="484" t="s">
        <v>1542</v>
      </c>
      <c r="E884" s="730"/>
      <c r="F884" s="511">
        <v>43252</v>
      </c>
      <c r="G884" s="484"/>
      <c r="H884" s="486"/>
      <c r="I884" s="486"/>
      <c r="J884" s="486"/>
      <c r="K884" s="486" t="s">
        <v>2937</v>
      </c>
      <c r="L884" s="486" t="s">
        <v>1542</v>
      </c>
      <c r="M884" s="486" t="s">
        <v>2938</v>
      </c>
      <c r="N884" s="486" t="s">
        <v>1542</v>
      </c>
      <c r="O884" s="487"/>
      <c r="P884" s="381"/>
      <c r="Q884" s="381"/>
      <c r="R884" s="381"/>
      <c r="S884" s="381"/>
      <c r="T884" s="381"/>
      <c r="U884" s="381"/>
      <c r="V884" s="381">
        <v>612519.17000000004</v>
      </c>
      <c r="W884" s="381">
        <v>799747.09</v>
      </c>
      <c r="X884" s="381">
        <v>82927.73</v>
      </c>
      <c r="Y884" s="381">
        <v>1483094.93</v>
      </c>
      <c r="Z884" s="381">
        <v>864669.59</v>
      </c>
      <c r="AA884" s="381">
        <v>730342.89</v>
      </c>
      <c r="AB884" s="381">
        <v>645540.30000000005</v>
      </c>
      <c r="AC884" s="381"/>
      <c r="AD884" s="381"/>
      <c r="AE884" s="381">
        <v>408005.96249999997</v>
      </c>
      <c r="AF884" s="488"/>
      <c r="AG884" s="489"/>
      <c r="AH884" s="490"/>
      <c r="AI884" s="490"/>
      <c r="AJ884" s="490"/>
      <c r="AK884" s="491"/>
      <c r="AL884" s="490">
        <v>0</v>
      </c>
      <c r="AM884" s="492">
        <v>408005.96249999997</v>
      </c>
      <c r="AN884" s="490"/>
      <c r="AO884" s="493">
        <v>408005.96249999997</v>
      </c>
      <c r="AP884" s="490"/>
      <c r="AQ884" s="494">
        <v>645540.30000000005</v>
      </c>
      <c r="AR884" s="490"/>
      <c r="AS884" s="490"/>
      <c r="AT884" s="490"/>
      <c r="AU884" s="490"/>
      <c r="AV884" s="495">
        <v>0</v>
      </c>
      <c r="AW884" s="490">
        <v>645540.30000000005</v>
      </c>
      <c r="AX884" s="490"/>
      <c r="AY884" s="492">
        <v>645540.30000000005</v>
      </c>
      <c r="AZ884" s="731"/>
      <c r="BA884" s="479">
        <v>0</v>
      </c>
      <c r="BC884" s="486"/>
      <c r="BD884" s="486"/>
      <c r="BE884" s="486"/>
      <c r="BF884" s="468" t="s">
        <v>2937</v>
      </c>
      <c r="BG884" s="468" t="s">
        <v>1542</v>
      </c>
      <c r="BH884" s="468" t="s">
        <v>2938</v>
      </c>
      <c r="BI884" s="468" t="s">
        <v>1542</v>
      </c>
      <c r="BK884" s="468" t="b">
        <v>1</v>
      </c>
      <c r="BL884" s="468" t="b">
        <v>1</v>
      </c>
      <c r="BM884" s="468" t="b">
        <v>1</v>
      </c>
      <c r="BN884" s="468" t="b">
        <v>1</v>
      </c>
      <c r="BO884" s="468" t="b">
        <v>1</v>
      </c>
      <c r="BP884" s="468" t="b">
        <v>1</v>
      </c>
      <c r="BQ884" s="468" t="b">
        <v>1</v>
      </c>
      <c r="BS884" s="466"/>
    </row>
    <row r="885" spans="1:71" s="480" customFormat="1" ht="12" customHeight="1" x14ac:dyDescent="0.2">
      <c r="A885" s="496">
        <v>19002003</v>
      </c>
      <c r="B885" s="497" t="s">
        <v>3775</v>
      </c>
      <c r="C885" s="466" t="s">
        <v>2417</v>
      </c>
      <c r="D885" s="467" t="s">
        <v>2941</v>
      </c>
      <c r="E885" s="705"/>
      <c r="F885" s="466"/>
      <c r="G885" s="467"/>
      <c r="H885" s="468" t="s">
        <v>2937</v>
      </c>
      <c r="I885" s="468" t="s">
        <v>1539</v>
      </c>
      <c r="J885" s="468" t="s">
        <v>1540</v>
      </c>
      <c r="K885" s="468" t="s">
        <v>2937</v>
      </c>
      <c r="L885" s="468" t="s">
        <v>2938</v>
      </c>
      <c r="M885" s="468" t="s">
        <v>2938</v>
      </c>
      <c r="N885" s="468" t="s">
        <v>2937</v>
      </c>
      <c r="O885" s="469"/>
      <c r="P885" s="379">
        <v>0.42</v>
      </c>
      <c r="Q885" s="379">
        <v>0</v>
      </c>
      <c r="R885" s="379">
        <v>0</v>
      </c>
      <c r="S885" s="379">
        <v>0</v>
      </c>
      <c r="T885" s="379">
        <v>0</v>
      </c>
      <c r="U885" s="379">
        <v>0</v>
      </c>
      <c r="V885" s="379">
        <v>0</v>
      </c>
      <c r="W885" s="379">
        <v>0.17</v>
      </c>
      <c r="X885" s="379">
        <v>0.17</v>
      </c>
      <c r="Y885" s="379">
        <v>0.01</v>
      </c>
      <c r="Z885" s="379">
        <v>0.01</v>
      </c>
      <c r="AA885" s="379">
        <v>0.01</v>
      </c>
      <c r="AB885" s="379">
        <v>-0.01</v>
      </c>
      <c r="AC885" s="379"/>
      <c r="AD885" s="379"/>
      <c r="AE885" s="379">
        <v>4.791666666666667E-2</v>
      </c>
      <c r="AF885" s="481" t="s">
        <v>2418</v>
      </c>
      <c r="AG885" s="482" t="s">
        <v>2419</v>
      </c>
      <c r="AH885" s="471"/>
      <c r="AI885" s="471">
        <v>4.093172908385357E-2</v>
      </c>
      <c r="AJ885" s="471">
        <v>6.9849375828131E-3</v>
      </c>
      <c r="AK885" s="472"/>
      <c r="AL885" s="471">
        <v>4.791666666666667E-2</v>
      </c>
      <c r="AM885" s="473"/>
      <c r="AN885" s="471"/>
      <c r="AO885" s="474">
        <v>0</v>
      </c>
      <c r="AP885" s="471"/>
      <c r="AQ885" s="476">
        <v>-0.01</v>
      </c>
      <c r="AR885" s="471"/>
      <c r="AS885" s="471">
        <v>-8.5422738957607446E-3</v>
      </c>
      <c r="AT885" s="471">
        <v>-1.4577261042392556E-3</v>
      </c>
      <c r="AU885" s="471"/>
      <c r="AV885" s="477">
        <v>-0.01</v>
      </c>
      <c r="AW885" s="471"/>
      <c r="AX885" s="471"/>
      <c r="AY885" s="473">
        <v>0</v>
      </c>
      <c r="AZ885" s="478"/>
      <c r="BA885" s="479">
        <v>0</v>
      </c>
      <c r="BC885" s="468" t="s">
        <v>2937</v>
      </c>
      <c r="BD885" s="468" t="s">
        <v>1539</v>
      </c>
      <c r="BE885" s="468" t="s">
        <v>1540</v>
      </c>
      <c r="BF885" s="468" t="s">
        <v>2937</v>
      </c>
      <c r="BG885" s="468" t="s">
        <v>2938</v>
      </c>
      <c r="BH885" s="468" t="s">
        <v>2938</v>
      </c>
      <c r="BI885" s="468" t="s">
        <v>2937</v>
      </c>
      <c r="BK885" s="468" t="b">
        <v>1</v>
      </c>
      <c r="BL885" s="468" t="b">
        <v>1</v>
      </c>
      <c r="BM885" s="468" t="b">
        <v>1</v>
      </c>
      <c r="BN885" s="468" t="b">
        <v>1</v>
      </c>
      <c r="BO885" s="468" t="b">
        <v>1</v>
      </c>
      <c r="BP885" s="468" t="b">
        <v>1</v>
      </c>
      <c r="BQ885" s="468" t="b">
        <v>1</v>
      </c>
      <c r="BS885" s="466"/>
    </row>
    <row r="886" spans="1:71" s="480" customFormat="1" ht="12" customHeight="1" x14ac:dyDescent="0.2">
      <c r="A886" s="496">
        <v>19003011</v>
      </c>
      <c r="B886" s="497" t="s">
        <v>3776</v>
      </c>
      <c r="C886" s="466" t="s">
        <v>2420</v>
      </c>
      <c r="D886" s="467" t="s">
        <v>1539</v>
      </c>
      <c r="E886" s="705"/>
      <c r="F886" s="466"/>
      <c r="G886" s="467"/>
      <c r="H886" s="468" t="s">
        <v>2937</v>
      </c>
      <c r="I886" s="468" t="s">
        <v>1539</v>
      </c>
      <c r="J886" s="468" t="s">
        <v>2937</v>
      </c>
      <c r="K886" s="468" t="s">
        <v>2937</v>
      </c>
      <c r="L886" s="468" t="s">
        <v>2938</v>
      </c>
      <c r="M886" s="468" t="s">
        <v>2938</v>
      </c>
      <c r="N886" s="468" t="s">
        <v>2937</v>
      </c>
      <c r="O886" s="469"/>
      <c r="P886" s="379">
        <v>483649.6</v>
      </c>
      <c r="Q886" s="379">
        <v>454630.75</v>
      </c>
      <c r="R886" s="379">
        <v>425611.9</v>
      </c>
      <c r="S886" s="379">
        <v>396593.05</v>
      </c>
      <c r="T886" s="379">
        <v>367574.2</v>
      </c>
      <c r="U886" s="379">
        <v>338555.35</v>
      </c>
      <c r="V886" s="379">
        <v>309536.5</v>
      </c>
      <c r="W886" s="379">
        <v>280517.65000000002</v>
      </c>
      <c r="X886" s="379">
        <v>251498.8</v>
      </c>
      <c r="Y886" s="379">
        <v>222479.95</v>
      </c>
      <c r="Z886" s="379">
        <v>193459.84</v>
      </c>
      <c r="AA886" s="379">
        <v>193459.84</v>
      </c>
      <c r="AB886" s="379">
        <v>193459.84</v>
      </c>
      <c r="AC886" s="379"/>
      <c r="AD886" s="379"/>
      <c r="AE886" s="379">
        <v>314372.71249999997</v>
      </c>
      <c r="AF886" s="481" t="s">
        <v>2421</v>
      </c>
      <c r="AG886" s="482"/>
      <c r="AH886" s="471"/>
      <c r="AI886" s="471">
        <v>314372.71249999997</v>
      </c>
      <c r="AJ886" s="471"/>
      <c r="AK886" s="472"/>
      <c r="AL886" s="471">
        <v>314372.71249999997</v>
      </c>
      <c r="AM886" s="473"/>
      <c r="AN886" s="471"/>
      <c r="AO886" s="474">
        <v>0</v>
      </c>
      <c r="AP886" s="475"/>
      <c r="AQ886" s="476">
        <v>193459.84</v>
      </c>
      <c r="AR886" s="471"/>
      <c r="AS886" s="471">
        <v>193459.84</v>
      </c>
      <c r="AT886" s="471"/>
      <c r="AU886" s="471"/>
      <c r="AV886" s="477">
        <v>193459.84</v>
      </c>
      <c r="AW886" s="471"/>
      <c r="AX886" s="471"/>
      <c r="AY886" s="473">
        <v>0</v>
      </c>
      <c r="AZ886" s="478"/>
      <c r="BA886" s="479">
        <v>0</v>
      </c>
      <c r="BC886" s="468" t="s">
        <v>2937</v>
      </c>
      <c r="BD886" s="468" t="s">
        <v>1539</v>
      </c>
      <c r="BE886" s="468" t="s">
        <v>2937</v>
      </c>
      <c r="BF886" s="468" t="s">
        <v>2937</v>
      </c>
      <c r="BG886" s="468" t="s">
        <v>2938</v>
      </c>
      <c r="BH886" s="468" t="s">
        <v>2938</v>
      </c>
      <c r="BI886" s="468" t="s">
        <v>2937</v>
      </c>
      <c r="BK886" s="468" t="b">
        <v>1</v>
      </c>
      <c r="BL886" s="468" t="b">
        <v>1</v>
      </c>
      <c r="BM886" s="468" t="b">
        <v>1</v>
      </c>
      <c r="BN886" s="468" t="b">
        <v>1</v>
      </c>
      <c r="BO886" s="468" t="b">
        <v>1</v>
      </c>
      <c r="BP886" s="468" t="b">
        <v>1</v>
      </c>
      <c r="BQ886" s="468" t="b">
        <v>1</v>
      </c>
      <c r="BS886" s="466"/>
    </row>
    <row r="887" spans="1:71" s="480" customFormat="1" ht="12" customHeight="1" x14ac:dyDescent="0.2">
      <c r="A887" s="496">
        <v>19003021</v>
      </c>
      <c r="B887" s="497" t="s">
        <v>3777</v>
      </c>
      <c r="C887" s="466" t="s">
        <v>2422</v>
      </c>
      <c r="D887" s="467" t="s">
        <v>1539</v>
      </c>
      <c r="E887" s="705"/>
      <c r="F887" s="466"/>
      <c r="G887" s="467"/>
      <c r="H887" s="468" t="s">
        <v>2937</v>
      </c>
      <c r="I887" s="468" t="s">
        <v>1539</v>
      </c>
      <c r="J887" s="468" t="s">
        <v>2937</v>
      </c>
      <c r="K887" s="468" t="s">
        <v>2937</v>
      </c>
      <c r="L887" s="468" t="s">
        <v>2938</v>
      </c>
      <c r="M887" s="468" t="s">
        <v>2938</v>
      </c>
      <c r="N887" s="468" t="s">
        <v>2937</v>
      </c>
      <c r="O887" s="469"/>
      <c r="P887" s="379">
        <v>140010.15</v>
      </c>
      <c r="Q887" s="379">
        <v>131609.73000000001</v>
      </c>
      <c r="R887" s="379">
        <v>123209.31</v>
      </c>
      <c r="S887" s="379">
        <v>114808.89</v>
      </c>
      <c r="T887" s="379">
        <v>106408.47</v>
      </c>
      <c r="U887" s="379">
        <v>98008.05</v>
      </c>
      <c r="V887" s="379">
        <v>89607.63</v>
      </c>
      <c r="W887" s="379">
        <v>81207.210000000006</v>
      </c>
      <c r="X887" s="379">
        <v>72806.789999999994</v>
      </c>
      <c r="Y887" s="379">
        <v>64406.37</v>
      </c>
      <c r="Z887" s="379">
        <v>56004.06</v>
      </c>
      <c r="AA887" s="379">
        <v>56004.06</v>
      </c>
      <c r="AB887" s="379">
        <v>56004.06</v>
      </c>
      <c r="AC887" s="379"/>
      <c r="AD887" s="379"/>
      <c r="AE887" s="379">
        <v>91007.306250000009</v>
      </c>
      <c r="AF887" s="481" t="s">
        <v>2421</v>
      </c>
      <c r="AG887" s="482"/>
      <c r="AH887" s="471"/>
      <c r="AI887" s="471">
        <v>91007.306250000009</v>
      </c>
      <c r="AJ887" s="471"/>
      <c r="AK887" s="472"/>
      <c r="AL887" s="471">
        <v>91007.306250000009</v>
      </c>
      <c r="AM887" s="473"/>
      <c r="AN887" s="471"/>
      <c r="AO887" s="474">
        <v>0</v>
      </c>
      <c r="AP887" s="475"/>
      <c r="AQ887" s="476">
        <v>56004.06</v>
      </c>
      <c r="AR887" s="471"/>
      <c r="AS887" s="471">
        <v>56004.06</v>
      </c>
      <c r="AT887" s="471"/>
      <c r="AU887" s="471"/>
      <c r="AV887" s="477">
        <v>56004.06</v>
      </c>
      <c r="AW887" s="471"/>
      <c r="AX887" s="471"/>
      <c r="AY887" s="473">
        <v>0</v>
      </c>
      <c r="AZ887" s="478"/>
      <c r="BA887" s="479">
        <v>0</v>
      </c>
      <c r="BC887" s="468" t="s">
        <v>2937</v>
      </c>
      <c r="BD887" s="468" t="s">
        <v>1539</v>
      </c>
      <c r="BE887" s="468" t="s">
        <v>2937</v>
      </c>
      <c r="BF887" s="468" t="s">
        <v>2937</v>
      </c>
      <c r="BG887" s="468" t="s">
        <v>2938</v>
      </c>
      <c r="BH887" s="468" t="s">
        <v>2938</v>
      </c>
      <c r="BI887" s="468" t="s">
        <v>2937</v>
      </c>
      <c r="BK887" s="468" t="b">
        <v>1</v>
      </c>
      <c r="BL887" s="468" t="b">
        <v>1</v>
      </c>
      <c r="BM887" s="468" t="b">
        <v>1</v>
      </c>
      <c r="BN887" s="468" t="b">
        <v>1</v>
      </c>
      <c r="BO887" s="468" t="b">
        <v>1</v>
      </c>
      <c r="BP887" s="468" t="b">
        <v>1</v>
      </c>
      <c r="BQ887" s="468" t="b">
        <v>1</v>
      </c>
      <c r="BS887" s="466"/>
    </row>
    <row r="888" spans="1:71" s="480" customFormat="1" ht="12" customHeight="1" x14ac:dyDescent="0.2">
      <c r="A888" s="523">
        <v>19003031</v>
      </c>
      <c r="B888" s="467" t="s">
        <v>3778</v>
      </c>
      <c r="C888" s="466" t="s">
        <v>2423</v>
      </c>
      <c r="D888" s="467" t="s">
        <v>1541</v>
      </c>
      <c r="E888" s="705"/>
      <c r="F888" s="466"/>
      <c r="G888" s="467"/>
      <c r="H888" s="468" t="s">
        <v>2937</v>
      </c>
      <c r="I888" s="468" t="s">
        <v>2937</v>
      </c>
      <c r="J888" s="468" t="s">
        <v>2937</v>
      </c>
      <c r="K888" s="468" t="s">
        <v>1541</v>
      </c>
      <c r="L888" s="468" t="s">
        <v>2938</v>
      </c>
      <c r="M888" s="468" t="s">
        <v>2938</v>
      </c>
      <c r="N888" s="468" t="s">
        <v>2937</v>
      </c>
      <c r="O888" s="469"/>
      <c r="P888" s="379">
        <v>0</v>
      </c>
      <c r="Q888" s="379">
        <v>0</v>
      </c>
      <c r="R888" s="379">
        <v>0</v>
      </c>
      <c r="S888" s="379">
        <v>0</v>
      </c>
      <c r="T888" s="379">
        <v>0</v>
      </c>
      <c r="U888" s="379">
        <v>0</v>
      </c>
      <c r="V888" s="379">
        <v>0</v>
      </c>
      <c r="W888" s="379">
        <v>0</v>
      </c>
      <c r="X888" s="379">
        <v>0</v>
      </c>
      <c r="Y888" s="379">
        <v>0</v>
      </c>
      <c r="Z888" s="379">
        <v>0</v>
      </c>
      <c r="AA888" s="379">
        <v>0</v>
      </c>
      <c r="AB888" s="379">
        <v>0</v>
      </c>
      <c r="AC888" s="379"/>
      <c r="AD888" s="379"/>
      <c r="AE888" s="379">
        <v>0</v>
      </c>
      <c r="AF888" s="481"/>
      <c r="AG888" s="482"/>
      <c r="AH888" s="471"/>
      <c r="AI888" s="471"/>
      <c r="AJ888" s="471"/>
      <c r="AK888" s="472">
        <v>0</v>
      </c>
      <c r="AL888" s="471">
        <v>0</v>
      </c>
      <c r="AM888" s="473"/>
      <c r="AN888" s="471"/>
      <c r="AO888" s="474">
        <v>0</v>
      </c>
      <c r="AP888" s="475"/>
      <c r="AQ888" s="476">
        <v>0</v>
      </c>
      <c r="AR888" s="471"/>
      <c r="AS888" s="471"/>
      <c r="AT888" s="471"/>
      <c r="AU888" s="471">
        <v>0</v>
      </c>
      <c r="AV888" s="477">
        <v>0</v>
      </c>
      <c r="AW888" s="471"/>
      <c r="AX888" s="471"/>
      <c r="AY888" s="473">
        <v>0</v>
      </c>
      <c r="AZ888" s="478" t="s">
        <v>2928</v>
      </c>
      <c r="BA888" s="479">
        <v>0</v>
      </c>
      <c r="BC888" s="468" t="s">
        <v>2937</v>
      </c>
      <c r="BD888" s="468" t="s">
        <v>2937</v>
      </c>
      <c r="BE888" s="468" t="s">
        <v>2937</v>
      </c>
      <c r="BF888" s="468" t="s">
        <v>1541</v>
      </c>
      <c r="BG888" s="468" t="s">
        <v>2938</v>
      </c>
      <c r="BH888" s="468" t="s">
        <v>2938</v>
      </c>
      <c r="BI888" s="468" t="s">
        <v>2937</v>
      </c>
      <c r="BK888" s="468" t="b">
        <v>1</v>
      </c>
      <c r="BL888" s="468" t="b">
        <v>1</v>
      </c>
      <c r="BM888" s="468" t="b">
        <v>1</v>
      </c>
      <c r="BN888" s="468" t="b">
        <v>1</v>
      </c>
      <c r="BO888" s="468" t="b">
        <v>1</v>
      </c>
      <c r="BP888" s="468" t="b">
        <v>1</v>
      </c>
      <c r="BQ888" s="468" t="b">
        <v>1</v>
      </c>
      <c r="BS888" s="466"/>
    </row>
    <row r="889" spans="1:71" s="480" customFormat="1" ht="12" customHeight="1" x14ac:dyDescent="0.2">
      <c r="A889" s="523">
        <v>19003032</v>
      </c>
      <c r="B889" s="467" t="s">
        <v>3779</v>
      </c>
      <c r="C889" s="466" t="s">
        <v>2424</v>
      </c>
      <c r="D889" s="467" t="s">
        <v>1541</v>
      </c>
      <c r="E889" s="705"/>
      <c r="F889" s="466"/>
      <c r="G889" s="467"/>
      <c r="H889" s="468" t="s">
        <v>2937</v>
      </c>
      <c r="I889" s="468" t="s">
        <v>2937</v>
      </c>
      <c r="J889" s="468" t="s">
        <v>2937</v>
      </c>
      <c r="K889" s="468" t="s">
        <v>1541</v>
      </c>
      <c r="L889" s="468" t="s">
        <v>2938</v>
      </c>
      <c r="M889" s="468" t="s">
        <v>2938</v>
      </c>
      <c r="N889" s="468" t="s">
        <v>2937</v>
      </c>
      <c r="O889" s="469"/>
      <c r="P889" s="379">
        <v>0</v>
      </c>
      <c r="Q889" s="379">
        <v>0</v>
      </c>
      <c r="R889" s="379">
        <v>0</v>
      </c>
      <c r="S889" s="379">
        <v>0</v>
      </c>
      <c r="T889" s="379">
        <v>0</v>
      </c>
      <c r="U889" s="379">
        <v>0</v>
      </c>
      <c r="V889" s="379">
        <v>0</v>
      </c>
      <c r="W889" s="379">
        <v>0</v>
      </c>
      <c r="X889" s="379">
        <v>51313.52</v>
      </c>
      <c r="Y889" s="379">
        <v>60788.58</v>
      </c>
      <c r="Z889" s="379">
        <v>101457.3</v>
      </c>
      <c r="AA889" s="379">
        <v>136160.18</v>
      </c>
      <c r="AB889" s="379">
        <v>175425.16</v>
      </c>
      <c r="AC889" s="379"/>
      <c r="AD889" s="379"/>
      <c r="AE889" s="379">
        <v>36452.68</v>
      </c>
      <c r="AF889" s="481"/>
      <c r="AG889" s="482"/>
      <c r="AH889" s="471"/>
      <c r="AI889" s="471"/>
      <c r="AJ889" s="471"/>
      <c r="AK889" s="472">
        <v>36452.68</v>
      </c>
      <c r="AL889" s="471">
        <v>36452.68</v>
      </c>
      <c r="AM889" s="473"/>
      <c r="AN889" s="471"/>
      <c r="AO889" s="474">
        <v>0</v>
      </c>
      <c r="AP889" s="475"/>
      <c r="AQ889" s="476">
        <v>175425.16</v>
      </c>
      <c r="AR889" s="471"/>
      <c r="AS889" s="471"/>
      <c r="AT889" s="471"/>
      <c r="AU889" s="471">
        <v>175425.16</v>
      </c>
      <c r="AV889" s="477">
        <v>175425.16</v>
      </c>
      <c r="AW889" s="471"/>
      <c r="AX889" s="471"/>
      <c r="AY889" s="473">
        <v>0</v>
      </c>
      <c r="AZ889" s="478" t="s">
        <v>2928</v>
      </c>
      <c r="BA889" s="479">
        <v>0</v>
      </c>
      <c r="BC889" s="468" t="s">
        <v>2937</v>
      </c>
      <c r="BD889" s="468" t="s">
        <v>2937</v>
      </c>
      <c r="BE889" s="468" t="s">
        <v>2937</v>
      </c>
      <c r="BF889" s="468" t="s">
        <v>1541</v>
      </c>
      <c r="BG889" s="468" t="s">
        <v>2938</v>
      </c>
      <c r="BH889" s="468" t="s">
        <v>2938</v>
      </c>
      <c r="BI889" s="468" t="s">
        <v>2937</v>
      </c>
      <c r="BK889" s="468" t="b">
        <v>1</v>
      </c>
      <c r="BL889" s="468" t="b">
        <v>1</v>
      </c>
      <c r="BM889" s="468" t="b">
        <v>1</v>
      </c>
      <c r="BN889" s="468" t="b">
        <v>1</v>
      </c>
      <c r="BO889" s="468" t="b">
        <v>1</v>
      </c>
      <c r="BP889" s="468" t="b">
        <v>1</v>
      </c>
      <c r="BQ889" s="468" t="b">
        <v>1</v>
      </c>
      <c r="BS889" s="466"/>
    </row>
    <row r="890" spans="1:71" s="480" customFormat="1" ht="12" customHeight="1" x14ac:dyDescent="0.2">
      <c r="A890" s="774">
        <v>19003041</v>
      </c>
      <c r="B890" s="750" t="s">
        <v>3780</v>
      </c>
      <c r="C890" s="775" t="s">
        <v>2425</v>
      </c>
      <c r="D890" s="467" t="s">
        <v>1541</v>
      </c>
      <c r="E890" s="705"/>
      <c r="F890" s="775"/>
      <c r="G890" s="467"/>
      <c r="H890" s="468" t="s">
        <v>2937</v>
      </c>
      <c r="I890" s="468" t="s">
        <v>2937</v>
      </c>
      <c r="J890" s="468" t="s">
        <v>2937</v>
      </c>
      <c r="K890" s="468" t="s">
        <v>1541</v>
      </c>
      <c r="L890" s="468" t="s">
        <v>2938</v>
      </c>
      <c r="M890" s="468" t="s">
        <v>2938</v>
      </c>
      <c r="N890" s="468" t="s">
        <v>2937</v>
      </c>
      <c r="O890" s="469"/>
      <c r="P890" s="379">
        <v>2163000</v>
      </c>
      <c r="Q890" s="379">
        <v>2163000</v>
      </c>
      <c r="R890" s="379">
        <v>2163000</v>
      </c>
      <c r="S890" s="379">
        <v>2478000</v>
      </c>
      <c r="T890" s="379">
        <v>1990163.28</v>
      </c>
      <c r="U890" s="379">
        <v>0</v>
      </c>
      <c r="V890" s="379">
        <v>0</v>
      </c>
      <c r="W890" s="379">
        <v>0</v>
      </c>
      <c r="X890" s="379">
        <v>0</v>
      </c>
      <c r="Y890" s="379">
        <v>0</v>
      </c>
      <c r="Z890" s="379">
        <v>0</v>
      </c>
      <c r="AA890" s="379">
        <v>0</v>
      </c>
      <c r="AB890" s="379">
        <v>0</v>
      </c>
      <c r="AC890" s="379"/>
      <c r="AD890" s="379"/>
      <c r="AE890" s="379">
        <v>822971.94</v>
      </c>
      <c r="AF890" s="507"/>
      <c r="AG890" s="508"/>
      <c r="AH890" s="471"/>
      <c r="AI890" s="471"/>
      <c r="AJ890" s="471"/>
      <c r="AK890" s="472">
        <v>822971.94</v>
      </c>
      <c r="AL890" s="471">
        <v>822971.94</v>
      </c>
      <c r="AM890" s="473"/>
      <c r="AN890" s="471"/>
      <c r="AO890" s="474">
        <v>0</v>
      </c>
      <c r="AP890" s="475"/>
      <c r="AQ890" s="476">
        <v>0</v>
      </c>
      <c r="AR890" s="471"/>
      <c r="AS890" s="471"/>
      <c r="AT890" s="471"/>
      <c r="AU890" s="471">
        <v>0</v>
      </c>
      <c r="AV890" s="477">
        <v>0</v>
      </c>
      <c r="AW890" s="471"/>
      <c r="AX890" s="471"/>
      <c r="AY890" s="473">
        <v>0</v>
      </c>
      <c r="AZ890" s="478" t="s">
        <v>2923</v>
      </c>
      <c r="BA890" s="479">
        <v>0</v>
      </c>
      <c r="BC890" s="468" t="s">
        <v>2937</v>
      </c>
      <c r="BD890" s="468" t="s">
        <v>2937</v>
      </c>
      <c r="BE890" s="468" t="s">
        <v>2937</v>
      </c>
      <c r="BF890" s="468" t="s">
        <v>1541</v>
      </c>
      <c r="BG890" s="468" t="s">
        <v>2938</v>
      </c>
      <c r="BH890" s="468" t="s">
        <v>2938</v>
      </c>
      <c r="BI890" s="468" t="s">
        <v>2937</v>
      </c>
      <c r="BK890" s="468" t="b">
        <v>1</v>
      </c>
      <c r="BL890" s="468" t="b">
        <v>1</v>
      </c>
      <c r="BM890" s="468" t="b">
        <v>1</v>
      </c>
      <c r="BN890" s="468" t="b">
        <v>1</v>
      </c>
      <c r="BO890" s="468" t="b">
        <v>1</v>
      </c>
      <c r="BP890" s="468" t="b">
        <v>1</v>
      </c>
      <c r="BQ890" s="468" t="b">
        <v>1</v>
      </c>
      <c r="BS890" s="466"/>
    </row>
    <row r="891" spans="1:71" s="480" customFormat="1" ht="12" customHeight="1" x14ac:dyDescent="0.2">
      <c r="A891" s="496">
        <v>19003042</v>
      </c>
      <c r="B891" s="497" t="s">
        <v>3781</v>
      </c>
      <c r="C891" s="466" t="s">
        <v>2426</v>
      </c>
      <c r="D891" s="467" t="s">
        <v>1541</v>
      </c>
      <c r="E891" s="705"/>
      <c r="F891" s="466"/>
      <c r="G891" s="467"/>
      <c r="H891" s="468" t="s">
        <v>2937</v>
      </c>
      <c r="I891" s="468" t="s">
        <v>2937</v>
      </c>
      <c r="J891" s="468" t="s">
        <v>2937</v>
      </c>
      <c r="K891" s="468" t="s">
        <v>1541</v>
      </c>
      <c r="L891" s="468" t="s">
        <v>2938</v>
      </c>
      <c r="M891" s="468" t="s">
        <v>2938</v>
      </c>
      <c r="N891" s="468" t="s">
        <v>2937</v>
      </c>
      <c r="O891" s="469"/>
      <c r="P891" s="379">
        <v>1701000</v>
      </c>
      <c r="Q891" s="379">
        <v>1701000</v>
      </c>
      <c r="R891" s="379">
        <v>1701000</v>
      </c>
      <c r="S891" s="379">
        <v>987000</v>
      </c>
      <c r="T891" s="379">
        <v>987000</v>
      </c>
      <c r="U891" s="379">
        <v>0</v>
      </c>
      <c r="V891" s="379">
        <v>0</v>
      </c>
      <c r="W891" s="379">
        <v>0</v>
      </c>
      <c r="X891" s="379">
        <v>0</v>
      </c>
      <c r="Y891" s="379">
        <v>0</v>
      </c>
      <c r="Z891" s="379">
        <v>0</v>
      </c>
      <c r="AA891" s="379">
        <v>0</v>
      </c>
      <c r="AB891" s="379">
        <v>0</v>
      </c>
      <c r="AC891" s="379"/>
      <c r="AD891" s="379"/>
      <c r="AE891" s="379">
        <v>518875</v>
      </c>
      <c r="AF891" s="507"/>
      <c r="AG891" s="508"/>
      <c r="AH891" s="471"/>
      <c r="AI891" s="471"/>
      <c r="AJ891" s="471"/>
      <c r="AK891" s="472">
        <v>518875</v>
      </c>
      <c r="AL891" s="471">
        <v>518875</v>
      </c>
      <c r="AM891" s="473"/>
      <c r="AN891" s="471"/>
      <c r="AO891" s="474">
        <v>0</v>
      </c>
      <c r="AP891" s="475"/>
      <c r="AQ891" s="476">
        <v>0</v>
      </c>
      <c r="AR891" s="471"/>
      <c r="AS891" s="471"/>
      <c r="AT891" s="471"/>
      <c r="AU891" s="471">
        <v>0</v>
      </c>
      <c r="AV891" s="477">
        <v>0</v>
      </c>
      <c r="AW891" s="471"/>
      <c r="AX891" s="471"/>
      <c r="AY891" s="473">
        <v>0</v>
      </c>
      <c r="AZ891" s="478" t="s">
        <v>2923</v>
      </c>
      <c r="BA891" s="479">
        <v>0</v>
      </c>
      <c r="BC891" s="468" t="s">
        <v>2937</v>
      </c>
      <c r="BD891" s="468" t="s">
        <v>2937</v>
      </c>
      <c r="BE891" s="468" t="s">
        <v>2937</v>
      </c>
      <c r="BF891" s="468" t="s">
        <v>1541</v>
      </c>
      <c r="BG891" s="468" t="s">
        <v>2938</v>
      </c>
      <c r="BH891" s="468" t="s">
        <v>2938</v>
      </c>
      <c r="BI891" s="468" t="s">
        <v>2937</v>
      </c>
      <c r="BK891" s="468" t="b">
        <v>1</v>
      </c>
      <c r="BL891" s="468" t="b">
        <v>1</v>
      </c>
      <c r="BM891" s="468" t="b">
        <v>1</v>
      </c>
      <c r="BN891" s="468" t="b">
        <v>1</v>
      </c>
      <c r="BO891" s="468" t="b">
        <v>1</v>
      </c>
      <c r="BP891" s="468" t="b">
        <v>1</v>
      </c>
      <c r="BQ891" s="468" t="b">
        <v>1</v>
      </c>
      <c r="BS891" s="466"/>
    </row>
    <row r="892" spans="1:71" s="480" customFormat="1" ht="12" customHeight="1" x14ac:dyDescent="0.2">
      <c r="A892" s="496">
        <v>19100012</v>
      </c>
      <c r="B892" s="497" t="s">
        <v>3782</v>
      </c>
      <c r="C892" s="466" t="s">
        <v>2427</v>
      </c>
      <c r="D892" s="467" t="s">
        <v>1541</v>
      </c>
      <c r="E892" s="705"/>
      <c r="F892" s="466"/>
      <c r="G892" s="467"/>
      <c r="H892" s="468" t="s">
        <v>2937</v>
      </c>
      <c r="I892" s="468" t="s">
        <v>2937</v>
      </c>
      <c r="J892" s="468" t="s">
        <v>2937</v>
      </c>
      <c r="K892" s="468" t="s">
        <v>1541</v>
      </c>
      <c r="L892" s="468" t="s">
        <v>2938</v>
      </c>
      <c r="M892" s="468" t="s">
        <v>2938</v>
      </c>
      <c r="N892" s="468" t="s">
        <v>2937</v>
      </c>
      <c r="O892" s="469"/>
      <c r="P892" s="379">
        <v>630515.52</v>
      </c>
      <c r="Q892" s="379">
        <v>-4216486.12</v>
      </c>
      <c r="R892" s="379">
        <v>-10216957.43</v>
      </c>
      <c r="S892" s="379">
        <v>-13686696.32</v>
      </c>
      <c r="T892" s="379">
        <v>-13931829.720000001</v>
      </c>
      <c r="U892" s="379">
        <v>-9169059.7300000004</v>
      </c>
      <c r="V892" s="379">
        <v>-4155658.75</v>
      </c>
      <c r="W892" s="379">
        <v>2398821.84</v>
      </c>
      <c r="X892" s="379">
        <v>8411939.8100000005</v>
      </c>
      <c r="Y892" s="379">
        <v>13780230.35</v>
      </c>
      <c r="Z892" s="379">
        <v>15254201.15</v>
      </c>
      <c r="AA892" s="379">
        <v>13727081.83</v>
      </c>
      <c r="AB892" s="379">
        <v>6663061.3300000001</v>
      </c>
      <c r="AC892" s="379"/>
      <c r="AD892" s="379"/>
      <c r="AE892" s="379">
        <v>153531.27791666667</v>
      </c>
      <c r="AF892" s="481"/>
      <c r="AG892" s="482"/>
      <c r="AH892" s="471"/>
      <c r="AI892" s="471"/>
      <c r="AJ892" s="471"/>
      <c r="AK892" s="472">
        <v>153531.27791666667</v>
      </c>
      <c r="AL892" s="471">
        <v>153531.27791666667</v>
      </c>
      <c r="AM892" s="473"/>
      <c r="AN892" s="471"/>
      <c r="AO892" s="474">
        <v>0</v>
      </c>
      <c r="AP892" s="475"/>
      <c r="AQ892" s="476">
        <v>6663061.3300000001</v>
      </c>
      <c r="AR892" s="471"/>
      <c r="AS892" s="471"/>
      <c r="AT892" s="471"/>
      <c r="AU892" s="471">
        <v>6663061.3300000001</v>
      </c>
      <c r="AV892" s="477">
        <v>6663061.3300000001</v>
      </c>
      <c r="AW892" s="471"/>
      <c r="AX892" s="471"/>
      <c r="AY892" s="473">
        <v>0</v>
      </c>
      <c r="AZ892" s="478" t="s">
        <v>2918</v>
      </c>
      <c r="BA892" s="479">
        <v>0</v>
      </c>
      <c r="BC892" s="468" t="s">
        <v>2937</v>
      </c>
      <c r="BD892" s="468" t="s">
        <v>2937</v>
      </c>
      <c r="BE892" s="468" t="s">
        <v>2937</v>
      </c>
      <c r="BF892" s="468" t="s">
        <v>1541</v>
      </c>
      <c r="BG892" s="468" t="s">
        <v>2938</v>
      </c>
      <c r="BH892" s="468" t="s">
        <v>2938</v>
      </c>
      <c r="BI892" s="468" t="s">
        <v>2937</v>
      </c>
      <c r="BK892" s="468" t="b">
        <v>1</v>
      </c>
      <c r="BL892" s="468" t="b">
        <v>1</v>
      </c>
      <c r="BM892" s="468" t="b">
        <v>1</v>
      </c>
      <c r="BN892" s="468" t="b">
        <v>1</v>
      </c>
      <c r="BO892" s="468" t="b">
        <v>1</v>
      </c>
      <c r="BP892" s="468" t="b">
        <v>1</v>
      </c>
      <c r="BQ892" s="468" t="b">
        <v>1</v>
      </c>
      <c r="BS892" s="466"/>
    </row>
    <row r="893" spans="1:71" s="480" customFormat="1" ht="12" customHeight="1" x14ac:dyDescent="0.2">
      <c r="A893" s="496">
        <v>19100022</v>
      </c>
      <c r="B893" s="497" t="s">
        <v>3783</v>
      </c>
      <c r="C893" s="466" t="s">
        <v>2428</v>
      </c>
      <c r="D893" s="467" t="s">
        <v>1541</v>
      </c>
      <c r="E893" s="705"/>
      <c r="F893" s="466"/>
      <c r="G893" s="467"/>
      <c r="H893" s="468" t="s">
        <v>2937</v>
      </c>
      <c r="I893" s="468" t="s">
        <v>2937</v>
      </c>
      <c r="J893" s="468" t="s">
        <v>2937</v>
      </c>
      <c r="K893" s="468" t="s">
        <v>1541</v>
      </c>
      <c r="L893" s="468" t="s">
        <v>2938</v>
      </c>
      <c r="M893" s="468" t="s">
        <v>2938</v>
      </c>
      <c r="N893" s="468" t="s">
        <v>2937</v>
      </c>
      <c r="O893" s="469"/>
      <c r="P893" s="379">
        <v>-5134890.42</v>
      </c>
      <c r="Q893" s="379">
        <v>-7881615.9000000004</v>
      </c>
      <c r="R893" s="379">
        <v>-8771563.4100000001</v>
      </c>
      <c r="S893" s="379">
        <v>-14218877.59</v>
      </c>
      <c r="T893" s="379">
        <v>-20752442.780000001</v>
      </c>
      <c r="U893" s="379">
        <v>-25576556.170000002</v>
      </c>
      <c r="V893" s="379">
        <v>-30934592.670000002</v>
      </c>
      <c r="W893" s="379">
        <v>-36870711.409999996</v>
      </c>
      <c r="X893" s="379">
        <v>-43173728.950000003</v>
      </c>
      <c r="Y893" s="379">
        <v>-47216677.130000003</v>
      </c>
      <c r="Z893" s="379">
        <v>-50047410.479999997</v>
      </c>
      <c r="AA893" s="379">
        <v>25459600.120000001</v>
      </c>
      <c r="AB893" s="379">
        <v>45741131.039999999</v>
      </c>
      <c r="AC893" s="379"/>
      <c r="AD893" s="379"/>
      <c r="AE893" s="379">
        <v>-19973454.671666667</v>
      </c>
      <c r="AF893" s="481"/>
      <c r="AG893" s="482"/>
      <c r="AH893" s="471"/>
      <c r="AI893" s="471"/>
      <c r="AJ893" s="471"/>
      <c r="AK893" s="472">
        <v>-19973454.671666667</v>
      </c>
      <c r="AL893" s="471">
        <v>-19973454.671666667</v>
      </c>
      <c r="AM893" s="473"/>
      <c r="AN893" s="471"/>
      <c r="AO893" s="474">
        <v>0</v>
      </c>
      <c r="AP893" s="475"/>
      <c r="AQ893" s="476">
        <v>45741131.039999999</v>
      </c>
      <c r="AR893" s="471"/>
      <c r="AS893" s="471"/>
      <c r="AT893" s="471"/>
      <c r="AU893" s="471">
        <v>45741131.039999999</v>
      </c>
      <c r="AV893" s="477">
        <v>45741131.039999999</v>
      </c>
      <c r="AW893" s="471"/>
      <c r="AX893" s="471"/>
      <c r="AY893" s="473">
        <v>0</v>
      </c>
      <c r="AZ893" s="478" t="s">
        <v>2918</v>
      </c>
      <c r="BA893" s="479">
        <v>0</v>
      </c>
      <c r="BC893" s="468" t="s">
        <v>2937</v>
      </c>
      <c r="BD893" s="468" t="s">
        <v>2937</v>
      </c>
      <c r="BE893" s="468" t="s">
        <v>2937</v>
      </c>
      <c r="BF893" s="468" t="s">
        <v>1541</v>
      </c>
      <c r="BG893" s="468" t="s">
        <v>2938</v>
      </c>
      <c r="BH893" s="468" t="s">
        <v>2938</v>
      </c>
      <c r="BI893" s="468" t="s">
        <v>2937</v>
      </c>
      <c r="BK893" s="468" t="b">
        <v>1</v>
      </c>
      <c r="BL893" s="468" t="b">
        <v>1</v>
      </c>
      <c r="BM893" s="468" t="b">
        <v>1</v>
      </c>
      <c r="BN893" s="468" t="b">
        <v>1</v>
      </c>
      <c r="BO893" s="468" t="b">
        <v>1</v>
      </c>
      <c r="BP893" s="468" t="b">
        <v>1</v>
      </c>
      <c r="BQ893" s="468" t="b">
        <v>1</v>
      </c>
      <c r="BS893" s="466"/>
    </row>
    <row r="894" spans="1:71" s="480" customFormat="1" ht="12" customHeight="1" x14ac:dyDescent="0.2">
      <c r="A894" s="496">
        <v>19100132</v>
      </c>
      <c r="B894" s="497" t="s">
        <v>3784</v>
      </c>
      <c r="C894" s="466" t="s">
        <v>2429</v>
      </c>
      <c r="D894" s="467" t="s">
        <v>1541</v>
      </c>
      <c r="E894" s="705"/>
      <c r="F894" s="466"/>
      <c r="G894" s="467"/>
      <c r="H894" s="468" t="s">
        <v>2937</v>
      </c>
      <c r="I894" s="468" t="s">
        <v>2937</v>
      </c>
      <c r="J894" s="468" t="s">
        <v>2937</v>
      </c>
      <c r="K894" s="468" t="s">
        <v>1541</v>
      </c>
      <c r="L894" s="468" t="s">
        <v>2938</v>
      </c>
      <c r="M894" s="468" t="s">
        <v>2938</v>
      </c>
      <c r="N894" s="468" t="s">
        <v>2937</v>
      </c>
      <c r="O894" s="469"/>
      <c r="P894" s="379">
        <v>-50661.81</v>
      </c>
      <c r="Q894" s="379">
        <v>-69516.479999999996</v>
      </c>
      <c r="R894" s="379">
        <v>-95316.33</v>
      </c>
      <c r="S894" s="379">
        <v>-127612.35</v>
      </c>
      <c r="T894" s="379">
        <v>-180652.25</v>
      </c>
      <c r="U894" s="379">
        <v>-260028.41</v>
      </c>
      <c r="V894" s="379">
        <v>-354652.15</v>
      </c>
      <c r="W894" s="379">
        <v>-478636.28</v>
      </c>
      <c r="X894" s="379">
        <v>-626312.81999999995</v>
      </c>
      <c r="Y894" s="379">
        <v>-743258.16</v>
      </c>
      <c r="Z894" s="379">
        <v>-992547.93</v>
      </c>
      <c r="AA894" s="379">
        <v>20438.02</v>
      </c>
      <c r="AB894" s="379">
        <v>130445.27</v>
      </c>
      <c r="AC894" s="379"/>
      <c r="AD894" s="379"/>
      <c r="AE894" s="379">
        <v>-322350.28416666674</v>
      </c>
      <c r="AF894" s="481"/>
      <c r="AG894" s="482"/>
      <c r="AH894" s="471"/>
      <c r="AI894" s="471"/>
      <c r="AJ894" s="471"/>
      <c r="AK894" s="472">
        <v>-322350.28416666674</v>
      </c>
      <c r="AL894" s="471">
        <v>-322350.28416666674</v>
      </c>
      <c r="AM894" s="473"/>
      <c r="AN894" s="471"/>
      <c r="AO894" s="474">
        <v>0</v>
      </c>
      <c r="AP894" s="475"/>
      <c r="AQ894" s="476">
        <v>130445.27</v>
      </c>
      <c r="AR894" s="471"/>
      <c r="AS894" s="471"/>
      <c r="AT894" s="471"/>
      <c r="AU894" s="471">
        <v>130445.27</v>
      </c>
      <c r="AV894" s="477">
        <v>130445.27</v>
      </c>
      <c r="AW894" s="471"/>
      <c r="AX894" s="471"/>
      <c r="AY894" s="473">
        <v>0</v>
      </c>
      <c r="AZ894" s="478" t="s">
        <v>2918</v>
      </c>
      <c r="BA894" s="479">
        <v>0</v>
      </c>
      <c r="BC894" s="468" t="s">
        <v>2937</v>
      </c>
      <c r="BD894" s="468" t="s">
        <v>2937</v>
      </c>
      <c r="BE894" s="468" t="s">
        <v>2937</v>
      </c>
      <c r="BF894" s="468" t="s">
        <v>1541</v>
      </c>
      <c r="BG894" s="468" t="s">
        <v>2938</v>
      </c>
      <c r="BH894" s="468" t="s">
        <v>2938</v>
      </c>
      <c r="BI894" s="468" t="s">
        <v>2937</v>
      </c>
      <c r="BK894" s="468" t="b">
        <v>1</v>
      </c>
      <c r="BL894" s="468" t="b">
        <v>1</v>
      </c>
      <c r="BM894" s="468" t="b">
        <v>1</v>
      </c>
      <c r="BN894" s="468" t="b">
        <v>1</v>
      </c>
      <c r="BO894" s="468" t="b">
        <v>1</v>
      </c>
      <c r="BP894" s="468" t="b">
        <v>1</v>
      </c>
      <c r="BQ894" s="468" t="b">
        <v>1</v>
      </c>
      <c r="BS894" s="466"/>
    </row>
    <row r="895" spans="1:71" s="480" customFormat="1" ht="12" customHeight="1" x14ac:dyDescent="0.2">
      <c r="A895" s="496">
        <v>19100142</v>
      </c>
      <c r="B895" s="497" t="s">
        <v>3785</v>
      </c>
      <c r="C895" s="466" t="s">
        <v>2430</v>
      </c>
      <c r="D895" s="467" t="s">
        <v>1541</v>
      </c>
      <c r="E895" s="705"/>
      <c r="F895" s="466"/>
      <c r="G895" s="467"/>
      <c r="H895" s="468" t="s">
        <v>2937</v>
      </c>
      <c r="I895" s="468" t="s">
        <v>2937</v>
      </c>
      <c r="J895" s="468" t="s">
        <v>2937</v>
      </c>
      <c r="K895" s="468" t="s">
        <v>1541</v>
      </c>
      <c r="L895" s="468" t="s">
        <v>2938</v>
      </c>
      <c r="M895" s="468" t="s">
        <v>2938</v>
      </c>
      <c r="N895" s="468" t="s">
        <v>2937</v>
      </c>
      <c r="O895" s="469"/>
      <c r="P895" s="379">
        <v>46941.33</v>
      </c>
      <c r="Q895" s="379">
        <v>48652.86</v>
      </c>
      <c r="R895" s="379">
        <v>34207.279999999999</v>
      </c>
      <c r="S895" s="379">
        <v>-3075.75</v>
      </c>
      <c r="T895" s="379">
        <v>-53390.32</v>
      </c>
      <c r="U895" s="379">
        <v>-105698.38</v>
      </c>
      <c r="V895" s="379">
        <v>-138771.28</v>
      </c>
      <c r="W895" s="379">
        <v>-154482.26</v>
      </c>
      <c r="X895" s="379">
        <v>-144154.42000000001</v>
      </c>
      <c r="Y895" s="379">
        <v>-111038.33</v>
      </c>
      <c r="Z895" s="379">
        <v>-52787.4</v>
      </c>
      <c r="AA895" s="379">
        <v>9192.07</v>
      </c>
      <c r="AB895" s="379">
        <v>66058.880000000005</v>
      </c>
      <c r="AC895" s="379"/>
      <c r="AD895" s="379"/>
      <c r="AE895" s="379">
        <v>-51237.152083333342</v>
      </c>
      <c r="AF895" s="481"/>
      <c r="AG895" s="482"/>
      <c r="AH895" s="471"/>
      <c r="AI895" s="471"/>
      <c r="AJ895" s="471"/>
      <c r="AK895" s="472">
        <v>-51237.152083333342</v>
      </c>
      <c r="AL895" s="471">
        <v>-51237.152083333342</v>
      </c>
      <c r="AM895" s="473"/>
      <c r="AN895" s="471"/>
      <c r="AO895" s="474">
        <v>0</v>
      </c>
      <c r="AP895" s="475"/>
      <c r="AQ895" s="476">
        <v>66058.880000000005</v>
      </c>
      <c r="AR895" s="471"/>
      <c r="AS895" s="471"/>
      <c r="AT895" s="471"/>
      <c r="AU895" s="471">
        <v>66058.880000000005</v>
      </c>
      <c r="AV895" s="477">
        <v>66058.880000000005</v>
      </c>
      <c r="AW895" s="471"/>
      <c r="AX895" s="471"/>
      <c r="AY895" s="473">
        <v>0</v>
      </c>
      <c r="AZ895" s="478" t="s">
        <v>2918</v>
      </c>
      <c r="BA895" s="479">
        <v>0</v>
      </c>
      <c r="BC895" s="468" t="s">
        <v>2937</v>
      </c>
      <c r="BD895" s="468" t="s">
        <v>2937</v>
      </c>
      <c r="BE895" s="468" t="s">
        <v>2937</v>
      </c>
      <c r="BF895" s="468" t="s">
        <v>1541</v>
      </c>
      <c r="BG895" s="468" t="s">
        <v>2938</v>
      </c>
      <c r="BH895" s="468" t="s">
        <v>2938</v>
      </c>
      <c r="BI895" s="468" t="s">
        <v>2937</v>
      </c>
      <c r="BK895" s="468" t="b">
        <v>1</v>
      </c>
      <c r="BL895" s="468" t="b">
        <v>1</v>
      </c>
      <c r="BM895" s="468" t="b">
        <v>1</v>
      </c>
      <c r="BN895" s="468" t="b">
        <v>1</v>
      </c>
      <c r="BO895" s="468" t="b">
        <v>1</v>
      </c>
      <c r="BP895" s="468" t="b">
        <v>1</v>
      </c>
      <c r="BQ895" s="468" t="b">
        <v>1</v>
      </c>
      <c r="BS895" s="466"/>
    </row>
    <row r="896" spans="1:71" s="480" customFormat="1" ht="12" customHeight="1" x14ac:dyDescent="0.2">
      <c r="A896" s="496">
        <v>19100152</v>
      </c>
      <c r="B896" s="497" t="s">
        <v>3786</v>
      </c>
      <c r="C896" s="466" t="s">
        <v>2431</v>
      </c>
      <c r="D896" s="467" t="s">
        <v>1541</v>
      </c>
      <c r="E896" s="705"/>
      <c r="F896" s="466"/>
      <c r="G896" s="467"/>
      <c r="H896" s="468" t="s">
        <v>2937</v>
      </c>
      <c r="I896" s="468" t="s">
        <v>2937</v>
      </c>
      <c r="J896" s="468" t="s">
        <v>2937</v>
      </c>
      <c r="K896" s="468" t="s">
        <v>1541</v>
      </c>
      <c r="L896" s="468" t="s">
        <v>2938</v>
      </c>
      <c r="M896" s="468" t="s">
        <v>2938</v>
      </c>
      <c r="N896" s="468" t="s">
        <v>2937</v>
      </c>
      <c r="O896" s="469"/>
      <c r="P896" s="379">
        <v>-152574.91</v>
      </c>
      <c r="Q896" s="379">
        <v>-168710.12</v>
      </c>
      <c r="R896" s="379">
        <v>-184386.33</v>
      </c>
      <c r="S896" s="379">
        <v>-199622.56</v>
      </c>
      <c r="T896" s="379">
        <v>-212228.27</v>
      </c>
      <c r="U896" s="379">
        <v>-214693.6</v>
      </c>
      <c r="V896" s="379">
        <v>-217836.91</v>
      </c>
      <c r="W896" s="379">
        <v>-226718.76</v>
      </c>
      <c r="X896" s="379">
        <v>-235817.63</v>
      </c>
      <c r="Y896" s="379">
        <v>-245143.2</v>
      </c>
      <c r="Z896" s="379">
        <v>-257856.94</v>
      </c>
      <c r="AA896" s="379">
        <v>-243596.92</v>
      </c>
      <c r="AB896" s="379">
        <v>-217501.91</v>
      </c>
      <c r="AC896" s="379"/>
      <c r="AD896" s="379"/>
      <c r="AE896" s="379">
        <v>-215970.8041666667</v>
      </c>
      <c r="AF896" s="481"/>
      <c r="AG896" s="482"/>
      <c r="AH896" s="471"/>
      <c r="AI896" s="471"/>
      <c r="AJ896" s="471"/>
      <c r="AK896" s="472">
        <v>-215970.8041666667</v>
      </c>
      <c r="AL896" s="471">
        <v>-215970.8041666667</v>
      </c>
      <c r="AM896" s="473"/>
      <c r="AN896" s="471"/>
      <c r="AO896" s="474">
        <v>0</v>
      </c>
      <c r="AP896" s="475"/>
      <c r="AQ896" s="476">
        <v>-217501.91</v>
      </c>
      <c r="AR896" s="471"/>
      <c r="AS896" s="471"/>
      <c r="AT896" s="471"/>
      <c r="AU896" s="471">
        <v>-217501.91</v>
      </c>
      <c r="AV896" s="477">
        <v>-217501.91</v>
      </c>
      <c r="AW896" s="471"/>
      <c r="AX896" s="471"/>
      <c r="AY896" s="473">
        <v>0</v>
      </c>
      <c r="AZ896" s="478" t="s">
        <v>2918</v>
      </c>
      <c r="BA896" s="479">
        <v>0</v>
      </c>
      <c r="BC896" s="468" t="s">
        <v>2937</v>
      </c>
      <c r="BD896" s="468" t="s">
        <v>2937</v>
      </c>
      <c r="BE896" s="468" t="s">
        <v>2937</v>
      </c>
      <c r="BF896" s="468" t="s">
        <v>1541</v>
      </c>
      <c r="BG896" s="468" t="s">
        <v>2938</v>
      </c>
      <c r="BH896" s="468" t="s">
        <v>2938</v>
      </c>
      <c r="BI896" s="468" t="s">
        <v>2937</v>
      </c>
      <c r="BK896" s="468" t="b">
        <v>1</v>
      </c>
      <c r="BL896" s="468" t="b">
        <v>1</v>
      </c>
      <c r="BM896" s="468" t="b">
        <v>1</v>
      </c>
      <c r="BN896" s="468" t="b">
        <v>1</v>
      </c>
      <c r="BO896" s="468" t="b">
        <v>1</v>
      </c>
      <c r="BP896" s="468" t="b">
        <v>1</v>
      </c>
      <c r="BQ896" s="468" t="b">
        <v>1</v>
      </c>
      <c r="BS896" s="466"/>
    </row>
    <row r="897" spans="1:71" s="480" customFormat="1" ht="12" customHeight="1" x14ac:dyDescent="0.2">
      <c r="A897" s="496">
        <v>19100162</v>
      </c>
      <c r="B897" s="497" t="s">
        <v>3787</v>
      </c>
      <c r="C897" s="553" t="s">
        <v>2432</v>
      </c>
      <c r="D897" s="554" t="s">
        <v>1541</v>
      </c>
      <c r="E897" s="776"/>
      <c r="F897" s="553"/>
      <c r="G897" s="554"/>
      <c r="H897" s="555" t="s">
        <v>2937</v>
      </c>
      <c r="I897" s="555" t="s">
        <v>2937</v>
      </c>
      <c r="J897" s="555" t="s">
        <v>2937</v>
      </c>
      <c r="K897" s="555" t="s">
        <v>1541</v>
      </c>
      <c r="L897" s="555" t="s">
        <v>2938</v>
      </c>
      <c r="M897" s="555" t="s">
        <v>2938</v>
      </c>
      <c r="N897" s="555" t="s">
        <v>2937</v>
      </c>
      <c r="O897" s="469"/>
      <c r="P897" s="379">
        <v>-11390293.1</v>
      </c>
      <c r="Q897" s="379">
        <v>-9348139.9600000009</v>
      </c>
      <c r="R897" s="379">
        <v>-7289177.6299999999</v>
      </c>
      <c r="S897" s="379">
        <v>-5427031.8399999999</v>
      </c>
      <c r="T897" s="379">
        <v>-4160378.14</v>
      </c>
      <c r="U897" s="379">
        <v>-3494790.36</v>
      </c>
      <c r="V897" s="379">
        <v>-2843705.57</v>
      </c>
      <c r="W897" s="379">
        <v>-2450841.19</v>
      </c>
      <c r="X897" s="379">
        <v>-1966768.26</v>
      </c>
      <c r="Y897" s="379">
        <v>-1425655.79</v>
      </c>
      <c r="Z897" s="379">
        <v>-307347.51</v>
      </c>
      <c r="AA897" s="379">
        <v>-49675920.670000002</v>
      </c>
      <c r="AB897" s="379">
        <v>-42461207.020000003</v>
      </c>
      <c r="AC897" s="379"/>
      <c r="AD897" s="379"/>
      <c r="AE897" s="379">
        <v>-9609625.5816666652</v>
      </c>
      <c r="AF897" s="481"/>
      <c r="AG897" s="482"/>
      <c r="AH897" s="471"/>
      <c r="AI897" s="471"/>
      <c r="AJ897" s="471"/>
      <c r="AK897" s="472">
        <v>-9609625.5816666652</v>
      </c>
      <c r="AL897" s="471">
        <v>-9609625.5816666652</v>
      </c>
      <c r="AM897" s="473"/>
      <c r="AN897" s="471"/>
      <c r="AO897" s="474">
        <v>0</v>
      </c>
      <c r="AP897" s="475"/>
      <c r="AQ897" s="476">
        <v>-42461207.020000003</v>
      </c>
      <c r="AR897" s="471"/>
      <c r="AS897" s="471"/>
      <c r="AT897" s="471"/>
      <c r="AU897" s="471">
        <v>-42461207.020000003</v>
      </c>
      <c r="AV897" s="477">
        <v>-42461207.020000003</v>
      </c>
      <c r="AW897" s="471"/>
      <c r="AX897" s="471"/>
      <c r="AY897" s="473">
        <v>0</v>
      </c>
      <c r="AZ897" s="478" t="s">
        <v>2918</v>
      </c>
      <c r="BA897" s="479">
        <v>0</v>
      </c>
      <c r="BC897" s="555" t="s">
        <v>2937</v>
      </c>
      <c r="BD897" s="555" t="s">
        <v>2937</v>
      </c>
      <c r="BE897" s="555" t="s">
        <v>2937</v>
      </c>
      <c r="BF897" s="555" t="s">
        <v>1541</v>
      </c>
      <c r="BG897" s="555" t="s">
        <v>2938</v>
      </c>
      <c r="BH897" s="555" t="s">
        <v>2938</v>
      </c>
      <c r="BI897" s="555" t="s">
        <v>2937</v>
      </c>
      <c r="BK897" s="555" t="b">
        <v>1</v>
      </c>
      <c r="BL897" s="555" t="b">
        <v>1</v>
      </c>
      <c r="BM897" s="555" t="b">
        <v>1</v>
      </c>
      <c r="BN897" s="555" t="b">
        <v>1</v>
      </c>
      <c r="BO897" s="555" t="b">
        <v>1</v>
      </c>
      <c r="BP897" s="555" t="b">
        <v>1</v>
      </c>
      <c r="BQ897" s="555" t="b">
        <v>1</v>
      </c>
      <c r="BS897" s="466"/>
    </row>
    <row r="898" spans="1:71" s="466" customFormat="1" ht="12" customHeight="1" thickBot="1" x14ac:dyDescent="0.25">
      <c r="A898" s="556" t="s">
        <v>2433</v>
      </c>
      <c r="B898" s="557" t="s">
        <v>2433</v>
      </c>
      <c r="C898" s="558"/>
      <c r="D898" s="559" t="s">
        <v>3788</v>
      </c>
      <c r="E898" s="777"/>
      <c r="F898" s="558"/>
      <c r="G898" s="559"/>
      <c r="H898" s="560" t="s">
        <v>396</v>
      </c>
      <c r="I898" s="560" t="s">
        <v>396</v>
      </c>
      <c r="J898" s="560" t="s">
        <v>396</v>
      </c>
      <c r="K898" s="560" t="s">
        <v>396</v>
      </c>
      <c r="L898" s="560" t="s">
        <v>396</v>
      </c>
      <c r="M898" s="560" t="s">
        <v>396</v>
      </c>
      <c r="N898" s="560" t="s">
        <v>2937</v>
      </c>
      <c r="O898" s="469"/>
      <c r="P898" s="419">
        <v>12625792218.959986</v>
      </c>
      <c r="Q898" s="419">
        <v>12604473198.450003</v>
      </c>
      <c r="R898" s="419">
        <v>12602024652.320011</v>
      </c>
      <c r="S898" s="419">
        <v>12541851064.239986</v>
      </c>
      <c r="T898" s="419">
        <v>12456431093.990002</v>
      </c>
      <c r="U898" s="419">
        <v>12414895662.369999</v>
      </c>
      <c r="V898" s="419">
        <v>12432450872.95998</v>
      </c>
      <c r="W898" s="419">
        <v>12488909379.349998</v>
      </c>
      <c r="X898" s="419">
        <v>12510155829.599981</v>
      </c>
      <c r="Y898" s="419">
        <v>12549509246.580017</v>
      </c>
      <c r="Z898" s="419">
        <v>12755070345.660015</v>
      </c>
      <c r="AA898" s="419">
        <v>13028285353.000006</v>
      </c>
      <c r="AB898" s="419">
        <v>12964100505.320021</v>
      </c>
      <c r="AC898" s="420"/>
      <c r="AD898" s="420"/>
      <c r="AE898" s="419">
        <v>12598250255.054998</v>
      </c>
      <c r="AF898" s="561"/>
      <c r="AG898" s="561"/>
      <c r="AH898" s="562">
        <v>76493193.214166656</v>
      </c>
      <c r="AI898" s="562">
        <v>6804704621.6442032</v>
      </c>
      <c r="AJ898" s="562">
        <v>2544513378.9328828</v>
      </c>
      <c r="AK898" s="563">
        <v>2245326343.7183342</v>
      </c>
      <c r="AL898" s="562">
        <v>11594544344.295435</v>
      </c>
      <c r="AM898" s="564">
        <v>927212717.54541612</v>
      </c>
      <c r="AN898" s="562">
        <v>0</v>
      </c>
      <c r="AO898" s="565">
        <v>927212717.54541612</v>
      </c>
      <c r="AP898" s="566"/>
      <c r="AQ898" s="562">
        <v>12964100505.320021</v>
      </c>
      <c r="AR898" s="562">
        <v>76182930.409999996</v>
      </c>
      <c r="AS898" s="562">
        <v>6964966563.24716</v>
      </c>
      <c r="AT898" s="562">
        <v>2688865058.1028409</v>
      </c>
      <c r="AU898" s="562">
        <v>2181489667.4199996</v>
      </c>
      <c r="AV898" s="567">
        <v>11835321288.770006</v>
      </c>
      <c r="AW898" s="562">
        <v>1052596286.1399996</v>
      </c>
      <c r="AX898" s="562">
        <v>0</v>
      </c>
      <c r="AY898" s="564">
        <v>1052596286.1399996</v>
      </c>
      <c r="AZ898" s="478"/>
      <c r="BC898" s="560" t="s">
        <v>396</v>
      </c>
      <c r="BD898" s="560" t="s">
        <v>396</v>
      </c>
      <c r="BE898" s="560" t="s">
        <v>396</v>
      </c>
      <c r="BF898" s="560" t="s">
        <v>396</v>
      </c>
      <c r="BG898" s="560" t="s">
        <v>396</v>
      </c>
      <c r="BH898" s="560" t="s">
        <v>396</v>
      </c>
      <c r="BI898" s="560" t="s">
        <v>2937</v>
      </c>
      <c r="BK898" s="560" t="b">
        <v>1</v>
      </c>
      <c r="BL898" s="560" t="b">
        <v>1</v>
      </c>
      <c r="BM898" s="560" t="b">
        <v>1</v>
      </c>
      <c r="BN898" s="560" t="b">
        <v>1</v>
      </c>
      <c r="BO898" s="560" t="b">
        <v>1</v>
      </c>
      <c r="BP898" s="560" t="b">
        <v>1</v>
      </c>
      <c r="BQ898" s="560" t="b">
        <v>1</v>
      </c>
    </row>
    <row r="899" spans="1:71" s="480" customFormat="1" ht="12" customHeight="1" x14ac:dyDescent="0.2">
      <c r="A899" s="496">
        <v>20100023</v>
      </c>
      <c r="B899" s="497" t="s">
        <v>3789</v>
      </c>
      <c r="C899" s="466" t="s">
        <v>2434</v>
      </c>
      <c r="D899" s="467" t="s">
        <v>1538</v>
      </c>
      <c r="E899" s="705"/>
      <c r="F899" s="466"/>
      <c r="G899" s="467"/>
      <c r="H899" s="468" t="s">
        <v>1538</v>
      </c>
      <c r="I899" s="468" t="s">
        <v>2937</v>
      </c>
      <c r="J899" s="468" t="s">
        <v>2937</v>
      </c>
      <c r="K899" s="468" t="s">
        <v>2937</v>
      </c>
      <c r="L899" s="468" t="s">
        <v>2938</v>
      </c>
      <c r="M899" s="468" t="s">
        <v>2938</v>
      </c>
      <c r="N899" s="468" t="s">
        <v>2937</v>
      </c>
      <c r="O899" s="469"/>
      <c r="P899" s="379">
        <v>-859037.91</v>
      </c>
      <c r="Q899" s="379">
        <v>-859037.91</v>
      </c>
      <c r="R899" s="379">
        <v>-859037.91</v>
      </c>
      <c r="S899" s="379">
        <v>-859037.91</v>
      </c>
      <c r="T899" s="379">
        <v>-859037.91</v>
      </c>
      <c r="U899" s="379">
        <v>-859037.91</v>
      </c>
      <c r="V899" s="379">
        <v>-859037.91</v>
      </c>
      <c r="W899" s="379">
        <v>-859037.91</v>
      </c>
      <c r="X899" s="379">
        <v>-859037.91</v>
      </c>
      <c r="Y899" s="379">
        <v>-859037.91</v>
      </c>
      <c r="Z899" s="379">
        <v>-859037.91</v>
      </c>
      <c r="AA899" s="379">
        <v>-859037.91</v>
      </c>
      <c r="AB899" s="379">
        <v>-859037.91</v>
      </c>
      <c r="AC899" s="379"/>
      <c r="AD899" s="379"/>
      <c r="AE899" s="379">
        <v>-859037.91</v>
      </c>
      <c r="AF899" s="481"/>
      <c r="AG899" s="482"/>
      <c r="AH899" s="471">
        <v>-859037.91</v>
      </c>
      <c r="AI899" s="471"/>
      <c r="AJ899" s="471"/>
      <c r="AK899" s="472"/>
      <c r="AL899" s="471">
        <v>0</v>
      </c>
      <c r="AM899" s="473"/>
      <c r="AN899" s="471"/>
      <c r="AO899" s="474">
        <v>0</v>
      </c>
      <c r="AP899" s="471"/>
      <c r="AQ899" s="476">
        <v>-859037.91</v>
      </c>
      <c r="AR899" s="471">
        <v>-859037.91</v>
      </c>
      <c r="AS899" s="471"/>
      <c r="AT899" s="471"/>
      <c r="AU899" s="472"/>
      <c r="AV899" s="471">
        <v>0</v>
      </c>
      <c r="AW899" s="473"/>
      <c r="AX899" s="471"/>
      <c r="AY899" s="473">
        <v>0</v>
      </c>
      <c r="AZ899" s="478"/>
      <c r="BA899" s="568"/>
      <c r="BB899" s="476"/>
      <c r="BC899" s="468" t="s">
        <v>1538</v>
      </c>
      <c r="BD899" s="468" t="s">
        <v>2937</v>
      </c>
      <c r="BE899" s="468" t="s">
        <v>2937</v>
      </c>
      <c r="BF899" s="468" t="s">
        <v>2937</v>
      </c>
      <c r="BG899" s="468" t="s">
        <v>2938</v>
      </c>
      <c r="BH899" s="468" t="s">
        <v>2938</v>
      </c>
      <c r="BI899" s="468" t="s">
        <v>2937</v>
      </c>
      <c r="BK899" s="468" t="b">
        <v>1</v>
      </c>
      <c r="BL899" s="468" t="b">
        <v>1</v>
      </c>
      <c r="BM899" s="468" t="b">
        <v>1</v>
      </c>
      <c r="BN899" s="468" t="b">
        <v>1</v>
      </c>
      <c r="BO899" s="468" t="b">
        <v>1</v>
      </c>
      <c r="BP899" s="468" t="b">
        <v>1</v>
      </c>
      <c r="BQ899" s="468" t="b">
        <v>1</v>
      </c>
      <c r="BS899" s="466"/>
    </row>
    <row r="900" spans="1:71" s="480" customFormat="1" ht="12" customHeight="1" x14ac:dyDescent="0.2">
      <c r="A900" s="496">
        <v>20700003</v>
      </c>
      <c r="B900" s="497" t="s">
        <v>3790</v>
      </c>
      <c r="C900" s="466" t="s">
        <v>2435</v>
      </c>
      <c r="D900" s="467" t="s">
        <v>1538</v>
      </c>
      <c r="E900" s="705"/>
      <c r="F900" s="466"/>
      <c r="G900" s="467"/>
      <c r="H900" s="468" t="s">
        <v>1538</v>
      </c>
      <c r="I900" s="468" t="s">
        <v>2937</v>
      </c>
      <c r="J900" s="468" t="s">
        <v>2937</v>
      </c>
      <c r="K900" s="468" t="s">
        <v>2937</v>
      </c>
      <c r="L900" s="468" t="s">
        <v>2938</v>
      </c>
      <c r="M900" s="468" t="s">
        <v>2938</v>
      </c>
      <c r="N900" s="468" t="s">
        <v>2937</v>
      </c>
      <c r="O900" s="469"/>
      <c r="P900" s="379">
        <v>-122847945.22</v>
      </c>
      <c r="Q900" s="379">
        <v>-122847945.22</v>
      </c>
      <c r="R900" s="379">
        <v>-122847945.22</v>
      </c>
      <c r="S900" s="379">
        <v>-122847945.22</v>
      </c>
      <c r="T900" s="379">
        <v>-122847945.22</v>
      </c>
      <c r="U900" s="379">
        <v>-122847945.22</v>
      </c>
      <c r="V900" s="379">
        <v>-122847945.22</v>
      </c>
      <c r="W900" s="379">
        <v>-122847945.22</v>
      </c>
      <c r="X900" s="379">
        <v>-122847945.22</v>
      </c>
      <c r="Y900" s="379">
        <v>-122847945.22</v>
      </c>
      <c r="Z900" s="379">
        <v>-122847945.22</v>
      </c>
      <c r="AA900" s="379">
        <v>-122847945.22</v>
      </c>
      <c r="AB900" s="379">
        <v>-122847945.22</v>
      </c>
      <c r="AC900" s="379"/>
      <c r="AD900" s="379"/>
      <c r="AE900" s="379">
        <v>-122847945.22000001</v>
      </c>
      <c r="AF900" s="481"/>
      <c r="AG900" s="482"/>
      <c r="AH900" s="471">
        <v>-122847945.22000001</v>
      </c>
      <c r="AI900" s="471"/>
      <c r="AJ900" s="471"/>
      <c r="AK900" s="472"/>
      <c r="AL900" s="471">
        <v>0</v>
      </c>
      <c r="AM900" s="473"/>
      <c r="AN900" s="471"/>
      <c r="AO900" s="474">
        <v>0</v>
      </c>
      <c r="AP900" s="475"/>
      <c r="AQ900" s="476">
        <v>-122847945.22</v>
      </c>
      <c r="AR900" s="471">
        <v>-122847945.22</v>
      </c>
      <c r="AS900" s="471"/>
      <c r="AT900" s="471"/>
      <c r="AU900" s="472"/>
      <c r="AV900" s="471">
        <v>0</v>
      </c>
      <c r="AW900" s="473"/>
      <c r="AX900" s="471"/>
      <c r="AY900" s="473">
        <v>0</v>
      </c>
      <c r="AZ900" s="478"/>
      <c r="BA900" s="568"/>
      <c r="BC900" s="468" t="s">
        <v>1538</v>
      </c>
      <c r="BD900" s="468" t="s">
        <v>2937</v>
      </c>
      <c r="BE900" s="468" t="s">
        <v>2937</v>
      </c>
      <c r="BF900" s="468" t="s">
        <v>2937</v>
      </c>
      <c r="BG900" s="468" t="s">
        <v>2938</v>
      </c>
      <c r="BH900" s="468" t="s">
        <v>2938</v>
      </c>
      <c r="BI900" s="468" t="s">
        <v>2937</v>
      </c>
      <c r="BK900" s="468" t="b">
        <v>1</v>
      </c>
      <c r="BL900" s="468" t="b">
        <v>1</v>
      </c>
      <c r="BM900" s="468" t="b">
        <v>1</v>
      </c>
      <c r="BN900" s="468" t="b">
        <v>1</v>
      </c>
      <c r="BO900" s="468" t="b">
        <v>1</v>
      </c>
      <c r="BP900" s="468" t="b">
        <v>1</v>
      </c>
      <c r="BQ900" s="468" t="b">
        <v>1</v>
      </c>
      <c r="BS900" s="466"/>
    </row>
    <row r="901" spans="1:71" s="480" customFormat="1" ht="12" customHeight="1" x14ac:dyDescent="0.2">
      <c r="A901" s="496">
        <v>20700013</v>
      </c>
      <c r="B901" s="497" t="s">
        <v>3791</v>
      </c>
      <c r="C901" s="466" t="s">
        <v>2436</v>
      </c>
      <c r="D901" s="467" t="s">
        <v>1538</v>
      </c>
      <c r="E901" s="705"/>
      <c r="F901" s="466"/>
      <c r="G901" s="467"/>
      <c r="H901" s="468" t="s">
        <v>1538</v>
      </c>
      <c r="I901" s="468" t="s">
        <v>2937</v>
      </c>
      <c r="J901" s="468" t="s">
        <v>2937</v>
      </c>
      <c r="K901" s="468" t="s">
        <v>2937</v>
      </c>
      <c r="L901" s="468" t="s">
        <v>2938</v>
      </c>
      <c r="M901" s="468" t="s">
        <v>2938</v>
      </c>
      <c r="N901" s="468" t="s">
        <v>2937</v>
      </c>
      <c r="O901" s="469"/>
      <c r="P901" s="379">
        <v>-338395484.31</v>
      </c>
      <c r="Q901" s="379">
        <v>-338395484.31</v>
      </c>
      <c r="R901" s="379">
        <v>-338395484.31</v>
      </c>
      <c r="S901" s="379">
        <v>-338395484.31</v>
      </c>
      <c r="T901" s="379">
        <v>-338395484.31</v>
      </c>
      <c r="U901" s="379">
        <v>-338395484.31</v>
      </c>
      <c r="V901" s="379">
        <v>-338395484.31</v>
      </c>
      <c r="W901" s="379">
        <v>-338395484.31</v>
      </c>
      <c r="X901" s="379">
        <v>-338395484.31</v>
      </c>
      <c r="Y901" s="379">
        <v>-338395484.31</v>
      </c>
      <c r="Z901" s="379">
        <v>-338395484.31</v>
      </c>
      <c r="AA901" s="379">
        <v>-338395484.31</v>
      </c>
      <c r="AB901" s="379">
        <v>-338395484.31</v>
      </c>
      <c r="AC901" s="379"/>
      <c r="AD901" s="379"/>
      <c r="AE901" s="379">
        <v>-338395484.31</v>
      </c>
      <c r="AF901" s="481"/>
      <c r="AG901" s="482"/>
      <c r="AH901" s="471">
        <v>-338395484.31</v>
      </c>
      <c r="AI901" s="471"/>
      <c r="AJ901" s="471"/>
      <c r="AK901" s="472"/>
      <c r="AL901" s="471">
        <v>0</v>
      </c>
      <c r="AM901" s="473"/>
      <c r="AN901" s="471"/>
      <c r="AO901" s="474">
        <v>0</v>
      </c>
      <c r="AP901" s="475"/>
      <c r="AQ901" s="476">
        <v>-338395484.31</v>
      </c>
      <c r="AR901" s="471">
        <v>-338395484.31</v>
      </c>
      <c r="AS901" s="471"/>
      <c r="AT901" s="471"/>
      <c r="AU901" s="472"/>
      <c r="AV901" s="471">
        <v>0</v>
      </c>
      <c r="AW901" s="473"/>
      <c r="AX901" s="471"/>
      <c r="AY901" s="473">
        <v>0</v>
      </c>
      <c r="AZ901" s="478"/>
      <c r="BA901" s="568"/>
      <c r="BC901" s="468" t="s">
        <v>1538</v>
      </c>
      <c r="BD901" s="468" t="s">
        <v>2937</v>
      </c>
      <c r="BE901" s="468" t="s">
        <v>2937</v>
      </c>
      <c r="BF901" s="468" t="s">
        <v>2937</v>
      </c>
      <c r="BG901" s="468" t="s">
        <v>2938</v>
      </c>
      <c r="BH901" s="468" t="s">
        <v>2938</v>
      </c>
      <c r="BI901" s="468" t="s">
        <v>2937</v>
      </c>
      <c r="BK901" s="468" t="b">
        <v>1</v>
      </c>
      <c r="BL901" s="468" t="b">
        <v>1</v>
      </c>
      <c r="BM901" s="468" t="b">
        <v>1</v>
      </c>
      <c r="BN901" s="468" t="b">
        <v>1</v>
      </c>
      <c r="BO901" s="468" t="b">
        <v>1</v>
      </c>
      <c r="BP901" s="468" t="b">
        <v>1</v>
      </c>
      <c r="BQ901" s="468" t="b">
        <v>1</v>
      </c>
      <c r="BS901" s="466"/>
    </row>
    <row r="902" spans="1:71" s="480" customFormat="1" ht="12" customHeight="1" x14ac:dyDescent="0.2">
      <c r="A902" s="496">
        <v>20700023</v>
      </c>
      <c r="B902" s="497" t="s">
        <v>3792</v>
      </c>
      <c r="C902" s="466" t="s">
        <v>2437</v>
      </c>
      <c r="D902" s="467" t="s">
        <v>1538</v>
      </c>
      <c r="E902" s="705"/>
      <c r="F902" s="466"/>
      <c r="G902" s="467"/>
      <c r="H902" s="468" t="s">
        <v>1538</v>
      </c>
      <c r="I902" s="468" t="s">
        <v>2937</v>
      </c>
      <c r="J902" s="468" t="s">
        <v>2937</v>
      </c>
      <c r="K902" s="468" t="s">
        <v>2937</v>
      </c>
      <c r="L902" s="468" t="s">
        <v>2938</v>
      </c>
      <c r="M902" s="468" t="s">
        <v>2938</v>
      </c>
      <c r="N902" s="468" t="s">
        <v>2937</v>
      </c>
      <c r="O902" s="469"/>
      <c r="P902" s="379">
        <v>-16901820.34</v>
      </c>
      <c r="Q902" s="379">
        <v>-16901820.34</v>
      </c>
      <c r="R902" s="379">
        <v>-16901820.34</v>
      </c>
      <c r="S902" s="379">
        <v>-16901820.34</v>
      </c>
      <c r="T902" s="379">
        <v>-16901820.34</v>
      </c>
      <c r="U902" s="379">
        <v>-16901820.34</v>
      </c>
      <c r="V902" s="379">
        <v>-16901820.34</v>
      </c>
      <c r="W902" s="379">
        <v>-16901820.34</v>
      </c>
      <c r="X902" s="379">
        <v>-16901820.34</v>
      </c>
      <c r="Y902" s="379">
        <v>-16901820.34</v>
      </c>
      <c r="Z902" s="379">
        <v>-16901820.34</v>
      </c>
      <c r="AA902" s="379">
        <v>-16901820.34</v>
      </c>
      <c r="AB902" s="379">
        <v>-16901820.34</v>
      </c>
      <c r="AC902" s="379"/>
      <c r="AD902" s="379"/>
      <c r="AE902" s="379">
        <v>-16901820.34</v>
      </c>
      <c r="AF902" s="481"/>
      <c r="AG902" s="482"/>
      <c r="AH902" s="471">
        <v>-16901820.34</v>
      </c>
      <c r="AI902" s="471"/>
      <c r="AJ902" s="471"/>
      <c r="AK902" s="472"/>
      <c r="AL902" s="471">
        <v>0</v>
      </c>
      <c r="AM902" s="473"/>
      <c r="AN902" s="471"/>
      <c r="AO902" s="474">
        <v>0</v>
      </c>
      <c r="AP902" s="475"/>
      <c r="AQ902" s="476">
        <v>-16901820.34</v>
      </c>
      <c r="AR902" s="471">
        <v>-16901820.34</v>
      </c>
      <c r="AS902" s="471"/>
      <c r="AT902" s="471"/>
      <c r="AU902" s="472"/>
      <c r="AV902" s="471">
        <v>0</v>
      </c>
      <c r="AW902" s="473"/>
      <c r="AX902" s="471"/>
      <c r="AY902" s="473">
        <v>0</v>
      </c>
      <c r="AZ902" s="478"/>
      <c r="BA902" s="568"/>
      <c r="BC902" s="468" t="s">
        <v>1538</v>
      </c>
      <c r="BD902" s="468" t="s">
        <v>2937</v>
      </c>
      <c r="BE902" s="468" t="s">
        <v>2937</v>
      </c>
      <c r="BF902" s="468" t="s">
        <v>2937</v>
      </c>
      <c r="BG902" s="468" t="s">
        <v>2938</v>
      </c>
      <c r="BH902" s="468" t="s">
        <v>2938</v>
      </c>
      <c r="BI902" s="468" t="s">
        <v>2937</v>
      </c>
      <c r="BK902" s="468" t="b">
        <v>1</v>
      </c>
      <c r="BL902" s="468" t="b">
        <v>1</v>
      </c>
      <c r="BM902" s="468" t="b">
        <v>1</v>
      </c>
      <c r="BN902" s="468" t="b">
        <v>1</v>
      </c>
      <c r="BO902" s="468" t="b">
        <v>1</v>
      </c>
      <c r="BP902" s="468" t="b">
        <v>1</v>
      </c>
      <c r="BQ902" s="468" t="b">
        <v>1</v>
      </c>
      <c r="BS902" s="466"/>
    </row>
    <row r="903" spans="1:71" s="480" customFormat="1" ht="12" customHeight="1" x14ac:dyDescent="0.2">
      <c r="A903" s="496">
        <v>21100003</v>
      </c>
      <c r="B903" s="497" t="s">
        <v>3793</v>
      </c>
      <c r="C903" s="466" t="s">
        <v>2438</v>
      </c>
      <c r="D903" s="467" t="s">
        <v>1538</v>
      </c>
      <c r="E903" s="705"/>
      <c r="F903" s="466"/>
      <c r="G903" s="467"/>
      <c r="H903" s="468" t="s">
        <v>1538</v>
      </c>
      <c r="I903" s="468" t="s">
        <v>2937</v>
      </c>
      <c r="J903" s="468" t="s">
        <v>2937</v>
      </c>
      <c r="K903" s="468" t="s">
        <v>2937</v>
      </c>
      <c r="L903" s="468" t="s">
        <v>2938</v>
      </c>
      <c r="M903" s="468" t="s">
        <v>2938</v>
      </c>
      <c r="N903" s="468" t="s">
        <v>2937</v>
      </c>
      <c r="O903" s="469"/>
      <c r="P903" s="379">
        <v>-2803605116.4699998</v>
      </c>
      <c r="Q903" s="379">
        <v>-2803605116.4699998</v>
      </c>
      <c r="R903" s="379">
        <v>-2803605116.4699998</v>
      </c>
      <c r="S903" s="379">
        <v>-2803605116.4699998</v>
      </c>
      <c r="T903" s="379">
        <v>-2803605116.4699998</v>
      </c>
      <c r="U903" s="379">
        <v>-2803605116.4699998</v>
      </c>
      <c r="V903" s="379">
        <v>-2803605116.4699998</v>
      </c>
      <c r="W903" s="379">
        <v>-2803605116.4699998</v>
      </c>
      <c r="X903" s="379">
        <v>-2803605116.4699998</v>
      </c>
      <c r="Y903" s="379">
        <v>-2803605116.4699998</v>
      </c>
      <c r="Z903" s="379">
        <v>-2803605116.4699998</v>
      </c>
      <c r="AA903" s="379">
        <v>-2803605116.4699998</v>
      </c>
      <c r="AB903" s="379">
        <v>-2803605116.4699998</v>
      </c>
      <c r="AC903" s="379"/>
      <c r="AD903" s="379"/>
      <c r="AE903" s="379">
        <v>-2803605116.4700003</v>
      </c>
      <c r="AF903" s="481"/>
      <c r="AG903" s="482"/>
      <c r="AH903" s="471">
        <v>-2803605116.4700003</v>
      </c>
      <c r="AI903" s="471"/>
      <c r="AJ903" s="471"/>
      <c r="AK903" s="472"/>
      <c r="AL903" s="471">
        <v>0</v>
      </c>
      <c r="AM903" s="473"/>
      <c r="AN903" s="471"/>
      <c r="AO903" s="474">
        <v>0</v>
      </c>
      <c r="AP903" s="475"/>
      <c r="AQ903" s="476">
        <v>-2803605116.4699998</v>
      </c>
      <c r="AR903" s="471">
        <v>-2803605116.4699998</v>
      </c>
      <c r="AS903" s="471"/>
      <c r="AT903" s="471"/>
      <c r="AU903" s="472"/>
      <c r="AV903" s="471">
        <v>0</v>
      </c>
      <c r="AW903" s="473"/>
      <c r="AX903" s="471"/>
      <c r="AY903" s="473">
        <v>0</v>
      </c>
      <c r="AZ903" s="478"/>
      <c r="BA903" s="568"/>
      <c r="BC903" s="468" t="s">
        <v>1538</v>
      </c>
      <c r="BD903" s="468" t="s">
        <v>2937</v>
      </c>
      <c r="BE903" s="468" t="s">
        <v>2937</v>
      </c>
      <c r="BF903" s="468" t="s">
        <v>2937</v>
      </c>
      <c r="BG903" s="468" t="s">
        <v>2938</v>
      </c>
      <c r="BH903" s="468" t="s">
        <v>2938</v>
      </c>
      <c r="BI903" s="468" t="s">
        <v>2937</v>
      </c>
      <c r="BK903" s="468" t="b">
        <v>1</v>
      </c>
      <c r="BL903" s="468" t="b">
        <v>1</v>
      </c>
      <c r="BM903" s="468" t="b">
        <v>1</v>
      </c>
      <c r="BN903" s="468" t="b">
        <v>1</v>
      </c>
      <c r="BO903" s="468" t="b">
        <v>1</v>
      </c>
      <c r="BP903" s="468" t="b">
        <v>1</v>
      </c>
      <c r="BQ903" s="468" t="b">
        <v>1</v>
      </c>
      <c r="BS903" s="466"/>
    </row>
    <row r="904" spans="1:71" s="480" customFormat="1" ht="12" customHeight="1" x14ac:dyDescent="0.2">
      <c r="A904" s="496">
        <v>21100383</v>
      </c>
      <c r="B904" s="497" t="s">
        <v>3794</v>
      </c>
      <c r="C904" s="533" t="s">
        <v>2439</v>
      </c>
      <c r="D904" s="467" t="s">
        <v>1541</v>
      </c>
      <c r="E904" s="705"/>
      <c r="F904" s="533"/>
      <c r="G904" s="467"/>
      <c r="H904" s="468" t="s">
        <v>2937</v>
      </c>
      <c r="I904" s="468" t="s">
        <v>2937</v>
      </c>
      <c r="J904" s="468" t="s">
        <v>2937</v>
      </c>
      <c r="K904" s="468" t="s">
        <v>1541</v>
      </c>
      <c r="L904" s="468" t="s">
        <v>2938</v>
      </c>
      <c r="M904" s="468" t="s">
        <v>2938</v>
      </c>
      <c r="N904" s="468" t="s">
        <v>2937</v>
      </c>
      <c r="O904" s="469"/>
      <c r="P904" s="379">
        <v>-491575</v>
      </c>
      <c r="Q904" s="379">
        <v>-491575</v>
      </c>
      <c r="R904" s="379">
        <v>-491575</v>
      </c>
      <c r="S904" s="379">
        <v>-491575</v>
      </c>
      <c r="T904" s="379">
        <v>-491575</v>
      </c>
      <c r="U904" s="379">
        <v>-491575</v>
      </c>
      <c r="V904" s="379">
        <v>-491575</v>
      </c>
      <c r="W904" s="379">
        <v>-491575</v>
      </c>
      <c r="X904" s="379">
        <v>-491575</v>
      </c>
      <c r="Y904" s="379">
        <v>-491575</v>
      </c>
      <c r="Z904" s="379">
        <v>-491575</v>
      </c>
      <c r="AA904" s="379">
        <v>-491575</v>
      </c>
      <c r="AB904" s="379">
        <v>-491575</v>
      </c>
      <c r="AC904" s="379"/>
      <c r="AD904" s="379"/>
      <c r="AE904" s="379">
        <v>-491575</v>
      </c>
      <c r="AF904" s="481"/>
      <c r="AG904" s="482"/>
      <c r="AH904" s="471"/>
      <c r="AI904" s="471"/>
      <c r="AJ904" s="471"/>
      <c r="AK904" s="472">
        <v>-491575</v>
      </c>
      <c r="AL904" s="471">
        <v>-491575</v>
      </c>
      <c r="AM904" s="473"/>
      <c r="AN904" s="471"/>
      <c r="AO904" s="474">
        <v>0</v>
      </c>
      <c r="AP904" s="475"/>
      <c r="AQ904" s="476">
        <v>-491575</v>
      </c>
      <c r="AR904" s="471"/>
      <c r="AS904" s="471"/>
      <c r="AT904" s="471"/>
      <c r="AU904" s="472">
        <v>-491575</v>
      </c>
      <c r="AV904" s="471">
        <v>-491575</v>
      </c>
      <c r="AW904" s="473"/>
      <c r="AX904" s="471"/>
      <c r="AY904" s="473">
        <v>0</v>
      </c>
      <c r="AZ904" s="478" t="s">
        <v>2925</v>
      </c>
      <c r="BA904" s="568"/>
      <c r="BC904" s="468" t="s">
        <v>2937</v>
      </c>
      <c r="BD904" s="468" t="s">
        <v>2937</v>
      </c>
      <c r="BE904" s="468" t="s">
        <v>2937</v>
      </c>
      <c r="BF904" s="468" t="s">
        <v>1541</v>
      </c>
      <c r="BG904" s="468" t="s">
        <v>2938</v>
      </c>
      <c r="BH904" s="468" t="s">
        <v>2938</v>
      </c>
      <c r="BI904" s="468" t="s">
        <v>2937</v>
      </c>
      <c r="BK904" s="468" t="b">
        <v>1</v>
      </c>
      <c r="BL904" s="468" t="b">
        <v>1</v>
      </c>
      <c r="BM904" s="468" t="b">
        <v>1</v>
      </c>
      <c r="BN904" s="468" t="b">
        <v>1</v>
      </c>
      <c r="BO904" s="468" t="b">
        <v>1</v>
      </c>
      <c r="BP904" s="468" t="b">
        <v>1</v>
      </c>
      <c r="BQ904" s="468" t="b">
        <v>1</v>
      </c>
      <c r="BS904" s="466"/>
    </row>
    <row r="905" spans="1:71" s="480" customFormat="1" ht="12" customHeight="1" x14ac:dyDescent="0.2">
      <c r="A905" s="496">
        <v>21400013</v>
      </c>
      <c r="B905" s="497" t="s">
        <v>3795</v>
      </c>
      <c r="C905" s="466" t="s">
        <v>2440</v>
      </c>
      <c r="D905" s="467" t="s">
        <v>1538</v>
      </c>
      <c r="E905" s="705"/>
      <c r="F905" s="466"/>
      <c r="G905" s="467"/>
      <c r="H905" s="468" t="s">
        <v>1538</v>
      </c>
      <c r="I905" s="468" t="s">
        <v>2937</v>
      </c>
      <c r="J905" s="468" t="s">
        <v>2937</v>
      </c>
      <c r="K905" s="468" t="s">
        <v>2937</v>
      </c>
      <c r="L905" s="468" t="s">
        <v>2938</v>
      </c>
      <c r="M905" s="468" t="s">
        <v>2938</v>
      </c>
      <c r="N905" s="468" t="s">
        <v>2937</v>
      </c>
      <c r="O905" s="469"/>
      <c r="P905" s="379">
        <v>2148854.7200000002</v>
      </c>
      <c r="Q905" s="379">
        <v>2148854.7200000002</v>
      </c>
      <c r="R905" s="379">
        <v>2148854.7200000002</v>
      </c>
      <c r="S905" s="379">
        <v>2148854.7200000002</v>
      </c>
      <c r="T905" s="379">
        <v>2148854.7200000002</v>
      </c>
      <c r="U905" s="379">
        <v>2148854.7200000002</v>
      </c>
      <c r="V905" s="379">
        <v>2148854.7200000002</v>
      </c>
      <c r="W905" s="379">
        <v>2148854.7200000002</v>
      </c>
      <c r="X905" s="379">
        <v>2148854.7200000002</v>
      </c>
      <c r="Y905" s="379">
        <v>2148854.7200000002</v>
      </c>
      <c r="Z905" s="379">
        <v>2148854.7200000002</v>
      </c>
      <c r="AA905" s="379">
        <v>2148854.7200000002</v>
      </c>
      <c r="AB905" s="379">
        <v>2148854.7200000002</v>
      </c>
      <c r="AC905" s="379"/>
      <c r="AD905" s="379"/>
      <c r="AE905" s="379">
        <v>2148854.7199999997</v>
      </c>
      <c r="AF905" s="481"/>
      <c r="AG905" s="482"/>
      <c r="AH905" s="471">
        <v>2148854.7199999997</v>
      </c>
      <c r="AI905" s="471"/>
      <c r="AJ905" s="471"/>
      <c r="AK905" s="472"/>
      <c r="AL905" s="471">
        <v>0</v>
      </c>
      <c r="AM905" s="473"/>
      <c r="AN905" s="471"/>
      <c r="AO905" s="474">
        <v>0</v>
      </c>
      <c r="AP905" s="475"/>
      <c r="AQ905" s="476">
        <v>2148854.7200000002</v>
      </c>
      <c r="AR905" s="471">
        <v>2148854.7200000002</v>
      </c>
      <c r="AS905" s="471"/>
      <c r="AT905" s="471"/>
      <c r="AU905" s="472"/>
      <c r="AV905" s="471">
        <v>0</v>
      </c>
      <c r="AW905" s="473"/>
      <c r="AX905" s="471"/>
      <c r="AY905" s="473">
        <v>0</v>
      </c>
      <c r="AZ905" s="478"/>
      <c r="BA905" s="568"/>
      <c r="BC905" s="468" t="s">
        <v>1538</v>
      </c>
      <c r="BD905" s="468" t="s">
        <v>2937</v>
      </c>
      <c r="BE905" s="468" t="s">
        <v>2937</v>
      </c>
      <c r="BF905" s="468" t="s">
        <v>2937</v>
      </c>
      <c r="BG905" s="468" t="s">
        <v>2938</v>
      </c>
      <c r="BH905" s="468" t="s">
        <v>2938</v>
      </c>
      <c r="BI905" s="468" t="s">
        <v>2937</v>
      </c>
      <c r="BK905" s="468" t="b">
        <v>1</v>
      </c>
      <c r="BL905" s="468" t="b">
        <v>1</v>
      </c>
      <c r="BM905" s="468" t="b">
        <v>1</v>
      </c>
      <c r="BN905" s="468" t="b">
        <v>1</v>
      </c>
      <c r="BO905" s="468" t="b">
        <v>1</v>
      </c>
      <c r="BP905" s="468" t="b">
        <v>1</v>
      </c>
      <c r="BQ905" s="468" t="b">
        <v>1</v>
      </c>
      <c r="BS905" s="466"/>
    </row>
    <row r="906" spans="1:71" s="480" customFormat="1" ht="12" customHeight="1" x14ac:dyDescent="0.2">
      <c r="A906" s="496">
        <v>21400033</v>
      </c>
      <c r="B906" s="497" t="s">
        <v>3796</v>
      </c>
      <c r="C906" s="466" t="s">
        <v>2441</v>
      </c>
      <c r="D906" s="467" t="s">
        <v>1538</v>
      </c>
      <c r="E906" s="705"/>
      <c r="F906" s="466"/>
      <c r="G906" s="467"/>
      <c r="H906" s="468" t="s">
        <v>1538</v>
      </c>
      <c r="I906" s="468" t="s">
        <v>2937</v>
      </c>
      <c r="J906" s="468" t="s">
        <v>2937</v>
      </c>
      <c r="K906" s="468" t="s">
        <v>2937</v>
      </c>
      <c r="L906" s="468" t="s">
        <v>2938</v>
      </c>
      <c r="M906" s="468" t="s">
        <v>2938</v>
      </c>
      <c r="N906" s="468" t="s">
        <v>2937</v>
      </c>
      <c r="O906" s="469"/>
      <c r="P906" s="379">
        <v>4985024.68</v>
      </c>
      <c r="Q906" s="379">
        <v>4985024.68</v>
      </c>
      <c r="R906" s="379">
        <v>4985024.68</v>
      </c>
      <c r="S906" s="379">
        <v>4985024.68</v>
      </c>
      <c r="T906" s="379">
        <v>4985024.68</v>
      </c>
      <c r="U906" s="379">
        <v>4985024.68</v>
      </c>
      <c r="V906" s="379">
        <v>4985024.68</v>
      </c>
      <c r="W906" s="379">
        <v>4985024.68</v>
      </c>
      <c r="X906" s="379">
        <v>4985024.68</v>
      </c>
      <c r="Y906" s="379">
        <v>4985024.68</v>
      </c>
      <c r="Z906" s="379">
        <v>4985024.68</v>
      </c>
      <c r="AA906" s="379">
        <v>4985024.68</v>
      </c>
      <c r="AB906" s="379">
        <v>4985024.68</v>
      </c>
      <c r="AC906" s="379"/>
      <c r="AD906" s="379"/>
      <c r="AE906" s="379">
        <v>4985024.68</v>
      </c>
      <c r="AF906" s="481"/>
      <c r="AG906" s="482"/>
      <c r="AH906" s="471">
        <v>4985024.68</v>
      </c>
      <c r="AI906" s="471"/>
      <c r="AJ906" s="471"/>
      <c r="AK906" s="472"/>
      <c r="AL906" s="471">
        <v>0</v>
      </c>
      <c r="AM906" s="473"/>
      <c r="AN906" s="471"/>
      <c r="AO906" s="474">
        <v>0</v>
      </c>
      <c r="AP906" s="475"/>
      <c r="AQ906" s="476">
        <v>4985024.68</v>
      </c>
      <c r="AR906" s="471">
        <v>4985024.68</v>
      </c>
      <c r="AS906" s="471"/>
      <c r="AT906" s="471"/>
      <c r="AU906" s="472"/>
      <c r="AV906" s="471">
        <v>0</v>
      </c>
      <c r="AW906" s="473"/>
      <c r="AX906" s="471"/>
      <c r="AY906" s="473">
        <v>0</v>
      </c>
      <c r="AZ906" s="478"/>
      <c r="BA906" s="568"/>
      <c r="BC906" s="468" t="s">
        <v>1538</v>
      </c>
      <c r="BD906" s="468" t="s">
        <v>2937</v>
      </c>
      <c r="BE906" s="468" t="s">
        <v>2937</v>
      </c>
      <c r="BF906" s="468" t="s">
        <v>2937</v>
      </c>
      <c r="BG906" s="468" t="s">
        <v>2938</v>
      </c>
      <c r="BH906" s="468" t="s">
        <v>2938</v>
      </c>
      <c r="BI906" s="468" t="s">
        <v>2937</v>
      </c>
      <c r="BK906" s="468" t="b">
        <v>1</v>
      </c>
      <c r="BL906" s="468" t="b">
        <v>1</v>
      </c>
      <c r="BM906" s="468" t="b">
        <v>1</v>
      </c>
      <c r="BN906" s="468" t="b">
        <v>1</v>
      </c>
      <c r="BO906" s="468" t="b">
        <v>1</v>
      </c>
      <c r="BP906" s="468" t="b">
        <v>1</v>
      </c>
      <c r="BQ906" s="468" t="b">
        <v>1</v>
      </c>
      <c r="BS906" s="466"/>
    </row>
    <row r="907" spans="1:71" s="480" customFormat="1" ht="12" customHeight="1" x14ac:dyDescent="0.2">
      <c r="A907" s="496">
        <v>21500023</v>
      </c>
      <c r="B907" s="497" t="s">
        <v>3797</v>
      </c>
      <c r="C907" s="466" t="s">
        <v>2442</v>
      </c>
      <c r="D907" s="467" t="s">
        <v>1538</v>
      </c>
      <c r="E907" s="705"/>
      <c r="F907" s="466"/>
      <c r="G907" s="467"/>
      <c r="H907" s="468" t="s">
        <v>1538</v>
      </c>
      <c r="I907" s="468" t="s">
        <v>2937</v>
      </c>
      <c r="J907" s="468" t="s">
        <v>2937</v>
      </c>
      <c r="K907" s="468" t="s">
        <v>2937</v>
      </c>
      <c r="L907" s="468" t="s">
        <v>2938</v>
      </c>
      <c r="M907" s="468" t="s">
        <v>2938</v>
      </c>
      <c r="N907" s="468" t="s">
        <v>2937</v>
      </c>
      <c r="O907" s="469"/>
      <c r="P907" s="379">
        <v>-14443200</v>
      </c>
      <c r="Q907" s="379">
        <v>-14443200</v>
      </c>
      <c r="R907" s="379">
        <v>-14443200</v>
      </c>
      <c r="S907" s="379">
        <v>-14443200</v>
      </c>
      <c r="T907" s="379">
        <v>-14443200</v>
      </c>
      <c r="U907" s="379">
        <v>-14443200</v>
      </c>
      <c r="V907" s="379">
        <v>-14443200</v>
      </c>
      <c r="W907" s="379">
        <v>-14443200</v>
      </c>
      <c r="X907" s="379">
        <v>-17494898.27</v>
      </c>
      <c r="Y907" s="379">
        <v>-17494898.27</v>
      </c>
      <c r="Z907" s="379">
        <v>-17494898.27</v>
      </c>
      <c r="AA907" s="379">
        <v>-17494898.27</v>
      </c>
      <c r="AB907" s="379">
        <v>-17494898.27</v>
      </c>
      <c r="AC907" s="379"/>
      <c r="AD907" s="379"/>
      <c r="AE907" s="379">
        <v>-15587586.85125</v>
      </c>
      <c r="AF907" s="481"/>
      <c r="AG907" s="482"/>
      <c r="AH907" s="471">
        <v>-15587586.85125</v>
      </c>
      <c r="AI907" s="471"/>
      <c r="AJ907" s="471"/>
      <c r="AK907" s="472"/>
      <c r="AL907" s="471">
        <v>0</v>
      </c>
      <c r="AM907" s="473"/>
      <c r="AN907" s="471"/>
      <c r="AO907" s="474">
        <v>0</v>
      </c>
      <c r="AP907" s="475"/>
      <c r="AQ907" s="476">
        <v>-17494898.27</v>
      </c>
      <c r="AR907" s="471">
        <v>-17494898.27</v>
      </c>
      <c r="AS907" s="471"/>
      <c r="AT907" s="471"/>
      <c r="AU907" s="472"/>
      <c r="AV907" s="471">
        <v>0</v>
      </c>
      <c r="AW907" s="473"/>
      <c r="AX907" s="471"/>
      <c r="AY907" s="473">
        <v>0</v>
      </c>
      <c r="AZ907" s="478"/>
      <c r="BA907" s="568"/>
      <c r="BC907" s="468" t="s">
        <v>1538</v>
      </c>
      <c r="BD907" s="468" t="s">
        <v>2937</v>
      </c>
      <c r="BE907" s="468" t="s">
        <v>2937</v>
      </c>
      <c r="BF907" s="468" t="s">
        <v>2937</v>
      </c>
      <c r="BG907" s="468" t="s">
        <v>2938</v>
      </c>
      <c r="BH907" s="468" t="s">
        <v>2938</v>
      </c>
      <c r="BI907" s="468" t="s">
        <v>2937</v>
      </c>
      <c r="BK907" s="468" t="b">
        <v>1</v>
      </c>
      <c r="BL907" s="468" t="b">
        <v>1</v>
      </c>
      <c r="BM907" s="468" t="b">
        <v>1</v>
      </c>
      <c r="BN907" s="468" t="b">
        <v>1</v>
      </c>
      <c r="BO907" s="468" t="b">
        <v>1</v>
      </c>
      <c r="BP907" s="468" t="b">
        <v>1</v>
      </c>
      <c r="BQ907" s="468" t="b">
        <v>1</v>
      </c>
      <c r="BS907" s="466"/>
    </row>
    <row r="908" spans="1:71" s="480" customFormat="1" ht="12" customHeight="1" x14ac:dyDescent="0.2">
      <c r="A908" s="496">
        <v>21500033</v>
      </c>
      <c r="B908" s="497" t="s">
        <v>3798</v>
      </c>
      <c r="C908" s="466" t="s">
        <v>2443</v>
      </c>
      <c r="D908" s="467" t="s">
        <v>1538</v>
      </c>
      <c r="E908" s="705"/>
      <c r="F908" s="466"/>
      <c r="G908" s="467"/>
      <c r="H908" s="468" t="s">
        <v>1538</v>
      </c>
      <c r="I908" s="468" t="s">
        <v>2937</v>
      </c>
      <c r="J908" s="468" t="s">
        <v>2937</v>
      </c>
      <c r="K908" s="468" t="s">
        <v>2937</v>
      </c>
      <c r="L908" s="468" t="s">
        <v>2938</v>
      </c>
      <c r="M908" s="468" t="s">
        <v>2938</v>
      </c>
      <c r="N908" s="468" t="s">
        <v>2937</v>
      </c>
      <c r="O908" s="469"/>
      <c r="P908" s="379">
        <v>-8111172</v>
      </c>
      <c r="Q908" s="379">
        <v>-8111172</v>
      </c>
      <c r="R908" s="379">
        <v>-8111172</v>
      </c>
      <c r="S908" s="379">
        <v>-8111172</v>
      </c>
      <c r="T908" s="379">
        <v>-8111172</v>
      </c>
      <c r="U908" s="379">
        <v>-8111172</v>
      </c>
      <c r="V908" s="379">
        <v>-8111172</v>
      </c>
      <c r="W908" s="379">
        <v>-8111172</v>
      </c>
      <c r="X908" s="379">
        <v>-11287481.35</v>
      </c>
      <c r="Y908" s="379">
        <v>-11287481.35</v>
      </c>
      <c r="Z908" s="379">
        <v>-11287481.35</v>
      </c>
      <c r="AA908" s="379">
        <v>-11287481.35</v>
      </c>
      <c r="AB908" s="379">
        <v>-11287481.35</v>
      </c>
      <c r="AC908" s="379"/>
      <c r="AD908" s="379"/>
      <c r="AE908" s="379">
        <v>-9302288.0062499978</v>
      </c>
      <c r="AF908" s="481"/>
      <c r="AG908" s="482"/>
      <c r="AH908" s="471">
        <v>-9302288.0062499978</v>
      </c>
      <c r="AI908" s="471"/>
      <c r="AJ908" s="471"/>
      <c r="AK908" s="472"/>
      <c r="AL908" s="471">
        <v>0</v>
      </c>
      <c r="AM908" s="473"/>
      <c r="AN908" s="471"/>
      <c r="AO908" s="474">
        <v>0</v>
      </c>
      <c r="AP908" s="475"/>
      <c r="AQ908" s="476">
        <v>-11287481.35</v>
      </c>
      <c r="AR908" s="471">
        <v>-11287481.35</v>
      </c>
      <c r="AS908" s="471"/>
      <c r="AT908" s="471"/>
      <c r="AU908" s="472"/>
      <c r="AV908" s="471">
        <v>0</v>
      </c>
      <c r="AW908" s="473"/>
      <c r="AX908" s="471"/>
      <c r="AY908" s="473">
        <v>0</v>
      </c>
      <c r="AZ908" s="478"/>
      <c r="BA908" s="568"/>
      <c r="BC908" s="468" t="s">
        <v>1538</v>
      </c>
      <c r="BD908" s="468" t="s">
        <v>2937</v>
      </c>
      <c r="BE908" s="468" t="s">
        <v>2937</v>
      </c>
      <c r="BF908" s="468" t="s">
        <v>2937</v>
      </c>
      <c r="BG908" s="468" t="s">
        <v>2938</v>
      </c>
      <c r="BH908" s="468" t="s">
        <v>2938</v>
      </c>
      <c r="BI908" s="468" t="s">
        <v>2937</v>
      </c>
      <c r="BK908" s="468" t="b">
        <v>1</v>
      </c>
      <c r="BL908" s="468" t="b">
        <v>1</v>
      </c>
      <c r="BM908" s="468" t="b">
        <v>1</v>
      </c>
      <c r="BN908" s="468" t="b">
        <v>1</v>
      </c>
      <c r="BO908" s="468" t="b">
        <v>1</v>
      </c>
      <c r="BP908" s="468" t="b">
        <v>1</v>
      </c>
      <c r="BQ908" s="468" t="b">
        <v>1</v>
      </c>
      <c r="BS908" s="466"/>
    </row>
    <row r="909" spans="1:71" s="480" customFormat="1" ht="12" customHeight="1" x14ac:dyDescent="0.2">
      <c r="A909" s="496">
        <v>21600003</v>
      </c>
      <c r="B909" s="497" t="s">
        <v>3799</v>
      </c>
      <c r="C909" s="466" t="s">
        <v>2444</v>
      </c>
      <c r="D909" s="467" t="s">
        <v>1538</v>
      </c>
      <c r="E909" s="705"/>
      <c r="F909" s="466"/>
      <c r="G909" s="467"/>
      <c r="H909" s="468" t="s">
        <v>1538</v>
      </c>
      <c r="I909" s="468" t="s">
        <v>2937</v>
      </c>
      <c r="J909" s="468" t="s">
        <v>2937</v>
      </c>
      <c r="K909" s="468" t="s">
        <v>2937</v>
      </c>
      <c r="L909" s="468" t="s">
        <v>2938</v>
      </c>
      <c r="M909" s="468" t="s">
        <v>2938</v>
      </c>
      <c r="N909" s="468" t="s">
        <v>2937</v>
      </c>
      <c r="O909" s="469"/>
      <c r="P909" s="379">
        <v>-476778454.24000001</v>
      </c>
      <c r="Q909" s="379">
        <v>-575839305.55999994</v>
      </c>
      <c r="R909" s="379">
        <v>-576747555.69000006</v>
      </c>
      <c r="S909" s="379">
        <v>-573385784.59000003</v>
      </c>
      <c r="T909" s="379">
        <v>-546002227.39999998</v>
      </c>
      <c r="U909" s="379">
        <v>-567625678.71000004</v>
      </c>
      <c r="V909" s="379">
        <v>-567780012.27999997</v>
      </c>
      <c r="W909" s="379">
        <v>-564711117.78999996</v>
      </c>
      <c r="X909" s="379">
        <v>-556893172.38999999</v>
      </c>
      <c r="Y909" s="379">
        <v>-550590789.36000001</v>
      </c>
      <c r="Z909" s="379">
        <v>-483373563.52999997</v>
      </c>
      <c r="AA909" s="379">
        <v>-458840342.05000001</v>
      </c>
      <c r="AB909" s="379">
        <v>-535441300.89999998</v>
      </c>
      <c r="AC909" s="379"/>
      <c r="AD909" s="379"/>
      <c r="AE909" s="379">
        <v>-543991618.90999997</v>
      </c>
      <c r="AF909" s="481"/>
      <c r="AG909" s="482"/>
      <c r="AH909" s="471">
        <v>-543991618.90999997</v>
      </c>
      <c r="AI909" s="471"/>
      <c r="AJ909" s="471"/>
      <c r="AK909" s="472"/>
      <c r="AL909" s="471">
        <v>0</v>
      </c>
      <c r="AM909" s="473"/>
      <c r="AN909" s="471"/>
      <c r="AO909" s="474">
        <v>0</v>
      </c>
      <c r="AP909" s="475"/>
      <c r="AQ909" s="476">
        <v>-535441300.89999998</v>
      </c>
      <c r="AR909" s="471">
        <v>-535441300.89999998</v>
      </c>
      <c r="AS909" s="471"/>
      <c r="AT909" s="471"/>
      <c r="AU909" s="472"/>
      <c r="AV909" s="471">
        <v>0</v>
      </c>
      <c r="AW909" s="473"/>
      <c r="AX909" s="471"/>
      <c r="AY909" s="473">
        <v>0</v>
      </c>
      <c r="AZ909" s="478"/>
      <c r="BA909" s="568"/>
      <c r="BC909" s="468" t="s">
        <v>1538</v>
      </c>
      <c r="BD909" s="468" t="s">
        <v>2937</v>
      </c>
      <c r="BE909" s="468" t="s">
        <v>2937</v>
      </c>
      <c r="BF909" s="468" t="s">
        <v>2937</v>
      </c>
      <c r="BG909" s="468" t="s">
        <v>2938</v>
      </c>
      <c r="BH909" s="468" t="s">
        <v>2938</v>
      </c>
      <c r="BI909" s="468" t="s">
        <v>2937</v>
      </c>
      <c r="BK909" s="468" t="b">
        <v>1</v>
      </c>
      <c r="BL909" s="468" t="b">
        <v>1</v>
      </c>
      <c r="BM909" s="468" t="b">
        <v>1</v>
      </c>
      <c r="BN909" s="468" t="b">
        <v>1</v>
      </c>
      <c r="BO909" s="468" t="b">
        <v>1</v>
      </c>
      <c r="BP909" s="468" t="b">
        <v>1</v>
      </c>
      <c r="BQ909" s="468" t="b">
        <v>1</v>
      </c>
      <c r="BS909" s="466"/>
    </row>
    <row r="910" spans="1:71" s="480" customFormat="1" ht="12" customHeight="1" x14ac:dyDescent="0.2">
      <c r="A910" s="698" t="s">
        <v>2445</v>
      </c>
      <c r="B910" s="466" t="s">
        <v>2445</v>
      </c>
      <c r="C910" s="466"/>
      <c r="D910" s="467" t="s">
        <v>1538</v>
      </c>
      <c r="E910" s="705"/>
      <c r="F910" s="466"/>
      <c r="G910" s="467"/>
      <c r="H910" s="468" t="s">
        <v>1538</v>
      </c>
      <c r="I910" s="468" t="s">
        <v>2937</v>
      </c>
      <c r="J910" s="468" t="s">
        <v>2937</v>
      </c>
      <c r="K910" s="468" t="s">
        <v>2937</v>
      </c>
      <c r="L910" s="468" t="s">
        <v>2938</v>
      </c>
      <c r="M910" s="468" t="s">
        <v>2938</v>
      </c>
      <c r="N910" s="468" t="s">
        <v>2937</v>
      </c>
      <c r="O910" s="500"/>
      <c r="P910" s="379">
        <v>-320054043.67000002</v>
      </c>
      <c r="Q910" s="379">
        <v>-65649263.079999998</v>
      </c>
      <c r="R910" s="379">
        <v>-115235101.8</v>
      </c>
      <c r="S910" s="379">
        <v>-163037442.33000001</v>
      </c>
      <c r="T910" s="379">
        <v>-179762156.53999999</v>
      </c>
      <c r="U910" s="379">
        <v>-193549374.97</v>
      </c>
      <c r="V910" s="379">
        <v>-189817219.87</v>
      </c>
      <c r="W910" s="379">
        <v>-194292537.11000001</v>
      </c>
      <c r="X910" s="379">
        <v>-187104971.74000001</v>
      </c>
      <c r="Y910" s="379">
        <v>-193707411.69</v>
      </c>
      <c r="Z910" s="379">
        <v>-277696022.42000002</v>
      </c>
      <c r="AA910" s="379">
        <v>-351229680.63999999</v>
      </c>
      <c r="AB910" s="379">
        <v>-317163808.49000001</v>
      </c>
      <c r="AC910" s="379"/>
      <c r="AD910" s="379"/>
      <c r="AE910" s="379">
        <v>-202474175.68916667</v>
      </c>
      <c r="AF910" s="481"/>
      <c r="AG910" s="481"/>
      <c r="AH910" s="471">
        <v>-202474175.68916667</v>
      </c>
      <c r="AI910" s="471"/>
      <c r="AJ910" s="471"/>
      <c r="AK910" s="472"/>
      <c r="AL910" s="471">
        <v>0</v>
      </c>
      <c r="AM910" s="473"/>
      <c r="AN910" s="471"/>
      <c r="AO910" s="474">
        <v>0</v>
      </c>
      <c r="AP910" s="475"/>
      <c r="AQ910" s="476">
        <v>-317163808.49000001</v>
      </c>
      <c r="AR910" s="471">
        <v>-317163808.49000001</v>
      </c>
      <c r="AS910" s="471"/>
      <c r="AT910" s="471"/>
      <c r="AU910" s="472"/>
      <c r="AV910" s="471">
        <v>0</v>
      </c>
      <c r="AW910" s="473"/>
      <c r="AX910" s="471"/>
      <c r="AY910" s="473">
        <v>0</v>
      </c>
      <c r="AZ910" s="478"/>
      <c r="BA910" s="568"/>
      <c r="BC910" s="468" t="s">
        <v>1538</v>
      </c>
      <c r="BD910" s="468" t="s">
        <v>2937</v>
      </c>
      <c r="BE910" s="468" t="s">
        <v>2937</v>
      </c>
      <c r="BF910" s="468" t="s">
        <v>2937</v>
      </c>
      <c r="BG910" s="468" t="s">
        <v>2938</v>
      </c>
      <c r="BH910" s="468" t="s">
        <v>2938</v>
      </c>
      <c r="BI910" s="468" t="s">
        <v>2937</v>
      </c>
      <c r="BK910" s="468" t="b">
        <v>1</v>
      </c>
      <c r="BL910" s="468" t="b">
        <v>1</v>
      </c>
      <c r="BM910" s="468" t="b">
        <v>1</v>
      </c>
      <c r="BN910" s="468" t="b">
        <v>1</v>
      </c>
      <c r="BO910" s="468" t="b">
        <v>1</v>
      </c>
      <c r="BP910" s="468" t="b">
        <v>1</v>
      </c>
      <c r="BQ910" s="468" t="b">
        <v>1</v>
      </c>
      <c r="BS910" s="466"/>
    </row>
    <row r="911" spans="1:71" s="480" customFormat="1" ht="12" customHeight="1" x14ac:dyDescent="0.2">
      <c r="A911" s="496">
        <v>43800003</v>
      </c>
      <c r="B911" s="497" t="s">
        <v>3800</v>
      </c>
      <c r="C911" s="466" t="s">
        <v>2446</v>
      </c>
      <c r="D911" s="467" t="s">
        <v>1538</v>
      </c>
      <c r="E911" s="705"/>
      <c r="F911" s="466"/>
      <c r="G911" s="467"/>
      <c r="H911" s="468" t="s">
        <v>1538</v>
      </c>
      <c r="I911" s="468" t="s">
        <v>2937</v>
      </c>
      <c r="J911" s="468" t="s">
        <v>2937</v>
      </c>
      <c r="K911" s="468" t="s">
        <v>2937</v>
      </c>
      <c r="L911" s="468" t="s">
        <v>2938</v>
      </c>
      <c r="M911" s="468" t="s">
        <v>2938</v>
      </c>
      <c r="N911" s="468" t="s">
        <v>2937</v>
      </c>
      <c r="O911" s="469"/>
      <c r="P911" s="379">
        <v>227784248</v>
      </c>
      <c r="Q911" s="379">
        <v>12656250</v>
      </c>
      <c r="R911" s="379">
        <v>12656250</v>
      </c>
      <c r="S911" s="379">
        <v>58611458</v>
      </c>
      <c r="T911" s="379">
        <v>58611458</v>
      </c>
      <c r="U911" s="379">
        <v>65911458</v>
      </c>
      <c r="V911" s="379">
        <v>102455756.09999999</v>
      </c>
      <c r="W911" s="379">
        <v>115112006.09999999</v>
      </c>
      <c r="X911" s="379">
        <v>115112006.09999999</v>
      </c>
      <c r="Y911" s="379">
        <v>151315006.09999999</v>
      </c>
      <c r="Z911" s="379">
        <v>151315006.09999999</v>
      </c>
      <c r="AA911" s="379">
        <v>158615006.09999999</v>
      </c>
      <c r="AB911" s="379">
        <v>173716006.09999999</v>
      </c>
      <c r="AC911" s="379"/>
      <c r="AD911" s="379"/>
      <c r="AE911" s="379">
        <v>100260148.97083335</v>
      </c>
      <c r="AF911" s="481"/>
      <c r="AG911" s="481"/>
      <c r="AH911" s="471">
        <v>100260148.97083335</v>
      </c>
      <c r="AI911" s="471"/>
      <c r="AJ911" s="471"/>
      <c r="AK911" s="472"/>
      <c r="AL911" s="471">
        <v>0</v>
      </c>
      <c r="AM911" s="473"/>
      <c r="AN911" s="471"/>
      <c r="AO911" s="474">
        <v>0</v>
      </c>
      <c r="AP911" s="475"/>
      <c r="AQ911" s="476">
        <v>173716006.09999999</v>
      </c>
      <c r="AR911" s="471">
        <v>173716006.09999999</v>
      </c>
      <c r="AS911" s="471"/>
      <c r="AT911" s="471"/>
      <c r="AU911" s="472"/>
      <c r="AV911" s="471">
        <v>0</v>
      </c>
      <c r="AW911" s="473"/>
      <c r="AX911" s="471"/>
      <c r="AY911" s="473">
        <v>0</v>
      </c>
      <c r="AZ911" s="478"/>
      <c r="BA911" s="568"/>
      <c r="BC911" s="468" t="s">
        <v>1538</v>
      </c>
      <c r="BD911" s="468" t="s">
        <v>2937</v>
      </c>
      <c r="BE911" s="468" t="s">
        <v>2937</v>
      </c>
      <c r="BF911" s="468" t="s">
        <v>2937</v>
      </c>
      <c r="BG911" s="468" t="s">
        <v>2938</v>
      </c>
      <c r="BH911" s="468" t="s">
        <v>2938</v>
      </c>
      <c r="BI911" s="468" t="s">
        <v>2937</v>
      </c>
      <c r="BK911" s="468" t="b">
        <v>1</v>
      </c>
      <c r="BL911" s="468" t="b">
        <v>1</v>
      </c>
      <c r="BM911" s="468" t="b">
        <v>1</v>
      </c>
      <c r="BN911" s="468" t="b">
        <v>1</v>
      </c>
      <c r="BO911" s="468" t="b">
        <v>1</v>
      </c>
      <c r="BP911" s="468" t="b">
        <v>1</v>
      </c>
      <c r="BQ911" s="468" t="b">
        <v>1</v>
      </c>
      <c r="BS911" s="466"/>
    </row>
    <row r="912" spans="1:71" s="480" customFormat="1" ht="12" customHeight="1" x14ac:dyDescent="0.2">
      <c r="A912" s="383">
        <v>43900003</v>
      </c>
      <c r="B912" s="384" t="s">
        <v>3801</v>
      </c>
      <c r="C912" s="466" t="s">
        <v>2447</v>
      </c>
      <c r="D912" s="467" t="s">
        <v>1541</v>
      </c>
      <c r="E912" s="705"/>
      <c r="F912" s="466"/>
      <c r="G912" s="467"/>
      <c r="H912" s="468" t="s">
        <v>2937</v>
      </c>
      <c r="I912" s="468" t="s">
        <v>2937</v>
      </c>
      <c r="J912" s="468" t="s">
        <v>2937</v>
      </c>
      <c r="K912" s="468" t="s">
        <v>1541</v>
      </c>
      <c r="L912" s="468" t="s">
        <v>2938</v>
      </c>
      <c r="M912" s="468" t="s">
        <v>2938</v>
      </c>
      <c r="N912" s="468" t="s">
        <v>2937</v>
      </c>
      <c r="O912" s="469"/>
      <c r="P912" s="379">
        <v>5848610</v>
      </c>
      <c r="Q912" s="379">
        <v>5848610</v>
      </c>
      <c r="R912" s="379">
        <v>5848610</v>
      </c>
      <c r="S912" s="379">
        <v>-21484570.550000001</v>
      </c>
      <c r="T912" s="379">
        <v>-21484570.550000001</v>
      </c>
      <c r="U912" s="379">
        <v>-21484570.550000001</v>
      </c>
      <c r="V912" s="379">
        <v>-21484570.550000001</v>
      </c>
      <c r="W912" s="379">
        <v>-21484570.550000001</v>
      </c>
      <c r="X912" s="379">
        <v>-21484570.550000001</v>
      </c>
      <c r="Y912" s="379">
        <v>-21484570.550000001</v>
      </c>
      <c r="Z912" s="379">
        <v>-21484570.550000001</v>
      </c>
      <c r="AA912" s="379">
        <v>-21484570.550000001</v>
      </c>
      <c r="AB912" s="379">
        <v>-21484570.550000001</v>
      </c>
      <c r="AC912" s="379"/>
      <c r="AD912" s="379"/>
      <c r="AE912" s="379">
        <v>-15790157.935416669</v>
      </c>
      <c r="AF912" s="481"/>
      <c r="AG912" s="482"/>
      <c r="AH912" s="471"/>
      <c r="AI912" s="471"/>
      <c r="AJ912" s="471"/>
      <c r="AK912" s="472">
        <v>-15790157.935416669</v>
      </c>
      <c r="AL912" s="471">
        <v>-15790157.935416669</v>
      </c>
      <c r="AM912" s="473"/>
      <c r="AN912" s="471"/>
      <c r="AO912" s="474">
        <v>0</v>
      </c>
      <c r="AP912" s="475"/>
      <c r="AQ912" s="476">
        <v>-21484570.550000001</v>
      </c>
      <c r="AR912" s="471"/>
      <c r="AS912" s="471"/>
      <c r="AT912" s="471"/>
      <c r="AU912" s="472">
        <v>-21484570.550000001</v>
      </c>
      <c r="AV912" s="471">
        <v>-21484570.550000001</v>
      </c>
      <c r="AW912" s="473"/>
      <c r="AX912" s="471"/>
      <c r="AY912" s="473">
        <v>0</v>
      </c>
      <c r="AZ912" s="478" t="s">
        <v>2914</v>
      </c>
      <c r="BA912" s="568"/>
      <c r="BC912" s="468" t="s">
        <v>2937</v>
      </c>
      <c r="BD912" s="468" t="s">
        <v>2937</v>
      </c>
      <c r="BE912" s="468" t="s">
        <v>2937</v>
      </c>
      <c r="BF912" s="468" t="s">
        <v>1541</v>
      </c>
      <c r="BG912" s="468" t="s">
        <v>2938</v>
      </c>
      <c r="BH912" s="468" t="s">
        <v>2938</v>
      </c>
      <c r="BI912" s="468" t="s">
        <v>2937</v>
      </c>
      <c r="BK912" s="468" t="b">
        <v>1</v>
      </c>
      <c r="BL912" s="468" t="b">
        <v>1</v>
      </c>
      <c r="BM912" s="468" t="b">
        <v>1</v>
      </c>
      <c r="BN912" s="468" t="b">
        <v>1</v>
      </c>
      <c r="BO912" s="468" t="b">
        <v>1</v>
      </c>
      <c r="BP912" s="468" t="b">
        <v>1</v>
      </c>
      <c r="BQ912" s="468" t="b">
        <v>1</v>
      </c>
      <c r="BS912" s="466"/>
    </row>
    <row r="913" spans="1:71" s="480" customFormat="1" ht="12" customHeight="1" x14ac:dyDescent="0.2">
      <c r="A913" s="496">
        <v>21600011</v>
      </c>
      <c r="B913" s="497" t="s">
        <v>3802</v>
      </c>
      <c r="C913" s="466" t="s">
        <v>2448</v>
      </c>
      <c r="D913" s="467" t="s">
        <v>1541</v>
      </c>
      <c r="E913" s="705"/>
      <c r="F913" s="466"/>
      <c r="G913" s="467"/>
      <c r="H913" s="468" t="s">
        <v>2937</v>
      </c>
      <c r="I913" s="468" t="s">
        <v>2937</v>
      </c>
      <c r="J913" s="468" t="s">
        <v>2937</v>
      </c>
      <c r="K913" s="468" t="s">
        <v>1541</v>
      </c>
      <c r="L913" s="468" t="s">
        <v>2938</v>
      </c>
      <c r="M913" s="468" t="s">
        <v>2938</v>
      </c>
      <c r="N913" s="468" t="s">
        <v>2937</v>
      </c>
      <c r="O913" s="469"/>
      <c r="P913" s="379">
        <v>17329518.510000002</v>
      </c>
      <c r="Q913" s="379">
        <v>24120574.16</v>
      </c>
      <c r="R913" s="379">
        <v>25028824.289999999</v>
      </c>
      <c r="S913" s="379">
        <v>21534947.190000001</v>
      </c>
      <c r="T913" s="379">
        <v>-5848610</v>
      </c>
      <c r="U913" s="379">
        <v>15774841.310000001</v>
      </c>
      <c r="V913" s="379">
        <v>16075312.880000001</v>
      </c>
      <c r="W913" s="379">
        <v>13006418.390000001</v>
      </c>
      <c r="X913" s="379">
        <v>11416480.609999999</v>
      </c>
      <c r="Y913" s="379">
        <v>4979072.58</v>
      </c>
      <c r="Z913" s="379">
        <v>-62238153.25</v>
      </c>
      <c r="AA913" s="379">
        <v>-86771374.730000004</v>
      </c>
      <c r="AB913" s="379">
        <v>-10590854.880000001</v>
      </c>
      <c r="AC913" s="379"/>
      <c r="AD913" s="379"/>
      <c r="AE913" s="379">
        <v>-1629361.2295833339</v>
      </c>
      <c r="AF913" s="481"/>
      <c r="AG913" s="482"/>
      <c r="AH913" s="471"/>
      <c r="AI913" s="471"/>
      <c r="AJ913" s="471"/>
      <c r="AK913" s="472">
        <v>-1629361.2295833339</v>
      </c>
      <c r="AL913" s="471">
        <v>-1629361.2295833339</v>
      </c>
      <c r="AM913" s="473"/>
      <c r="AN913" s="471"/>
      <c r="AO913" s="474">
        <v>0</v>
      </c>
      <c r="AP913" s="475"/>
      <c r="AQ913" s="476">
        <v>-10590854.880000001</v>
      </c>
      <c r="AR913" s="471"/>
      <c r="AS913" s="471"/>
      <c r="AT913" s="471"/>
      <c r="AU913" s="472">
        <v>-10590854.880000001</v>
      </c>
      <c r="AV913" s="471">
        <v>-10590854.880000001</v>
      </c>
      <c r="AW913" s="473"/>
      <c r="AX913" s="471"/>
      <c r="AY913" s="473">
        <v>0</v>
      </c>
      <c r="AZ913" s="478" t="s">
        <v>2919</v>
      </c>
      <c r="BA913" s="568"/>
      <c r="BC913" s="468" t="s">
        <v>2937</v>
      </c>
      <c r="BD913" s="468" t="s">
        <v>2937</v>
      </c>
      <c r="BE913" s="468" t="s">
        <v>2937</v>
      </c>
      <c r="BF913" s="468" t="s">
        <v>1541</v>
      </c>
      <c r="BG913" s="468" t="s">
        <v>2938</v>
      </c>
      <c r="BH913" s="468" t="s">
        <v>2938</v>
      </c>
      <c r="BI913" s="468" t="s">
        <v>2937</v>
      </c>
      <c r="BK913" s="468" t="b">
        <v>1</v>
      </c>
      <c r="BL913" s="468" t="b">
        <v>1</v>
      </c>
      <c r="BM913" s="468" t="b">
        <v>1</v>
      </c>
      <c r="BN913" s="468" t="b">
        <v>1</v>
      </c>
      <c r="BO913" s="468" t="b">
        <v>1</v>
      </c>
      <c r="BP913" s="468" t="b">
        <v>1</v>
      </c>
      <c r="BQ913" s="468" t="b">
        <v>1</v>
      </c>
      <c r="BS913" s="466"/>
    </row>
    <row r="914" spans="1:71" s="480" customFormat="1" ht="12" customHeight="1" x14ac:dyDescent="0.2">
      <c r="A914" s="496">
        <v>21600013</v>
      </c>
      <c r="B914" s="497" t="s">
        <v>3803</v>
      </c>
      <c r="C914" s="466" t="s">
        <v>2449</v>
      </c>
      <c r="D914" s="467" t="s">
        <v>1538</v>
      </c>
      <c r="E914" s="705"/>
      <c r="F914" s="466"/>
      <c r="G914" s="467"/>
      <c r="H914" s="468" t="s">
        <v>1538</v>
      </c>
      <c r="I914" s="468" t="s">
        <v>2937</v>
      </c>
      <c r="J914" s="468" t="s">
        <v>2937</v>
      </c>
      <c r="K914" s="468" t="s">
        <v>2937</v>
      </c>
      <c r="L914" s="468" t="s">
        <v>2938</v>
      </c>
      <c r="M914" s="468" t="s">
        <v>2938</v>
      </c>
      <c r="N914" s="468" t="s">
        <v>2937</v>
      </c>
      <c r="O914" s="469"/>
      <c r="P914" s="379">
        <v>77562549.519999996</v>
      </c>
      <c r="Q914" s="379">
        <v>77562549.519999996</v>
      </c>
      <c r="R914" s="379">
        <v>77562549.519999996</v>
      </c>
      <c r="S914" s="379">
        <v>77562549.519999996</v>
      </c>
      <c r="T914" s="379">
        <v>77562549.519999996</v>
      </c>
      <c r="U914" s="379">
        <v>77562549.519999996</v>
      </c>
      <c r="V914" s="379">
        <v>77562549.519999996</v>
      </c>
      <c r="W914" s="379">
        <v>77562549.519999996</v>
      </c>
      <c r="X914" s="379">
        <v>77562549.519999996</v>
      </c>
      <c r="Y914" s="379">
        <v>77562549.519999996</v>
      </c>
      <c r="Z914" s="379">
        <v>77562549.519999996</v>
      </c>
      <c r="AA914" s="379">
        <v>77562549.519999996</v>
      </c>
      <c r="AB914" s="379">
        <v>77562549.519999996</v>
      </c>
      <c r="AC914" s="379"/>
      <c r="AD914" s="379"/>
      <c r="AE914" s="379">
        <v>77562549.519999996</v>
      </c>
      <c r="AF914" s="481"/>
      <c r="AG914" s="482"/>
      <c r="AH914" s="471">
        <v>77562549.519999996</v>
      </c>
      <c r="AI914" s="471"/>
      <c r="AJ914" s="471"/>
      <c r="AK914" s="472"/>
      <c r="AL914" s="471">
        <v>0</v>
      </c>
      <c r="AM914" s="473"/>
      <c r="AN914" s="471"/>
      <c r="AO914" s="474">
        <v>0</v>
      </c>
      <c r="AP914" s="475"/>
      <c r="AQ914" s="476">
        <v>77562549.519999996</v>
      </c>
      <c r="AR914" s="471">
        <v>77562549.519999996</v>
      </c>
      <c r="AS914" s="471"/>
      <c r="AT914" s="471"/>
      <c r="AU914" s="472"/>
      <c r="AV914" s="471">
        <v>0</v>
      </c>
      <c r="AW914" s="473"/>
      <c r="AX914" s="471"/>
      <c r="AY914" s="473">
        <v>0</v>
      </c>
      <c r="AZ914" s="478"/>
      <c r="BA914" s="568"/>
      <c r="BC914" s="468" t="s">
        <v>1538</v>
      </c>
      <c r="BD914" s="468" t="s">
        <v>2937</v>
      </c>
      <c r="BE914" s="468" t="s">
        <v>2937</v>
      </c>
      <c r="BF914" s="468" t="s">
        <v>2937</v>
      </c>
      <c r="BG914" s="468" t="s">
        <v>2938</v>
      </c>
      <c r="BH914" s="468" t="s">
        <v>2938</v>
      </c>
      <c r="BI914" s="468" t="s">
        <v>2937</v>
      </c>
      <c r="BK914" s="468" t="b">
        <v>1</v>
      </c>
      <c r="BL914" s="468" t="b">
        <v>1</v>
      </c>
      <c r="BM914" s="468" t="b">
        <v>1</v>
      </c>
      <c r="BN914" s="468" t="b">
        <v>1</v>
      </c>
      <c r="BO914" s="468" t="b">
        <v>1</v>
      </c>
      <c r="BP914" s="468" t="b">
        <v>1</v>
      </c>
      <c r="BQ914" s="468" t="b">
        <v>1</v>
      </c>
      <c r="BS914" s="466"/>
    </row>
    <row r="915" spans="1:71" s="480" customFormat="1" ht="12" customHeight="1" x14ac:dyDescent="0.2">
      <c r="A915" s="496">
        <v>21600023</v>
      </c>
      <c r="B915" s="497" t="s">
        <v>3804</v>
      </c>
      <c r="C915" s="466" t="s">
        <v>2450</v>
      </c>
      <c r="D915" s="467" t="s">
        <v>1538</v>
      </c>
      <c r="E915" s="705"/>
      <c r="F915" s="466"/>
      <c r="G915" s="467"/>
      <c r="H915" s="468" t="s">
        <v>1538</v>
      </c>
      <c r="I915" s="468" t="s">
        <v>2937</v>
      </c>
      <c r="J915" s="468" t="s">
        <v>2937</v>
      </c>
      <c r="K915" s="468" t="s">
        <v>2937</v>
      </c>
      <c r="L915" s="468" t="s">
        <v>2938</v>
      </c>
      <c r="M915" s="468" t="s">
        <v>2938</v>
      </c>
      <c r="N915" s="468" t="s">
        <v>2937</v>
      </c>
      <c r="O915" s="469"/>
      <c r="P915" s="379">
        <v>1755001.25</v>
      </c>
      <c r="Q915" s="379">
        <v>1755001.25</v>
      </c>
      <c r="R915" s="379">
        <v>1755001.25</v>
      </c>
      <c r="S915" s="379">
        <v>1755001.25</v>
      </c>
      <c r="T915" s="379">
        <v>1755001.25</v>
      </c>
      <c r="U915" s="379">
        <v>1755001.25</v>
      </c>
      <c r="V915" s="379">
        <v>1755001.25</v>
      </c>
      <c r="W915" s="379">
        <v>1755001.25</v>
      </c>
      <c r="X915" s="379">
        <v>1755001.25</v>
      </c>
      <c r="Y915" s="379">
        <v>1755001.25</v>
      </c>
      <c r="Z915" s="379">
        <v>1755001.25</v>
      </c>
      <c r="AA915" s="379">
        <v>1755001.25</v>
      </c>
      <c r="AB915" s="379">
        <v>1755001.25</v>
      </c>
      <c r="AC915" s="379"/>
      <c r="AD915" s="379"/>
      <c r="AE915" s="379">
        <v>1755001.25</v>
      </c>
      <c r="AF915" s="481"/>
      <c r="AG915" s="482"/>
      <c r="AH915" s="471">
        <v>1755001.25</v>
      </c>
      <c r="AI915" s="471"/>
      <c r="AJ915" s="471"/>
      <c r="AK915" s="472"/>
      <c r="AL915" s="471">
        <v>0</v>
      </c>
      <c r="AM915" s="473"/>
      <c r="AN915" s="471"/>
      <c r="AO915" s="474">
        <v>0</v>
      </c>
      <c r="AP915" s="475"/>
      <c r="AQ915" s="476">
        <v>1755001.25</v>
      </c>
      <c r="AR915" s="471">
        <v>1755001.25</v>
      </c>
      <c r="AS915" s="471"/>
      <c r="AT915" s="471"/>
      <c r="AU915" s="472"/>
      <c r="AV915" s="471">
        <v>0</v>
      </c>
      <c r="AW915" s="473"/>
      <c r="AX915" s="471"/>
      <c r="AY915" s="473">
        <v>0</v>
      </c>
      <c r="AZ915" s="478"/>
      <c r="BA915" s="568"/>
      <c r="BC915" s="468" t="s">
        <v>1538</v>
      </c>
      <c r="BD915" s="468" t="s">
        <v>2937</v>
      </c>
      <c r="BE915" s="468" t="s">
        <v>2937</v>
      </c>
      <c r="BF915" s="468" t="s">
        <v>2937</v>
      </c>
      <c r="BG915" s="468" t="s">
        <v>2938</v>
      </c>
      <c r="BH915" s="468" t="s">
        <v>2938</v>
      </c>
      <c r="BI915" s="468" t="s">
        <v>2937</v>
      </c>
      <c r="BK915" s="468" t="b">
        <v>1</v>
      </c>
      <c r="BL915" s="468" t="b">
        <v>1</v>
      </c>
      <c r="BM915" s="468" t="b">
        <v>1</v>
      </c>
      <c r="BN915" s="468" t="b">
        <v>1</v>
      </c>
      <c r="BO915" s="468" t="b">
        <v>1</v>
      </c>
      <c r="BP915" s="468" t="b">
        <v>1</v>
      </c>
      <c r="BQ915" s="468" t="b">
        <v>1</v>
      </c>
      <c r="BS915" s="466"/>
    </row>
    <row r="916" spans="1:71" s="480" customFormat="1" ht="12" customHeight="1" x14ac:dyDescent="0.2">
      <c r="A916" s="496">
        <v>21600033</v>
      </c>
      <c r="B916" s="497" t="s">
        <v>3805</v>
      </c>
      <c r="C916" s="466" t="s">
        <v>2451</v>
      </c>
      <c r="D916" s="467" t="s">
        <v>1538</v>
      </c>
      <c r="E916" s="705"/>
      <c r="F916" s="466"/>
      <c r="G916" s="467"/>
      <c r="H916" s="468" t="s">
        <v>1538</v>
      </c>
      <c r="I916" s="468" t="s">
        <v>2937</v>
      </c>
      <c r="J916" s="468" t="s">
        <v>2937</v>
      </c>
      <c r="K916" s="468" t="s">
        <v>2937</v>
      </c>
      <c r="L916" s="468" t="s">
        <v>2938</v>
      </c>
      <c r="M916" s="468" t="s">
        <v>2938</v>
      </c>
      <c r="N916" s="468" t="s">
        <v>2937</v>
      </c>
      <c r="O916" s="469"/>
      <c r="P916" s="379">
        <v>1471103.62</v>
      </c>
      <c r="Q916" s="379">
        <v>1471103.62</v>
      </c>
      <c r="R916" s="379">
        <v>1471103.62</v>
      </c>
      <c r="S916" s="379">
        <v>1471103.62</v>
      </c>
      <c r="T916" s="379">
        <v>1471103.62</v>
      </c>
      <c r="U916" s="379">
        <v>1471103.62</v>
      </c>
      <c r="V916" s="379">
        <v>1471103.62</v>
      </c>
      <c r="W916" s="379">
        <v>1471103.62</v>
      </c>
      <c r="X916" s="379">
        <v>1471103.62</v>
      </c>
      <c r="Y916" s="379">
        <v>1471103.62</v>
      </c>
      <c r="Z916" s="379">
        <v>1471103.62</v>
      </c>
      <c r="AA916" s="379">
        <v>1471103.62</v>
      </c>
      <c r="AB916" s="379">
        <v>1471103.62</v>
      </c>
      <c r="AC916" s="379"/>
      <c r="AD916" s="379"/>
      <c r="AE916" s="379">
        <v>1471103.6200000003</v>
      </c>
      <c r="AF916" s="481"/>
      <c r="AG916" s="482"/>
      <c r="AH916" s="471">
        <v>1471103.6200000003</v>
      </c>
      <c r="AI916" s="471"/>
      <c r="AJ916" s="471"/>
      <c r="AK916" s="472"/>
      <c r="AL916" s="471">
        <v>0</v>
      </c>
      <c r="AM916" s="473"/>
      <c r="AN916" s="471"/>
      <c r="AO916" s="474">
        <v>0</v>
      </c>
      <c r="AP916" s="475"/>
      <c r="AQ916" s="476">
        <v>1471103.62</v>
      </c>
      <c r="AR916" s="471">
        <v>1471103.62</v>
      </c>
      <c r="AS916" s="471"/>
      <c r="AT916" s="471"/>
      <c r="AU916" s="472"/>
      <c r="AV916" s="471">
        <v>0</v>
      </c>
      <c r="AW916" s="473"/>
      <c r="AX916" s="471"/>
      <c r="AY916" s="473">
        <v>0</v>
      </c>
      <c r="AZ916" s="478"/>
      <c r="BA916" s="568"/>
      <c r="BC916" s="468" t="s">
        <v>1538</v>
      </c>
      <c r="BD916" s="468" t="s">
        <v>2937</v>
      </c>
      <c r="BE916" s="468" t="s">
        <v>2937</v>
      </c>
      <c r="BF916" s="468" t="s">
        <v>2937</v>
      </c>
      <c r="BG916" s="468" t="s">
        <v>2938</v>
      </c>
      <c r="BH916" s="468" t="s">
        <v>2938</v>
      </c>
      <c r="BI916" s="468" t="s">
        <v>2937</v>
      </c>
      <c r="BK916" s="468" t="b">
        <v>1</v>
      </c>
      <c r="BL916" s="468" t="b">
        <v>1</v>
      </c>
      <c r="BM916" s="468" t="b">
        <v>1</v>
      </c>
      <c r="BN916" s="468" t="b">
        <v>1</v>
      </c>
      <c r="BO916" s="468" t="b">
        <v>1</v>
      </c>
      <c r="BP916" s="468" t="b">
        <v>1</v>
      </c>
      <c r="BQ916" s="468" t="b">
        <v>1</v>
      </c>
      <c r="BS916" s="466"/>
    </row>
    <row r="917" spans="1:71" s="480" customFormat="1" ht="12" customHeight="1" x14ac:dyDescent="0.2">
      <c r="A917" s="496">
        <v>21600053</v>
      </c>
      <c r="B917" s="497" t="s">
        <v>3806</v>
      </c>
      <c r="C917" s="466" t="s">
        <v>2452</v>
      </c>
      <c r="D917" s="467" t="s">
        <v>1538</v>
      </c>
      <c r="E917" s="705"/>
      <c r="F917" s="466"/>
      <c r="G917" s="467"/>
      <c r="H917" s="468" t="s">
        <v>1538</v>
      </c>
      <c r="I917" s="468" t="s">
        <v>2937</v>
      </c>
      <c r="J917" s="468" t="s">
        <v>2937</v>
      </c>
      <c r="K917" s="468" t="s">
        <v>2937</v>
      </c>
      <c r="L917" s="468" t="s">
        <v>2938</v>
      </c>
      <c r="M917" s="468" t="s">
        <v>2938</v>
      </c>
      <c r="N917" s="468" t="s">
        <v>2937</v>
      </c>
      <c r="O917" s="469"/>
      <c r="P917" s="379">
        <v>16359946.109999999</v>
      </c>
      <c r="Q917" s="379">
        <v>16359946.109999999</v>
      </c>
      <c r="R917" s="379">
        <v>16359946.109999999</v>
      </c>
      <c r="S917" s="379">
        <v>16359946.109999999</v>
      </c>
      <c r="T917" s="379">
        <v>16359946.109999999</v>
      </c>
      <c r="U917" s="379">
        <v>16359946.109999999</v>
      </c>
      <c r="V917" s="379">
        <v>16359946.109999999</v>
      </c>
      <c r="W917" s="379">
        <v>16359946.109999999</v>
      </c>
      <c r="X917" s="379">
        <v>16359946.109999999</v>
      </c>
      <c r="Y917" s="379">
        <v>16359946.109999999</v>
      </c>
      <c r="Z917" s="379">
        <v>16359946.109999999</v>
      </c>
      <c r="AA917" s="379">
        <v>16359946.109999999</v>
      </c>
      <c r="AB917" s="379">
        <v>16359946.109999999</v>
      </c>
      <c r="AC917" s="379"/>
      <c r="AD917" s="379"/>
      <c r="AE917" s="379">
        <v>16359946.110000005</v>
      </c>
      <c r="AF917" s="481"/>
      <c r="AG917" s="482"/>
      <c r="AH917" s="471">
        <v>16359946.110000005</v>
      </c>
      <c r="AI917" s="471"/>
      <c r="AJ917" s="471"/>
      <c r="AK917" s="472"/>
      <c r="AL917" s="471">
        <v>0</v>
      </c>
      <c r="AM917" s="473"/>
      <c r="AN917" s="471"/>
      <c r="AO917" s="474">
        <v>0</v>
      </c>
      <c r="AP917" s="475"/>
      <c r="AQ917" s="476">
        <v>16359946.109999999</v>
      </c>
      <c r="AR917" s="471">
        <v>16359946.109999999</v>
      </c>
      <c r="AS917" s="471"/>
      <c r="AT917" s="471"/>
      <c r="AU917" s="472"/>
      <c r="AV917" s="471">
        <v>0</v>
      </c>
      <c r="AW917" s="473"/>
      <c r="AX917" s="471"/>
      <c r="AY917" s="473">
        <v>0</v>
      </c>
      <c r="AZ917" s="478"/>
      <c r="BA917" s="568"/>
      <c r="BC917" s="468" t="s">
        <v>1538</v>
      </c>
      <c r="BD917" s="468" t="s">
        <v>2937</v>
      </c>
      <c r="BE917" s="468" t="s">
        <v>2937</v>
      </c>
      <c r="BF917" s="468" t="s">
        <v>2937</v>
      </c>
      <c r="BG917" s="468" t="s">
        <v>2938</v>
      </c>
      <c r="BH917" s="468" t="s">
        <v>2938</v>
      </c>
      <c r="BI917" s="468" t="s">
        <v>2937</v>
      </c>
      <c r="BK917" s="468" t="b">
        <v>1</v>
      </c>
      <c r="BL917" s="468" t="b">
        <v>1</v>
      </c>
      <c r="BM917" s="468" t="b">
        <v>1</v>
      </c>
      <c r="BN917" s="468" t="b">
        <v>1</v>
      </c>
      <c r="BO917" s="468" t="b">
        <v>1</v>
      </c>
      <c r="BP917" s="468" t="b">
        <v>1</v>
      </c>
      <c r="BQ917" s="468" t="b">
        <v>1</v>
      </c>
      <c r="BS917" s="466"/>
    </row>
    <row r="918" spans="1:71" s="480" customFormat="1" ht="12" customHeight="1" x14ac:dyDescent="0.2">
      <c r="A918" s="496">
        <v>21610013</v>
      </c>
      <c r="B918" s="497" t="s">
        <v>3807</v>
      </c>
      <c r="C918" s="466" t="s">
        <v>2453</v>
      </c>
      <c r="D918" s="467" t="s">
        <v>1538</v>
      </c>
      <c r="E918" s="705"/>
      <c r="F918" s="466"/>
      <c r="G918" s="467"/>
      <c r="H918" s="468" t="s">
        <v>1538</v>
      </c>
      <c r="I918" s="468" t="s">
        <v>2937</v>
      </c>
      <c r="J918" s="468" t="s">
        <v>2937</v>
      </c>
      <c r="K918" s="468" t="s">
        <v>2937</v>
      </c>
      <c r="L918" s="468" t="s">
        <v>2938</v>
      </c>
      <c r="M918" s="468" t="s">
        <v>2938</v>
      </c>
      <c r="N918" s="468" t="s">
        <v>2937</v>
      </c>
      <c r="O918" s="469"/>
      <c r="P918" s="379">
        <v>19215436</v>
      </c>
      <c r="Q918" s="379">
        <v>19215436</v>
      </c>
      <c r="R918" s="379">
        <v>19215436</v>
      </c>
      <c r="S918" s="379">
        <v>19347542</v>
      </c>
      <c r="T918" s="379">
        <v>19347542</v>
      </c>
      <c r="U918" s="379">
        <v>19347542</v>
      </c>
      <c r="V918" s="379">
        <v>19201404</v>
      </c>
      <c r="W918" s="379">
        <v>19201404</v>
      </c>
      <c r="X918" s="379">
        <v>19201404</v>
      </c>
      <c r="Y918" s="379">
        <v>19336429</v>
      </c>
      <c r="Z918" s="379">
        <v>19336429</v>
      </c>
      <c r="AA918" s="379">
        <v>19336429</v>
      </c>
      <c r="AB918" s="379">
        <v>19756868</v>
      </c>
      <c r="AC918" s="379"/>
      <c r="AD918" s="379"/>
      <c r="AE918" s="379">
        <v>19297762.416666668</v>
      </c>
      <c r="AF918" s="481"/>
      <c r="AG918" s="482"/>
      <c r="AH918" s="471">
        <v>19297762.416666668</v>
      </c>
      <c r="AI918" s="471"/>
      <c r="AJ918" s="471"/>
      <c r="AK918" s="472"/>
      <c r="AL918" s="471">
        <v>0</v>
      </c>
      <c r="AM918" s="473"/>
      <c r="AN918" s="471"/>
      <c r="AO918" s="474">
        <v>0</v>
      </c>
      <c r="AP918" s="475"/>
      <c r="AQ918" s="476">
        <v>19756868</v>
      </c>
      <c r="AR918" s="471">
        <v>19756868</v>
      </c>
      <c r="AS918" s="471"/>
      <c r="AT918" s="471"/>
      <c r="AU918" s="472"/>
      <c r="AV918" s="471">
        <v>0</v>
      </c>
      <c r="AW918" s="473"/>
      <c r="AX918" s="471"/>
      <c r="AY918" s="473">
        <v>0</v>
      </c>
      <c r="AZ918" s="478"/>
      <c r="BA918" s="568"/>
      <c r="BC918" s="468" t="s">
        <v>1538</v>
      </c>
      <c r="BD918" s="468" t="s">
        <v>2937</v>
      </c>
      <c r="BE918" s="468" t="s">
        <v>2937</v>
      </c>
      <c r="BF918" s="468" t="s">
        <v>2937</v>
      </c>
      <c r="BG918" s="468" t="s">
        <v>2938</v>
      </c>
      <c r="BH918" s="468" t="s">
        <v>2938</v>
      </c>
      <c r="BI918" s="468" t="s">
        <v>2937</v>
      </c>
      <c r="BK918" s="468" t="b">
        <v>1</v>
      </c>
      <c r="BL918" s="468" t="b">
        <v>1</v>
      </c>
      <c r="BM918" s="468" t="b">
        <v>1</v>
      </c>
      <c r="BN918" s="468" t="b">
        <v>1</v>
      </c>
      <c r="BO918" s="468" t="b">
        <v>1</v>
      </c>
      <c r="BP918" s="468" t="b">
        <v>1</v>
      </c>
      <c r="BQ918" s="468" t="b">
        <v>1</v>
      </c>
      <c r="BS918" s="466"/>
    </row>
    <row r="919" spans="1:71" s="480" customFormat="1" ht="12" customHeight="1" x14ac:dyDescent="0.2">
      <c r="A919" s="496">
        <v>21900103</v>
      </c>
      <c r="B919" s="497" t="s">
        <v>3808</v>
      </c>
      <c r="C919" s="466" t="s">
        <v>2454</v>
      </c>
      <c r="D919" s="467" t="s">
        <v>1538</v>
      </c>
      <c r="E919" s="705"/>
      <c r="F919" s="466"/>
      <c r="G919" s="467"/>
      <c r="H919" s="468" t="s">
        <v>1538</v>
      </c>
      <c r="I919" s="468" t="s">
        <v>2937</v>
      </c>
      <c r="J919" s="468" t="s">
        <v>2937</v>
      </c>
      <c r="K919" s="468" t="s">
        <v>2937</v>
      </c>
      <c r="L919" s="468" t="s">
        <v>2938</v>
      </c>
      <c r="M919" s="468" t="s">
        <v>2938</v>
      </c>
      <c r="N919" s="468" t="s">
        <v>2937</v>
      </c>
      <c r="O919" s="469"/>
      <c r="P919" s="379">
        <v>-13147711.1</v>
      </c>
      <c r="Q919" s="379">
        <v>-13088487.1</v>
      </c>
      <c r="R919" s="379">
        <v>-13029263.1</v>
      </c>
      <c r="S919" s="379">
        <v>-12970039.1</v>
      </c>
      <c r="T919" s="379">
        <v>-12910815.1</v>
      </c>
      <c r="U919" s="379">
        <v>-12851591.1</v>
      </c>
      <c r="V919" s="379">
        <v>-12792367.1</v>
      </c>
      <c r="W919" s="379">
        <v>-12733143.1</v>
      </c>
      <c r="X919" s="379">
        <v>-12673919.1</v>
      </c>
      <c r="Y919" s="379">
        <v>-12614695.1</v>
      </c>
      <c r="Z919" s="379">
        <v>-12555471.1</v>
      </c>
      <c r="AA919" s="379">
        <v>-12496247.1</v>
      </c>
      <c r="AB919" s="379">
        <v>-12437023.1</v>
      </c>
      <c r="AC919" s="379"/>
      <c r="AD919" s="379"/>
      <c r="AE919" s="379">
        <v>-12792367.099999996</v>
      </c>
      <c r="AF919" s="481"/>
      <c r="AG919" s="482"/>
      <c r="AH919" s="471">
        <v>-12792367.099999996</v>
      </c>
      <c r="AI919" s="471"/>
      <c r="AJ919" s="471"/>
      <c r="AK919" s="472"/>
      <c r="AL919" s="471">
        <v>0</v>
      </c>
      <c r="AM919" s="473"/>
      <c r="AN919" s="471"/>
      <c r="AO919" s="474">
        <v>0</v>
      </c>
      <c r="AP919" s="475"/>
      <c r="AQ919" s="476">
        <v>-12437023.1</v>
      </c>
      <c r="AR919" s="471">
        <v>-12437023.1</v>
      </c>
      <c r="AS919" s="471"/>
      <c r="AT919" s="471"/>
      <c r="AU919" s="472"/>
      <c r="AV919" s="471">
        <v>0</v>
      </c>
      <c r="AW919" s="473"/>
      <c r="AX919" s="471"/>
      <c r="AY919" s="473">
        <v>0</v>
      </c>
      <c r="AZ919" s="478"/>
      <c r="BA919" s="568"/>
      <c r="BC919" s="468" t="s">
        <v>1538</v>
      </c>
      <c r="BD919" s="468" t="s">
        <v>2937</v>
      </c>
      <c r="BE919" s="468" t="s">
        <v>2937</v>
      </c>
      <c r="BF919" s="468" t="s">
        <v>2937</v>
      </c>
      <c r="BG919" s="468" t="s">
        <v>2938</v>
      </c>
      <c r="BH919" s="468" t="s">
        <v>2938</v>
      </c>
      <c r="BI919" s="468" t="s">
        <v>2937</v>
      </c>
      <c r="BK919" s="468" t="b">
        <v>1</v>
      </c>
      <c r="BL919" s="468" t="b">
        <v>1</v>
      </c>
      <c r="BM919" s="468" t="b">
        <v>1</v>
      </c>
      <c r="BN919" s="468" t="b">
        <v>1</v>
      </c>
      <c r="BO919" s="468" t="b">
        <v>1</v>
      </c>
      <c r="BP919" s="468" t="b">
        <v>1</v>
      </c>
      <c r="BQ919" s="468" t="b">
        <v>1</v>
      </c>
      <c r="BS919" s="466"/>
    </row>
    <row r="920" spans="1:71" s="480" customFormat="1" ht="12" customHeight="1" x14ac:dyDescent="0.2">
      <c r="A920" s="496">
        <v>21900113</v>
      </c>
      <c r="B920" s="497" t="s">
        <v>3809</v>
      </c>
      <c r="C920" s="466" t="s">
        <v>2455</v>
      </c>
      <c r="D920" s="467" t="s">
        <v>1538</v>
      </c>
      <c r="E920" s="705"/>
      <c r="F920" s="466"/>
      <c r="G920" s="467"/>
      <c r="H920" s="468" t="s">
        <v>1538</v>
      </c>
      <c r="I920" s="468" t="s">
        <v>2937</v>
      </c>
      <c r="J920" s="468" t="s">
        <v>2937</v>
      </c>
      <c r="K920" s="468" t="s">
        <v>2937</v>
      </c>
      <c r="L920" s="468" t="s">
        <v>2938</v>
      </c>
      <c r="M920" s="468" t="s">
        <v>2938</v>
      </c>
      <c r="N920" s="468" t="s">
        <v>2937</v>
      </c>
      <c r="O920" s="469"/>
      <c r="P920" s="379">
        <v>20499588.300000001</v>
      </c>
      <c r="Q920" s="379">
        <v>20401504.300000001</v>
      </c>
      <c r="R920" s="379">
        <v>20303420.300000001</v>
      </c>
      <c r="S920" s="379">
        <v>20205336.300000001</v>
      </c>
      <c r="T920" s="379">
        <v>20107252.300000001</v>
      </c>
      <c r="U920" s="379">
        <v>20009168.300000001</v>
      </c>
      <c r="V920" s="379">
        <v>19911084.300000001</v>
      </c>
      <c r="W920" s="379">
        <v>19813000.300000001</v>
      </c>
      <c r="X920" s="379">
        <v>19714916.300000001</v>
      </c>
      <c r="Y920" s="379">
        <v>19616832.300000001</v>
      </c>
      <c r="Z920" s="379">
        <v>19518748.300000001</v>
      </c>
      <c r="AA920" s="379">
        <v>19420664.300000001</v>
      </c>
      <c r="AB920" s="379">
        <v>19322580.300000001</v>
      </c>
      <c r="AC920" s="379"/>
      <c r="AD920" s="379"/>
      <c r="AE920" s="379">
        <v>19911084.300000004</v>
      </c>
      <c r="AF920" s="481"/>
      <c r="AG920" s="482"/>
      <c r="AH920" s="471">
        <v>19911084.300000004</v>
      </c>
      <c r="AI920" s="471"/>
      <c r="AJ920" s="471"/>
      <c r="AK920" s="472"/>
      <c r="AL920" s="471">
        <v>0</v>
      </c>
      <c r="AM920" s="473"/>
      <c r="AN920" s="471"/>
      <c r="AO920" s="474">
        <v>0</v>
      </c>
      <c r="AP920" s="475"/>
      <c r="AQ920" s="476">
        <v>19322580.300000001</v>
      </c>
      <c r="AR920" s="471">
        <v>19322580.300000001</v>
      </c>
      <c r="AS920" s="471"/>
      <c r="AT920" s="471"/>
      <c r="AU920" s="472"/>
      <c r="AV920" s="471">
        <v>0</v>
      </c>
      <c r="AW920" s="473"/>
      <c r="AX920" s="471"/>
      <c r="AY920" s="473">
        <v>0</v>
      </c>
      <c r="AZ920" s="478"/>
      <c r="BA920" s="568"/>
      <c r="BC920" s="468" t="s">
        <v>1538</v>
      </c>
      <c r="BD920" s="468" t="s">
        <v>2937</v>
      </c>
      <c r="BE920" s="468" t="s">
        <v>2937</v>
      </c>
      <c r="BF920" s="468" t="s">
        <v>2937</v>
      </c>
      <c r="BG920" s="468" t="s">
        <v>2938</v>
      </c>
      <c r="BH920" s="468" t="s">
        <v>2938</v>
      </c>
      <c r="BI920" s="468" t="s">
        <v>2937</v>
      </c>
      <c r="BK920" s="468" t="b">
        <v>1</v>
      </c>
      <c r="BL920" s="468" t="b">
        <v>1</v>
      </c>
      <c r="BM920" s="468" t="b">
        <v>1</v>
      </c>
      <c r="BN920" s="468" t="b">
        <v>1</v>
      </c>
      <c r="BO920" s="468" t="b">
        <v>1</v>
      </c>
      <c r="BP920" s="468" t="b">
        <v>1</v>
      </c>
      <c r="BQ920" s="468" t="b">
        <v>1</v>
      </c>
      <c r="BS920" s="466"/>
    </row>
    <row r="921" spans="1:71" s="480" customFormat="1" ht="12" customHeight="1" x14ac:dyDescent="0.2">
      <c r="A921" s="496">
        <v>21900133</v>
      </c>
      <c r="B921" s="497" t="s">
        <v>3810</v>
      </c>
      <c r="C921" s="466" t="s">
        <v>2456</v>
      </c>
      <c r="D921" s="467" t="s">
        <v>1538</v>
      </c>
      <c r="E921" s="705"/>
      <c r="F921" s="466"/>
      <c r="G921" s="467"/>
      <c r="H921" s="468" t="s">
        <v>1538</v>
      </c>
      <c r="I921" s="468" t="s">
        <v>2937</v>
      </c>
      <c r="J921" s="468" t="s">
        <v>2937</v>
      </c>
      <c r="K921" s="468" t="s">
        <v>2937</v>
      </c>
      <c r="L921" s="468" t="s">
        <v>2938</v>
      </c>
      <c r="M921" s="468" t="s">
        <v>2938</v>
      </c>
      <c r="N921" s="468" t="s">
        <v>2937</v>
      </c>
      <c r="O921" s="469"/>
      <c r="P921" s="379">
        <v>399959.7</v>
      </c>
      <c r="Q921" s="379">
        <v>398182.7</v>
      </c>
      <c r="R921" s="379">
        <v>396405.7</v>
      </c>
      <c r="S921" s="379">
        <v>394628.7</v>
      </c>
      <c r="T921" s="379">
        <v>392851.7</v>
      </c>
      <c r="U921" s="379">
        <v>391074.7</v>
      </c>
      <c r="V921" s="379">
        <v>389297.7</v>
      </c>
      <c r="W921" s="379">
        <v>387520.7</v>
      </c>
      <c r="X921" s="379">
        <v>385743.7</v>
      </c>
      <c r="Y921" s="379">
        <v>383966.7</v>
      </c>
      <c r="Z921" s="379">
        <v>382189.7</v>
      </c>
      <c r="AA921" s="379">
        <v>380412.7</v>
      </c>
      <c r="AB921" s="379">
        <v>378635.7</v>
      </c>
      <c r="AC921" s="379"/>
      <c r="AD921" s="379"/>
      <c r="AE921" s="379">
        <v>389297.70000000013</v>
      </c>
      <c r="AF921" s="481"/>
      <c r="AG921" s="482"/>
      <c r="AH921" s="471">
        <v>389297.70000000013</v>
      </c>
      <c r="AI921" s="471"/>
      <c r="AJ921" s="471"/>
      <c r="AK921" s="472"/>
      <c r="AL921" s="471">
        <v>0</v>
      </c>
      <c r="AM921" s="473"/>
      <c r="AN921" s="471"/>
      <c r="AO921" s="474">
        <v>0</v>
      </c>
      <c r="AP921" s="475"/>
      <c r="AQ921" s="476">
        <v>378635.7</v>
      </c>
      <c r="AR921" s="471">
        <v>378635.7</v>
      </c>
      <c r="AS921" s="471"/>
      <c r="AT921" s="471"/>
      <c r="AU921" s="472"/>
      <c r="AV921" s="471">
        <v>0</v>
      </c>
      <c r="AW921" s="473"/>
      <c r="AX921" s="471"/>
      <c r="AY921" s="473">
        <v>0</v>
      </c>
      <c r="AZ921" s="478"/>
      <c r="BA921" s="568"/>
      <c r="BC921" s="468" t="s">
        <v>1538</v>
      </c>
      <c r="BD921" s="468" t="s">
        <v>2937</v>
      </c>
      <c r="BE921" s="468" t="s">
        <v>2937</v>
      </c>
      <c r="BF921" s="468" t="s">
        <v>2937</v>
      </c>
      <c r="BG921" s="468" t="s">
        <v>2938</v>
      </c>
      <c r="BH921" s="468" t="s">
        <v>2938</v>
      </c>
      <c r="BI921" s="468" t="s">
        <v>2937</v>
      </c>
      <c r="BK921" s="468" t="b">
        <v>1</v>
      </c>
      <c r="BL921" s="468" t="b">
        <v>1</v>
      </c>
      <c r="BM921" s="468" t="b">
        <v>1</v>
      </c>
      <c r="BN921" s="468" t="b">
        <v>1</v>
      </c>
      <c r="BO921" s="468" t="b">
        <v>1</v>
      </c>
      <c r="BP921" s="468" t="b">
        <v>1</v>
      </c>
      <c r="BQ921" s="468" t="b">
        <v>1</v>
      </c>
      <c r="BS921" s="466"/>
    </row>
    <row r="922" spans="1:71" s="480" customFormat="1" ht="12" customHeight="1" x14ac:dyDescent="0.2">
      <c r="A922" s="496">
        <v>21900143</v>
      </c>
      <c r="B922" s="497" t="s">
        <v>3811</v>
      </c>
      <c r="C922" s="544" t="s">
        <v>2457</v>
      </c>
      <c r="D922" s="467" t="s">
        <v>1541</v>
      </c>
      <c r="E922" s="705"/>
      <c r="F922" s="544"/>
      <c r="G922" s="467"/>
      <c r="H922" s="468" t="s">
        <v>2937</v>
      </c>
      <c r="I922" s="468" t="s">
        <v>2937</v>
      </c>
      <c r="J922" s="468" t="s">
        <v>2937</v>
      </c>
      <c r="K922" s="468" t="s">
        <v>1541</v>
      </c>
      <c r="L922" s="468" t="s">
        <v>2938</v>
      </c>
      <c r="M922" s="468" t="s">
        <v>2938</v>
      </c>
      <c r="N922" s="468" t="s">
        <v>2937</v>
      </c>
      <c r="O922" s="469"/>
      <c r="P922" s="379">
        <v>179044645</v>
      </c>
      <c r="Q922" s="379">
        <v>177965811.66999999</v>
      </c>
      <c r="R922" s="379">
        <v>176886978.34</v>
      </c>
      <c r="S922" s="379">
        <v>175808145.00999999</v>
      </c>
      <c r="T922" s="379">
        <v>174729311.68000001</v>
      </c>
      <c r="U922" s="379">
        <v>173650478.34999999</v>
      </c>
      <c r="V922" s="379">
        <v>172571645.02000001</v>
      </c>
      <c r="W922" s="379">
        <v>171492811.69</v>
      </c>
      <c r="X922" s="379">
        <v>170413978.36000001</v>
      </c>
      <c r="Y922" s="379">
        <v>173027604.75</v>
      </c>
      <c r="Z922" s="379">
        <v>171915584.5</v>
      </c>
      <c r="AA922" s="379">
        <v>170803564.25</v>
      </c>
      <c r="AB922" s="379">
        <v>225160346</v>
      </c>
      <c r="AC922" s="379"/>
      <c r="AD922" s="379"/>
      <c r="AE922" s="379">
        <v>175947367.42666665</v>
      </c>
      <c r="AF922" s="481"/>
      <c r="AG922" s="482"/>
      <c r="AH922" s="471"/>
      <c r="AI922" s="471"/>
      <c r="AJ922" s="471"/>
      <c r="AK922" s="472">
        <v>175947367.42666665</v>
      </c>
      <c r="AL922" s="471">
        <v>175947367.42666665</v>
      </c>
      <c r="AM922" s="473"/>
      <c r="AN922" s="471"/>
      <c r="AO922" s="474">
        <v>0</v>
      </c>
      <c r="AP922" s="475"/>
      <c r="AQ922" s="476">
        <v>225160346</v>
      </c>
      <c r="AR922" s="471"/>
      <c r="AS922" s="471"/>
      <c r="AT922" s="471"/>
      <c r="AU922" s="472">
        <v>225160346</v>
      </c>
      <c r="AV922" s="471">
        <v>225160346</v>
      </c>
      <c r="AW922" s="473"/>
      <c r="AX922" s="471"/>
      <c r="AY922" s="473">
        <v>0</v>
      </c>
      <c r="AZ922" s="478" t="s">
        <v>2929</v>
      </c>
      <c r="BA922" s="568"/>
      <c r="BC922" s="468" t="s">
        <v>2937</v>
      </c>
      <c r="BD922" s="468" t="s">
        <v>2937</v>
      </c>
      <c r="BE922" s="468" t="s">
        <v>2937</v>
      </c>
      <c r="BF922" s="468" t="s">
        <v>1541</v>
      </c>
      <c r="BG922" s="468" t="s">
        <v>2938</v>
      </c>
      <c r="BH922" s="468" t="s">
        <v>2938</v>
      </c>
      <c r="BI922" s="468" t="s">
        <v>2937</v>
      </c>
      <c r="BK922" s="468" t="b">
        <v>1</v>
      </c>
      <c r="BL922" s="468" t="b">
        <v>1</v>
      </c>
      <c r="BM922" s="468" t="b">
        <v>1</v>
      </c>
      <c r="BN922" s="468" t="b">
        <v>1</v>
      </c>
      <c r="BO922" s="468" t="b">
        <v>1</v>
      </c>
      <c r="BP922" s="468" t="b">
        <v>1</v>
      </c>
      <c r="BQ922" s="468" t="b">
        <v>1</v>
      </c>
      <c r="BS922" s="466"/>
    </row>
    <row r="923" spans="1:71" s="480" customFormat="1" ht="12" customHeight="1" x14ac:dyDescent="0.2">
      <c r="A923" s="496">
        <v>21900153</v>
      </c>
      <c r="B923" s="497" t="s">
        <v>3812</v>
      </c>
      <c r="C923" s="544" t="s">
        <v>2458</v>
      </c>
      <c r="D923" s="467" t="s">
        <v>1541</v>
      </c>
      <c r="E923" s="705"/>
      <c r="F923" s="544"/>
      <c r="G923" s="467"/>
      <c r="H923" s="468" t="s">
        <v>2937</v>
      </c>
      <c r="I923" s="468" t="s">
        <v>2937</v>
      </c>
      <c r="J923" s="468" t="s">
        <v>2937</v>
      </c>
      <c r="K923" s="468" t="s">
        <v>1541</v>
      </c>
      <c r="L923" s="468" t="s">
        <v>2938</v>
      </c>
      <c r="M923" s="468" t="s">
        <v>2938</v>
      </c>
      <c r="N923" s="468" t="s">
        <v>2937</v>
      </c>
      <c r="O923" s="469"/>
      <c r="P923" s="379">
        <v>-62665625.740000002</v>
      </c>
      <c r="Q923" s="379">
        <v>-62665625.740000002</v>
      </c>
      <c r="R923" s="379">
        <v>-62665625.740000002</v>
      </c>
      <c r="S923" s="379">
        <v>-36919710.439999998</v>
      </c>
      <c r="T923" s="379">
        <v>-36693155.439999998</v>
      </c>
      <c r="U923" s="379">
        <v>-36466600.439999998</v>
      </c>
      <c r="V923" s="379">
        <v>-36240045.439999998</v>
      </c>
      <c r="W923" s="379">
        <v>-36013490.439999998</v>
      </c>
      <c r="X923" s="379">
        <v>-35786935.450000003</v>
      </c>
      <c r="Y923" s="379">
        <v>-36335796.990000002</v>
      </c>
      <c r="Z923" s="379">
        <v>-36102272.729999997</v>
      </c>
      <c r="AA923" s="379">
        <v>-35868748.479999997</v>
      </c>
      <c r="AB923" s="379">
        <v>-47283672.649999999</v>
      </c>
      <c r="AC923" s="379"/>
      <c r="AD923" s="379"/>
      <c r="AE923" s="379">
        <v>-42227721.377083339</v>
      </c>
      <c r="AF923" s="481"/>
      <c r="AG923" s="482"/>
      <c r="AH923" s="471"/>
      <c r="AI923" s="471"/>
      <c r="AJ923" s="471"/>
      <c r="AK923" s="472">
        <v>-42227721.377083339</v>
      </c>
      <c r="AL923" s="471">
        <v>-42227721.377083339</v>
      </c>
      <c r="AM923" s="473"/>
      <c r="AN923" s="471"/>
      <c r="AO923" s="474">
        <v>0</v>
      </c>
      <c r="AP923" s="475"/>
      <c r="AQ923" s="476">
        <v>-47283672.649999999</v>
      </c>
      <c r="AR923" s="471"/>
      <c r="AS923" s="471"/>
      <c r="AT923" s="471"/>
      <c r="AU923" s="472">
        <v>-47283672.649999999</v>
      </c>
      <c r="AV923" s="471">
        <v>-47283672.649999999</v>
      </c>
      <c r="AW923" s="473"/>
      <c r="AX923" s="471"/>
      <c r="AY923" s="473">
        <v>0</v>
      </c>
      <c r="AZ923" s="478" t="s">
        <v>2929</v>
      </c>
      <c r="BA923" s="568"/>
      <c r="BC923" s="468" t="s">
        <v>2937</v>
      </c>
      <c r="BD923" s="468" t="s">
        <v>2937</v>
      </c>
      <c r="BE923" s="468" t="s">
        <v>2937</v>
      </c>
      <c r="BF923" s="468" t="s">
        <v>1541</v>
      </c>
      <c r="BG923" s="468" t="s">
        <v>2938</v>
      </c>
      <c r="BH923" s="468" t="s">
        <v>2938</v>
      </c>
      <c r="BI923" s="468" t="s">
        <v>2937</v>
      </c>
      <c r="BK923" s="468" t="b">
        <v>1</v>
      </c>
      <c r="BL923" s="468" t="b">
        <v>1</v>
      </c>
      <c r="BM923" s="468" t="b">
        <v>1</v>
      </c>
      <c r="BN923" s="468" t="b">
        <v>1</v>
      </c>
      <c r="BO923" s="468" t="b">
        <v>1</v>
      </c>
      <c r="BP923" s="468" t="b">
        <v>1</v>
      </c>
      <c r="BQ923" s="468" t="b">
        <v>1</v>
      </c>
      <c r="BS923" s="466"/>
    </row>
    <row r="924" spans="1:71" s="480" customFormat="1" ht="12" customHeight="1" x14ac:dyDescent="0.2">
      <c r="A924" s="496">
        <v>21900163</v>
      </c>
      <c r="B924" s="497" t="s">
        <v>3813</v>
      </c>
      <c r="C924" s="544" t="s">
        <v>2459</v>
      </c>
      <c r="D924" s="467" t="s">
        <v>1541</v>
      </c>
      <c r="E924" s="705"/>
      <c r="F924" s="544"/>
      <c r="G924" s="467"/>
      <c r="H924" s="468" t="s">
        <v>2937</v>
      </c>
      <c r="I924" s="468" t="s">
        <v>2937</v>
      </c>
      <c r="J924" s="468" t="s">
        <v>2937</v>
      </c>
      <c r="K924" s="468" t="s">
        <v>1541</v>
      </c>
      <c r="L924" s="468" t="s">
        <v>2938</v>
      </c>
      <c r="M924" s="468" t="s">
        <v>2938</v>
      </c>
      <c r="N924" s="468" t="s">
        <v>2937</v>
      </c>
      <c r="O924" s="500"/>
      <c r="P924" s="379">
        <v>12570522</v>
      </c>
      <c r="Q924" s="379">
        <v>12406007.83</v>
      </c>
      <c r="R924" s="379">
        <v>12241493.66</v>
      </c>
      <c r="S924" s="379">
        <v>12076979.49</v>
      </c>
      <c r="T924" s="379">
        <v>11912465.32</v>
      </c>
      <c r="U924" s="379">
        <v>11747951.15</v>
      </c>
      <c r="V924" s="379">
        <v>11583436.98</v>
      </c>
      <c r="W924" s="379">
        <v>11418922.810000001</v>
      </c>
      <c r="X924" s="379">
        <v>11254408.640000001</v>
      </c>
      <c r="Y924" s="379">
        <v>11089894.470000001</v>
      </c>
      <c r="Z924" s="379">
        <v>10925380.300000001</v>
      </c>
      <c r="AA924" s="379">
        <v>10760866.130000001</v>
      </c>
      <c r="AB924" s="379">
        <v>12359870</v>
      </c>
      <c r="AC924" s="379"/>
      <c r="AD924" s="379"/>
      <c r="AE924" s="379">
        <v>11656916.898333333</v>
      </c>
      <c r="AF924" s="481"/>
      <c r="AG924" s="482"/>
      <c r="AH924" s="471"/>
      <c r="AI924" s="471"/>
      <c r="AJ924" s="471"/>
      <c r="AK924" s="472">
        <v>11656916.898333333</v>
      </c>
      <c r="AL924" s="471">
        <v>11656916.898333333</v>
      </c>
      <c r="AM924" s="473"/>
      <c r="AN924" s="471"/>
      <c r="AO924" s="474">
        <v>0</v>
      </c>
      <c r="AP924" s="471"/>
      <c r="AQ924" s="476">
        <v>12359870</v>
      </c>
      <c r="AR924" s="471"/>
      <c r="AS924" s="471"/>
      <c r="AT924" s="471"/>
      <c r="AU924" s="472">
        <v>12359870</v>
      </c>
      <c r="AV924" s="471">
        <v>12359870</v>
      </c>
      <c r="AW924" s="473"/>
      <c r="AX924" s="471"/>
      <c r="AY924" s="473">
        <v>0</v>
      </c>
      <c r="AZ924" s="478" t="s">
        <v>2925</v>
      </c>
      <c r="BA924" s="568"/>
      <c r="BC924" s="468" t="s">
        <v>2937</v>
      </c>
      <c r="BD924" s="468" t="s">
        <v>2937</v>
      </c>
      <c r="BE924" s="468" t="s">
        <v>2937</v>
      </c>
      <c r="BF924" s="468" t="s">
        <v>1541</v>
      </c>
      <c r="BG924" s="468" t="s">
        <v>2938</v>
      </c>
      <c r="BH924" s="468" t="s">
        <v>2938</v>
      </c>
      <c r="BI924" s="468" t="s">
        <v>2937</v>
      </c>
      <c r="BK924" s="468" t="b">
        <v>1</v>
      </c>
      <c r="BL924" s="468" t="b">
        <v>1</v>
      </c>
      <c r="BM924" s="468" t="b">
        <v>1</v>
      </c>
      <c r="BN924" s="468" t="b">
        <v>1</v>
      </c>
      <c r="BO924" s="468" t="b">
        <v>1</v>
      </c>
      <c r="BP924" s="468" t="b">
        <v>1</v>
      </c>
      <c r="BQ924" s="468" t="b">
        <v>1</v>
      </c>
      <c r="BS924" s="466"/>
    </row>
    <row r="925" spans="1:71" s="480" customFormat="1" ht="12" customHeight="1" x14ac:dyDescent="0.2">
      <c r="A925" s="496">
        <v>21900173</v>
      </c>
      <c r="B925" s="497" t="s">
        <v>3814</v>
      </c>
      <c r="C925" s="544" t="s">
        <v>2460</v>
      </c>
      <c r="D925" s="467" t="s">
        <v>1541</v>
      </c>
      <c r="E925" s="705"/>
      <c r="F925" s="544"/>
      <c r="G925" s="467"/>
      <c r="H925" s="468" t="s">
        <v>2937</v>
      </c>
      <c r="I925" s="468" t="s">
        <v>2937</v>
      </c>
      <c r="J925" s="468" t="s">
        <v>2937</v>
      </c>
      <c r="K925" s="468" t="s">
        <v>1541</v>
      </c>
      <c r="L925" s="468" t="s">
        <v>2938</v>
      </c>
      <c r="M925" s="468" t="s">
        <v>2938</v>
      </c>
      <c r="N925" s="468" t="s">
        <v>2937</v>
      </c>
      <c r="O925" s="500"/>
      <c r="P925" s="379">
        <v>-4399682.66</v>
      </c>
      <c r="Q925" s="379">
        <v>-4399682.66</v>
      </c>
      <c r="R925" s="379">
        <v>-4399682.66</v>
      </c>
      <c r="S925" s="379">
        <v>-2536165.65</v>
      </c>
      <c r="T925" s="379">
        <v>-2501617.6800000002</v>
      </c>
      <c r="U925" s="379">
        <v>-2467069.7000000002</v>
      </c>
      <c r="V925" s="379">
        <v>-2432521.73</v>
      </c>
      <c r="W925" s="379">
        <v>-2397973.75</v>
      </c>
      <c r="X925" s="379">
        <v>-2363425.77</v>
      </c>
      <c r="Y925" s="379">
        <v>-2328877.7999999998</v>
      </c>
      <c r="Z925" s="379">
        <v>-2294329.8199999998</v>
      </c>
      <c r="AA925" s="379">
        <v>-2259781.85</v>
      </c>
      <c r="AB925" s="379">
        <v>-2595572.37</v>
      </c>
      <c r="AC925" s="379"/>
      <c r="AD925" s="379"/>
      <c r="AE925" s="379">
        <v>-2823229.7154166666</v>
      </c>
      <c r="AF925" s="481"/>
      <c r="AG925" s="482"/>
      <c r="AH925" s="471"/>
      <c r="AI925" s="471"/>
      <c r="AJ925" s="471"/>
      <c r="AK925" s="472">
        <v>-2823229.7154166666</v>
      </c>
      <c r="AL925" s="471">
        <v>-2823229.7154166666</v>
      </c>
      <c r="AM925" s="473"/>
      <c r="AN925" s="471"/>
      <c r="AO925" s="474">
        <v>0</v>
      </c>
      <c r="AP925" s="471"/>
      <c r="AQ925" s="476">
        <v>-2595572.37</v>
      </c>
      <c r="AR925" s="471"/>
      <c r="AS925" s="471"/>
      <c r="AT925" s="471"/>
      <c r="AU925" s="472">
        <v>-2595572.37</v>
      </c>
      <c r="AV925" s="471">
        <v>-2595572.37</v>
      </c>
      <c r="AW925" s="473"/>
      <c r="AX925" s="471"/>
      <c r="AY925" s="473">
        <v>0</v>
      </c>
      <c r="AZ925" s="478" t="s">
        <v>2925</v>
      </c>
      <c r="BA925" s="568"/>
      <c r="BC925" s="468" t="s">
        <v>2937</v>
      </c>
      <c r="BD925" s="468" t="s">
        <v>2937</v>
      </c>
      <c r="BE925" s="468" t="s">
        <v>2937</v>
      </c>
      <c r="BF925" s="468" t="s">
        <v>1541</v>
      </c>
      <c r="BG925" s="468" t="s">
        <v>2938</v>
      </c>
      <c r="BH925" s="468" t="s">
        <v>2938</v>
      </c>
      <c r="BI925" s="468" t="s">
        <v>2937</v>
      </c>
      <c r="BK925" s="468" t="b">
        <v>1</v>
      </c>
      <c r="BL925" s="468" t="b">
        <v>1</v>
      </c>
      <c r="BM925" s="468" t="b">
        <v>1</v>
      </c>
      <c r="BN925" s="468" t="b">
        <v>1</v>
      </c>
      <c r="BO925" s="468" t="b">
        <v>1</v>
      </c>
      <c r="BP925" s="468" t="b">
        <v>1</v>
      </c>
      <c r="BQ925" s="468" t="b">
        <v>1</v>
      </c>
      <c r="BS925" s="466"/>
    </row>
    <row r="926" spans="1:71" s="480" customFormat="1" ht="12" customHeight="1" x14ac:dyDescent="0.2">
      <c r="A926" s="496">
        <v>21900183</v>
      </c>
      <c r="B926" s="497" t="s">
        <v>3815</v>
      </c>
      <c r="C926" s="544" t="s">
        <v>2461</v>
      </c>
      <c r="D926" s="467" t="s">
        <v>1541</v>
      </c>
      <c r="E926" s="705"/>
      <c r="F926" s="544"/>
      <c r="G926" s="467"/>
      <c r="H926" s="468" t="s">
        <v>2937</v>
      </c>
      <c r="I926" s="468" t="s">
        <v>2937</v>
      </c>
      <c r="J926" s="468" t="s">
        <v>2937</v>
      </c>
      <c r="K926" s="468" t="s">
        <v>1541</v>
      </c>
      <c r="L926" s="468" t="s">
        <v>2938</v>
      </c>
      <c r="M926" s="468" t="s">
        <v>2938</v>
      </c>
      <c r="N926" s="468" t="s">
        <v>2937</v>
      </c>
      <c r="O926" s="469"/>
      <c r="P926" s="379">
        <v>-4130000</v>
      </c>
      <c r="Q926" s="379">
        <v>-4094416.67</v>
      </c>
      <c r="R926" s="379">
        <v>-4058833.32</v>
      </c>
      <c r="S926" s="379">
        <v>-4023249.98</v>
      </c>
      <c r="T926" s="379">
        <v>-3987666.64</v>
      </c>
      <c r="U926" s="379">
        <v>-3952083.3</v>
      </c>
      <c r="V926" s="379">
        <v>-3916499.96</v>
      </c>
      <c r="W926" s="379">
        <v>-3880916.62</v>
      </c>
      <c r="X926" s="379">
        <v>-3845333.28</v>
      </c>
      <c r="Y926" s="379">
        <v>-3735250</v>
      </c>
      <c r="Z926" s="379">
        <v>-3700500</v>
      </c>
      <c r="AA926" s="379">
        <v>-3665750</v>
      </c>
      <c r="AB926" s="379">
        <v>-3158000</v>
      </c>
      <c r="AC926" s="379"/>
      <c r="AD926" s="379"/>
      <c r="AE926" s="379">
        <v>-3875374.9808333335</v>
      </c>
      <c r="AF926" s="481"/>
      <c r="AG926" s="482"/>
      <c r="AH926" s="471"/>
      <c r="AI926" s="471"/>
      <c r="AJ926" s="471"/>
      <c r="AK926" s="472">
        <v>-3875374.9808333335</v>
      </c>
      <c r="AL926" s="471">
        <v>-3875374.9808333335</v>
      </c>
      <c r="AM926" s="473"/>
      <c r="AN926" s="471"/>
      <c r="AO926" s="474">
        <v>0</v>
      </c>
      <c r="AP926" s="475"/>
      <c r="AQ926" s="476">
        <v>-3158000</v>
      </c>
      <c r="AR926" s="471"/>
      <c r="AS926" s="471"/>
      <c r="AT926" s="471"/>
      <c r="AU926" s="472">
        <v>-3158000</v>
      </c>
      <c r="AV926" s="471">
        <v>-3158000</v>
      </c>
      <c r="AW926" s="473"/>
      <c r="AX926" s="471"/>
      <c r="AY926" s="473">
        <v>0</v>
      </c>
      <c r="AZ926" s="478" t="s">
        <v>2925</v>
      </c>
      <c r="BA926" s="568"/>
      <c r="BC926" s="468" t="s">
        <v>2937</v>
      </c>
      <c r="BD926" s="468" t="s">
        <v>2937</v>
      </c>
      <c r="BE926" s="468" t="s">
        <v>2937</v>
      </c>
      <c r="BF926" s="468" t="s">
        <v>1541</v>
      </c>
      <c r="BG926" s="468" t="s">
        <v>2938</v>
      </c>
      <c r="BH926" s="468" t="s">
        <v>2938</v>
      </c>
      <c r="BI926" s="468" t="s">
        <v>2937</v>
      </c>
      <c r="BK926" s="468" t="b">
        <v>1</v>
      </c>
      <c r="BL926" s="468" t="b">
        <v>1</v>
      </c>
      <c r="BM926" s="468" t="b">
        <v>1</v>
      </c>
      <c r="BN926" s="468" t="b">
        <v>1</v>
      </c>
      <c r="BO926" s="468" t="b">
        <v>1</v>
      </c>
      <c r="BP926" s="468" t="b">
        <v>1</v>
      </c>
      <c r="BQ926" s="468" t="b">
        <v>1</v>
      </c>
      <c r="BS926" s="466"/>
    </row>
    <row r="927" spans="1:71" s="480" customFormat="1" ht="12" customHeight="1" x14ac:dyDescent="0.2">
      <c r="A927" s="496">
        <v>21900193</v>
      </c>
      <c r="B927" s="497" t="s">
        <v>3816</v>
      </c>
      <c r="C927" s="544" t="s">
        <v>2462</v>
      </c>
      <c r="D927" s="467" t="s">
        <v>1541</v>
      </c>
      <c r="E927" s="705"/>
      <c r="F927" s="544"/>
      <c r="G927" s="467"/>
      <c r="H927" s="468" t="s">
        <v>2937</v>
      </c>
      <c r="I927" s="468" t="s">
        <v>2937</v>
      </c>
      <c r="J927" s="468" t="s">
        <v>2937</v>
      </c>
      <c r="K927" s="468" t="s">
        <v>1541</v>
      </c>
      <c r="L927" s="468" t="s">
        <v>2938</v>
      </c>
      <c r="M927" s="468" t="s">
        <v>2938</v>
      </c>
      <c r="N927" s="468" t="s">
        <v>2937</v>
      </c>
      <c r="O927" s="469"/>
      <c r="P927" s="379">
        <v>1445499.47</v>
      </c>
      <c r="Q927" s="379">
        <v>1445499.47</v>
      </c>
      <c r="R927" s="379">
        <v>1445499.47</v>
      </c>
      <c r="S927" s="379">
        <v>844881.97</v>
      </c>
      <c r="T927" s="379">
        <v>837409.46</v>
      </c>
      <c r="U927" s="379">
        <v>829936.96</v>
      </c>
      <c r="V927" s="379">
        <v>822464.46</v>
      </c>
      <c r="W927" s="379">
        <v>814991.96</v>
      </c>
      <c r="X927" s="379">
        <v>807519.46</v>
      </c>
      <c r="Y927" s="379">
        <v>784401.97</v>
      </c>
      <c r="Z927" s="379">
        <v>777104.47</v>
      </c>
      <c r="AA927" s="379">
        <v>769806.97</v>
      </c>
      <c r="AB927" s="379">
        <v>663179.47</v>
      </c>
      <c r="AC927" s="379"/>
      <c r="AD927" s="379"/>
      <c r="AE927" s="379">
        <v>936154.67416666681</v>
      </c>
      <c r="AF927" s="481"/>
      <c r="AG927" s="482"/>
      <c r="AH927" s="471"/>
      <c r="AI927" s="471"/>
      <c r="AJ927" s="471"/>
      <c r="AK927" s="472">
        <v>936154.67416666681</v>
      </c>
      <c r="AL927" s="471">
        <v>936154.67416666681</v>
      </c>
      <c r="AM927" s="473"/>
      <c r="AN927" s="471"/>
      <c r="AO927" s="474">
        <v>0</v>
      </c>
      <c r="AP927" s="475"/>
      <c r="AQ927" s="476">
        <v>663179.47</v>
      </c>
      <c r="AR927" s="471"/>
      <c r="AS927" s="471"/>
      <c r="AT927" s="471"/>
      <c r="AU927" s="472">
        <v>663179.47</v>
      </c>
      <c r="AV927" s="471">
        <v>663179.47</v>
      </c>
      <c r="AW927" s="473"/>
      <c r="AX927" s="471"/>
      <c r="AY927" s="473">
        <v>0</v>
      </c>
      <c r="AZ927" s="478" t="s">
        <v>2925</v>
      </c>
      <c r="BA927" s="568"/>
      <c r="BC927" s="468" t="s">
        <v>2937</v>
      </c>
      <c r="BD927" s="468" t="s">
        <v>2937</v>
      </c>
      <c r="BE927" s="468" t="s">
        <v>2937</v>
      </c>
      <c r="BF927" s="468" t="s">
        <v>1541</v>
      </c>
      <c r="BG927" s="468" t="s">
        <v>2938</v>
      </c>
      <c r="BH927" s="468" t="s">
        <v>2938</v>
      </c>
      <c r="BI927" s="468" t="s">
        <v>2937</v>
      </c>
      <c r="BK927" s="468" t="b">
        <v>1</v>
      </c>
      <c r="BL927" s="468" t="b">
        <v>1</v>
      </c>
      <c r="BM927" s="468" t="b">
        <v>1</v>
      </c>
      <c r="BN927" s="468" t="b">
        <v>1</v>
      </c>
      <c r="BO927" s="468" t="b">
        <v>1</v>
      </c>
      <c r="BP927" s="468" t="b">
        <v>1</v>
      </c>
      <c r="BQ927" s="468" t="b">
        <v>1</v>
      </c>
      <c r="BS927" s="466"/>
    </row>
    <row r="928" spans="1:71" s="480" customFormat="1" ht="12" customHeight="1" x14ac:dyDescent="0.2">
      <c r="A928" s="383">
        <v>21900223</v>
      </c>
      <c r="B928" s="384" t="s">
        <v>3817</v>
      </c>
      <c r="C928" s="466" t="s">
        <v>2463</v>
      </c>
      <c r="D928" s="467" t="s">
        <v>1538</v>
      </c>
      <c r="E928" s="705"/>
      <c r="F928" s="466"/>
      <c r="G928" s="467"/>
      <c r="H928" s="468" t="s">
        <v>1538</v>
      </c>
      <c r="I928" s="468" t="s">
        <v>2937</v>
      </c>
      <c r="J928" s="468" t="s">
        <v>2937</v>
      </c>
      <c r="K928" s="468" t="s">
        <v>2937</v>
      </c>
      <c r="L928" s="468" t="s">
        <v>2938</v>
      </c>
      <c r="M928" s="468" t="s">
        <v>2938</v>
      </c>
      <c r="N928" s="468" t="s">
        <v>2937</v>
      </c>
      <c r="O928" s="469"/>
      <c r="P928" s="379">
        <v>-139985.9</v>
      </c>
      <c r="Q928" s="379">
        <v>-139612.73000000001</v>
      </c>
      <c r="R928" s="379">
        <v>-139239.56</v>
      </c>
      <c r="S928" s="379">
        <v>-82872.03</v>
      </c>
      <c r="T928" s="379">
        <v>-82498.86</v>
      </c>
      <c r="U928" s="379">
        <v>-82125.69</v>
      </c>
      <c r="V928" s="379">
        <v>-81752.52</v>
      </c>
      <c r="W928" s="379">
        <v>-81379.350000000006</v>
      </c>
      <c r="X928" s="379">
        <v>-81006.179999999993</v>
      </c>
      <c r="Y928" s="379">
        <v>-80633.009999999995</v>
      </c>
      <c r="Z928" s="379">
        <v>-80259.839999999997</v>
      </c>
      <c r="AA928" s="379">
        <v>-79886.67</v>
      </c>
      <c r="AB928" s="379">
        <v>-79513.5</v>
      </c>
      <c r="AC928" s="379"/>
      <c r="AD928" s="379"/>
      <c r="AE928" s="379">
        <v>-93418.011666666673</v>
      </c>
      <c r="AF928" s="481"/>
      <c r="AG928" s="482"/>
      <c r="AH928" s="471">
        <v>-93418.011666666673</v>
      </c>
      <c r="AI928" s="471"/>
      <c r="AJ928" s="471"/>
      <c r="AK928" s="472"/>
      <c r="AL928" s="471">
        <v>0</v>
      </c>
      <c r="AM928" s="473"/>
      <c r="AN928" s="471"/>
      <c r="AO928" s="474">
        <v>0</v>
      </c>
      <c r="AP928" s="475"/>
      <c r="AQ928" s="476">
        <v>-79513.5</v>
      </c>
      <c r="AR928" s="471">
        <v>-79513.5</v>
      </c>
      <c r="AS928" s="471"/>
      <c r="AT928" s="471"/>
      <c r="AU928" s="472"/>
      <c r="AV928" s="471">
        <v>0</v>
      </c>
      <c r="AW928" s="473"/>
      <c r="AX928" s="471"/>
      <c r="AY928" s="473">
        <v>0</v>
      </c>
      <c r="AZ928" s="478"/>
      <c r="BA928" s="568"/>
      <c r="BC928" s="468" t="s">
        <v>1538</v>
      </c>
      <c r="BD928" s="468" t="s">
        <v>2937</v>
      </c>
      <c r="BE928" s="468" t="s">
        <v>2937</v>
      </c>
      <c r="BF928" s="468" t="s">
        <v>2937</v>
      </c>
      <c r="BG928" s="468" t="s">
        <v>2938</v>
      </c>
      <c r="BH928" s="468" t="s">
        <v>2938</v>
      </c>
      <c r="BI928" s="468" t="s">
        <v>2937</v>
      </c>
      <c r="BK928" s="468" t="b">
        <v>1</v>
      </c>
      <c r="BL928" s="468" t="b">
        <v>1</v>
      </c>
      <c r="BM928" s="468" t="b">
        <v>1</v>
      </c>
      <c r="BN928" s="468" t="b">
        <v>1</v>
      </c>
      <c r="BO928" s="468" t="b">
        <v>1</v>
      </c>
      <c r="BP928" s="468" t="b">
        <v>1</v>
      </c>
      <c r="BQ928" s="468" t="b">
        <v>1</v>
      </c>
      <c r="BS928" s="466"/>
    </row>
    <row r="929" spans="1:71" s="480" customFormat="1" ht="12" customHeight="1" x14ac:dyDescent="0.2">
      <c r="A929" s="383">
        <v>21900233</v>
      </c>
      <c r="B929" s="384" t="s">
        <v>3818</v>
      </c>
      <c r="C929" s="466" t="s">
        <v>2464</v>
      </c>
      <c r="D929" s="467" t="s">
        <v>1538</v>
      </c>
      <c r="E929" s="705"/>
      <c r="F929" s="466"/>
      <c r="G929" s="467"/>
      <c r="H929" s="468" t="s">
        <v>1538</v>
      </c>
      <c r="I929" s="468" t="s">
        <v>2937</v>
      </c>
      <c r="J929" s="468" t="s">
        <v>2937</v>
      </c>
      <c r="K929" s="468" t="s">
        <v>2937</v>
      </c>
      <c r="L929" s="468" t="s">
        <v>2938</v>
      </c>
      <c r="M929" s="468" t="s">
        <v>2938</v>
      </c>
      <c r="N929" s="468" t="s">
        <v>2937</v>
      </c>
      <c r="O929" s="469"/>
      <c r="P929" s="379">
        <v>4601698.8899999997</v>
      </c>
      <c r="Q929" s="379">
        <v>4589261.8499999996</v>
      </c>
      <c r="R929" s="379">
        <v>4576824.8099999996</v>
      </c>
      <c r="S929" s="379">
        <v>2723708.22</v>
      </c>
      <c r="T929" s="379">
        <v>2711271.18</v>
      </c>
      <c r="U929" s="379">
        <v>2698834.14</v>
      </c>
      <c r="V929" s="379">
        <v>2686397.1</v>
      </c>
      <c r="W929" s="379">
        <v>2673960.06</v>
      </c>
      <c r="X929" s="379">
        <v>2661523.02</v>
      </c>
      <c r="Y929" s="379">
        <v>2649085.98</v>
      </c>
      <c r="Z929" s="379">
        <v>2636648.94</v>
      </c>
      <c r="AA929" s="379">
        <v>2624211.9</v>
      </c>
      <c r="AB929" s="379">
        <v>2611774.86</v>
      </c>
      <c r="AC929" s="379"/>
      <c r="AD929" s="379"/>
      <c r="AE929" s="379">
        <v>3069872.0062500001</v>
      </c>
      <c r="AF929" s="481"/>
      <c r="AG929" s="482"/>
      <c r="AH929" s="471">
        <v>3069872.0062500001</v>
      </c>
      <c r="AI929" s="471"/>
      <c r="AJ929" s="471"/>
      <c r="AK929" s="472"/>
      <c r="AL929" s="471">
        <v>0</v>
      </c>
      <c r="AM929" s="473"/>
      <c r="AN929" s="471"/>
      <c r="AO929" s="474">
        <v>0</v>
      </c>
      <c r="AP929" s="475"/>
      <c r="AQ929" s="476">
        <v>2611774.86</v>
      </c>
      <c r="AR929" s="471">
        <v>2611774.86</v>
      </c>
      <c r="AS929" s="471"/>
      <c r="AT929" s="471"/>
      <c r="AU929" s="472"/>
      <c r="AV929" s="471">
        <v>0</v>
      </c>
      <c r="AW929" s="473"/>
      <c r="AX929" s="471"/>
      <c r="AY929" s="473">
        <v>0</v>
      </c>
      <c r="AZ929" s="478"/>
      <c r="BA929" s="568"/>
      <c r="BC929" s="468" t="s">
        <v>1538</v>
      </c>
      <c r="BD929" s="468" t="s">
        <v>2937</v>
      </c>
      <c r="BE929" s="468" t="s">
        <v>2937</v>
      </c>
      <c r="BF929" s="468" t="s">
        <v>2937</v>
      </c>
      <c r="BG929" s="468" t="s">
        <v>2938</v>
      </c>
      <c r="BH929" s="468" t="s">
        <v>2938</v>
      </c>
      <c r="BI929" s="468" t="s">
        <v>2937</v>
      </c>
      <c r="BK929" s="468" t="b">
        <v>1</v>
      </c>
      <c r="BL929" s="468" t="b">
        <v>1</v>
      </c>
      <c r="BM929" s="468" t="b">
        <v>1</v>
      </c>
      <c r="BN929" s="468" t="b">
        <v>1</v>
      </c>
      <c r="BO929" s="468" t="b">
        <v>1</v>
      </c>
      <c r="BP929" s="468" t="b">
        <v>1</v>
      </c>
      <c r="BQ929" s="468" t="b">
        <v>1</v>
      </c>
      <c r="BS929" s="466"/>
    </row>
    <row r="930" spans="1:71" s="480" customFormat="1" ht="12" customHeight="1" x14ac:dyDescent="0.2">
      <c r="A930" s="383">
        <v>21900243</v>
      </c>
      <c r="B930" s="384" t="s">
        <v>3819</v>
      </c>
      <c r="C930" s="466" t="s">
        <v>2465</v>
      </c>
      <c r="D930" s="467" t="s">
        <v>1538</v>
      </c>
      <c r="E930" s="705"/>
      <c r="F930" s="466"/>
      <c r="G930" s="467"/>
      <c r="H930" s="468" t="s">
        <v>1538</v>
      </c>
      <c r="I930" s="468" t="s">
        <v>2937</v>
      </c>
      <c r="J930" s="468" t="s">
        <v>2937</v>
      </c>
      <c r="K930" s="468" t="s">
        <v>2937</v>
      </c>
      <c r="L930" s="468" t="s">
        <v>2938</v>
      </c>
      <c r="M930" s="468" t="s">
        <v>2938</v>
      </c>
      <c r="N930" s="468" t="s">
        <v>2937</v>
      </c>
      <c r="O930" s="469"/>
      <c r="P930" s="379">
        <v>-7174855.9400000004</v>
      </c>
      <c r="Q930" s="379">
        <v>-7154258.2999999998</v>
      </c>
      <c r="R930" s="379">
        <v>-7133660.6600000001</v>
      </c>
      <c r="S930" s="379">
        <v>-4243120.66</v>
      </c>
      <c r="T930" s="379">
        <v>-4222523.0199999996</v>
      </c>
      <c r="U930" s="379">
        <v>-4201925.38</v>
      </c>
      <c r="V930" s="379">
        <v>-4181327.74</v>
      </c>
      <c r="W930" s="379">
        <v>-4160730.1</v>
      </c>
      <c r="X930" s="379">
        <v>-4140132.46</v>
      </c>
      <c r="Y930" s="379">
        <v>-4119534.82</v>
      </c>
      <c r="Z930" s="379">
        <v>-4098937.18</v>
      </c>
      <c r="AA930" s="379">
        <v>-4078339.54</v>
      </c>
      <c r="AB930" s="379">
        <v>-4057741.9</v>
      </c>
      <c r="AC930" s="379"/>
      <c r="AD930" s="379"/>
      <c r="AE930" s="379">
        <v>-4779232.3983333334</v>
      </c>
      <c r="AF930" s="481"/>
      <c r="AG930" s="482"/>
      <c r="AH930" s="471">
        <v>-4779232.3983333334</v>
      </c>
      <c r="AI930" s="471"/>
      <c r="AJ930" s="471"/>
      <c r="AK930" s="472"/>
      <c r="AL930" s="471">
        <v>0</v>
      </c>
      <c r="AM930" s="473"/>
      <c r="AN930" s="471"/>
      <c r="AO930" s="474">
        <v>0</v>
      </c>
      <c r="AP930" s="475"/>
      <c r="AQ930" s="476">
        <v>-4057741.9</v>
      </c>
      <c r="AR930" s="471">
        <v>-4057741.9</v>
      </c>
      <c r="AS930" s="471"/>
      <c r="AT930" s="471"/>
      <c r="AU930" s="472"/>
      <c r="AV930" s="471">
        <v>0</v>
      </c>
      <c r="AW930" s="473"/>
      <c r="AX930" s="471"/>
      <c r="AY930" s="473">
        <v>0</v>
      </c>
      <c r="AZ930" s="478"/>
      <c r="BA930" s="568"/>
      <c r="BC930" s="468" t="s">
        <v>1538</v>
      </c>
      <c r="BD930" s="468" t="s">
        <v>2937</v>
      </c>
      <c r="BE930" s="468" t="s">
        <v>2937</v>
      </c>
      <c r="BF930" s="468" t="s">
        <v>2937</v>
      </c>
      <c r="BG930" s="468" t="s">
        <v>2938</v>
      </c>
      <c r="BH930" s="468" t="s">
        <v>2938</v>
      </c>
      <c r="BI930" s="468" t="s">
        <v>2937</v>
      </c>
      <c r="BK930" s="468" t="b">
        <v>1</v>
      </c>
      <c r="BL930" s="468" t="b">
        <v>1</v>
      </c>
      <c r="BM930" s="468" t="b">
        <v>1</v>
      </c>
      <c r="BN930" s="468" t="b">
        <v>1</v>
      </c>
      <c r="BO930" s="468" t="b">
        <v>1</v>
      </c>
      <c r="BP930" s="468" t="b">
        <v>1</v>
      </c>
      <c r="BQ930" s="468" t="b">
        <v>1</v>
      </c>
      <c r="BS930" s="466"/>
    </row>
    <row r="931" spans="1:71" s="480" customFormat="1" ht="12" customHeight="1" x14ac:dyDescent="0.2">
      <c r="A931" s="496">
        <v>22100393</v>
      </c>
      <c r="B931" s="497" t="s">
        <v>3820</v>
      </c>
      <c r="C931" s="466" t="s">
        <v>2466</v>
      </c>
      <c r="D931" s="467" t="s">
        <v>1538</v>
      </c>
      <c r="E931" s="705"/>
      <c r="F931" s="466"/>
      <c r="G931" s="467"/>
      <c r="H931" s="468" t="s">
        <v>1538</v>
      </c>
      <c r="I931" s="468" t="s">
        <v>2937</v>
      </c>
      <c r="J931" s="468" t="s">
        <v>2937</v>
      </c>
      <c r="K931" s="468" t="s">
        <v>2937</v>
      </c>
      <c r="L931" s="468" t="s">
        <v>2938</v>
      </c>
      <c r="M931" s="468" t="s">
        <v>2938</v>
      </c>
      <c r="N931" s="468" t="s">
        <v>2937</v>
      </c>
      <c r="O931" s="469"/>
      <c r="P931" s="379">
        <v>-15000000</v>
      </c>
      <c r="Q931" s="379">
        <v>-15000000</v>
      </c>
      <c r="R931" s="379">
        <v>-15000000</v>
      </c>
      <c r="S931" s="379">
        <v>-15000000</v>
      </c>
      <c r="T931" s="379">
        <v>-15000000</v>
      </c>
      <c r="U931" s="379">
        <v>-15000000</v>
      </c>
      <c r="V931" s="379">
        <v>-15000000</v>
      </c>
      <c r="W931" s="379">
        <v>-15000000</v>
      </c>
      <c r="X931" s="379">
        <v>-15000000</v>
      </c>
      <c r="Y931" s="379">
        <v>-15000000</v>
      </c>
      <c r="Z931" s="379">
        <v>-15000000</v>
      </c>
      <c r="AA931" s="379">
        <v>-15000000</v>
      </c>
      <c r="AB931" s="379">
        <v>-15000000</v>
      </c>
      <c r="AC931" s="379"/>
      <c r="AD931" s="379"/>
      <c r="AE931" s="379">
        <v>-15000000</v>
      </c>
      <c r="AF931" s="481"/>
      <c r="AG931" s="482"/>
      <c r="AH931" s="471">
        <v>-15000000</v>
      </c>
      <c r="AI931" s="471"/>
      <c r="AJ931" s="471"/>
      <c r="AK931" s="472"/>
      <c r="AL931" s="471">
        <v>0</v>
      </c>
      <c r="AM931" s="473"/>
      <c r="AN931" s="471"/>
      <c r="AO931" s="474">
        <v>0</v>
      </c>
      <c r="AP931" s="475"/>
      <c r="AQ931" s="476">
        <v>-15000000</v>
      </c>
      <c r="AR931" s="471">
        <v>-15000000</v>
      </c>
      <c r="AS931" s="471"/>
      <c r="AT931" s="471"/>
      <c r="AU931" s="472"/>
      <c r="AV931" s="471">
        <v>0</v>
      </c>
      <c r="AW931" s="473"/>
      <c r="AX931" s="471"/>
      <c r="AY931" s="473">
        <v>0</v>
      </c>
      <c r="AZ931" s="478"/>
      <c r="BA931" s="568"/>
      <c r="BC931" s="468" t="s">
        <v>1538</v>
      </c>
      <c r="BD931" s="468" t="s">
        <v>2937</v>
      </c>
      <c r="BE931" s="468" t="s">
        <v>2937</v>
      </c>
      <c r="BF931" s="468" t="s">
        <v>2937</v>
      </c>
      <c r="BG931" s="468" t="s">
        <v>2938</v>
      </c>
      <c r="BH931" s="468" t="s">
        <v>2938</v>
      </c>
      <c r="BI931" s="468" t="s">
        <v>2937</v>
      </c>
      <c r="BK931" s="468" t="b">
        <v>1</v>
      </c>
      <c r="BL931" s="468" t="b">
        <v>1</v>
      </c>
      <c r="BM931" s="468" t="b">
        <v>1</v>
      </c>
      <c r="BN931" s="468" t="b">
        <v>1</v>
      </c>
      <c r="BO931" s="468" t="b">
        <v>1</v>
      </c>
      <c r="BP931" s="468" t="b">
        <v>1</v>
      </c>
      <c r="BQ931" s="468" t="b">
        <v>1</v>
      </c>
      <c r="BS931" s="466"/>
    </row>
    <row r="932" spans="1:71" s="480" customFormat="1" ht="12" customHeight="1" x14ac:dyDescent="0.2">
      <c r="A932" s="496">
        <v>22100413</v>
      </c>
      <c r="B932" s="497" t="s">
        <v>3821</v>
      </c>
      <c r="C932" s="466" t="s">
        <v>2467</v>
      </c>
      <c r="D932" s="467" t="s">
        <v>1538</v>
      </c>
      <c r="E932" s="705"/>
      <c r="F932" s="466"/>
      <c r="G932" s="467"/>
      <c r="H932" s="468" t="s">
        <v>1538</v>
      </c>
      <c r="I932" s="468" t="s">
        <v>2937</v>
      </c>
      <c r="J932" s="468" t="s">
        <v>2937</v>
      </c>
      <c r="K932" s="468" t="s">
        <v>2937</v>
      </c>
      <c r="L932" s="468" t="s">
        <v>2938</v>
      </c>
      <c r="M932" s="468" t="s">
        <v>2938</v>
      </c>
      <c r="N932" s="468" t="s">
        <v>2937</v>
      </c>
      <c r="O932" s="469"/>
      <c r="P932" s="379">
        <v>-2000000</v>
      </c>
      <c r="Q932" s="379">
        <v>-2000000</v>
      </c>
      <c r="R932" s="379">
        <v>-2000000</v>
      </c>
      <c r="S932" s="379">
        <v>-2000000</v>
      </c>
      <c r="T932" s="379">
        <v>-2000000</v>
      </c>
      <c r="U932" s="379">
        <v>-2000000</v>
      </c>
      <c r="V932" s="379">
        <v>-2000000</v>
      </c>
      <c r="W932" s="379">
        <v>-2000000</v>
      </c>
      <c r="X932" s="379">
        <v>-2000000</v>
      </c>
      <c r="Y932" s="379">
        <v>-2000000</v>
      </c>
      <c r="Z932" s="379">
        <v>-2000000</v>
      </c>
      <c r="AA932" s="379">
        <v>-2000000</v>
      </c>
      <c r="AB932" s="379">
        <v>-2000000</v>
      </c>
      <c r="AC932" s="379"/>
      <c r="AD932" s="379"/>
      <c r="AE932" s="379">
        <v>-2000000</v>
      </c>
      <c r="AF932" s="481"/>
      <c r="AG932" s="482"/>
      <c r="AH932" s="471">
        <v>-2000000</v>
      </c>
      <c r="AI932" s="471"/>
      <c r="AJ932" s="471"/>
      <c r="AK932" s="472"/>
      <c r="AL932" s="471">
        <v>0</v>
      </c>
      <c r="AM932" s="473"/>
      <c r="AN932" s="471"/>
      <c r="AO932" s="474">
        <v>0</v>
      </c>
      <c r="AP932" s="475"/>
      <c r="AQ932" s="476">
        <v>-2000000</v>
      </c>
      <c r="AR932" s="471">
        <v>-2000000</v>
      </c>
      <c r="AS932" s="471"/>
      <c r="AT932" s="471"/>
      <c r="AU932" s="472"/>
      <c r="AV932" s="471">
        <v>0</v>
      </c>
      <c r="AW932" s="473"/>
      <c r="AX932" s="471"/>
      <c r="AY932" s="473">
        <v>0</v>
      </c>
      <c r="AZ932" s="478"/>
      <c r="BA932" s="568"/>
      <c r="BC932" s="468" t="s">
        <v>1538</v>
      </c>
      <c r="BD932" s="468" t="s">
        <v>2937</v>
      </c>
      <c r="BE932" s="468" t="s">
        <v>2937</v>
      </c>
      <c r="BF932" s="468" t="s">
        <v>2937</v>
      </c>
      <c r="BG932" s="468" t="s">
        <v>2938</v>
      </c>
      <c r="BH932" s="468" t="s">
        <v>2938</v>
      </c>
      <c r="BI932" s="468" t="s">
        <v>2937</v>
      </c>
      <c r="BK932" s="468" t="b">
        <v>1</v>
      </c>
      <c r="BL932" s="468" t="b">
        <v>1</v>
      </c>
      <c r="BM932" s="468" t="b">
        <v>1</v>
      </c>
      <c r="BN932" s="468" t="b">
        <v>1</v>
      </c>
      <c r="BO932" s="468" t="b">
        <v>1</v>
      </c>
      <c r="BP932" s="468" t="b">
        <v>1</v>
      </c>
      <c r="BQ932" s="468" t="b">
        <v>1</v>
      </c>
      <c r="BS932" s="466"/>
    </row>
    <row r="933" spans="1:71" s="480" customFormat="1" ht="12" customHeight="1" x14ac:dyDescent="0.2">
      <c r="A933" s="496">
        <v>22100713</v>
      </c>
      <c r="B933" s="497" t="s">
        <v>3822</v>
      </c>
      <c r="C933" s="466" t="s">
        <v>2468</v>
      </c>
      <c r="D933" s="467" t="s">
        <v>1538</v>
      </c>
      <c r="E933" s="705"/>
      <c r="F933" s="466"/>
      <c r="G933" s="467"/>
      <c r="H933" s="468" t="s">
        <v>1538</v>
      </c>
      <c r="I933" s="468" t="s">
        <v>2937</v>
      </c>
      <c r="J933" s="468" t="s">
        <v>2937</v>
      </c>
      <c r="K933" s="468" t="s">
        <v>2937</v>
      </c>
      <c r="L933" s="468" t="s">
        <v>2938</v>
      </c>
      <c r="M933" s="468" t="s">
        <v>2938</v>
      </c>
      <c r="N933" s="468" t="s">
        <v>2937</v>
      </c>
      <c r="O933" s="469"/>
      <c r="P933" s="379">
        <v>-300000000</v>
      </c>
      <c r="Q933" s="379">
        <v>-300000000</v>
      </c>
      <c r="R933" s="379">
        <v>-300000000</v>
      </c>
      <c r="S933" s="379">
        <v>-300000000</v>
      </c>
      <c r="T933" s="379">
        <v>-300000000</v>
      </c>
      <c r="U933" s="379">
        <v>-300000000</v>
      </c>
      <c r="V933" s="379">
        <v>-300000000</v>
      </c>
      <c r="W933" s="379">
        <v>-300000000</v>
      </c>
      <c r="X933" s="379">
        <v>-300000000</v>
      </c>
      <c r="Y933" s="379">
        <v>-300000000</v>
      </c>
      <c r="Z933" s="379">
        <v>-300000000</v>
      </c>
      <c r="AA933" s="379">
        <v>-300000000</v>
      </c>
      <c r="AB933" s="379">
        <v>-300000000</v>
      </c>
      <c r="AC933" s="379"/>
      <c r="AD933" s="379"/>
      <c r="AE933" s="379">
        <v>-300000000</v>
      </c>
      <c r="AF933" s="481"/>
      <c r="AG933" s="482"/>
      <c r="AH933" s="471">
        <v>-300000000</v>
      </c>
      <c r="AI933" s="471"/>
      <c r="AJ933" s="471"/>
      <c r="AK933" s="472"/>
      <c r="AL933" s="471">
        <v>0</v>
      </c>
      <c r="AM933" s="473"/>
      <c r="AN933" s="471"/>
      <c r="AO933" s="474">
        <v>0</v>
      </c>
      <c r="AP933" s="475"/>
      <c r="AQ933" s="476">
        <v>-300000000</v>
      </c>
      <c r="AR933" s="471">
        <v>-300000000</v>
      </c>
      <c r="AS933" s="471"/>
      <c r="AT933" s="471"/>
      <c r="AU933" s="472"/>
      <c r="AV933" s="471">
        <v>0</v>
      </c>
      <c r="AW933" s="473"/>
      <c r="AX933" s="471"/>
      <c r="AY933" s="473">
        <v>0</v>
      </c>
      <c r="AZ933" s="478"/>
      <c r="BA933" s="568"/>
      <c r="BC933" s="468" t="s">
        <v>1538</v>
      </c>
      <c r="BD933" s="468" t="s">
        <v>2937</v>
      </c>
      <c r="BE933" s="468" t="s">
        <v>2937</v>
      </c>
      <c r="BF933" s="468" t="s">
        <v>2937</v>
      </c>
      <c r="BG933" s="468" t="s">
        <v>2938</v>
      </c>
      <c r="BH933" s="468" t="s">
        <v>2938</v>
      </c>
      <c r="BI933" s="468" t="s">
        <v>2937</v>
      </c>
      <c r="BK933" s="468" t="b">
        <v>1</v>
      </c>
      <c r="BL933" s="468" t="b">
        <v>1</v>
      </c>
      <c r="BM933" s="468" t="b">
        <v>1</v>
      </c>
      <c r="BN933" s="468" t="b">
        <v>1</v>
      </c>
      <c r="BO933" s="468" t="b">
        <v>1</v>
      </c>
      <c r="BP933" s="468" t="b">
        <v>1</v>
      </c>
      <c r="BQ933" s="468" t="b">
        <v>1</v>
      </c>
      <c r="BS933" s="466"/>
    </row>
    <row r="934" spans="1:71" s="480" customFormat="1" ht="12" customHeight="1" x14ac:dyDescent="0.2">
      <c r="A934" s="496">
        <v>22100723</v>
      </c>
      <c r="B934" s="497" t="s">
        <v>3823</v>
      </c>
      <c r="C934" s="466" t="s">
        <v>2469</v>
      </c>
      <c r="D934" s="467" t="s">
        <v>1538</v>
      </c>
      <c r="E934" s="705"/>
      <c r="F934" s="466"/>
      <c r="G934" s="467"/>
      <c r="H934" s="468" t="s">
        <v>1538</v>
      </c>
      <c r="I934" s="468" t="s">
        <v>2937</v>
      </c>
      <c r="J934" s="468" t="s">
        <v>2937</v>
      </c>
      <c r="K934" s="468" t="s">
        <v>2937</v>
      </c>
      <c r="L934" s="468" t="s">
        <v>2938</v>
      </c>
      <c r="M934" s="468" t="s">
        <v>2938</v>
      </c>
      <c r="N934" s="468" t="s">
        <v>2937</v>
      </c>
      <c r="O934" s="469"/>
      <c r="P934" s="379">
        <v>-200000000</v>
      </c>
      <c r="Q934" s="379">
        <v>-200000000</v>
      </c>
      <c r="R934" s="379">
        <v>-200000000</v>
      </c>
      <c r="S934" s="379">
        <v>-200000000</v>
      </c>
      <c r="T934" s="379">
        <v>-200000000</v>
      </c>
      <c r="U934" s="379">
        <v>-200000000</v>
      </c>
      <c r="V934" s="379">
        <v>0</v>
      </c>
      <c r="W934" s="379">
        <v>0</v>
      </c>
      <c r="X934" s="379">
        <v>0</v>
      </c>
      <c r="Y934" s="379">
        <v>0</v>
      </c>
      <c r="Z934" s="379">
        <v>0</v>
      </c>
      <c r="AA934" s="379">
        <v>0</v>
      </c>
      <c r="AB934" s="379">
        <v>0</v>
      </c>
      <c r="AC934" s="379"/>
      <c r="AD934" s="379"/>
      <c r="AE934" s="379">
        <v>-91666666.666666672</v>
      </c>
      <c r="AF934" s="481"/>
      <c r="AG934" s="482"/>
      <c r="AH934" s="471">
        <v>-91666666.666666672</v>
      </c>
      <c r="AI934" s="471"/>
      <c r="AJ934" s="471"/>
      <c r="AK934" s="472"/>
      <c r="AL934" s="471">
        <v>0</v>
      </c>
      <c r="AM934" s="473"/>
      <c r="AN934" s="471"/>
      <c r="AO934" s="474">
        <v>0</v>
      </c>
      <c r="AP934" s="475"/>
      <c r="AQ934" s="476">
        <v>0</v>
      </c>
      <c r="AR934" s="471">
        <v>0</v>
      </c>
      <c r="AS934" s="471"/>
      <c r="AT934" s="471"/>
      <c r="AU934" s="472"/>
      <c r="AV934" s="471">
        <v>0</v>
      </c>
      <c r="AW934" s="473"/>
      <c r="AX934" s="471"/>
      <c r="AY934" s="473">
        <v>0</v>
      </c>
      <c r="AZ934" s="478"/>
      <c r="BA934" s="568"/>
      <c r="BC934" s="468" t="s">
        <v>1538</v>
      </c>
      <c r="BD934" s="468" t="s">
        <v>2937</v>
      </c>
      <c r="BE934" s="468" t="s">
        <v>2937</v>
      </c>
      <c r="BF934" s="468" t="s">
        <v>2937</v>
      </c>
      <c r="BG934" s="468" t="s">
        <v>2938</v>
      </c>
      <c r="BH934" s="468" t="s">
        <v>2938</v>
      </c>
      <c r="BI934" s="468" t="s">
        <v>2937</v>
      </c>
      <c r="BK934" s="468" t="b">
        <v>1</v>
      </c>
      <c r="BL934" s="468" t="b">
        <v>1</v>
      </c>
      <c r="BM934" s="468" t="b">
        <v>1</v>
      </c>
      <c r="BN934" s="468" t="b">
        <v>1</v>
      </c>
      <c r="BO934" s="468" t="b">
        <v>1</v>
      </c>
      <c r="BP934" s="468" t="b">
        <v>1</v>
      </c>
      <c r="BQ934" s="468" t="b">
        <v>1</v>
      </c>
      <c r="BS934" s="466"/>
    </row>
    <row r="935" spans="1:71" s="480" customFormat="1" ht="12" customHeight="1" x14ac:dyDescent="0.2">
      <c r="A935" s="496">
        <v>22100743</v>
      </c>
      <c r="B935" s="497" t="s">
        <v>3824</v>
      </c>
      <c r="C935" s="466" t="s">
        <v>2470</v>
      </c>
      <c r="D935" s="467" t="s">
        <v>1538</v>
      </c>
      <c r="E935" s="705"/>
      <c r="F935" s="466"/>
      <c r="G935" s="467"/>
      <c r="H935" s="468" t="s">
        <v>1538</v>
      </c>
      <c r="I935" s="468" t="s">
        <v>2937</v>
      </c>
      <c r="J935" s="468" t="s">
        <v>2937</v>
      </c>
      <c r="K935" s="468" t="s">
        <v>2937</v>
      </c>
      <c r="L935" s="468" t="s">
        <v>2938</v>
      </c>
      <c r="M935" s="468" t="s">
        <v>2938</v>
      </c>
      <c r="N935" s="468" t="s">
        <v>2937</v>
      </c>
      <c r="O935" s="469"/>
      <c r="P935" s="379">
        <v>-100000000</v>
      </c>
      <c r="Q935" s="379">
        <v>-100000000</v>
      </c>
      <c r="R935" s="379">
        <v>-100000000</v>
      </c>
      <c r="S935" s="379">
        <v>-100000000</v>
      </c>
      <c r="T935" s="379">
        <v>-100000000</v>
      </c>
      <c r="U935" s="379">
        <v>-100000000</v>
      </c>
      <c r="V935" s="379">
        <v>-100000000</v>
      </c>
      <c r="W935" s="379">
        <v>-100000000</v>
      </c>
      <c r="X935" s="379">
        <v>-100000000</v>
      </c>
      <c r="Y935" s="379">
        <v>-100000000</v>
      </c>
      <c r="Z935" s="379">
        <v>-100000000</v>
      </c>
      <c r="AA935" s="379">
        <v>-100000000</v>
      </c>
      <c r="AB935" s="379">
        <v>-100000000</v>
      </c>
      <c r="AC935" s="379"/>
      <c r="AD935" s="379"/>
      <c r="AE935" s="379">
        <v>-100000000</v>
      </c>
      <c r="AF935" s="481"/>
      <c r="AG935" s="482"/>
      <c r="AH935" s="471">
        <v>-100000000</v>
      </c>
      <c r="AI935" s="471"/>
      <c r="AJ935" s="471"/>
      <c r="AK935" s="472"/>
      <c r="AL935" s="471">
        <v>0</v>
      </c>
      <c r="AM935" s="473"/>
      <c r="AN935" s="471"/>
      <c r="AO935" s="474">
        <v>0</v>
      </c>
      <c r="AP935" s="475"/>
      <c r="AQ935" s="476">
        <v>-100000000</v>
      </c>
      <c r="AR935" s="471">
        <v>-100000000</v>
      </c>
      <c r="AS935" s="471"/>
      <c r="AT935" s="471"/>
      <c r="AU935" s="472"/>
      <c r="AV935" s="471">
        <v>0</v>
      </c>
      <c r="AW935" s="473"/>
      <c r="AX935" s="471"/>
      <c r="AY935" s="473">
        <v>0</v>
      </c>
      <c r="AZ935" s="478"/>
      <c r="BA935" s="568"/>
      <c r="BC935" s="468" t="s">
        <v>1538</v>
      </c>
      <c r="BD935" s="468" t="s">
        <v>2937</v>
      </c>
      <c r="BE935" s="468" t="s">
        <v>2937</v>
      </c>
      <c r="BF935" s="468" t="s">
        <v>2937</v>
      </c>
      <c r="BG935" s="468" t="s">
        <v>2938</v>
      </c>
      <c r="BH935" s="468" t="s">
        <v>2938</v>
      </c>
      <c r="BI935" s="468" t="s">
        <v>2937</v>
      </c>
      <c r="BK935" s="468" t="b">
        <v>1</v>
      </c>
      <c r="BL935" s="468" t="b">
        <v>1</v>
      </c>
      <c r="BM935" s="468" t="b">
        <v>1</v>
      </c>
      <c r="BN935" s="468" t="b">
        <v>1</v>
      </c>
      <c r="BO935" s="468" t="b">
        <v>1</v>
      </c>
      <c r="BP935" s="468" t="b">
        <v>1</v>
      </c>
      <c r="BQ935" s="468" t="b">
        <v>1</v>
      </c>
      <c r="BS935" s="466"/>
    </row>
    <row r="936" spans="1:71" s="480" customFormat="1" ht="12" customHeight="1" x14ac:dyDescent="0.2">
      <c r="A936" s="496">
        <v>22100823</v>
      </c>
      <c r="B936" s="497" t="s">
        <v>3825</v>
      </c>
      <c r="C936" s="466" t="s">
        <v>1954</v>
      </c>
      <c r="D936" s="467" t="s">
        <v>1538</v>
      </c>
      <c r="E936" s="705"/>
      <c r="F936" s="466"/>
      <c r="G936" s="467"/>
      <c r="H936" s="468" t="s">
        <v>1538</v>
      </c>
      <c r="I936" s="468" t="s">
        <v>2937</v>
      </c>
      <c r="J936" s="468" t="s">
        <v>2937</v>
      </c>
      <c r="K936" s="468" t="s">
        <v>2937</v>
      </c>
      <c r="L936" s="468" t="s">
        <v>2938</v>
      </c>
      <c r="M936" s="468" t="s">
        <v>2938</v>
      </c>
      <c r="N936" s="468" t="s">
        <v>2937</v>
      </c>
      <c r="O936" s="469"/>
      <c r="P936" s="379">
        <v>-250000000</v>
      </c>
      <c r="Q936" s="379">
        <v>-250000000</v>
      </c>
      <c r="R936" s="379">
        <v>-250000000</v>
      </c>
      <c r="S936" s="379">
        <v>-250000000</v>
      </c>
      <c r="T936" s="379">
        <v>-250000000</v>
      </c>
      <c r="U936" s="379">
        <v>-250000000</v>
      </c>
      <c r="V936" s="379">
        <v>-250000000</v>
      </c>
      <c r="W936" s="379">
        <v>-250000000</v>
      </c>
      <c r="X936" s="379">
        <v>-250000000</v>
      </c>
      <c r="Y936" s="379">
        <v>-250000000</v>
      </c>
      <c r="Z936" s="379">
        <v>-250000000</v>
      </c>
      <c r="AA936" s="379">
        <v>-250000000</v>
      </c>
      <c r="AB936" s="379">
        <v>-250000000</v>
      </c>
      <c r="AC936" s="379"/>
      <c r="AD936" s="379"/>
      <c r="AE936" s="379">
        <v>-250000000</v>
      </c>
      <c r="AF936" s="481"/>
      <c r="AG936" s="482"/>
      <c r="AH936" s="471">
        <v>-250000000</v>
      </c>
      <c r="AI936" s="471"/>
      <c r="AJ936" s="471"/>
      <c r="AK936" s="472"/>
      <c r="AL936" s="471">
        <v>0</v>
      </c>
      <c r="AM936" s="473"/>
      <c r="AN936" s="471"/>
      <c r="AO936" s="474">
        <v>0</v>
      </c>
      <c r="AP936" s="475"/>
      <c r="AQ936" s="476">
        <v>-250000000</v>
      </c>
      <c r="AR936" s="471">
        <v>-250000000</v>
      </c>
      <c r="AS936" s="471"/>
      <c r="AT936" s="471"/>
      <c r="AU936" s="472"/>
      <c r="AV936" s="471">
        <v>0</v>
      </c>
      <c r="AW936" s="473"/>
      <c r="AX936" s="471"/>
      <c r="AY936" s="473">
        <v>0</v>
      </c>
      <c r="AZ936" s="478"/>
      <c r="BA936" s="568"/>
      <c r="BC936" s="468" t="s">
        <v>1538</v>
      </c>
      <c r="BD936" s="468" t="s">
        <v>2937</v>
      </c>
      <c r="BE936" s="468" t="s">
        <v>2937</v>
      </c>
      <c r="BF936" s="468" t="s">
        <v>2937</v>
      </c>
      <c r="BG936" s="468" t="s">
        <v>2938</v>
      </c>
      <c r="BH936" s="468" t="s">
        <v>2938</v>
      </c>
      <c r="BI936" s="468" t="s">
        <v>2937</v>
      </c>
      <c r="BK936" s="468" t="b">
        <v>1</v>
      </c>
      <c r="BL936" s="468" t="b">
        <v>1</v>
      </c>
      <c r="BM936" s="468" t="b">
        <v>1</v>
      </c>
      <c r="BN936" s="468" t="b">
        <v>1</v>
      </c>
      <c r="BO936" s="468" t="b">
        <v>1</v>
      </c>
      <c r="BP936" s="468" t="b">
        <v>1</v>
      </c>
      <c r="BQ936" s="468" t="b">
        <v>1</v>
      </c>
      <c r="BS936" s="466"/>
    </row>
    <row r="937" spans="1:71" s="480" customFormat="1" ht="12" customHeight="1" x14ac:dyDescent="0.2">
      <c r="A937" s="496">
        <v>22100833</v>
      </c>
      <c r="B937" s="497" t="s">
        <v>3826</v>
      </c>
      <c r="C937" s="466" t="s">
        <v>2471</v>
      </c>
      <c r="D937" s="467" t="s">
        <v>1538</v>
      </c>
      <c r="E937" s="705"/>
      <c r="F937" s="466"/>
      <c r="G937" s="467"/>
      <c r="H937" s="468" t="s">
        <v>1538</v>
      </c>
      <c r="I937" s="468" t="s">
        <v>2937</v>
      </c>
      <c r="J937" s="468" t="s">
        <v>2937</v>
      </c>
      <c r="K937" s="468" t="s">
        <v>2937</v>
      </c>
      <c r="L937" s="468" t="s">
        <v>2938</v>
      </c>
      <c r="M937" s="468" t="s">
        <v>2938</v>
      </c>
      <c r="N937" s="468" t="s">
        <v>2937</v>
      </c>
      <c r="O937" s="469"/>
      <c r="P937" s="379">
        <v>-138460000</v>
      </c>
      <c r="Q937" s="379">
        <v>-138460000</v>
      </c>
      <c r="R937" s="379">
        <v>-138460000</v>
      </c>
      <c r="S937" s="379">
        <v>-138460000</v>
      </c>
      <c r="T937" s="379">
        <v>-138460000</v>
      </c>
      <c r="U937" s="379">
        <v>-138460000</v>
      </c>
      <c r="V937" s="379">
        <v>-138460000</v>
      </c>
      <c r="W937" s="379">
        <v>-138460000</v>
      </c>
      <c r="X937" s="379">
        <v>-138460000</v>
      </c>
      <c r="Y937" s="379">
        <v>-138460000</v>
      </c>
      <c r="Z937" s="379">
        <v>-138460000</v>
      </c>
      <c r="AA937" s="379">
        <v>-138460000</v>
      </c>
      <c r="AB937" s="379">
        <v>-138460000</v>
      </c>
      <c r="AC937" s="379"/>
      <c r="AD937" s="379"/>
      <c r="AE937" s="379">
        <v>-138460000</v>
      </c>
      <c r="AF937" s="481"/>
      <c r="AG937" s="482"/>
      <c r="AH937" s="471">
        <v>-138460000</v>
      </c>
      <c r="AI937" s="471"/>
      <c r="AJ937" s="471"/>
      <c r="AK937" s="472"/>
      <c r="AL937" s="471">
        <v>0</v>
      </c>
      <c r="AM937" s="473"/>
      <c r="AN937" s="471"/>
      <c r="AO937" s="474">
        <v>0</v>
      </c>
      <c r="AP937" s="475"/>
      <c r="AQ937" s="476">
        <v>-138460000</v>
      </c>
      <c r="AR937" s="471">
        <v>-138460000</v>
      </c>
      <c r="AS937" s="471"/>
      <c r="AT937" s="471"/>
      <c r="AU937" s="472"/>
      <c r="AV937" s="471">
        <v>0</v>
      </c>
      <c r="AW937" s="473"/>
      <c r="AX937" s="471"/>
      <c r="AY937" s="473">
        <v>0</v>
      </c>
      <c r="AZ937" s="478"/>
      <c r="BA937" s="568"/>
      <c r="BC937" s="468" t="s">
        <v>1538</v>
      </c>
      <c r="BD937" s="468" t="s">
        <v>2937</v>
      </c>
      <c r="BE937" s="468" t="s">
        <v>2937</v>
      </c>
      <c r="BF937" s="468" t="s">
        <v>2937</v>
      </c>
      <c r="BG937" s="468" t="s">
        <v>2938</v>
      </c>
      <c r="BH937" s="468" t="s">
        <v>2938</v>
      </c>
      <c r="BI937" s="468" t="s">
        <v>2937</v>
      </c>
      <c r="BK937" s="468" t="b">
        <v>1</v>
      </c>
      <c r="BL937" s="468" t="b">
        <v>1</v>
      </c>
      <c r="BM937" s="468" t="b">
        <v>1</v>
      </c>
      <c r="BN937" s="468" t="b">
        <v>1</v>
      </c>
      <c r="BO937" s="468" t="b">
        <v>1</v>
      </c>
      <c r="BP937" s="468" t="b">
        <v>1</v>
      </c>
      <c r="BQ937" s="468" t="b">
        <v>1</v>
      </c>
      <c r="BS937" s="466"/>
    </row>
    <row r="938" spans="1:71" s="480" customFormat="1" ht="12" customHeight="1" x14ac:dyDescent="0.2">
      <c r="A938" s="496">
        <v>22100843</v>
      </c>
      <c r="B938" s="497" t="s">
        <v>3827</v>
      </c>
      <c r="C938" s="466" t="s">
        <v>1957</v>
      </c>
      <c r="D938" s="467" t="s">
        <v>1538</v>
      </c>
      <c r="E938" s="705"/>
      <c r="F938" s="466"/>
      <c r="G938" s="467"/>
      <c r="H938" s="468" t="s">
        <v>1538</v>
      </c>
      <c r="I938" s="468" t="s">
        <v>2937</v>
      </c>
      <c r="J938" s="468" t="s">
        <v>2937</v>
      </c>
      <c r="K938" s="468" t="s">
        <v>2937</v>
      </c>
      <c r="L938" s="468" t="s">
        <v>2938</v>
      </c>
      <c r="M938" s="468" t="s">
        <v>2938</v>
      </c>
      <c r="N938" s="468" t="s">
        <v>2937</v>
      </c>
      <c r="O938" s="469"/>
      <c r="P938" s="379">
        <v>-23400000</v>
      </c>
      <c r="Q938" s="379">
        <v>-23400000</v>
      </c>
      <c r="R938" s="379">
        <v>-23400000</v>
      </c>
      <c r="S938" s="379">
        <v>-23400000</v>
      </c>
      <c r="T938" s="379">
        <v>-23400000</v>
      </c>
      <c r="U938" s="379">
        <v>-23400000</v>
      </c>
      <c r="V938" s="379">
        <v>-23400000</v>
      </c>
      <c r="W938" s="379">
        <v>-23400000</v>
      </c>
      <c r="X938" s="379">
        <v>-23400000</v>
      </c>
      <c r="Y938" s="379">
        <v>-23400000</v>
      </c>
      <c r="Z938" s="379">
        <v>-23400000</v>
      </c>
      <c r="AA938" s="379">
        <v>-23400000</v>
      </c>
      <c r="AB938" s="379">
        <v>-23400000</v>
      </c>
      <c r="AC938" s="379"/>
      <c r="AD938" s="379"/>
      <c r="AE938" s="379">
        <v>-23400000</v>
      </c>
      <c r="AF938" s="481"/>
      <c r="AG938" s="482"/>
      <c r="AH938" s="471">
        <v>-23400000</v>
      </c>
      <c r="AI938" s="471"/>
      <c r="AJ938" s="471"/>
      <c r="AK938" s="472"/>
      <c r="AL938" s="471">
        <v>0</v>
      </c>
      <c r="AM938" s="473"/>
      <c r="AN938" s="471"/>
      <c r="AO938" s="474">
        <v>0</v>
      </c>
      <c r="AP938" s="475"/>
      <c r="AQ938" s="476">
        <v>-23400000</v>
      </c>
      <c r="AR938" s="471">
        <v>-23400000</v>
      </c>
      <c r="AS938" s="471"/>
      <c r="AT938" s="471"/>
      <c r="AU938" s="472"/>
      <c r="AV938" s="471">
        <v>0</v>
      </c>
      <c r="AW938" s="473"/>
      <c r="AX938" s="471"/>
      <c r="AY938" s="473">
        <v>0</v>
      </c>
      <c r="AZ938" s="478"/>
      <c r="BA938" s="568"/>
      <c r="BC938" s="468" t="s">
        <v>1538</v>
      </c>
      <c r="BD938" s="468" t="s">
        <v>2937</v>
      </c>
      <c r="BE938" s="468" t="s">
        <v>2937</v>
      </c>
      <c r="BF938" s="468" t="s">
        <v>2937</v>
      </c>
      <c r="BG938" s="468" t="s">
        <v>2938</v>
      </c>
      <c r="BH938" s="468" t="s">
        <v>2938</v>
      </c>
      <c r="BI938" s="468" t="s">
        <v>2937</v>
      </c>
      <c r="BK938" s="468" t="b">
        <v>1</v>
      </c>
      <c r="BL938" s="468" t="b">
        <v>1</v>
      </c>
      <c r="BM938" s="468" t="b">
        <v>1</v>
      </c>
      <c r="BN938" s="468" t="b">
        <v>1</v>
      </c>
      <c r="BO938" s="468" t="b">
        <v>1</v>
      </c>
      <c r="BP938" s="468" t="b">
        <v>1</v>
      </c>
      <c r="BQ938" s="468" t="b">
        <v>1</v>
      </c>
      <c r="BS938" s="466"/>
    </row>
    <row r="939" spans="1:71" s="480" customFormat="1" ht="12" customHeight="1" x14ac:dyDescent="0.2">
      <c r="A939" s="496">
        <v>22100853</v>
      </c>
      <c r="B939" s="497" t="s">
        <v>3828</v>
      </c>
      <c r="C939" s="765" t="s">
        <v>2472</v>
      </c>
      <c r="D939" s="467" t="s">
        <v>1538</v>
      </c>
      <c r="E939" s="705"/>
      <c r="F939" s="765"/>
      <c r="G939" s="467"/>
      <c r="H939" s="468" t="s">
        <v>1538</v>
      </c>
      <c r="I939" s="468" t="s">
        <v>2937</v>
      </c>
      <c r="J939" s="468" t="s">
        <v>2937</v>
      </c>
      <c r="K939" s="468" t="s">
        <v>2937</v>
      </c>
      <c r="L939" s="468" t="s">
        <v>2938</v>
      </c>
      <c r="M939" s="468" t="s">
        <v>2938</v>
      </c>
      <c r="N939" s="468" t="s">
        <v>2937</v>
      </c>
      <c r="O939" s="469"/>
      <c r="P939" s="379">
        <v>-425000000</v>
      </c>
      <c r="Q939" s="379">
        <v>-425000000</v>
      </c>
      <c r="R939" s="379">
        <v>-425000000</v>
      </c>
      <c r="S939" s="379">
        <v>-425000000</v>
      </c>
      <c r="T939" s="379">
        <v>-425000000</v>
      </c>
      <c r="U939" s="379">
        <v>-425000000</v>
      </c>
      <c r="V939" s="379">
        <v>-425000000</v>
      </c>
      <c r="W939" s="379">
        <v>-425000000</v>
      </c>
      <c r="X939" s="379">
        <v>-425000000</v>
      </c>
      <c r="Y939" s="379">
        <v>-425000000</v>
      </c>
      <c r="Z939" s="379">
        <v>-425000000</v>
      </c>
      <c r="AA939" s="379">
        <v>-425000000</v>
      </c>
      <c r="AB939" s="379">
        <v>-425000000</v>
      </c>
      <c r="AC939" s="379"/>
      <c r="AD939" s="379"/>
      <c r="AE939" s="379">
        <v>-425000000</v>
      </c>
      <c r="AF939" s="481"/>
      <c r="AG939" s="482"/>
      <c r="AH939" s="471">
        <v>-425000000</v>
      </c>
      <c r="AI939" s="471"/>
      <c r="AJ939" s="471"/>
      <c r="AK939" s="472"/>
      <c r="AL939" s="471">
        <v>0</v>
      </c>
      <c r="AM939" s="473"/>
      <c r="AN939" s="471"/>
      <c r="AO939" s="474">
        <v>0</v>
      </c>
      <c r="AP939" s="475"/>
      <c r="AQ939" s="476">
        <v>-425000000</v>
      </c>
      <c r="AR939" s="471">
        <v>-425000000</v>
      </c>
      <c r="AS939" s="471"/>
      <c r="AT939" s="471"/>
      <c r="AU939" s="472"/>
      <c r="AV939" s="471">
        <v>0</v>
      </c>
      <c r="AW939" s="473"/>
      <c r="AX939" s="471"/>
      <c r="AY939" s="473">
        <v>0</v>
      </c>
      <c r="AZ939" s="478"/>
      <c r="BA939" s="568"/>
      <c r="BC939" s="468" t="s">
        <v>1538</v>
      </c>
      <c r="BD939" s="468" t="s">
        <v>2937</v>
      </c>
      <c r="BE939" s="468" t="s">
        <v>2937</v>
      </c>
      <c r="BF939" s="468" t="s">
        <v>2937</v>
      </c>
      <c r="BG939" s="468" t="s">
        <v>2938</v>
      </c>
      <c r="BH939" s="468" t="s">
        <v>2938</v>
      </c>
      <c r="BI939" s="468" t="s">
        <v>2937</v>
      </c>
      <c r="BK939" s="468" t="b">
        <v>1</v>
      </c>
      <c r="BL939" s="468" t="b">
        <v>1</v>
      </c>
      <c r="BM939" s="468" t="b">
        <v>1</v>
      </c>
      <c r="BN939" s="468" t="b">
        <v>1</v>
      </c>
      <c r="BO939" s="468" t="b">
        <v>1</v>
      </c>
      <c r="BP939" s="468" t="b">
        <v>1</v>
      </c>
      <c r="BQ939" s="468" t="b">
        <v>1</v>
      </c>
      <c r="BS939" s="466"/>
    </row>
    <row r="940" spans="1:71" s="480" customFormat="1" ht="12" customHeight="1" x14ac:dyDescent="0.2">
      <c r="A940" s="498">
        <v>22100863</v>
      </c>
      <c r="B940" s="499"/>
      <c r="C940" s="778" t="s">
        <v>2473</v>
      </c>
      <c r="D940" s="484" t="s">
        <v>1538</v>
      </c>
      <c r="E940" s="730"/>
      <c r="F940" s="501">
        <v>43252</v>
      </c>
      <c r="G940" s="484"/>
      <c r="H940" s="486" t="s">
        <v>1538</v>
      </c>
      <c r="I940" s="486"/>
      <c r="J940" s="486"/>
      <c r="K940" s="486"/>
      <c r="L940" s="486" t="s">
        <v>2938</v>
      </c>
      <c r="M940" s="486" t="s">
        <v>2938</v>
      </c>
      <c r="N940" s="486"/>
      <c r="O940" s="487"/>
      <c r="P940" s="381"/>
      <c r="Q940" s="381"/>
      <c r="R940" s="381"/>
      <c r="S940" s="381"/>
      <c r="T940" s="381"/>
      <c r="U940" s="381"/>
      <c r="V940" s="381">
        <v>-600000000</v>
      </c>
      <c r="W940" s="381">
        <v>-600000000</v>
      </c>
      <c r="X940" s="381">
        <v>-600000000</v>
      </c>
      <c r="Y940" s="381">
        <v>-600000000</v>
      </c>
      <c r="Z940" s="381">
        <v>-600000000</v>
      </c>
      <c r="AA940" s="381">
        <v>-600000000</v>
      </c>
      <c r="AB940" s="381">
        <v>-600000000</v>
      </c>
      <c r="AC940" s="381"/>
      <c r="AD940" s="381"/>
      <c r="AE940" s="381">
        <v>-325000000</v>
      </c>
      <c r="AF940" s="488"/>
      <c r="AG940" s="489"/>
      <c r="AH940" s="490">
        <v>-325000000</v>
      </c>
      <c r="AI940" s="490"/>
      <c r="AJ940" s="490"/>
      <c r="AK940" s="491"/>
      <c r="AL940" s="490">
        <v>0</v>
      </c>
      <c r="AM940" s="492"/>
      <c r="AN940" s="490"/>
      <c r="AO940" s="493">
        <v>0</v>
      </c>
      <c r="AP940" s="490"/>
      <c r="AQ940" s="494">
        <v>-600000000</v>
      </c>
      <c r="AR940" s="490">
        <v>-600000000</v>
      </c>
      <c r="AS940" s="490"/>
      <c r="AT940" s="490"/>
      <c r="AU940" s="491"/>
      <c r="AV940" s="490">
        <v>0</v>
      </c>
      <c r="AW940" s="492"/>
      <c r="AX940" s="490"/>
      <c r="AY940" s="492">
        <v>0</v>
      </c>
      <c r="AZ940" s="731"/>
      <c r="BA940" s="568"/>
      <c r="BC940" s="486" t="s">
        <v>1538</v>
      </c>
      <c r="BD940" s="486"/>
      <c r="BE940" s="486"/>
      <c r="BF940" s="468"/>
      <c r="BG940" s="468" t="s">
        <v>2938</v>
      </c>
      <c r="BH940" s="468" t="s">
        <v>2938</v>
      </c>
      <c r="BI940" s="468"/>
      <c r="BK940" s="468" t="b">
        <v>1</v>
      </c>
      <c r="BL940" s="468" t="b">
        <v>1</v>
      </c>
      <c r="BM940" s="468" t="b">
        <v>1</v>
      </c>
      <c r="BN940" s="468" t="b">
        <v>1</v>
      </c>
      <c r="BO940" s="468" t="b">
        <v>1</v>
      </c>
      <c r="BP940" s="468" t="b">
        <v>1</v>
      </c>
      <c r="BQ940" s="468" t="b">
        <v>1</v>
      </c>
      <c r="BS940" s="466"/>
    </row>
    <row r="941" spans="1:71" s="480" customFormat="1" ht="12" customHeight="1" x14ac:dyDescent="0.2">
      <c r="A941" s="496">
        <v>22100923</v>
      </c>
      <c r="B941" s="497" t="s">
        <v>3829</v>
      </c>
      <c r="C941" s="466" t="s">
        <v>1964</v>
      </c>
      <c r="D941" s="467" t="s">
        <v>1538</v>
      </c>
      <c r="E941" s="705"/>
      <c r="F941" s="466"/>
      <c r="G941" s="467"/>
      <c r="H941" s="468" t="s">
        <v>1538</v>
      </c>
      <c r="I941" s="468" t="s">
        <v>2937</v>
      </c>
      <c r="J941" s="468" t="s">
        <v>2937</v>
      </c>
      <c r="K941" s="468" t="s">
        <v>2937</v>
      </c>
      <c r="L941" s="468" t="s">
        <v>2938</v>
      </c>
      <c r="M941" s="468" t="s">
        <v>2938</v>
      </c>
      <c r="N941" s="468" t="s">
        <v>2937</v>
      </c>
      <c r="O941" s="469"/>
      <c r="P941" s="379">
        <v>-250000000</v>
      </c>
      <c r="Q941" s="379">
        <v>-250000000</v>
      </c>
      <c r="R941" s="379">
        <v>-250000000</v>
      </c>
      <c r="S941" s="379">
        <v>-250000000</v>
      </c>
      <c r="T941" s="379">
        <v>-250000000</v>
      </c>
      <c r="U941" s="379">
        <v>-250000000</v>
      </c>
      <c r="V941" s="379">
        <v>-250000000</v>
      </c>
      <c r="W941" s="379">
        <v>-250000000</v>
      </c>
      <c r="X941" s="379">
        <v>-250000000</v>
      </c>
      <c r="Y941" s="379">
        <v>-250000000</v>
      </c>
      <c r="Z941" s="379">
        <v>-250000000</v>
      </c>
      <c r="AA941" s="379">
        <v>-250000000</v>
      </c>
      <c r="AB941" s="379">
        <v>-250000000</v>
      </c>
      <c r="AC941" s="379"/>
      <c r="AD941" s="379"/>
      <c r="AE941" s="379">
        <v>-250000000</v>
      </c>
      <c r="AF941" s="481"/>
      <c r="AG941" s="482"/>
      <c r="AH941" s="471">
        <v>-250000000</v>
      </c>
      <c r="AI941" s="471"/>
      <c r="AJ941" s="471"/>
      <c r="AK941" s="472"/>
      <c r="AL941" s="471">
        <v>0</v>
      </c>
      <c r="AM941" s="473"/>
      <c r="AN941" s="471"/>
      <c r="AO941" s="474">
        <v>0</v>
      </c>
      <c r="AP941" s="475"/>
      <c r="AQ941" s="476">
        <v>-250000000</v>
      </c>
      <c r="AR941" s="471">
        <v>-250000000</v>
      </c>
      <c r="AS941" s="471"/>
      <c r="AT941" s="471"/>
      <c r="AU941" s="472"/>
      <c r="AV941" s="471">
        <v>0</v>
      </c>
      <c r="AW941" s="473"/>
      <c r="AX941" s="471"/>
      <c r="AY941" s="473">
        <v>0</v>
      </c>
      <c r="AZ941" s="478"/>
      <c r="BA941" s="568"/>
      <c r="BC941" s="468" t="s">
        <v>1538</v>
      </c>
      <c r="BD941" s="468" t="s">
        <v>2937</v>
      </c>
      <c r="BE941" s="468" t="s">
        <v>2937</v>
      </c>
      <c r="BF941" s="468" t="s">
        <v>2937</v>
      </c>
      <c r="BG941" s="468" t="s">
        <v>2938</v>
      </c>
      <c r="BH941" s="468" t="s">
        <v>2938</v>
      </c>
      <c r="BI941" s="468" t="s">
        <v>2937</v>
      </c>
      <c r="BK941" s="468" t="b">
        <v>1</v>
      </c>
      <c r="BL941" s="468" t="b">
        <v>1</v>
      </c>
      <c r="BM941" s="468" t="b">
        <v>1</v>
      </c>
      <c r="BN941" s="468" t="b">
        <v>1</v>
      </c>
      <c r="BO941" s="468" t="b">
        <v>1</v>
      </c>
      <c r="BP941" s="468" t="b">
        <v>1</v>
      </c>
      <c r="BQ941" s="468" t="b">
        <v>1</v>
      </c>
      <c r="BS941" s="466"/>
    </row>
    <row r="942" spans="1:71" s="480" customFormat="1" ht="12" customHeight="1" x14ac:dyDescent="0.2">
      <c r="A942" s="496">
        <v>22100933</v>
      </c>
      <c r="B942" s="497" t="s">
        <v>3830</v>
      </c>
      <c r="C942" s="466" t="s">
        <v>1965</v>
      </c>
      <c r="D942" s="467" t="s">
        <v>1538</v>
      </c>
      <c r="E942" s="705"/>
      <c r="F942" s="466"/>
      <c r="G942" s="467"/>
      <c r="H942" s="468" t="s">
        <v>1538</v>
      </c>
      <c r="I942" s="468" t="s">
        <v>2937</v>
      </c>
      <c r="J942" s="468" t="s">
        <v>2937</v>
      </c>
      <c r="K942" s="468" t="s">
        <v>2937</v>
      </c>
      <c r="L942" s="468" t="s">
        <v>2938</v>
      </c>
      <c r="M942" s="468" t="s">
        <v>2938</v>
      </c>
      <c r="N942" s="468" t="s">
        <v>2937</v>
      </c>
      <c r="O942" s="469"/>
      <c r="P942" s="379">
        <v>-45000000</v>
      </c>
      <c r="Q942" s="379">
        <v>-45000000</v>
      </c>
      <c r="R942" s="379">
        <v>-45000000</v>
      </c>
      <c r="S942" s="379">
        <v>-45000000</v>
      </c>
      <c r="T942" s="379">
        <v>-45000000</v>
      </c>
      <c r="U942" s="379">
        <v>-45000000</v>
      </c>
      <c r="V942" s="379">
        <v>-45000000</v>
      </c>
      <c r="W942" s="379">
        <v>-45000000</v>
      </c>
      <c r="X942" s="379">
        <v>-45000000</v>
      </c>
      <c r="Y942" s="379">
        <v>-45000000</v>
      </c>
      <c r="Z942" s="379">
        <v>-45000000</v>
      </c>
      <c r="AA942" s="379">
        <v>-45000000</v>
      </c>
      <c r="AB942" s="379">
        <v>-45000000</v>
      </c>
      <c r="AC942" s="379"/>
      <c r="AD942" s="379"/>
      <c r="AE942" s="379">
        <v>-45000000</v>
      </c>
      <c r="AF942" s="481"/>
      <c r="AG942" s="482"/>
      <c r="AH942" s="471">
        <v>-45000000</v>
      </c>
      <c r="AI942" s="471"/>
      <c r="AJ942" s="471"/>
      <c r="AK942" s="472"/>
      <c r="AL942" s="471">
        <v>0</v>
      </c>
      <c r="AM942" s="473"/>
      <c r="AN942" s="471"/>
      <c r="AO942" s="474">
        <v>0</v>
      </c>
      <c r="AP942" s="475"/>
      <c r="AQ942" s="476">
        <v>-45000000</v>
      </c>
      <c r="AR942" s="471">
        <v>-45000000</v>
      </c>
      <c r="AS942" s="471"/>
      <c r="AT942" s="471"/>
      <c r="AU942" s="472"/>
      <c r="AV942" s="471">
        <v>0</v>
      </c>
      <c r="AW942" s="473"/>
      <c r="AX942" s="471"/>
      <c r="AY942" s="473">
        <v>0</v>
      </c>
      <c r="AZ942" s="478"/>
      <c r="BA942" s="568"/>
      <c r="BC942" s="468" t="s">
        <v>1538</v>
      </c>
      <c r="BD942" s="468" t="s">
        <v>2937</v>
      </c>
      <c r="BE942" s="468" t="s">
        <v>2937</v>
      </c>
      <c r="BF942" s="468" t="s">
        <v>2937</v>
      </c>
      <c r="BG942" s="468" t="s">
        <v>2938</v>
      </c>
      <c r="BH942" s="468" t="s">
        <v>2938</v>
      </c>
      <c r="BI942" s="468" t="s">
        <v>2937</v>
      </c>
      <c r="BK942" s="468" t="b">
        <v>1</v>
      </c>
      <c r="BL942" s="468" t="b">
        <v>1</v>
      </c>
      <c r="BM942" s="468" t="b">
        <v>1</v>
      </c>
      <c r="BN942" s="468" t="b">
        <v>1</v>
      </c>
      <c r="BO942" s="468" t="b">
        <v>1</v>
      </c>
      <c r="BP942" s="468" t="b">
        <v>1</v>
      </c>
      <c r="BQ942" s="468" t="b">
        <v>1</v>
      </c>
      <c r="BS942" s="466"/>
    </row>
    <row r="943" spans="1:71" s="480" customFormat="1" ht="12" customHeight="1" x14ac:dyDescent="0.2">
      <c r="A943" s="502">
        <v>22101023</v>
      </c>
      <c r="B943" s="503" t="s">
        <v>3831</v>
      </c>
      <c r="C943" s="569" t="s">
        <v>2474</v>
      </c>
      <c r="D943" s="467" t="s">
        <v>1538</v>
      </c>
      <c r="E943" s="705"/>
      <c r="F943" s="569"/>
      <c r="G943" s="467"/>
      <c r="H943" s="468" t="s">
        <v>1538</v>
      </c>
      <c r="I943" s="468" t="s">
        <v>2937</v>
      </c>
      <c r="J943" s="468" t="s">
        <v>2937</v>
      </c>
      <c r="K943" s="468" t="s">
        <v>2937</v>
      </c>
      <c r="L943" s="468" t="s">
        <v>2938</v>
      </c>
      <c r="M943" s="468" t="s">
        <v>2938</v>
      </c>
      <c r="N943" s="468" t="s">
        <v>2937</v>
      </c>
      <c r="O943" s="469"/>
      <c r="P943" s="379">
        <v>-250000000</v>
      </c>
      <c r="Q943" s="379">
        <v>-250000000</v>
      </c>
      <c r="R943" s="379">
        <v>-250000000</v>
      </c>
      <c r="S943" s="379">
        <v>-250000000</v>
      </c>
      <c r="T943" s="379">
        <v>-250000000</v>
      </c>
      <c r="U943" s="379">
        <v>-250000000</v>
      </c>
      <c r="V943" s="379">
        <v>-250000000</v>
      </c>
      <c r="W943" s="379">
        <v>-250000000</v>
      </c>
      <c r="X943" s="379">
        <v>-250000000</v>
      </c>
      <c r="Y943" s="379">
        <v>-250000000</v>
      </c>
      <c r="Z943" s="379">
        <v>-250000000</v>
      </c>
      <c r="AA943" s="379">
        <v>-250000000</v>
      </c>
      <c r="AB943" s="379">
        <v>-250000000</v>
      </c>
      <c r="AC943" s="379"/>
      <c r="AD943" s="379"/>
      <c r="AE943" s="379">
        <v>-250000000</v>
      </c>
      <c r="AF943" s="481"/>
      <c r="AG943" s="482"/>
      <c r="AH943" s="471">
        <v>-250000000</v>
      </c>
      <c r="AI943" s="471"/>
      <c r="AJ943" s="471"/>
      <c r="AK943" s="472"/>
      <c r="AL943" s="471">
        <v>0</v>
      </c>
      <c r="AM943" s="473"/>
      <c r="AN943" s="471"/>
      <c r="AO943" s="474">
        <v>0</v>
      </c>
      <c r="AP943" s="475"/>
      <c r="AQ943" s="476">
        <v>-250000000</v>
      </c>
      <c r="AR943" s="471">
        <v>-250000000</v>
      </c>
      <c r="AS943" s="471"/>
      <c r="AT943" s="471"/>
      <c r="AU943" s="472"/>
      <c r="AV943" s="471">
        <v>0</v>
      </c>
      <c r="AW943" s="473"/>
      <c r="AX943" s="471"/>
      <c r="AY943" s="473">
        <v>0</v>
      </c>
      <c r="AZ943" s="478"/>
      <c r="BA943" s="568"/>
      <c r="BC943" s="468" t="s">
        <v>1538</v>
      </c>
      <c r="BD943" s="468" t="s">
        <v>2937</v>
      </c>
      <c r="BE943" s="468" t="s">
        <v>2937</v>
      </c>
      <c r="BF943" s="468" t="s">
        <v>2937</v>
      </c>
      <c r="BG943" s="468" t="s">
        <v>2938</v>
      </c>
      <c r="BH943" s="468" t="s">
        <v>2938</v>
      </c>
      <c r="BI943" s="468" t="s">
        <v>2937</v>
      </c>
      <c r="BK943" s="468" t="b">
        <v>1</v>
      </c>
      <c r="BL943" s="468" t="b">
        <v>1</v>
      </c>
      <c r="BM943" s="468" t="b">
        <v>1</v>
      </c>
      <c r="BN943" s="468" t="b">
        <v>1</v>
      </c>
      <c r="BO943" s="468" t="b">
        <v>1</v>
      </c>
      <c r="BP943" s="468" t="b">
        <v>1</v>
      </c>
      <c r="BQ943" s="468" t="b">
        <v>1</v>
      </c>
      <c r="BS943" s="466"/>
    </row>
    <row r="944" spans="1:71" s="480" customFormat="1" ht="12" customHeight="1" x14ac:dyDescent="0.2">
      <c r="A944" s="502">
        <v>22101033</v>
      </c>
      <c r="B944" s="503" t="s">
        <v>3832</v>
      </c>
      <c r="C944" s="569" t="s">
        <v>2475</v>
      </c>
      <c r="D944" s="467" t="s">
        <v>1538</v>
      </c>
      <c r="E944" s="705"/>
      <c r="F944" s="569"/>
      <c r="G944" s="467"/>
      <c r="H944" s="468" t="s">
        <v>1538</v>
      </c>
      <c r="I944" s="468" t="s">
        <v>2937</v>
      </c>
      <c r="J944" s="468" t="s">
        <v>2937</v>
      </c>
      <c r="K944" s="468" t="s">
        <v>2937</v>
      </c>
      <c r="L944" s="468" t="s">
        <v>2938</v>
      </c>
      <c r="M944" s="468" t="s">
        <v>2938</v>
      </c>
      <c r="N944" s="468" t="s">
        <v>2937</v>
      </c>
      <c r="O944" s="469"/>
      <c r="P944" s="379">
        <v>-300000000</v>
      </c>
      <c r="Q944" s="379">
        <v>-300000000</v>
      </c>
      <c r="R944" s="379">
        <v>-300000000</v>
      </c>
      <c r="S944" s="379">
        <v>-300000000</v>
      </c>
      <c r="T944" s="379">
        <v>-300000000</v>
      </c>
      <c r="U944" s="379">
        <v>-300000000</v>
      </c>
      <c r="V944" s="379">
        <v>-300000000</v>
      </c>
      <c r="W944" s="379">
        <v>-300000000</v>
      </c>
      <c r="X944" s="379">
        <v>-300000000</v>
      </c>
      <c r="Y944" s="379">
        <v>-300000000</v>
      </c>
      <c r="Z944" s="379">
        <v>-300000000</v>
      </c>
      <c r="AA944" s="379">
        <v>-300000000</v>
      </c>
      <c r="AB944" s="379">
        <v>-300000000</v>
      </c>
      <c r="AC944" s="379"/>
      <c r="AD944" s="379"/>
      <c r="AE944" s="379">
        <v>-300000000</v>
      </c>
      <c r="AF944" s="481"/>
      <c r="AG944" s="482"/>
      <c r="AH944" s="471">
        <v>-300000000</v>
      </c>
      <c r="AI944" s="471"/>
      <c r="AJ944" s="471"/>
      <c r="AK944" s="472"/>
      <c r="AL944" s="471">
        <v>0</v>
      </c>
      <c r="AM944" s="473"/>
      <c r="AN944" s="471"/>
      <c r="AO944" s="474">
        <v>0</v>
      </c>
      <c r="AP944" s="475"/>
      <c r="AQ944" s="476">
        <v>-300000000</v>
      </c>
      <c r="AR944" s="471">
        <v>-300000000</v>
      </c>
      <c r="AS944" s="471"/>
      <c r="AT944" s="471"/>
      <c r="AU944" s="472"/>
      <c r="AV944" s="471">
        <v>0</v>
      </c>
      <c r="AW944" s="473"/>
      <c r="AX944" s="471"/>
      <c r="AY944" s="473">
        <v>0</v>
      </c>
      <c r="AZ944" s="478"/>
      <c r="BA944" s="568"/>
      <c r="BC944" s="468" t="s">
        <v>1538</v>
      </c>
      <c r="BD944" s="468" t="s">
        <v>2937</v>
      </c>
      <c r="BE944" s="468" t="s">
        <v>2937</v>
      </c>
      <c r="BF944" s="468" t="s">
        <v>2937</v>
      </c>
      <c r="BG944" s="468" t="s">
        <v>2938</v>
      </c>
      <c r="BH944" s="468" t="s">
        <v>2938</v>
      </c>
      <c r="BI944" s="468" t="s">
        <v>2937</v>
      </c>
      <c r="BK944" s="468" t="b">
        <v>1</v>
      </c>
      <c r="BL944" s="468" t="b">
        <v>1</v>
      </c>
      <c r="BM944" s="468" t="b">
        <v>1</v>
      </c>
      <c r="BN944" s="468" t="b">
        <v>1</v>
      </c>
      <c r="BO944" s="468" t="b">
        <v>1</v>
      </c>
      <c r="BP944" s="468" t="b">
        <v>1</v>
      </c>
      <c r="BQ944" s="468" t="b">
        <v>1</v>
      </c>
      <c r="BS944" s="466"/>
    </row>
    <row r="945" spans="1:71" s="480" customFormat="1" ht="12" customHeight="1" x14ac:dyDescent="0.2">
      <c r="A945" s="496">
        <v>22101053</v>
      </c>
      <c r="B945" s="497" t="s">
        <v>3833</v>
      </c>
      <c r="C945" s="398" t="s">
        <v>1969</v>
      </c>
      <c r="D945" s="467" t="s">
        <v>1538</v>
      </c>
      <c r="E945" s="705"/>
      <c r="F945" s="392"/>
      <c r="G945" s="467"/>
      <c r="H945" s="468" t="s">
        <v>1538</v>
      </c>
      <c r="I945" s="468" t="s">
        <v>2937</v>
      </c>
      <c r="J945" s="468" t="s">
        <v>2937</v>
      </c>
      <c r="K945" s="468" t="s">
        <v>2937</v>
      </c>
      <c r="L945" s="468" t="s">
        <v>2938</v>
      </c>
      <c r="M945" s="468" t="s">
        <v>2938</v>
      </c>
      <c r="N945" s="468" t="s">
        <v>2937</v>
      </c>
      <c r="O945" s="469"/>
      <c r="P945" s="379">
        <v>-250000000</v>
      </c>
      <c r="Q945" s="379">
        <v>-250000000</v>
      </c>
      <c r="R945" s="379">
        <v>-250000000</v>
      </c>
      <c r="S945" s="379">
        <v>-56553000</v>
      </c>
      <c r="T945" s="379">
        <v>0</v>
      </c>
      <c r="U945" s="379">
        <v>0</v>
      </c>
      <c r="V945" s="379">
        <v>0</v>
      </c>
      <c r="W945" s="379">
        <v>0</v>
      </c>
      <c r="X945" s="379">
        <v>0</v>
      </c>
      <c r="Y945" s="379">
        <v>0</v>
      </c>
      <c r="Z945" s="379">
        <v>0</v>
      </c>
      <c r="AA945" s="379">
        <v>0</v>
      </c>
      <c r="AB945" s="379">
        <v>0</v>
      </c>
      <c r="AC945" s="379"/>
      <c r="AD945" s="379"/>
      <c r="AE945" s="379">
        <v>-56796083.333333336</v>
      </c>
      <c r="AF945" s="481"/>
      <c r="AG945" s="482"/>
      <c r="AH945" s="471">
        <v>-56796083.333333336</v>
      </c>
      <c r="AI945" s="471"/>
      <c r="AJ945" s="471"/>
      <c r="AK945" s="472"/>
      <c r="AL945" s="471">
        <v>0</v>
      </c>
      <c r="AM945" s="473"/>
      <c r="AN945" s="471"/>
      <c r="AO945" s="474">
        <v>0</v>
      </c>
      <c r="AP945" s="475"/>
      <c r="AQ945" s="476">
        <v>0</v>
      </c>
      <c r="AR945" s="471">
        <v>0</v>
      </c>
      <c r="AS945" s="471"/>
      <c r="AT945" s="471"/>
      <c r="AU945" s="472"/>
      <c r="AV945" s="471">
        <v>0</v>
      </c>
      <c r="AW945" s="473"/>
      <c r="AX945" s="471"/>
      <c r="AY945" s="473">
        <v>0</v>
      </c>
      <c r="AZ945" s="478"/>
      <c r="BA945" s="568"/>
      <c r="BC945" s="468" t="s">
        <v>1538</v>
      </c>
      <c r="BD945" s="468" t="s">
        <v>2937</v>
      </c>
      <c r="BE945" s="468" t="s">
        <v>2937</v>
      </c>
      <c r="BF945" s="468" t="s">
        <v>2937</v>
      </c>
      <c r="BG945" s="468" t="s">
        <v>2938</v>
      </c>
      <c r="BH945" s="468" t="s">
        <v>2938</v>
      </c>
      <c r="BI945" s="468" t="s">
        <v>2937</v>
      </c>
      <c r="BK945" s="468" t="b">
        <v>1</v>
      </c>
      <c r="BL945" s="468" t="b">
        <v>1</v>
      </c>
      <c r="BM945" s="468" t="b">
        <v>1</v>
      </c>
      <c r="BN945" s="468" t="b">
        <v>1</v>
      </c>
      <c r="BO945" s="468" t="b">
        <v>1</v>
      </c>
      <c r="BP945" s="468" t="b">
        <v>1</v>
      </c>
      <c r="BQ945" s="468" t="b">
        <v>1</v>
      </c>
      <c r="BS945" s="466"/>
    </row>
    <row r="946" spans="1:71" s="480" customFormat="1" ht="12" customHeight="1" x14ac:dyDescent="0.2">
      <c r="A946" s="496">
        <v>22101113</v>
      </c>
      <c r="B946" s="497" t="s">
        <v>3834</v>
      </c>
      <c r="C946" s="466" t="s">
        <v>2476</v>
      </c>
      <c r="D946" s="467" t="s">
        <v>1538</v>
      </c>
      <c r="E946" s="705"/>
      <c r="F946" s="466"/>
      <c r="G946" s="467"/>
      <c r="H946" s="468" t="s">
        <v>1538</v>
      </c>
      <c r="I946" s="468" t="s">
        <v>2937</v>
      </c>
      <c r="J946" s="468" t="s">
        <v>2937</v>
      </c>
      <c r="K946" s="468" t="s">
        <v>2937</v>
      </c>
      <c r="L946" s="468" t="s">
        <v>2938</v>
      </c>
      <c r="M946" s="468" t="s">
        <v>2938</v>
      </c>
      <c r="N946" s="468" t="s">
        <v>2937</v>
      </c>
      <c r="O946" s="469"/>
      <c r="P946" s="379">
        <v>-350000000</v>
      </c>
      <c r="Q946" s="379">
        <v>-350000000</v>
      </c>
      <c r="R946" s="379">
        <v>-350000000</v>
      </c>
      <c r="S946" s="379">
        <v>-350000000</v>
      </c>
      <c r="T946" s="379">
        <v>-350000000</v>
      </c>
      <c r="U946" s="379">
        <v>-350000000</v>
      </c>
      <c r="V946" s="379">
        <v>-350000000</v>
      </c>
      <c r="W946" s="379">
        <v>-350000000</v>
      </c>
      <c r="X946" s="379">
        <v>-350000000</v>
      </c>
      <c r="Y946" s="379">
        <v>-350000000</v>
      </c>
      <c r="Z946" s="379">
        <v>-350000000</v>
      </c>
      <c r="AA946" s="379">
        <v>-350000000</v>
      </c>
      <c r="AB946" s="379">
        <v>-350000000</v>
      </c>
      <c r="AC946" s="379"/>
      <c r="AD946" s="379"/>
      <c r="AE946" s="379">
        <v>-350000000</v>
      </c>
      <c r="AF946" s="481"/>
      <c r="AG946" s="482"/>
      <c r="AH946" s="471">
        <v>-350000000</v>
      </c>
      <c r="AI946" s="471"/>
      <c r="AJ946" s="471"/>
      <c r="AK946" s="472"/>
      <c r="AL946" s="471">
        <v>0</v>
      </c>
      <c r="AM946" s="473"/>
      <c r="AN946" s="471"/>
      <c r="AO946" s="474">
        <v>0</v>
      </c>
      <c r="AP946" s="475"/>
      <c r="AQ946" s="476">
        <v>-350000000</v>
      </c>
      <c r="AR946" s="471">
        <v>-350000000</v>
      </c>
      <c r="AS946" s="471"/>
      <c r="AT946" s="471"/>
      <c r="AU946" s="472"/>
      <c r="AV946" s="471">
        <v>0</v>
      </c>
      <c r="AW946" s="473"/>
      <c r="AX946" s="471"/>
      <c r="AY946" s="473">
        <v>0</v>
      </c>
      <c r="AZ946" s="478"/>
      <c r="BA946" s="568"/>
      <c r="BC946" s="468" t="s">
        <v>1538</v>
      </c>
      <c r="BD946" s="468" t="s">
        <v>2937</v>
      </c>
      <c r="BE946" s="468" t="s">
        <v>2937</v>
      </c>
      <c r="BF946" s="468" t="s">
        <v>2937</v>
      </c>
      <c r="BG946" s="468" t="s">
        <v>2938</v>
      </c>
      <c r="BH946" s="468" t="s">
        <v>2938</v>
      </c>
      <c r="BI946" s="468" t="s">
        <v>2937</v>
      </c>
      <c r="BK946" s="468" t="b">
        <v>1</v>
      </c>
      <c r="BL946" s="468" t="b">
        <v>1</v>
      </c>
      <c r="BM946" s="468" t="b">
        <v>1</v>
      </c>
      <c r="BN946" s="468" t="b">
        <v>1</v>
      </c>
      <c r="BO946" s="468" t="b">
        <v>1</v>
      </c>
      <c r="BP946" s="468" t="b">
        <v>1</v>
      </c>
      <c r="BQ946" s="468" t="b">
        <v>1</v>
      </c>
      <c r="BS946" s="466"/>
    </row>
    <row r="947" spans="1:71" s="480" customFormat="1" ht="12" customHeight="1" x14ac:dyDescent="0.2">
      <c r="A947" s="496">
        <v>22101123</v>
      </c>
      <c r="B947" s="497" t="s">
        <v>3835</v>
      </c>
      <c r="C947" s="466" t="s">
        <v>1973</v>
      </c>
      <c r="D947" s="467" t="s">
        <v>1538</v>
      </c>
      <c r="E947" s="705"/>
      <c r="F947" s="466"/>
      <c r="G947" s="467"/>
      <c r="H947" s="468" t="s">
        <v>1538</v>
      </c>
      <c r="I947" s="468" t="s">
        <v>2937</v>
      </c>
      <c r="J947" s="468" t="s">
        <v>2937</v>
      </c>
      <c r="K947" s="468" t="s">
        <v>2937</v>
      </c>
      <c r="L947" s="468" t="s">
        <v>2938</v>
      </c>
      <c r="M947" s="468" t="s">
        <v>2938</v>
      </c>
      <c r="N947" s="468" t="s">
        <v>2937</v>
      </c>
      <c r="O947" s="469"/>
      <c r="P947" s="379">
        <v>-325000000</v>
      </c>
      <c r="Q947" s="379">
        <v>-325000000</v>
      </c>
      <c r="R947" s="379">
        <v>-325000000</v>
      </c>
      <c r="S947" s="379">
        <v>-325000000</v>
      </c>
      <c r="T947" s="379">
        <v>-325000000</v>
      </c>
      <c r="U947" s="379">
        <v>-325000000</v>
      </c>
      <c r="V947" s="379">
        <v>-325000000</v>
      </c>
      <c r="W947" s="379">
        <v>-325000000</v>
      </c>
      <c r="X947" s="379">
        <v>-325000000</v>
      </c>
      <c r="Y947" s="379">
        <v>-325000000</v>
      </c>
      <c r="Z947" s="379">
        <v>-325000000</v>
      </c>
      <c r="AA947" s="379">
        <v>-325000000</v>
      </c>
      <c r="AB947" s="379">
        <v>-325000000</v>
      </c>
      <c r="AC947" s="379"/>
      <c r="AD947" s="379"/>
      <c r="AE947" s="379">
        <v>-325000000</v>
      </c>
      <c r="AF947" s="481"/>
      <c r="AG947" s="482"/>
      <c r="AH947" s="471">
        <v>-325000000</v>
      </c>
      <c r="AI947" s="471"/>
      <c r="AJ947" s="471"/>
      <c r="AK947" s="472"/>
      <c r="AL947" s="471">
        <v>0</v>
      </c>
      <c r="AM947" s="473"/>
      <c r="AN947" s="471"/>
      <c r="AO947" s="474">
        <v>0</v>
      </c>
      <c r="AP947" s="475"/>
      <c r="AQ947" s="476">
        <v>-325000000</v>
      </c>
      <c r="AR947" s="471">
        <v>-325000000</v>
      </c>
      <c r="AS947" s="471"/>
      <c r="AT947" s="471"/>
      <c r="AU947" s="472"/>
      <c r="AV947" s="471">
        <v>0</v>
      </c>
      <c r="AW947" s="473"/>
      <c r="AX947" s="471"/>
      <c r="AY947" s="473">
        <v>0</v>
      </c>
      <c r="AZ947" s="478"/>
      <c r="BA947" s="568"/>
      <c r="BC947" s="468" t="s">
        <v>1538</v>
      </c>
      <c r="BD947" s="468" t="s">
        <v>2937</v>
      </c>
      <c r="BE947" s="468" t="s">
        <v>2937</v>
      </c>
      <c r="BF947" s="468" t="s">
        <v>2937</v>
      </c>
      <c r="BG947" s="468" t="s">
        <v>2938</v>
      </c>
      <c r="BH947" s="468" t="s">
        <v>2938</v>
      </c>
      <c r="BI947" s="468" t="s">
        <v>2937</v>
      </c>
      <c r="BK947" s="468" t="b">
        <v>1</v>
      </c>
      <c r="BL947" s="468" t="b">
        <v>1</v>
      </c>
      <c r="BM947" s="468" t="b">
        <v>1</v>
      </c>
      <c r="BN947" s="468" t="b">
        <v>1</v>
      </c>
      <c r="BO947" s="468" t="b">
        <v>1</v>
      </c>
      <c r="BP947" s="468" t="b">
        <v>1</v>
      </c>
      <c r="BQ947" s="468" t="b">
        <v>1</v>
      </c>
      <c r="BS947" s="466"/>
    </row>
    <row r="948" spans="1:71" s="480" customFormat="1" ht="12" customHeight="1" x14ac:dyDescent="0.2">
      <c r="A948" s="496">
        <v>22101133</v>
      </c>
      <c r="B948" s="497" t="s">
        <v>3836</v>
      </c>
      <c r="C948" s="466" t="s">
        <v>2477</v>
      </c>
      <c r="D948" s="467" t="s">
        <v>1538</v>
      </c>
      <c r="E948" s="705"/>
      <c r="F948" s="466"/>
      <c r="G948" s="467"/>
      <c r="H948" s="468" t="s">
        <v>1538</v>
      </c>
      <c r="I948" s="468" t="s">
        <v>2937</v>
      </c>
      <c r="J948" s="468" t="s">
        <v>2937</v>
      </c>
      <c r="K948" s="468" t="s">
        <v>2937</v>
      </c>
      <c r="L948" s="468" t="s">
        <v>2938</v>
      </c>
      <c r="M948" s="468" t="s">
        <v>2938</v>
      </c>
      <c r="N948" s="468" t="s">
        <v>2937</v>
      </c>
      <c r="O948" s="469"/>
      <c r="P948" s="379">
        <v>-250000000</v>
      </c>
      <c r="Q948" s="379">
        <v>-250000000</v>
      </c>
      <c r="R948" s="379">
        <v>-250000000</v>
      </c>
      <c r="S948" s="379">
        <v>-250000000</v>
      </c>
      <c r="T948" s="379">
        <v>-250000000</v>
      </c>
      <c r="U948" s="379">
        <v>-250000000</v>
      </c>
      <c r="V948" s="379">
        <v>-250000000</v>
      </c>
      <c r="W948" s="379">
        <v>-250000000</v>
      </c>
      <c r="X948" s="379">
        <v>-250000000</v>
      </c>
      <c r="Y948" s="379">
        <v>-250000000</v>
      </c>
      <c r="Z948" s="379">
        <v>-250000000</v>
      </c>
      <c r="AA948" s="379">
        <v>-250000000</v>
      </c>
      <c r="AB948" s="379">
        <v>-250000000</v>
      </c>
      <c r="AC948" s="379"/>
      <c r="AD948" s="379"/>
      <c r="AE948" s="379">
        <v>-250000000</v>
      </c>
      <c r="AF948" s="481"/>
      <c r="AG948" s="482"/>
      <c r="AH948" s="471">
        <v>-250000000</v>
      </c>
      <c r="AI948" s="471"/>
      <c r="AJ948" s="471"/>
      <c r="AK948" s="472"/>
      <c r="AL948" s="471">
        <v>0</v>
      </c>
      <c r="AM948" s="473"/>
      <c r="AN948" s="471"/>
      <c r="AO948" s="474">
        <v>0</v>
      </c>
      <c r="AP948" s="475"/>
      <c r="AQ948" s="476">
        <v>-250000000</v>
      </c>
      <c r="AR948" s="471">
        <v>-250000000</v>
      </c>
      <c r="AS948" s="471"/>
      <c r="AT948" s="471"/>
      <c r="AU948" s="472"/>
      <c r="AV948" s="471">
        <v>0</v>
      </c>
      <c r="AW948" s="473"/>
      <c r="AX948" s="471"/>
      <c r="AY948" s="473">
        <v>0</v>
      </c>
      <c r="AZ948" s="478"/>
      <c r="BA948" s="568"/>
      <c r="BC948" s="468" t="s">
        <v>1538</v>
      </c>
      <c r="BD948" s="468" t="s">
        <v>2937</v>
      </c>
      <c r="BE948" s="468" t="s">
        <v>2937</v>
      </c>
      <c r="BF948" s="468" t="s">
        <v>2937</v>
      </c>
      <c r="BG948" s="468" t="s">
        <v>2938</v>
      </c>
      <c r="BH948" s="468" t="s">
        <v>2938</v>
      </c>
      <c r="BI948" s="468" t="s">
        <v>2937</v>
      </c>
      <c r="BK948" s="468" t="b">
        <v>1</v>
      </c>
      <c r="BL948" s="468" t="b">
        <v>1</v>
      </c>
      <c r="BM948" s="468" t="b">
        <v>1</v>
      </c>
      <c r="BN948" s="468" t="b">
        <v>1</v>
      </c>
      <c r="BO948" s="468" t="b">
        <v>1</v>
      </c>
      <c r="BP948" s="468" t="b">
        <v>1</v>
      </c>
      <c r="BQ948" s="468" t="b">
        <v>1</v>
      </c>
      <c r="BS948" s="466"/>
    </row>
    <row r="949" spans="1:71" s="480" customFormat="1" ht="12" customHeight="1" x14ac:dyDescent="0.2">
      <c r="A949" s="496">
        <v>22101143</v>
      </c>
      <c r="B949" s="497" t="s">
        <v>3837</v>
      </c>
      <c r="C949" s="466" t="s">
        <v>1975</v>
      </c>
      <c r="D949" s="467" t="s">
        <v>1538</v>
      </c>
      <c r="E949" s="705"/>
      <c r="F949" s="466"/>
      <c r="G949" s="467"/>
      <c r="H949" s="468" t="s">
        <v>1538</v>
      </c>
      <c r="I949" s="468" t="s">
        <v>2937</v>
      </c>
      <c r="J949" s="468" t="s">
        <v>2937</v>
      </c>
      <c r="K949" s="468" t="s">
        <v>2937</v>
      </c>
      <c r="L949" s="468" t="s">
        <v>2938</v>
      </c>
      <c r="M949" s="468" t="s">
        <v>2938</v>
      </c>
      <c r="N949" s="468" t="s">
        <v>2937</v>
      </c>
      <c r="O949" s="469"/>
      <c r="P949" s="379">
        <v>-300000000</v>
      </c>
      <c r="Q949" s="379">
        <v>-300000000</v>
      </c>
      <c r="R949" s="379">
        <v>-300000000</v>
      </c>
      <c r="S949" s="379">
        <v>-300000000</v>
      </c>
      <c r="T949" s="379">
        <v>-300000000</v>
      </c>
      <c r="U949" s="379">
        <v>-300000000</v>
      </c>
      <c r="V949" s="379">
        <v>-300000000</v>
      </c>
      <c r="W949" s="379">
        <v>-300000000</v>
      </c>
      <c r="X949" s="379">
        <v>-300000000</v>
      </c>
      <c r="Y949" s="379">
        <v>-300000000</v>
      </c>
      <c r="Z949" s="379">
        <v>-300000000</v>
      </c>
      <c r="AA949" s="379">
        <v>-300000000</v>
      </c>
      <c r="AB949" s="379">
        <v>-300000000</v>
      </c>
      <c r="AC949" s="379"/>
      <c r="AD949" s="379"/>
      <c r="AE949" s="379">
        <v>-300000000</v>
      </c>
      <c r="AF949" s="481"/>
      <c r="AG949" s="482"/>
      <c r="AH949" s="471">
        <v>-300000000</v>
      </c>
      <c r="AI949" s="471"/>
      <c r="AJ949" s="471"/>
      <c r="AK949" s="472"/>
      <c r="AL949" s="471">
        <v>0</v>
      </c>
      <c r="AM949" s="473"/>
      <c r="AN949" s="471"/>
      <c r="AO949" s="474">
        <v>0</v>
      </c>
      <c r="AP949" s="475"/>
      <c r="AQ949" s="476">
        <v>-300000000</v>
      </c>
      <c r="AR949" s="471">
        <v>-300000000</v>
      </c>
      <c r="AS949" s="471"/>
      <c r="AT949" s="471"/>
      <c r="AU949" s="472"/>
      <c r="AV949" s="471">
        <v>0</v>
      </c>
      <c r="AW949" s="473"/>
      <c r="AX949" s="471"/>
      <c r="AY949" s="473">
        <v>0</v>
      </c>
      <c r="AZ949" s="478"/>
      <c r="BA949" s="568"/>
      <c r="BC949" s="468" t="s">
        <v>1538</v>
      </c>
      <c r="BD949" s="468" t="s">
        <v>2937</v>
      </c>
      <c r="BE949" s="468" t="s">
        <v>2937</v>
      </c>
      <c r="BF949" s="468" t="s">
        <v>2937</v>
      </c>
      <c r="BG949" s="468" t="s">
        <v>2938</v>
      </c>
      <c r="BH949" s="468" t="s">
        <v>2938</v>
      </c>
      <c r="BI949" s="468" t="s">
        <v>2937</v>
      </c>
      <c r="BK949" s="468" t="b">
        <v>1</v>
      </c>
      <c r="BL949" s="468" t="b">
        <v>1</v>
      </c>
      <c r="BM949" s="468" t="b">
        <v>1</v>
      </c>
      <c r="BN949" s="468" t="b">
        <v>1</v>
      </c>
      <c r="BO949" s="468" t="b">
        <v>1</v>
      </c>
      <c r="BP949" s="468" t="b">
        <v>1</v>
      </c>
      <c r="BQ949" s="468" t="b">
        <v>1</v>
      </c>
      <c r="BS949" s="466"/>
    </row>
    <row r="950" spans="1:71" s="480" customFormat="1" ht="12" customHeight="1" x14ac:dyDescent="0.2">
      <c r="A950" s="498">
        <v>22600003</v>
      </c>
      <c r="B950" s="499"/>
      <c r="C950" s="778" t="s">
        <v>2473</v>
      </c>
      <c r="D950" s="484" t="s">
        <v>1538</v>
      </c>
      <c r="E950" s="730"/>
      <c r="F950" s="501">
        <v>43252</v>
      </c>
      <c r="G950" s="484"/>
      <c r="H950" s="486" t="s">
        <v>1538</v>
      </c>
      <c r="I950" s="486"/>
      <c r="J950" s="486"/>
      <c r="K950" s="486"/>
      <c r="L950" s="486" t="s">
        <v>2938</v>
      </c>
      <c r="M950" s="486" t="s">
        <v>2938</v>
      </c>
      <c r="N950" s="486"/>
      <c r="O950" s="487"/>
      <c r="P950" s="381"/>
      <c r="Q950" s="381"/>
      <c r="R950" s="381"/>
      <c r="S950" s="381"/>
      <c r="T950" s="381"/>
      <c r="U950" s="381"/>
      <c r="V950" s="381">
        <v>5257291.67</v>
      </c>
      <c r="W950" s="381">
        <v>5228125</v>
      </c>
      <c r="X950" s="381">
        <v>5213541.67</v>
      </c>
      <c r="Y950" s="381">
        <v>5198958.34</v>
      </c>
      <c r="Z950" s="381">
        <v>5184375.01</v>
      </c>
      <c r="AA950" s="381">
        <v>5169791.68</v>
      </c>
      <c r="AB950" s="381">
        <v>5155208.3499999996</v>
      </c>
      <c r="AC950" s="381"/>
      <c r="AD950" s="381"/>
      <c r="AE950" s="381">
        <v>2819140.6287499997</v>
      </c>
      <c r="AF950" s="488"/>
      <c r="AG950" s="489"/>
      <c r="AH950" s="490">
        <v>2819140.6287499997</v>
      </c>
      <c r="AI950" s="490"/>
      <c r="AJ950" s="490"/>
      <c r="AK950" s="491"/>
      <c r="AL950" s="490">
        <v>0</v>
      </c>
      <c r="AM950" s="492"/>
      <c r="AN950" s="490"/>
      <c r="AO950" s="493">
        <v>0</v>
      </c>
      <c r="AP950" s="490"/>
      <c r="AQ950" s="494">
        <v>5155208.3499999996</v>
      </c>
      <c r="AR950" s="490">
        <v>5155208.3499999996</v>
      </c>
      <c r="AS950" s="490"/>
      <c r="AT950" s="490"/>
      <c r="AU950" s="491"/>
      <c r="AV950" s="490">
        <v>0</v>
      </c>
      <c r="AW950" s="492"/>
      <c r="AX950" s="490"/>
      <c r="AY950" s="492">
        <v>0</v>
      </c>
      <c r="AZ950" s="731"/>
      <c r="BA950" s="568"/>
      <c r="BC950" s="486" t="s">
        <v>1538</v>
      </c>
      <c r="BD950" s="486"/>
      <c r="BE950" s="486"/>
      <c r="BF950" s="468"/>
      <c r="BG950" s="468" t="s">
        <v>2938</v>
      </c>
      <c r="BH950" s="468" t="s">
        <v>2938</v>
      </c>
      <c r="BI950" s="468"/>
      <c r="BK950" s="468" t="b">
        <v>1</v>
      </c>
      <c r="BL950" s="468" t="b">
        <v>1</v>
      </c>
      <c r="BM950" s="468" t="b">
        <v>1</v>
      </c>
      <c r="BN950" s="468" t="b">
        <v>1</v>
      </c>
      <c r="BO950" s="468" t="b">
        <v>1</v>
      </c>
      <c r="BP950" s="468" t="b">
        <v>1</v>
      </c>
      <c r="BQ950" s="468" t="b">
        <v>1</v>
      </c>
      <c r="BS950" s="466"/>
    </row>
    <row r="951" spans="1:71" s="480" customFormat="1" ht="12" customHeight="1" x14ac:dyDescent="0.2">
      <c r="A951" s="496">
        <v>22600083</v>
      </c>
      <c r="B951" s="497" t="s">
        <v>3838</v>
      </c>
      <c r="C951" s="466" t="s">
        <v>2478</v>
      </c>
      <c r="D951" s="467" t="s">
        <v>1538</v>
      </c>
      <c r="E951" s="705"/>
      <c r="F951" s="466"/>
      <c r="G951" s="467"/>
      <c r="H951" s="468" t="s">
        <v>1538</v>
      </c>
      <c r="I951" s="468" t="s">
        <v>2937</v>
      </c>
      <c r="J951" s="468" t="s">
        <v>2937</v>
      </c>
      <c r="K951" s="468" t="s">
        <v>2937</v>
      </c>
      <c r="L951" s="468" t="s">
        <v>2938</v>
      </c>
      <c r="M951" s="468" t="s">
        <v>2938</v>
      </c>
      <c r="N951" s="468" t="s">
        <v>2937</v>
      </c>
      <c r="O951" s="469"/>
      <c r="P951" s="379">
        <v>11632.92</v>
      </c>
      <c r="Q951" s="379">
        <v>11591.07</v>
      </c>
      <c r="R951" s="379">
        <v>11549.22</v>
      </c>
      <c r="S951" s="379">
        <v>11507.37</v>
      </c>
      <c r="T951" s="379">
        <v>11465.52</v>
      </c>
      <c r="U951" s="379">
        <v>11423.67</v>
      </c>
      <c r="V951" s="379">
        <v>11381.82</v>
      </c>
      <c r="W951" s="379">
        <v>11339.97</v>
      </c>
      <c r="X951" s="379">
        <v>11298.12</v>
      </c>
      <c r="Y951" s="379">
        <v>11256.27</v>
      </c>
      <c r="Z951" s="379">
        <v>11214.42</v>
      </c>
      <c r="AA951" s="379">
        <v>11172.57</v>
      </c>
      <c r="AB951" s="379">
        <v>11130.72</v>
      </c>
      <c r="AC951" s="379"/>
      <c r="AD951" s="379"/>
      <c r="AE951" s="379">
        <v>11381.820000000002</v>
      </c>
      <c r="AF951" s="481"/>
      <c r="AG951" s="482"/>
      <c r="AH951" s="471">
        <v>11381.820000000002</v>
      </c>
      <c r="AI951" s="471"/>
      <c r="AJ951" s="471"/>
      <c r="AK951" s="472"/>
      <c r="AL951" s="471">
        <v>0</v>
      </c>
      <c r="AM951" s="473"/>
      <c r="AN951" s="471"/>
      <c r="AO951" s="474">
        <v>0</v>
      </c>
      <c r="AP951" s="475"/>
      <c r="AQ951" s="476">
        <v>11130.72</v>
      </c>
      <c r="AR951" s="471">
        <v>11130.72</v>
      </c>
      <c r="AS951" s="471"/>
      <c r="AT951" s="471"/>
      <c r="AU951" s="472"/>
      <c r="AV951" s="471">
        <v>0</v>
      </c>
      <c r="AW951" s="473"/>
      <c r="AX951" s="471"/>
      <c r="AY951" s="473">
        <v>0</v>
      </c>
      <c r="AZ951" s="478"/>
      <c r="BA951" s="568"/>
      <c r="BC951" s="468" t="s">
        <v>1538</v>
      </c>
      <c r="BD951" s="468" t="s">
        <v>2937</v>
      </c>
      <c r="BE951" s="468" t="s">
        <v>2937</v>
      </c>
      <c r="BF951" s="468" t="s">
        <v>2937</v>
      </c>
      <c r="BG951" s="468" t="s">
        <v>2938</v>
      </c>
      <c r="BH951" s="468" t="s">
        <v>2938</v>
      </c>
      <c r="BI951" s="468" t="s">
        <v>2937</v>
      </c>
      <c r="BK951" s="468" t="b">
        <v>1</v>
      </c>
      <c r="BL951" s="468" t="b">
        <v>1</v>
      </c>
      <c r="BM951" s="468" t="b">
        <v>1</v>
      </c>
      <c r="BN951" s="468" t="b">
        <v>1</v>
      </c>
      <c r="BO951" s="468" t="b">
        <v>1</v>
      </c>
      <c r="BP951" s="468" t="b">
        <v>1</v>
      </c>
      <c r="BQ951" s="468" t="b">
        <v>1</v>
      </c>
      <c r="BS951" s="466"/>
    </row>
    <row r="952" spans="1:71" s="480" customFormat="1" ht="12" customHeight="1" x14ac:dyDescent="0.2">
      <c r="A952" s="496">
        <v>22600093</v>
      </c>
      <c r="B952" s="497" t="s">
        <v>3839</v>
      </c>
      <c r="C952" s="765" t="s">
        <v>2479</v>
      </c>
      <c r="D952" s="467" t="s">
        <v>1538</v>
      </c>
      <c r="E952" s="705"/>
      <c r="F952" s="765"/>
      <c r="G952" s="467"/>
      <c r="H952" s="468" t="s">
        <v>1538</v>
      </c>
      <c r="I952" s="468" t="s">
        <v>2937</v>
      </c>
      <c r="J952" s="468" t="s">
        <v>2937</v>
      </c>
      <c r="K952" s="468" t="s">
        <v>2937</v>
      </c>
      <c r="L952" s="468" t="s">
        <v>2938</v>
      </c>
      <c r="M952" s="468" t="s">
        <v>2938</v>
      </c>
      <c r="N952" s="468" t="s">
        <v>2937</v>
      </c>
      <c r="O952" s="469"/>
      <c r="P952" s="379">
        <v>1746927.08</v>
      </c>
      <c r="Q952" s="379">
        <v>1741614.58</v>
      </c>
      <c r="R952" s="379">
        <v>1736302.08</v>
      </c>
      <c r="S952" s="379">
        <v>1730989.58</v>
      </c>
      <c r="T952" s="379">
        <v>1725677.08</v>
      </c>
      <c r="U952" s="379">
        <v>1720364.58</v>
      </c>
      <c r="V952" s="379">
        <v>1715052.08</v>
      </c>
      <c r="W952" s="379">
        <v>1709739.58</v>
      </c>
      <c r="X952" s="379">
        <v>1704427.08</v>
      </c>
      <c r="Y952" s="379">
        <v>1699114.58</v>
      </c>
      <c r="Z952" s="379">
        <v>1693802.08</v>
      </c>
      <c r="AA952" s="379">
        <v>1688489.58</v>
      </c>
      <c r="AB952" s="379">
        <v>1683177.08</v>
      </c>
      <c r="AC952" s="379"/>
      <c r="AD952" s="379"/>
      <c r="AE952" s="379">
        <v>1715052.08</v>
      </c>
      <c r="AF952" s="481"/>
      <c r="AG952" s="482"/>
      <c r="AH952" s="471">
        <v>1715052.08</v>
      </c>
      <c r="AI952" s="471"/>
      <c r="AJ952" s="471"/>
      <c r="AK952" s="472"/>
      <c r="AL952" s="471">
        <v>0</v>
      </c>
      <c r="AM952" s="473"/>
      <c r="AN952" s="471"/>
      <c r="AO952" s="474">
        <v>0</v>
      </c>
      <c r="AP952" s="475"/>
      <c r="AQ952" s="476">
        <v>1683177.08</v>
      </c>
      <c r="AR952" s="471">
        <v>1683177.08</v>
      </c>
      <c r="AS952" s="471"/>
      <c r="AT952" s="471"/>
      <c r="AU952" s="472"/>
      <c r="AV952" s="471">
        <v>0</v>
      </c>
      <c r="AW952" s="473"/>
      <c r="AX952" s="471"/>
      <c r="AY952" s="473">
        <v>0</v>
      </c>
      <c r="AZ952" s="478"/>
      <c r="BA952" s="568"/>
      <c r="BC952" s="468" t="s">
        <v>1538</v>
      </c>
      <c r="BD952" s="468" t="s">
        <v>2937</v>
      </c>
      <c r="BE952" s="468" t="s">
        <v>2937</v>
      </c>
      <c r="BF952" s="468" t="s">
        <v>2937</v>
      </c>
      <c r="BG952" s="468" t="s">
        <v>2938</v>
      </c>
      <c r="BH952" s="468" t="s">
        <v>2938</v>
      </c>
      <c r="BI952" s="468" t="s">
        <v>2937</v>
      </c>
      <c r="BK952" s="468" t="b">
        <v>1</v>
      </c>
      <c r="BL952" s="468" t="b">
        <v>1</v>
      </c>
      <c r="BM952" s="468" t="b">
        <v>1</v>
      </c>
      <c r="BN952" s="468" t="b">
        <v>1</v>
      </c>
      <c r="BO952" s="468" t="b">
        <v>1</v>
      </c>
      <c r="BP952" s="468" t="b">
        <v>1</v>
      </c>
      <c r="BQ952" s="468" t="b">
        <v>1</v>
      </c>
      <c r="BS952" s="466"/>
    </row>
    <row r="953" spans="1:71" s="480" customFormat="1" ht="12" customHeight="1" x14ac:dyDescent="0.2">
      <c r="A953" s="498">
        <v>22700013</v>
      </c>
      <c r="B953" s="499" t="s">
        <v>3840</v>
      </c>
      <c r="C953" s="778" t="s">
        <v>2480</v>
      </c>
      <c r="D953" s="484" t="s">
        <v>1541</v>
      </c>
      <c r="E953" s="730"/>
      <c r="F953" s="501">
        <v>43070</v>
      </c>
      <c r="G953" s="484"/>
      <c r="H953" s="486" t="s">
        <v>2937</v>
      </c>
      <c r="I953" s="486" t="s">
        <v>2937</v>
      </c>
      <c r="J953" s="486" t="s">
        <v>2937</v>
      </c>
      <c r="K953" s="486" t="s">
        <v>1541</v>
      </c>
      <c r="L953" s="486" t="s">
        <v>2938</v>
      </c>
      <c r="M953" s="486" t="s">
        <v>2938</v>
      </c>
      <c r="N953" s="486" t="s">
        <v>2937</v>
      </c>
      <c r="O953" s="487"/>
      <c r="P953" s="381">
        <v>-619538.37</v>
      </c>
      <c r="Q953" s="381">
        <v>-619538.37</v>
      </c>
      <c r="R953" s="381">
        <v>-937662.37</v>
      </c>
      <c r="S953" s="381">
        <v>-775533.14</v>
      </c>
      <c r="T953" s="381">
        <v>-775533.14</v>
      </c>
      <c r="U953" s="381">
        <v>-775533.14</v>
      </c>
      <c r="V953" s="381">
        <v>-671204.18</v>
      </c>
      <c r="W953" s="381">
        <v>-671204.18</v>
      </c>
      <c r="X953" s="381">
        <v>-671204.18</v>
      </c>
      <c r="Y953" s="381">
        <v>-919220.02</v>
      </c>
      <c r="Z953" s="381">
        <v>-919220.02</v>
      </c>
      <c r="AA953" s="381">
        <v>-919220.02</v>
      </c>
      <c r="AB953" s="381">
        <v>-789154.3</v>
      </c>
      <c r="AC953" s="381"/>
      <c r="AD953" s="381"/>
      <c r="AE953" s="381">
        <v>-779951.59124999994</v>
      </c>
      <c r="AF953" s="488"/>
      <c r="AG953" s="489"/>
      <c r="AH953" s="490"/>
      <c r="AI953" s="490"/>
      <c r="AJ953" s="490"/>
      <c r="AK953" s="491">
        <v>-779951.59124999994</v>
      </c>
      <c r="AL953" s="490">
        <v>-779951.59124999994</v>
      </c>
      <c r="AM953" s="492"/>
      <c r="AN953" s="490"/>
      <c r="AO953" s="493"/>
      <c r="AP953" s="490"/>
      <c r="AQ953" s="494">
        <v>-789154.3</v>
      </c>
      <c r="AR953" s="490"/>
      <c r="AS953" s="490"/>
      <c r="AT953" s="490"/>
      <c r="AU953" s="491">
        <v>-789154.3</v>
      </c>
      <c r="AV953" s="490">
        <v>-789154.3</v>
      </c>
      <c r="AW953" s="492"/>
      <c r="AX953" s="490"/>
      <c r="AY953" s="492"/>
      <c r="AZ953" s="731" t="s">
        <v>2910</v>
      </c>
      <c r="BA953" s="568"/>
      <c r="BC953" s="486" t="s">
        <v>2937</v>
      </c>
      <c r="BD953" s="486" t="s">
        <v>2937</v>
      </c>
      <c r="BE953" s="486" t="s">
        <v>2937</v>
      </c>
      <c r="BF953" s="468" t="s">
        <v>1541</v>
      </c>
      <c r="BG953" s="468" t="s">
        <v>2938</v>
      </c>
      <c r="BH953" s="468" t="s">
        <v>2938</v>
      </c>
      <c r="BI953" s="468" t="s">
        <v>2937</v>
      </c>
      <c r="BK953" s="468" t="b">
        <v>1</v>
      </c>
      <c r="BL953" s="468" t="b">
        <v>1</v>
      </c>
      <c r="BM953" s="468" t="b">
        <v>1</v>
      </c>
      <c r="BN953" s="468" t="b">
        <v>1</v>
      </c>
      <c r="BO953" s="468" t="b">
        <v>1</v>
      </c>
      <c r="BP953" s="468" t="b">
        <v>1</v>
      </c>
      <c r="BQ953" s="468" t="b">
        <v>1</v>
      </c>
      <c r="BS953" s="466"/>
    </row>
    <row r="954" spans="1:71" s="480" customFormat="1" ht="12" customHeight="1" x14ac:dyDescent="0.2">
      <c r="A954" s="496">
        <v>22820011</v>
      </c>
      <c r="B954" s="497" t="s">
        <v>3841</v>
      </c>
      <c r="C954" s="466" t="s">
        <v>2481</v>
      </c>
      <c r="D954" s="467" t="s">
        <v>1542</v>
      </c>
      <c r="E954" s="705"/>
      <c r="F954" s="466"/>
      <c r="G954" s="467"/>
      <c r="H954" s="468" t="s">
        <v>2937</v>
      </c>
      <c r="I954" s="468" t="s">
        <v>2937</v>
      </c>
      <c r="J954" s="468" t="s">
        <v>2937</v>
      </c>
      <c r="K954" s="468" t="s">
        <v>2937</v>
      </c>
      <c r="L954" s="468" t="s">
        <v>2938</v>
      </c>
      <c r="M954" s="468" t="s">
        <v>1542</v>
      </c>
      <c r="N954" s="468" t="s">
        <v>1542</v>
      </c>
      <c r="O954" s="469"/>
      <c r="P954" s="379">
        <v>-140000</v>
      </c>
      <c r="Q954" s="379">
        <v>-140000</v>
      </c>
      <c r="R954" s="379">
        <v>-140000</v>
      </c>
      <c r="S954" s="379">
        <v>-450000</v>
      </c>
      <c r="T954" s="379">
        <v>-450000</v>
      </c>
      <c r="U954" s="379">
        <v>-450000</v>
      </c>
      <c r="V954" s="379">
        <v>-550000</v>
      </c>
      <c r="W954" s="379">
        <v>-550000</v>
      </c>
      <c r="X954" s="379">
        <v>-550000</v>
      </c>
      <c r="Y954" s="379">
        <v>-200000</v>
      </c>
      <c r="Z954" s="379">
        <v>-200000</v>
      </c>
      <c r="AA954" s="379">
        <v>-200000</v>
      </c>
      <c r="AB954" s="379">
        <v>-300000</v>
      </c>
      <c r="AC954" s="379"/>
      <c r="AD954" s="379"/>
      <c r="AE954" s="379">
        <v>-341666.66666666669</v>
      </c>
      <c r="AF954" s="481"/>
      <c r="AG954" s="482"/>
      <c r="AH954" s="471"/>
      <c r="AI954" s="471"/>
      <c r="AJ954" s="471"/>
      <c r="AK954" s="472"/>
      <c r="AL954" s="471">
        <v>0</v>
      </c>
      <c r="AM954" s="473"/>
      <c r="AN954" s="471">
        <v>-341666.66666666669</v>
      </c>
      <c r="AO954" s="474">
        <v>-341666.66666666669</v>
      </c>
      <c r="AP954" s="475"/>
      <c r="AQ954" s="476">
        <v>-300000</v>
      </c>
      <c r="AR954" s="471"/>
      <c r="AS954" s="471"/>
      <c r="AT954" s="471"/>
      <c r="AU954" s="472"/>
      <c r="AV954" s="471">
        <v>0</v>
      </c>
      <c r="AW954" s="473"/>
      <c r="AX954" s="471">
        <v>-300000</v>
      </c>
      <c r="AY954" s="473">
        <v>-300000</v>
      </c>
      <c r="AZ954" s="478"/>
      <c r="BA954" s="568"/>
      <c r="BC954" s="468" t="s">
        <v>2937</v>
      </c>
      <c r="BD954" s="468" t="s">
        <v>2937</v>
      </c>
      <c r="BE954" s="468" t="s">
        <v>2937</v>
      </c>
      <c r="BF954" s="468" t="s">
        <v>2937</v>
      </c>
      <c r="BG954" s="468" t="s">
        <v>2938</v>
      </c>
      <c r="BH954" s="468" t="s">
        <v>1542</v>
      </c>
      <c r="BI954" s="468" t="s">
        <v>1542</v>
      </c>
      <c r="BK954" s="468" t="b">
        <v>1</v>
      </c>
      <c r="BL954" s="468" t="b">
        <v>1</v>
      </c>
      <c r="BM954" s="468" t="b">
        <v>1</v>
      </c>
      <c r="BN954" s="468" t="b">
        <v>1</v>
      </c>
      <c r="BO954" s="468" t="b">
        <v>1</v>
      </c>
      <c r="BP954" s="468" t="b">
        <v>1</v>
      </c>
      <c r="BQ954" s="468" t="b">
        <v>1</v>
      </c>
      <c r="BS954" s="466"/>
    </row>
    <row r="955" spans="1:71" s="480" customFormat="1" ht="12" customHeight="1" x14ac:dyDescent="0.25">
      <c r="A955" s="732">
        <v>22820022</v>
      </c>
      <c r="B955" s="733"/>
      <c r="C955" s="779" t="s">
        <v>2482</v>
      </c>
      <c r="D955" s="714" t="s">
        <v>1542</v>
      </c>
      <c r="E955" s="715"/>
      <c r="F955" s="734">
        <v>43344</v>
      </c>
      <c r="G955" s="714"/>
      <c r="H955" s="717" t="s">
        <v>2937</v>
      </c>
      <c r="I955" s="717" t="s">
        <v>2937</v>
      </c>
      <c r="J955" s="717" t="s">
        <v>2937</v>
      </c>
      <c r="K955" s="717" t="s">
        <v>2937</v>
      </c>
      <c r="L955" s="717" t="s">
        <v>2938</v>
      </c>
      <c r="M955" s="717" t="s">
        <v>1542</v>
      </c>
      <c r="N955" s="717" t="s">
        <v>1542</v>
      </c>
      <c r="O955" s="718"/>
      <c r="P955" s="719"/>
      <c r="Q955" s="719"/>
      <c r="R955" s="719"/>
      <c r="S955" s="719"/>
      <c r="T955" s="719"/>
      <c r="U955" s="719"/>
      <c r="V955" s="719"/>
      <c r="W955" s="719"/>
      <c r="X955" s="719"/>
      <c r="Y955" s="719">
        <v>2700000</v>
      </c>
      <c r="Z955" s="719">
        <v>2700000</v>
      </c>
      <c r="AA955" s="719">
        <v>2700000</v>
      </c>
      <c r="AB955" s="719">
        <v>3250000</v>
      </c>
      <c r="AC955" s="719"/>
      <c r="AD955" s="719"/>
      <c r="AE955" s="719">
        <v>810416.66666666663</v>
      </c>
      <c r="AF955" s="720"/>
      <c r="AG955" s="721"/>
      <c r="AH955" s="722"/>
      <c r="AI955" s="722"/>
      <c r="AJ955" s="722"/>
      <c r="AK955" s="723"/>
      <c r="AL955" s="722">
        <v>0</v>
      </c>
      <c r="AM955" s="724"/>
      <c r="AN955" s="722">
        <v>810416.66666666663</v>
      </c>
      <c r="AO955" s="725">
        <v>810416.66666666663</v>
      </c>
      <c r="AP955" s="722"/>
      <c r="AQ955" s="726">
        <v>3250000</v>
      </c>
      <c r="AR955" s="722"/>
      <c r="AS955" s="722"/>
      <c r="AT955" s="722"/>
      <c r="AU955" s="723"/>
      <c r="AV955" s="722">
        <v>0</v>
      </c>
      <c r="AW955" s="724"/>
      <c r="AX955" s="722">
        <v>3250000</v>
      </c>
      <c r="AY955" s="724">
        <v>3250000</v>
      </c>
      <c r="AZ955" s="728"/>
      <c r="BA955" s="568"/>
      <c r="BC955" s="468"/>
      <c r="BD955" s="468"/>
      <c r="BE955" s="468"/>
      <c r="BF955" s="468"/>
      <c r="BG955" s="468"/>
      <c r="BH955" s="468"/>
      <c r="BI955" s="468"/>
      <c r="BK955" s="468"/>
      <c r="BL955" s="468"/>
      <c r="BM955" s="468"/>
      <c r="BN955" s="468"/>
      <c r="BO955" s="468"/>
      <c r="BP955" s="468"/>
      <c r="BQ955" s="468"/>
      <c r="BS955" s="466"/>
    </row>
    <row r="956" spans="1:71" s="480" customFormat="1" ht="12" customHeight="1" x14ac:dyDescent="0.2">
      <c r="A956" s="496">
        <v>22820012</v>
      </c>
      <c r="B956" s="497" t="s">
        <v>3842</v>
      </c>
      <c r="C956" s="466" t="s">
        <v>2483</v>
      </c>
      <c r="D956" s="467" t="s">
        <v>1542</v>
      </c>
      <c r="E956" s="705"/>
      <c r="F956" s="466"/>
      <c r="G956" s="467"/>
      <c r="H956" s="468" t="s">
        <v>2937</v>
      </c>
      <c r="I956" s="468" t="s">
        <v>2937</v>
      </c>
      <c r="J956" s="468" t="s">
        <v>2937</v>
      </c>
      <c r="K956" s="468" t="s">
        <v>2937</v>
      </c>
      <c r="L956" s="468" t="s">
        <v>2938</v>
      </c>
      <c r="M956" s="468" t="s">
        <v>1542</v>
      </c>
      <c r="N956" s="468" t="s">
        <v>1542</v>
      </c>
      <c r="O956" s="469"/>
      <c r="P956" s="379">
        <v>-2150000</v>
      </c>
      <c r="Q956" s="379">
        <v>-2150000</v>
      </c>
      <c r="R956" s="379">
        <v>-2150000</v>
      </c>
      <c r="S956" s="379">
        <v>-2150000</v>
      </c>
      <c r="T956" s="379">
        <v>-2150000</v>
      </c>
      <c r="U956" s="379">
        <v>-855897.52</v>
      </c>
      <c r="V956" s="379">
        <v>-2010000</v>
      </c>
      <c r="W956" s="379">
        <v>-2010000</v>
      </c>
      <c r="X956" s="379">
        <v>-2010000</v>
      </c>
      <c r="Y956" s="379">
        <v>-2735000</v>
      </c>
      <c r="Z956" s="379">
        <v>-2735000</v>
      </c>
      <c r="AA956" s="379">
        <v>-2735000</v>
      </c>
      <c r="AB956" s="379">
        <v>-2725000</v>
      </c>
      <c r="AC956" s="379"/>
      <c r="AD956" s="379"/>
      <c r="AE956" s="379">
        <v>-2177366.46</v>
      </c>
      <c r="AF956" s="481"/>
      <c r="AG956" s="482"/>
      <c r="AH956" s="471"/>
      <c r="AI956" s="471"/>
      <c r="AJ956" s="471"/>
      <c r="AK956" s="472"/>
      <c r="AL956" s="471">
        <v>0</v>
      </c>
      <c r="AM956" s="473"/>
      <c r="AN956" s="471">
        <v>-2177366.46</v>
      </c>
      <c r="AO956" s="474">
        <v>-2177366.46</v>
      </c>
      <c r="AP956" s="475"/>
      <c r="AQ956" s="476">
        <v>-2725000</v>
      </c>
      <c r="AR956" s="471"/>
      <c r="AS956" s="471"/>
      <c r="AT956" s="471"/>
      <c r="AU956" s="472"/>
      <c r="AV956" s="471">
        <v>0</v>
      </c>
      <c r="AW956" s="473"/>
      <c r="AX956" s="471">
        <v>-2725000</v>
      </c>
      <c r="AY956" s="473">
        <v>-2725000</v>
      </c>
      <c r="AZ956" s="478"/>
      <c r="BA956" s="568"/>
      <c r="BC956" s="468" t="s">
        <v>2937</v>
      </c>
      <c r="BD956" s="468" t="s">
        <v>2937</v>
      </c>
      <c r="BE956" s="468" t="s">
        <v>2937</v>
      </c>
      <c r="BF956" s="468" t="s">
        <v>2937</v>
      </c>
      <c r="BG956" s="468" t="s">
        <v>2938</v>
      </c>
      <c r="BH956" s="468" t="s">
        <v>1542</v>
      </c>
      <c r="BI956" s="468" t="s">
        <v>1542</v>
      </c>
      <c r="BK956" s="468" t="b">
        <v>1</v>
      </c>
      <c r="BL956" s="468" t="b">
        <v>1</v>
      </c>
      <c r="BM956" s="468" t="b">
        <v>1</v>
      </c>
      <c r="BN956" s="468" t="b">
        <v>1</v>
      </c>
      <c r="BO956" s="468" t="b">
        <v>1</v>
      </c>
      <c r="BP956" s="468" t="b">
        <v>1</v>
      </c>
      <c r="BQ956" s="468" t="b">
        <v>1</v>
      </c>
      <c r="BS956" s="466"/>
    </row>
    <row r="957" spans="1:71" s="480" customFormat="1" ht="12" customHeight="1" x14ac:dyDescent="0.2">
      <c r="A957" s="496">
        <v>22830003</v>
      </c>
      <c r="B957" s="497" t="s">
        <v>3843</v>
      </c>
      <c r="C957" s="466" t="s">
        <v>2484</v>
      </c>
      <c r="D957" s="467" t="s">
        <v>1541</v>
      </c>
      <c r="E957" s="705"/>
      <c r="F957" s="466"/>
      <c r="G957" s="467"/>
      <c r="H957" s="468" t="s">
        <v>2937</v>
      </c>
      <c r="I957" s="468" t="s">
        <v>2937</v>
      </c>
      <c r="J957" s="468" t="s">
        <v>2937</v>
      </c>
      <c r="K957" s="468" t="s">
        <v>1541</v>
      </c>
      <c r="L957" s="468" t="s">
        <v>2938</v>
      </c>
      <c r="M957" s="468" t="s">
        <v>2938</v>
      </c>
      <c r="N957" s="468" t="s">
        <v>2937</v>
      </c>
      <c r="O957" s="500"/>
      <c r="P957" s="379">
        <v>-57264943.439999998</v>
      </c>
      <c r="Q957" s="379">
        <v>-57362761.210000001</v>
      </c>
      <c r="R957" s="379">
        <v>-57336232.270000003</v>
      </c>
      <c r="S957" s="379">
        <v>-57434088.600000001</v>
      </c>
      <c r="T957" s="379">
        <v>-57508124.270000003</v>
      </c>
      <c r="U957" s="379">
        <v>-57605475.640000001</v>
      </c>
      <c r="V957" s="379">
        <v>-57702827.009999998</v>
      </c>
      <c r="W957" s="379">
        <v>-57800178.380000003</v>
      </c>
      <c r="X957" s="379">
        <v>-57896527.130000003</v>
      </c>
      <c r="Y957" s="379">
        <v>-57980233.719999999</v>
      </c>
      <c r="Z957" s="379">
        <v>-58065502.460000001</v>
      </c>
      <c r="AA957" s="379">
        <v>-58096056.049999997</v>
      </c>
      <c r="AB957" s="379">
        <v>-57219142</v>
      </c>
      <c r="AC957" s="379"/>
      <c r="AD957" s="379"/>
      <c r="AE957" s="379">
        <v>-57669170.788333334</v>
      </c>
      <c r="AF957" s="481"/>
      <c r="AG957" s="481"/>
      <c r="AH957" s="471"/>
      <c r="AI957" s="471"/>
      <c r="AJ957" s="471"/>
      <c r="AK957" s="472">
        <v>-57669170.788333334</v>
      </c>
      <c r="AL957" s="471">
        <v>-57669170.788333334</v>
      </c>
      <c r="AM957" s="473"/>
      <c r="AN957" s="471"/>
      <c r="AO957" s="474">
        <v>0</v>
      </c>
      <c r="AP957" s="471"/>
      <c r="AQ957" s="476">
        <v>-57219142</v>
      </c>
      <c r="AR957" s="471"/>
      <c r="AS957" s="471"/>
      <c r="AT957" s="471"/>
      <c r="AU957" s="472">
        <v>-57219142</v>
      </c>
      <c r="AV957" s="471">
        <v>-57219142</v>
      </c>
      <c r="AW957" s="473"/>
      <c r="AX957" s="471"/>
      <c r="AY957" s="473">
        <v>0</v>
      </c>
      <c r="AZ957" s="478" t="s">
        <v>2925</v>
      </c>
      <c r="BA957" s="568"/>
      <c r="BC957" s="468" t="s">
        <v>2937</v>
      </c>
      <c r="BD957" s="468" t="s">
        <v>2937</v>
      </c>
      <c r="BE957" s="468" t="s">
        <v>2937</v>
      </c>
      <c r="BF957" s="468" t="s">
        <v>1541</v>
      </c>
      <c r="BG957" s="468" t="s">
        <v>2938</v>
      </c>
      <c r="BH957" s="468" t="s">
        <v>2938</v>
      </c>
      <c r="BI957" s="468" t="s">
        <v>2937</v>
      </c>
      <c r="BK957" s="468" t="b">
        <v>1</v>
      </c>
      <c r="BL957" s="468" t="b">
        <v>1</v>
      </c>
      <c r="BM957" s="468" t="b">
        <v>1</v>
      </c>
      <c r="BN957" s="468" t="b">
        <v>1</v>
      </c>
      <c r="BO957" s="468" t="b">
        <v>1</v>
      </c>
      <c r="BP957" s="468" t="b">
        <v>1</v>
      </c>
      <c r="BQ957" s="468" t="b">
        <v>1</v>
      </c>
      <c r="BS957" s="466"/>
    </row>
    <row r="958" spans="1:71" s="480" customFormat="1" ht="12" customHeight="1" x14ac:dyDescent="0.2">
      <c r="A958" s="496">
        <v>22830013</v>
      </c>
      <c r="B958" s="497" t="s">
        <v>3844</v>
      </c>
      <c r="C958" s="466" t="s">
        <v>2485</v>
      </c>
      <c r="D958" s="467" t="s">
        <v>1541</v>
      </c>
      <c r="E958" s="705"/>
      <c r="F958" s="466"/>
      <c r="G958" s="467"/>
      <c r="H958" s="468" t="s">
        <v>2937</v>
      </c>
      <c r="I958" s="468" t="s">
        <v>2937</v>
      </c>
      <c r="J958" s="468" t="s">
        <v>2937</v>
      </c>
      <c r="K958" s="468" t="s">
        <v>1541</v>
      </c>
      <c r="L958" s="468" t="s">
        <v>2938</v>
      </c>
      <c r="M958" s="468" t="s">
        <v>2938</v>
      </c>
      <c r="N958" s="468" t="s">
        <v>2937</v>
      </c>
      <c r="O958" s="469"/>
      <c r="P958" s="379">
        <v>-2785863.64</v>
      </c>
      <c r="Q958" s="379">
        <v>-2780091.14</v>
      </c>
      <c r="R958" s="379">
        <v>-2755995.1</v>
      </c>
      <c r="S958" s="379">
        <v>-2731695.85</v>
      </c>
      <c r="T958" s="379">
        <v>-2791427.65</v>
      </c>
      <c r="U958" s="379">
        <v>-2748211.96</v>
      </c>
      <c r="V958" s="379">
        <v>-2743711.97</v>
      </c>
      <c r="W958" s="379">
        <v>-2701380.71</v>
      </c>
      <c r="X958" s="379">
        <v>-2677919.11</v>
      </c>
      <c r="Y958" s="379">
        <v>-2756644.67</v>
      </c>
      <c r="Z958" s="379">
        <v>-2732839.67</v>
      </c>
      <c r="AA958" s="379">
        <v>-2709949.07</v>
      </c>
      <c r="AB958" s="379">
        <v>-3165000</v>
      </c>
      <c r="AC958" s="379"/>
      <c r="AD958" s="379"/>
      <c r="AE958" s="379">
        <v>-2758774.8933333331</v>
      </c>
      <c r="AF958" s="481"/>
      <c r="AG958" s="481"/>
      <c r="AH958" s="471"/>
      <c r="AI958" s="471"/>
      <c r="AJ958" s="471"/>
      <c r="AK958" s="472">
        <v>-2758774.8933333331</v>
      </c>
      <c r="AL958" s="471">
        <v>-2758774.8933333331</v>
      </c>
      <c r="AM958" s="473"/>
      <c r="AN958" s="471"/>
      <c r="AO958" s="474">
        <v>0</v>
      </c>
      <c r="AP958" s="475"/>
      <c r="AQ958" s="476">
        <v>-3165000</v>
      </c>
      <c r="AR958" s="471"/>
      <c r="AS958" s="471"/>
      <c r="AT958" s="471"/>
      <c r="AU958" s="472">
        <v>-3165000</v>
      </c>
      <c r="AV958" s="471">
        <v>-3165000</v>
      </c>
      <c r="AW958" s="473"/>
      <c r="AX958" s="471"/>
      <c r="AY958" s="473">
        <v>0</v>
      </c>
      <c r="AZ958" s="478" t="s">
        <v>2925</v>
      </c>
      <c r="BA958" s="568"/>
      <c r="BC958" s="468" t="s">
        <v>2937</v>
      </c>
      <c r="BD958" s="468" t="s">
        <v>2937</v>
      </c>
      <c r="BE958" s="468" t="s">
        <v>2937</v>
      </c>
      <c r="BF958" s="468" t="s">
        <v>1541</v>
      </c>
      <c r="BG958" s="468" t="s">
        <v>2938</v>
      </c>
      <c r="BH958" s="468" t="s">
        <v>2938</v>
      </c>
      <c r="BI958" s="468" t="s">
        <v>2937</v>
      </c>
      <c r="BK958" s="468" t="b">
        <v>1</v>
      </c>
      <c r="BL958" s="468" t="b">
        <v>1</v>
      </c>
      <c r="BM958" s="468" t="b">
        <v>1</v>
      </c>
      <c r="BN958" s="468" t="b">
        <v>1</v>
      </c>
      <c r="BO958" s="468" t="b">
        <v>1</v>
      </c>
      <c r="BP958" s="468" t="b">
        <v>1</v>
      </c>
      <c r="BQ958" s="468" t="b">
        <v>1</v>
      </c>
      <c r="BS958" s="466"/>
    </row>
    <row r="959" spans="1:71" s="480" customFormat="1" ht="12" customHeight="1" x14ac:dyDescent="0.2">
      <c r="A959" s="496">
        <v>22830023</v>
      </c>
      <c r="B959" s="497" t="s">
        <v>3845</v>
      </c>
      <c r="C959" s="466" t="s">
        <v>2486</v>
      </c>
      <c r="D959" s="467" t="s">
        <v>1541</v>
      </c>
      <c r="E959" s="705"/>
      <c r="F959" s="466"/>
      <c r="G959" s="467"/>
      <c r="H959" s="468" t="s">
        <v>2937</v>
      </c>
      <c r="I959" s="468" t="s">
        <v>2937</v>
      </c>
      <c r="J959" s="468" t="s">
        <v>2937</v>
      </c>
      <c r="K959" s="468" t="s">
        <v>1541</v>
      </c>
      <c r="L959" s="468" t="s">
        <v>2938</v>
      </c>
      <c r="M959" s="468" t="s">
        <v>2938</v>
      </c>
      <c r="N959" s="468" t="s">
        <v>2937</v>
      </c>
      <c r="O959" s="469"/>
      <c r="P959" s="379">
        <v>3878983</v>
      </c>
      <c r="Q959" s="379">
        <v>4000233</v>
      </c>
      <c r="R959" s="379">
        <v>4121483</v>
      </c>
      <c r="S959" s="379">
        <v>8742733</v>
      </c>
      <c r="T959" s="379">
        <v>8863983</v>
      </c>
      <c r="U959" s="379">
        <v>8985233</v>
      </c>
      <c r="V959" s="379">
        <v>13606483</v>
      </c>
      <c r="W959" s="379">
        <v>13727733</v>
      </c>
      <c r="X959" s="379">
        <v>13848983</v>
      </c>
      <c r="Y959" s="379">
        <v>13522906</v>
      </c>
      <c r="Z959" s="379">
        <v>13537913.25</v>
      </c>
      <c r="AA959" s="379">
        <v>13552920.5</v>
      </c>
      <c r="AB959" s="379">
        <v>-37400874</v>
      </c>
      <c r="AC959" s="379"/>
      <c r="AD959" s="379"/>
      <c r="AE959" s="379">
        <v>8312471.520833333</v>
      </c>
      <c r="AF959" s="481"/>
      <c r="AG959" s="482"/>
      <c r="AH959" s="471"/>
      <c r="AI959" s="471"/>
      <c r="AJ959" s="471"/>
      <c r="AK959" s="472">
        <v>8312471.520833333</v>
      </c>
      <c r="AL959" s="471">
        <v>8312471.520833333</v>
      </c>
      <c r="AM959" s="473"/>
      <c r="AN959" s="471"/>
      <c r="AO959" s="474">
        <v>0</v>
      </c>
      <c r="AP959" s="475"/>
      <c r="AQ959" s="476">
        <v>-37400874</v>
      </c>
      <c r="AR959" s="471"/>
      <c r="AS959" s="471"/>
      <c r="AT959" s="471"/>
      <c r="AU959" s="472">
        <v>-37400874</v>
      </c>
      <c r="AV959" s="471">
        <v>-37400874</v>
      </c>
      <c r="AW959" s="473"/>
      <c r="AX959" s="471"/>
      <c r="AY959" s="473">
        <v>0</v>
      </c>
      <c r="AZ959" s="478" t="s">
        <v>2929</v>
      </c>
      <c r="BA959" s="568"/>
      <c r="BC959" s="468" t="s">
        <v>2937</v>
      </c>
      <c r="BD959" s="468" t="s">
        <v>2937</v>
      </c>
      <c r="BE959" s="468" t="s">
        <v>2937</v>
      </c>
      <c r="BF959" s="468" t="s">
        <v>1541</v>
      </c>
      <c r="BG959" s="468" t="s">
        <v>2938</v>
      </c>
      <c r="BH959" s="468" t="s">
        <v>2938</v>
      </c>
      <c r="BI959" s="468" t="s">
        <v>2937</v>
      </c>
      <c r="BK959" s="468" t="b">
        <v>1</v>
      </c>
      <c r="BL959" s="468" t="b">
        <v>1</v>
      </c>
      <c r="BM959" s="468" t="b">
        <v>1</v>
      </c>
      <c r="BN959" s="468" t="b">
        <v>1</v>
      </c>
      <c r="BO959" s="468" t="b">
        <v>1</v>
      </c>
      <c r="BP959" s="468" t="b">
        <v>1</v>
      </c>
      <c r="BQ959" s="468" t="b">
        <v>1</v>
      </c>
      <c r="BS959" s="466"/>
    </row>
    <row r="960" spans="1:71" s="480" customFormat="1" ht="12" customHeight="1" x14ac:dyDescent="0.2">
      <c r="A960" s="496">
        <v>22830033</v>
      </c>
      <c r="B960" s="497" t="s">
        <v>3846</v>
      </c>
      <c r="C960" s="466" t="s">
        <v>2487</v>
      </c>
      <c r="D960" s="467" t="s">
        <v>1542</v>
      </c>
      <c r="E960" s="705"/>
      <c r="F960" s="466"/>
      <c r="G960" s="467"/>
      <c r="H960" s="468" t="s">
        <v>2937</v>
      </c>
      <c r="I960" s="468" t="s">
        <v>2937</v>
      </c>
      <c r="J960" s="468" t="s">
        <v>2937</v>
      </c>
      <c r="K960" s="468" t="s">
        <v>2937</v>
      </c>
      <c r="L960" s="468" t="s">
        <v>2938</v>
      </c>
      <c r="M960" s="468" t="s">
        <v>1542</v>
      </c>
      <c r="N960" s="468" t="s">
        <v>1542</v>
      </c>
      <c r="O960" s="469"/>
      <c r="P960" s="379">
        <v>-683103.32</v>
      </c>
      <c r="Q960" s="379">
        <v>-573010.06999999995</v>
      </c>
      <c r="R960" s="379">
        <v>-633133.22</v>
      </c>
      <c r="S960" s="379">
        <v>-538200</v>
      </c>
      <c r="T960" s="379">
        <v>-707660.96</v>
      </c>
      <c r="U960" s="379">
        <v>-711944</v>
      </c>
      <c r="V960" s="379">
        <v>-794831</v>
      </c>
      <c r="W960" s="379">
        <v>-794247</v>
      </c>
      <c r="X960" s="379">
        <v>-810610</v>
      </c>
      <c r="Y960" s="379">
        <v>-786777</v>
      </c>
      <c r="Z960" s="379">
        <v>-801743</v>
      </c>
      <c r="AA960" s="379">
        <v>-817418</v>
      </c>
      <c r="AB960" s="379">
        <v>-870152</v>
      </c>
      <c r="AC960" s="379"/>
      <c r="AD960" s="379"/>
      <c r="AE960" s="379">
        <v>-728850.15916666668</v>
      </c>
      <c r="AF960" s="481"/>
      <c r="AG960" s="482"/>
      <c r="AH960" s="471"/>
      <c r="AI960" s="471"/>
      <c r="AJ960" s="471"/>
      <c r="AK960" s="472"/>
      <c r="AL960" s="471">
        <v>0</v>
      </c>
      <c r="AM960" s="473"/>
      <c r="AN960" s="471">
        <v>-728850.15916666668</v>
      </c>
      <c r="AO960" s="474">
        <v>-728850.15916666668</v>
      </c>
      <c r="AP960" s="475"/>
      <c r="AQ960" s="476">
        <v>-870152</v>
      </c>
      <c r="AR960" s="471"/>
      <c r="AS960" s="471"/>
      <c r="AT960" s="471"/>
      <c r="AU960" s="472"/>
      <c r="AV960" s="471">
        <v>0</v>
      </c>
      <c r="AW960" s="473"/>
      <c r="AX960" s="471">
        <v>-870152</v>
      </c>
      <c r="AY960" s="473">
        <v>-870152</v>
      </c>
      <c r="AZ960" s="478"/>
      <c r="BA960" s="568"/>
      <c r="BC960" s="468" t="s">
        <v>2937</v>
      </c>
      <c r="BD960" s="468" t="s">
        <v>2937</v>
      </c>
      <c r="BE960" s="468" t="s">
        <v>2937</v>
      </c>
      <c r="BF960" s="468" t="s">
        <v>2937</v>
      </c>
      <c r="BG960" s="468" t="s">
        <v>2938</v>
      </c>
      <c r="BH960" s="468" t="s">
        <v>1542</v>
      </c>
      <c r="BI960" s="468" t="s">
        <v>1542</v>
      </c>
      <c r="BK960" s="468" t="b">
        <v>1</v>
      </c>
      <c r="BL960" s="468" t="b">
        <v>1</v>
      </c>
      <c r="BM960" s="468" t="b">
        <v>1</v>
      </c>
      <c r="BN960" s="468" t="b">
        <v>1</v>
      </c>
      <c r="BO960" s="468" t="b">
        <v>1</v>
      </c>
      <c r="BP960" s="468" t="b">
        <v>1</v>
      </c>
      <c r="BQ960" s="468" t="b">
        <v>1</v>
      </c>
      <c r="BS960" s="466"/>
    </row>
    <row r="961" spans="1:71" s="480" customFormat="1" ht="12" customHeight="1" x14ac:dyDescent="0.2">
      <c r="A961" s="496">
        <v>22830043</v>
      </c>
      <c r="B961" s="497" t="s">
        <v>3847</v>
      </c>
      <c r="C961" s="466" t="s">
        <v>2488</v>
      </c>
      <c r="D961" s="467" t="s">
        <v>1542</v>
      </c>
      <c r="E961" s="705"/>
      <c r="F961" s="466"/>
      <c r="G961" s="467"/>
      <c r="H961" s="468" t="s">
        <v>2937</v>
      </c>
      <c r="I961" s="468" t="s">
        <v>2937</v>
      </c>
      <c r="J961" s="468" t="s">
        <v>2937</v>
      </c>
      <c r="K961" s="468" t="s">
        <v>2937</v>
      </c>
      <c r="L961" s="468" t="s">
        <v>2938</v>
      </c>
      <c r="M961" s="468" t="s">
        <v>1542</v>
      </c>
      <c r="N961" s="468" t="s">
        <v>1542</v>
      </c>
      <c r="O961" s="469"/>
      <c r="P961" s="379">
        <v>-705.13</v>
      </c>
      <c r="Q961" s="379">
        <v>21507.24</v>
      </c>
      <c r="R961" s="379">
        <v>48822.64</v>
      </c>
      <c r="S961" s="379">
        <v>75562.86</v>
      </c>
      <c r="T961" s="379">
        <v>-200564.92</v>
      </c>
      <c r="U961" s="379">
        <v>-148330.71</v>
      </c>
      <c r="V961" s="379">
        <v>-122290.67</v>
      </c>
      <c r="W961" s="379">
        <v>-100305.9</v>
      </c>
      <c r="X961" s="379">
        <v>-55286.93</v>
      </c>
      <c r="Y961" s="379">
        <v>-38481.58</v>
      </c>
      <c r="Z961" s="379">
        <v>-22170.04</v>
      </c>
      <c r="AA961" s="379">
        <v>-5684.58</v>
      </c>
      <c r="AB961" s="379">
        <v>12945.24</v>
      </c>
      <c r="AC961" s="379"/>
      <c r="AD961" s="379"/>
      <c r="AE961" s="379">
        <v>-45091.877916666657</v>
      </c>
      <c r="AF961" s="481"/>
      <c r="AG961" s="482"/>
      <c r="AH961" s="471"/>
      <c r="AI961" s="471"/>
      <c r="AJ961" s="471"/>
      <c r="AK961" s="472"/>
      <c r="AL961" s="471">
        <v>0</v>
      </c>
      <c r="AM961" s="473"/>
      <c r="AN961" s="471">
        <v>-45091.877916666657</v>
      </c>
      <c r="AO961" s="474">
        <v>-45091.877916666657</v>
      </c>
      <c r="AP961" s="475"/>
      <c r="AQ961" s="476">
        <v>12945.24</v>
      </c>
      <c r="AR961" s="471"/>
      <c r="AS961" s="471"/>
      <c r="AT961" s="471"/>
      <c r="AU961" s="472"/>
      <c r="AV961" s="471">
        <v>0</v>
      </c>
      <c r="AW961" s="473"/>
      <c r="AX961" s="471">
        <v>12945.24</v>
      </c>
      <c r="AY961" s="473">
        <v>12945.24</v>
      </c>
      <c r="AZ961" s="478"/>
      <c r="BA961" s="568"/>
      <c r="BC961" s="468" t="s">
        <v>2937</v>
      </c>
      <c r="BD961" s="468" t="s">
        <v>2937</v>
      </c>
      <c r="BE961" s="468" t="s">
        <v>2937</v>
      </c>
      <c r="BF961" s="468" t="s">
        <v>2937</v>
      </c>
      <c r="BG961" s="468" t="s">
        <v>2938</v>
      </c>
      <c r="BH961" s="468" t="s">
        <v>1542</v>
      </c>
      <c r="BI961" s="468" t="s">
        <v>1542</v>
      </c>
      <c r="BK961" s="468" t="b">
        <v>1</v>
      </c>
      <c r="BL961" s="468" t="b">
        <v>1</v>
      </c>
      <c r="BM961" s="468" t="b">
        <v>1</v>
      </c>
      <c r="BN961" s="468" t="b">
        <v>1</v>
      </c>
      <c r="BO961" s="468" t="b">
        <v>1</v>
      </c>
      <c r="BP961" s="468" t="b">
        <v>1</v>
      </c>
      <c r="BQ961" s="468" t="b">
        <v>1</v>
      </c>
      <c r="BS961" s="466"/>
    </row>
    <row r="962" spans="1:71" s="480" customFormat="1" ht="12" customHeight="1" x14ac:dyDescent="0.2">
      <c r="A962" s="496">
        <v>22830053</v>
      </c>
      <c r="B962" s="497" t="s">
        <v>3848</v>
      </c>
      <c r="C962" s="466" t="s">
        <v>2489</v>
      </c>
      <c r="D962" s="467" t="s">
        <v>1542</v>
      </c>
      <c r="E962" s="705"/>
      <c r="F962" s="466"/>
      <c r="G962" s="467"/>
      <c r="H962" s="468" t="s">
        <v>2937</v>
      </c>
      <c r="I962" s="468" t="s">
        <v>2937</v>
      </c>
      <c r="J962" s="468" t="s">
        <v>2937</v>
      </c>
      <c r="K962" s="468" t="s">
        <v>2937</v>
      </c>
      <c r="L962" s="468" t="s">
        <v>2938</v>
      </c>
      <c r="M962" s="468" t="s">
        <v>1542</v>
      </c>
      <c r="N962" s="468" t="s">
        <v>1542</v>
      </c>
      <c r="O962" s="469"/>
      <c r="P962" s="379">
        <v>-1792121.63</v>
      </c>
      <c r="Q962" s="379">
        <v>-1957264</v>
      </c>
      <c r="R962" s="379">
        <v>-1936482.62</v>
      </c>
      <c r="S962" s="379">
        <v>-1838700</v>
      </c>
      <c r="T962" s="379">
        <v>-2294614.85</v>
      </c>
      <c r="U962" s="379">
        <v>-2228102.02</v>
      </c>
      <c r="V962" s="379">
        <v>-2134425</v>
      </c>
      <c r="W962" s="379">
        <v>-2088275</v>
      </c>
      <c r="X962" s="379">
        <v>-2106774.15</v>
      </c>
      <c r="Y962" s="379">
        <v>-2117808</v>
      </c>
      <c r="Z962" s="379">
        <v>-2180449</v>
      </c>
      <c r="AA962" s="379">
        <v>-2272897</v>
      </c>
      <c r="AB962" s="379">
        <v>-2255401</v>
      </c>
      <c r="AC962" s="379"/>
      <c r="AD962" s="379"/>
      <c r="AE962" s="379">
        <v>-2098296.0795833333</v>
      </c>
      <c r="AF962" s="481"/>
      <c r="AG962" s="482"/>
      <c r="AH962" s="471"/>
      <c r="AI962" s="471"/>
      <c r="AJ962" s="471"/>
      <c r="AK962" s="472"/>
      <c r="AL962" s="471">
        <v>0</v>
      </c>
      <c r="AM962" s="473"/>
      <c r="AN962" s="471">
        <v>-2098296.0795833333</v>
      </c>
      <c r="AO962" s="474">
        <v>-2098296.0795833333</v>
      </c>
      <c r="AP962" s="475"/>
      <c r="AQ962" s="476">
        <v>-2255401</v>
      </c>
      <c r="AR962" s="471"/>
      <c r="AS962" s="471"/>
      <c r="AT962" s="471"/>
      <c r="AU962" s="472"/>
      <c r="AV962" s="471">
        <v>0</v>
      </c>
      <c r="AW962" s="473"/>
      <c r="AX962" s="471">
        <v>-2255401</v>
      </c>
      <c r="AY962" s="473">
        <v>-2255401</v>
      </c>
      <c r="AZ962" s="478"/>
      <c r="BA962" s="568"/>
      <c r="BC962" s="468" t="s">
        <v>2937</v>
      </c>
      <c r="BD962" s="468" t="s">
        <v>2937</v>
      </c>
      <c r="BE962" s="468" t="s">
        <v>2937</v>
      </c>
      <c r="BF962" s="468" t="s">
        <v>2937</v>
      </c>
      <c r="BG962" s="468" t="s">
        <v>2938</v>
      </c>
      <c r="BH962" s="468" t="s">
        <v>1542</v>
      </c>
      <c r="BI962" s="468" t="s">
        <v>1542</v>
      </c>
      <c r="BK962" s="468" t="b">
        <v>1</v>
      </c>
      <c r="BL962" s="468" t="b">
        <v>1</v>
      </c>
      <c r="BM962" s="468" t="b">
        <v>1</v>
      </c>
      <c r="BN962" s="468" t="b">
        <v>1</v>
      </c>
      <c r="BO962" s="468" t="b">
        <v>1</v>
      </c>
      <c r="BP962" s="468" t="b">
        <v>1</v>
      </c>
      <c r="BQ962" s="468" t="b">
        <v>1</v>
      </c>
      <c r="BS962" s="466"/>
    </row>
    <row r="963" spans="1:71" s="480" customFormat="1" ht="12" customHeight="1" x14ac:dyDescent="0.2">
      <c r="A963" s="496">
        <v>22830063</v>
      </c>
      <c r="B963" s="497" t="s">
        <v>3849</v>
      </c>
      <c r="C963" s="466" t="s">
        <v>2490</v>
      </c>
      <c r="D963" s="467" t="s">
        <v>1542</v>
      </c>
      <c r="E963" s="705"/>
      <c r="F963" s="466"/>
      <c r="G963" s="467"/>
      <c r="H963" s="468" t="s">
        <v>2937</v>
      </c>
      <c r="I963" s="468" t="s">
        <v>2937</v>
      </c>
      <c r="J963" s="468" t="s">
        <v>2937</v>
      </c>
      <c r="K963" s="468" t="s">
        <v>2937</v>
      </c>
      <c r="L963" s="468" t="s">
        <v>2938</v>
      </c>
      <c r="M963" s="468" t="s">
        <v>1542</v>
      </c>
      <c r="N963" s="468" t="s">
        <v>1542</v>
      </c>
      <c r="O963" s="469"/>
      <c r="P963" s="379">
        <v>-63434.85</v>
      </c>
      <c r="Q963" s="379">
        <v>-63434.85</v>
      </c>
      <c r="R963" s="379">
        <v>-63434.85</v>
      </c>
      <c r="S963" s="379">
        <v>-63434.85</v>
      </c>
      <c r="T963" s="379">
        <v>-63434.85</v>
      </c>
      <c r="U963" s="379">
        <v>-63434.85</v>
      </c>
      <c r="V963" s="379">
        <v>-63434.85</v>
      </c>
      <c r="W963" s="379">
        <v>-63434.85</v>
      </c>
      <c r="X963" s="379">
        <v>-63434.85</v>
      </c>
      <c r="Y963" s="379">
        <v>-63434.85</v>
      </c>
      <c r="Z963" s="379">
        <v>-63434.85</v>
      </c>
      <c r="AA963" s="379">
        <v>-63434.85</v>
      </c>
      <c r="AB963" s="379">
        <v>-63434.85</v>
      </c>
      <c r="AC963" s="379"/>
      <c r="AD963" s="379"/>
      <c r="AE963" s="379">
        <v>-63434.849999999984</v>
      </c>
      <c r="AF963" s="481"/>
      <c r="AG963" s="482"/>
      <c r="AH963" s="471"/>
      <c r="AI963" s="471"/>
      <c r="AJ963" s="471"/>
      <c r="AK963" s="472"/>
      <c r="AL963" s="471">
        <v>0</v>
      </c>
      <c r="AM963" s="473"/>
      <c r="AN963" s="471">
        <v>-63434.849999999984</v>
      </c>
      <c r="AO963" s="474">
        <v>-63434.849999999984</v>
      </c>
      <c r="AP963" s="475"/>
      <c r="AQ963" s="476">
        <v>-63434.85</v>
      </c>
      <c r="AR963" s="471"/>
      <c r="AS963" s="471"/>
      <c r="AT963" s="471"/>
      <c r="AU963" s="472"/>
      <c r="AV963" s="471">
        <v>0</v>
      </c>
      <c r="AW963" s="473"/>
      <c r="AX963" s="471">
        <v>-63434.85</v>
      </c>
      <c r="AY963" s="473">
        <v>-63434.85</v>
      </c>
      <c r="AZ963" s="478"/>
      <c r="BA963" s="568"/>
      <c r="BC963" s="468" t="s">
        <v>2937</v>
      </c>
      <c r="BD963" s="468" t="s">
        <v>2937</v>
      </c>
      <c r="BE963" s="468" t="s">
        <v>2937</v>
      </c>
      <c r="BF963" s="468" t="s">
        <v>2937</v>
      </c>
      <c r="BG963" s="468" t="s">
        <v>2938</v>
      </c>
      <c r="BH963" s="468" t="s">
        <v>1542</v>
      </c>
      <c r="BI963" s="468" t="s">
        <v>1542</v>
      </c>
      <c r="BK963" s="468" t="b">
        <v>1</v>
      </c>
      <c r="BL963" s="468" t="b">
        <v>1</v>
      </c>
      <c r="BM963" s="468" t="b">
        <v>1</v>
      </c>
      <c r="BN963" s="468" t="b">
        <v>1</v>
      </c>
      <c r="BO963" s="468" t="b">
        <v>1</v>
      </c>
      <c r="BP963" s="468" t="b">
        <v>1</v>
      </c>
      <c r="BQ963" s="468" t="b">
        <v>1</v>
      </c>
      <c r="BS963" s="466"/>
    </row>
    <row r="964" spans="1:71" s="480" customFormat="1" ht="12" customHeight="1" x14ac:dyDescent="0.2">
      <c r="A964" s="496">
        <v>22830073</v>
      </c>
      <c r="B964" s="497" t="s">
        <v>3850</v>
      </c>
      <c r="C964" s="466" t="s">
        <v>2491</v>
      </c>
      <c r="D964" s="467" t="s">
        <v>1542</v>
      </c>
      <c r="E964" s="705"/>
      <c r="F964" s="466"/>
      <c r="G964" s="467"/>
      <c r="H964" s="468" t="s">
        <v>2937</v>
      </c>
      <c r="I964" s="468" t="s">
        <v>2937</v>
      </c>
      <c r="J964" s="468" t="s">
        <v>2937</v>
      </c>
      <c r="K964" s="468" t="s">
        <v>2937</v>
      </c>
      <c r="L964" s="468" t="s">
        <v>2938</v>
      </c>
      <c r="M964" s="468" t="s">
        <v>1542</v>
      </c>
      <c r="N964" s="468" t="s">
        <v>1542</v>
      </c>
      <c r="O964" s="469"/>
      <c r="P964" s="379">
        <v>-128833.15</v>
      </c>
      <c r="Q964" s="379">
        <v>-128833.15</v>
      </c>
      <c r="R964" s="379">
        <v>-128833.15</v>
      </c>
      <c r="S964" s="379">
        <v>-128833.15</v>
      </c>
      <c r="T964" s="379">
        <v>-128833.15</v>
      </c>
      <c r="U964" s="379">
        <v>-128833.15</v>
      </c>
      <c r="V964" s="379">
        <v>-128833.15</v>
      </c>
      <c r="W964" s="379">
        <v>-128833.15</v>
      </c>
      <c r="X964" s="379">
        <v>-128833.15</v>
      </c>
      <c r="Y964" s="379">
        <v>-128833.15</v>
      </c>
      <c r="Z964" s="379">
        <v>-128833.15</v>
      </c>
      <c r="AA964" s="379">
        <v>-128833.15</v>
      </c>
      <c r="AB964" s="379">
        <v>-128833.15</v>
      </c>
      <c r="AC964" s="379"/>
      <c r="AD964" s="379"/>
      <c r="AE964" s="379">
        <v>-128833.14999999998</v>
      </c>
      <c r="AF964" s="481"/>
      <c r="AG964" s="482"/>
      <c r="AH964" s="471"/>
      <c r="AI964" s="471"/>
      <c r="AJ964" s="471"/>
      <c r="AK964" s="472"/>
      <c r="AL964" s="471">
        <v>0</v>
      </c>
      <c r="AM964" s="473"/>
      <c r="AN964" s="471">
        <v>-128833.14999999998</v>
      </c>
      <c r="AO964" s="474">
        <v>-128833.14999999998</v>
      </c>
      <c r="AP964" s="475"/>
      <c r="AQ964" s="476">
        <v>-128833.15</v>
      </c>
      <c r="AR964" s="471"/>
      <c r="AS964" s="471"/>
      <c r="AT964" s="471"/>
      <c r="AU964" s="472"/>
      <c r="AV964" s="471">
        <v>0</v>
      </c>
      <c r="AW964" s="473"/>
      <c r="AX964" s="471">
        <v>-128833.15</v>
      </c>
      <c r="AY964" s="473">
        <v>-128833.15</v>
      </c>
      <c r="AZ964" s="478"/>
      <c r="BA964" s="568"/>
      <c r="BC964" s="468" t="s">
        <v>2937</v>
      </c>
      <c r="BD964" s="468" t="s">
        <v>2937</v>
      </c>
      <c r="BE964" s="468" t="s">
        <v>2937</v>
      </c>
      <c r="BF964" s="468" t="s">
        <v>2937</v>
      </c>
      <c r="BG964" s="468" t="s">
        <v>2938</v>
      </c>
      <c r="BH964" s="468" t="s">
        <v>1542</v>
      </c>
      <c r="BI964" s="468" t="s">
        <v>1542</v>
      </c>
      <c r="BK964" s="468" t="b">
        <v>1</v>
      </c>
      <c r="BL964" s="468" t="b">
        <v>1</v>
      </c>
      <c r="BM964" s="468" t="b">
        <v>1</v>
      </c>
      <c r="BN964" s="468" t="b">
        <v>1</v>
      </c>
      <c r="BO964" s="468" t="b">
        <v>1</v>
      </c>
      <c r="BP964" s="468" t="b">
        <v>1</v>
      </c>
      <c r="BQ964" s="468" t="b">
        <v>1</v>
      </c>
      <c r="BS964" s="466"/>
    </row>
    <row r="965" spans="1:71" s="480" customFormat="1" ht="12" customHeight="1" x14ac:dyDescent="0.2">
      <c r="A965" s="496">
        <v>22840012</v>
      </c>
      <c r="B965" s="497" t="s">
        <v>3851</v>
      </c>
      <c r="C965" s="466" t="s">
        <v>2284</v>
      </c>
      <c r="D965" s="467" t="s">
        <v>1541</v>
      </c>
      <c r="E965" s="705"/>
      <c r="F965" s="466"/>
      <c r="G965" s="467"/>
      <c r="H965" s="468" t="s">
        <v>2937</v>
      </c>
      <c r="I965" s="468" t="s">
        <v>2937</v>
      </c>
      <c r="J965" s="468" t="s">
        <v>2937</v>
      </c>
      <c r="K965" s="468" t="s">
        <v>1541</v>
      </c>
      <c r="L965" s="468" t="s">
        <v>2938</v>
      </c>
      <c r="M965" s="468" t="s">
        <v>2938</v>
      </c>
      <c r="N965" s="468" t="s">
        <v>2937</v>
      </c>
      <c r="O965" s="469"/>
      <c r="P965" s="379">
        <v>-640000</v>
      </c>
      <c r="Q965" s="379">
        <v>-640000</v>
      </c>
      <c r="R965" s="379">
        <v>-640000</v>
      </c>
      <c r="S965" s="379">
        <v>-634289.26</v>
      </c>
      <c r="T965" s="379">
        <v>-634289.26</v>
      </c>
      <c r="U965" s="379">
        <v>-634289.26</v>
      </c>
      <c r="V965" s="379">
        <v>-623649.55000000005</v>
      </c>
      <c r="W965" s="379">
        <v>-623649.55000000005</v>
      </c>
      <c r="X965" s="379">
        <v>-623649.55000000005</v>
      </c>
      <c r="Y965" s="379">
        <v>-601972.18000000005</v>
      </c>
      <c r="Z965" s="379">
        <v>-601972.18000000005</v>
      </c>
      <c r="AA965" s="379">
        <v>-601972.18000000005</v>
      </c>
      <c r="AB965" s="379">
        <v>-1244425</v>
      </c>
      <c r="AC965" s="379"/>
      <c r="AD965" s="379"/>
      <c r="AE965" s="379">
        <v>-650162.12249999994</v>
      </c>
      <c r="AF965" s="481"/>
      <c r="AG965" s="482"/>
      <c r="AH965" s="471"/>
      <c r="AI965" s="471"/>
      <c r="AJ965" s="471"/>
      <c r="AK965" s="472">
        <v>-650162.12249999994</v>
      </c>
      <c r="AL965" s="471">
        <v>-650162.12249999994</v>
      </c>
      <c r="AM965" s="473"/>
      <c r="AN965" s="471"/>
      <c r="AO965" s="474">
        <v>0</v>
      </c>
      <c r="AP965" s="475"/>
      <c r="AQ965" s="476">
        <v>-1244425</v>
      </c>
      <c r="AR965" s="471"/>
      <c r="AS965" s="471"/>
      <c r="AT965" s="471"/>
      <c r="AU965" s="472">
        <v>-1244425</v>
      </c>
      <c r="AV965" s="471">
        <v>-1244425</v>
      </c>
      <c r="AW965" s="473"/>
      <c r="AX965" s="471"/>
      <c r="AY965" s="473">
        <v>0</v>
      </c>
      <c r="AZ965" s="478" t="s">
        <v>2922</v>
      </c>
      <c r="BA965" s="568"/>
      <c r="BC965" s="468" t="s">
        <v>2937</v>
      </c>
      <c r="BD965" s="468" t="s">
        <v>2937</v>
      </c>
      <c r="BE965" s="468" t="s">
        <v>2937</v>
      </c>
      <c r="BF965" s="468" t="s">
        <v>1541</v>
      </c>
      <c r="BG965" s="468" t="s">
        <v>2938</v>
      </c>
      <c r="BH965" s="468" t="s">
        <v>2938</v>
      </c>
      <c r="BI965" s="468" t="s">
        <v>2937</v>
      </c>
      <c r="BK965" s="468" t="b">
        <v>1</v>
      </c>
      <c r="BL965" s="468" t="b">
        <v>1</v>
      </c>
      <c r="BM965" s="468" t="b">
        <v>1</v>
      </c>
      <c r="BN965" s="468" t="b">
        <v>1</v>
      </c>
      <c r="BO965" s="468" t="b">
        <v>1</v>
      </c>
      <c r="BP965" s="468" t="b">
        <v>1</v>
      </c>
      <c r="BQ965" s="468" t="b">
        <v>1</v>
      </c>
      <c r="BS965" s="466"/>
    </row>
    <row r="966" spans="1:71" s="480" customFormat="1" ht="12" customHeight="1" x14ac:dyDescent="0.2">
      <c r="A966" s="496">
        <v>22840021</v>
      </c>
      <c r="B966" s="497" t="s">
        <v>3852</v>
      </c>
      <c r="C966" s="466" t="s">
        <v>2492</v>
      </c>
      <c r="D966" s="467" t="s">
        <v>1541</v>
      </c>
      <c r="E966" s="705"/>
      <c r="F966" s="466"/>
      <c r="G966" s="467"/>
      <c r="H966" s="468" t="s">
        <v>2937</v>
      </c>
      <c r="I966" s="468" t="s">
        <v>2937</v>
      </c>
      <c r="J966" s="468" t="s">
        <v>2937</v>
      </c>
      <c r="K966" s="468" t="s">
        <v>1541</v>
      </c>
      <c r="L966" s="468" t="s">
        <v>2938</v>
      </c>
      <c r="M966" s="468" t="s">
        <v>2938</v>
      </c>
      <c r="N966" s="468" t="s">
        <v>2937</v>
      </c>
      <c r="O966" s="469"/>
      <c r="P966" s="379">
        <v>-200000</v>
      </c>
      <c r="Q966" s="379">
        <v>-200000</v>
      </c>
      <c r="R966" s="379">
        <v>-200000</v>
      </c>
      <c r="S966" s="379">
        <v>-197670.25</v>
      </c>
      <c r="T966" s="379">
        <v>-197670.25</v>
      </c>
      <c r="U966" s="379">
        <v>-197670.25</v>
      </c>
      <c r="V966" s="379">
        <v>-197670.25</v>
      </c>
      <c r="W966" s="379">
        <v>-197670.25</v>
      </c>
      <c r="X966" s="379">
        <v>-197670.25</v>
      </c>
      <c r="Y966" s="379">
        <v>-197670.25</v>
      </c>
      <c r="Z966" s="379">
        <v>-197670.25</v>
      </c>
      <c r="AA966" s="379">
        <v>-197670.25</v>
      </c>
      <c r="AB966" s="379">
        <v>-50000</v>
      </c>
      <c r="AC966" s="379"/>
      <c r="AD966" s="379"/>
      <c r="AE966" s="379">
        <v>-192002.6875</v>
      </c>
      <c r="AF966" s="481"/>
      <c r="AG966" s="482"/>
      <c r="AH966" s="471"/>
      <c r="AI966" s="471"/>
      <c r="AJ966" s="471"/>
      <c r="AK966" s="472">
        <v>-192002.6875</v>
      </c>
      <c r="AL966" s="471">
        <v>-192002.6875</v>
      </c>
      <c r="AM966" s="473"/>
      <c r="AN966" s="471"/>
      <c r="AO966" s="474">
        <v>0</v>
      </c>
      <c r="AP966" s="475"/>
      <c r="AQ966" s="476">
        <v>-50000</v>
      </c>
      <c r="AR966" s="471"/>
      <c r="AS966" s="471"/>
      <c r="AT966" s="471"/>
      <c r="AU966" s="472">
        <v>-50000</v>
      </c>
      <c r="AV966" s="471">
        <v>-50000</v>
      </c>
      <c r="AW966" s="473"/>
      <c r="AX966" s="471"/>
      <c r="AY966" s="473">
        <v>0</v>
      </c>
      <c r="AZ966" s="478" t="s">
        <v>2922</v>
      </c>
      <c r="BA966" s="568"/>
      <c r="BC966" s="468" t="s">
        <v>2937</v>
      </c>
      <c r="BD966" s="468" t="s">
        <v>2937</v>
      </c>
      <c r="BE966" s="468" t="s">
        <v>2937</v>
      </c>
      <c r="BF966" s="468" t="s">
        <v>1541</v>
      </c>
      <c r="BG966" s="468" t="s">
        <v>2938</v>
      </c>
      <c r="BH966" s="468" t="s">
        <v>2938</v>
      </c>
      <c r="BI966" s="468" t="s">
        <v>2937</v>
      </c>
      <c r="BK966" s="468" t="b">
        <v>1</v>
      </c>
      <c r="BL966" s="468" t="b">
        <v>1</v>
      </c>
      <c r="BM966" s="468" t="b">
        <v>1</v>
      </c>
      <c r="BN966" s="468" t="b">
        <v>1</v>
      </c>
      <c r="BO966" s="468" t="b">
        <v>1</v>
      </c>
      <c r="BP966" s="468" t="b">
        <v>1</v>
      </c>
      <c r="BQ966" s="468" t="b">
        <v>1</v>
      </c>
      <c r="BS966" s="466"/>
    </row>
    <row r="967" spans="1:71" s="480" customFormat="1" ht="12" customHeight="1" x14ac:dyDescent="0.2">
      <c r="A967" s="496">
        <v>22840022</v>
      </c>
      <c r="B967" s="497" t="s">
        <v>3853</v>
      </c>
      <c r="C967" s="466" t="s">
        <v>2285</v>
      </c>
      <c r="D967" s="467" t="s">
        <v>1541</v>
      </c>
      <c r="E967" s="705"/>
      <c r="F967" s="466"/>
      <c r="G967" s="467"/>
      <c r="H967" s="468" t="s">
        <v>2937</v>
      </c>
      <c r="I967" s="468" t="s">
        <v>2937</v>
      </c>
      <c r="J967" s="468" t="s">
        <v>2937</v>
      </c>
      <c r="K967" s="468" t="s">
        <v>1541</v>
      </c>
      <c r="L967" s="468" t="s">
        <v>2938</v>
      </c>
      <c r="M967" s="468" t="s">
        <v>2938</v>
      </c>
      <c r="N967" s="468" t="s">
        <v>2937</v>
      </c>
      <c r="O967" s="469"/>
      <c r="P967" s="379">
        <v>-556500</v>
      </c>
      <c r="Q967" s="379">
        <v>-556500</v>
      </c>
      <c r="R967" s="379">
        <v>-556500</v>
      </c>
      <c r="S967" s="379">
        <v>-555870</v>
      </c>
      <c r="T967" s="379">
        <v>-555870</v>
      </c>
      <c r="U967" s="379">
        <v>-555870</v>
      </c>
      <c r="V967" s="379">
        <v>-555870</v>
      </c>
      <c r="W967" s="379">
        <v>-555870</v>
      </c>
      <c r="X967" s="379">
        <v>-555870</v>
      </c>
      <c r="Y967" s="379">
        <v>-555870</v>
      </c>
      <c r="Z967" s="379">
        <v>-555870</v>
      </c>
      <c r="AA967" s="379">
        <v>-555870</v>
      </c>
      <c r="AB967" s="379">
        <v>-550500</v>
      </c>
      <c r="AC967" s="379"/>
      <c r="AD967" s="379"/>
      <c r="AE967" s="379">
        <v>-555777.5</v>
      </c>
      <c r="AF967" s="481"/>
      <c r="AG967" s="482"/>
      <c r="AH967" s="471"/>
      <c r="AI967" s="471"/>
      <c r="AJ967" s="471"/>
      <c r="AK967" s="472">
        <v>-555777.5</v>
      </c>
      <c r="AL967" s="471">
        <v>-555777.5</v>
      </c>
      <c r="AM967" s="473"/>
      <c r="AN967" s="471"/>
      <c r="AO967" s="474">
        <v>0</v>
      </c>
      <c r="AP967" s="475"/>
      <c r="AQ967" s="476">
        <v>-550500</v>
      </c>
      <c r="AR967" s="471"/>
      <c r="AS967" s="471"/>
      <c r="AT967" s="471"/>
      <c r="AU967" s="472">
        <v>-550500</v>
      </c>
      <c r="AV967" s="471">
        <v>-550500</v>
      </c>
      <c r="AW967" s="473"/>
      <c r="AX967" s="471"/>
      <c r="AY967" s="473">
        <v>0</v>
      </c>
      <c r="AZ967" s="478" t="s">
        <v>2922</v>
      </c>
      <c r="BA967" s="568"/>
      <c r="BC967" s="468" t="s">
        <v>2937</v>
      </c>
      <c r="BD967" s="468" t="s">
        <v>2937</v>
      </c>
      <c r="BE967" s="468" t="s">
        <v>2937</v>
      </c>
      <c r="BF967" s="468" t="s">
        <v>1541</v>
      </c>
      <c r="BG967" s="468" t="s">
        <v>2938</v>
      </c>
      <c r="BH967" s="468" t="s">
        <v>2938</v>
      </c>
      <c r="BI967" s="468" t="s">
        <v>2937</v>
      </c>
      <c r="BK967" s="468" t="b">
        <v>1</v>
      </c>
      <c r="BL967" s="468" t="b">
        <v>1</v>
      </c>
      <c r="BM967" s="468" t="b">
        <v>1</v>
      </c>
      <c r="BN967" s="468" t="b">
        <v>1</v>
      </c>
      <c r="BO967" s="468" t="b">
        <v>1</v>
      </c>
      <c r="BP967" s="468" t="b">
        <v>1</v>
      </c>
      <c r="BQ967" s="468" t="b">
        <v>1</v>
      </c>
      <c r="BS967" s="466"/>
    </row>
    <row r="968" spans="1:71" s="480" customFormat="1" ht="12" customHeight="1" x14ac:dyDescent="0.2">
      <c r="A968" s="496">
        <v>22840031</v>
      </c>
      <c r="B968" s="497" t="s">
        <v>3854</v>
      </c>
      <c r="C968" s="466" t="s">
        <v>2493</v>
      </c>
      <c r="D968" s="467" t="s">
        <v>1542</v>
      </c>
      <c r="E968" s="705"/>
      <c r="F968" s="466"/>
      <c r="G968" s="467"/>
      <c r="H968" s="468" t="s">
        <v>2937</v>
      </c>
      <c r="I968" s="468" t="s">
        <v>2937</v>
      </c>
      <c r="J968" s="468" t="s">
        <v>2937</v>
      </c>
      <c r="K968" s="468" t="s">
        <v>2937</v>
      </c>
      <c r="L968" s="468" t="s">
        <v>2938</v>
      </c>
      <c r="M968" s="468" t="s">
        <v>1542</v>
      </c>
      <c r="N968" s="468" t="s">
        <v>1542</v>
      </c>
      <c r="O968" s="469"/>
      <c r="P968" s="379">
        <v>-258000</v>
      </c>
      <c r="Q968" s="379">
        <v>-258000</v>
      </c>
      <c r="R968" s="379">
        <v>-258000</v>
      </c>
      <c r="S968" s="379">
        <v>-258000</v>
      </c>
      <c r="T968" s="379">
        <v>-258000</v>
      </c>
      <c r="U968" s="379">
        <v>-258000</v>
      </c>
      <c r="V968" s="379">
        <v>-258000</v>
      </c>
      <c r="W968" s="379">
        <v>-258000</v>
      </c>
      <c r="X968" s="379">
        <v>-258000</v>
      </c>
      <c r="Y968" s="379">
        <v>-258000</v>
      </c>
      <c r="Z968" s="379">
        <v>-258000</v>
      </c>
      <c r="AA968" s="379">
        <v>-258000</v>
      </c>
      <c r="AB968" s="379">
        <v>-100000</v>
      </c>
      <c r="AC968" s="379"/>
      <c r="AD968" s="379"/>
      <c r="AE968" s="379">
        <v>-251416.66666666666</v>
      </c>
      <c r="AF968" s="481"/>
      <c r="AG968" s="482"/>
      <c r="AH968" s="471"/>
      <c r="AI968" s="471"/>
      <c r="AJ968" s="471"/>
      <c r="AK968" s="472"/>
      <c r="AL968" s="471">
        <v>0</v>
      </c>
      <c r="AM968" s="473"/>
      <c r="AN968" s="471">
        <v>-251416.66666666666</v>
      </c>
      <c r="AO968" s="474">
        <v>-251416.66666666666</v>
      </c>
      <c r="AP968" s="475"/>
      <c r="AQ968" s="476">
        <v>-100000</v>
      </c>
      <c r="AR968" s="471"/>
      <c r="AS968" s="471"/>
      <c r="AT968" s="471"/>
      <c r="AU968" s="472"/>
      <c r="AV968" s="471">
        <v>0</v>
      </c>
      <c r="AW968" s="473"/>
      <c r="AX968" s="471">
        <v>-100000</v>
      </c>
      <c r="AY968" s="473">
        <v>-100000</v>
      </c>
      <c r="AZ968" s="478"/>
      <c r="BA968" s="568"/>
      <c r="BC968" s="468" t="s">
        <v>2937</v>
      </c>
      <c r="BD968" s="468" t="s">
        <v>2937</v>
      </c>
      <c r="BE968" s="468" t="s">
        <v>2937</v>
      </c>
      <c r="BF968" s="468" t="s">
        <v>2937</v>
      </c>
      <c r="BG968" s="468" t="s">
        <v>2938</v>
      </c>
      <c r="BH968" s="468" t="s">
        <v>1542</v>
      </c>
      <c r="BI968" s="468" t="s">
        <v>1542</v>
      </c>
      <c r="BK968" s="468" t="b">
        <v>1</v>
      </c>
      <c r="BL968" s="468" t="b">
        <v>1</v>
      </c>
      <c r="BM968" s="468" t="b">
        <v>1</v>
      </c>
      <c r="BN968" s="468" t="b">
        <v>1</v>
      </c>
      <c r="BO968" s="468" t="b">
        <v>1</v>
      </c>
      <c r="BP968" s="468" t="b">
        <v>1</v>
      </c>
      <c r="BQ968" s="468" t="b">
        <v>1</v>
      </c>
      <c r="BS968" s="466"/>
    </row>
    <row r="969" spans="1:71" s="480" customFormat="1" ht="12" customHeight="1" x14ac:dyDescent="0.2">
      <c r="A969" s="496">
        <v>22840032</v>
      </c>
      <c r="B969" s="497" t="s">
        <v>3855</v>
      </c>
      <c r="C969" s="466" t="s">
        <v>2286</v>
      </c>
      <c r="D969" s="467" t="s">
        <v>1541</v>
      </c>
      <c r="E969" s="705"/>
      <c r="F969" s="466"/>
      <c r="G969" s="467"/>
      <c r="H969" s="468" t="s">
        <v>2937</v>
      </c>
      <c r="I969" s="468" t="s">
        <v>2937</v>
      </c>
      <c r="J969" s="468" t="s">
        <v>2937</v>
      </c>
      <c r="K969" s="468" t="s">
        <v>1541</v>
      </c>
      <c r="L969" s="468" t="s">
        <v>2938</v>
      </c>
      <c r="M969" s="468" t="s">
        <v>2938</v>
      </c>
      <c r="N969" s="468" t="s">
        <v>2937</v>
      </c>
      <c r="O969" s="469"/>
      <c r="P969" s="379">
        <v>-2475000</v>
      </c>
      <c r="Q969" s="379">
        <v>-2475000</v>
      </c>
      <c r="R969" s="379">
        <v>-2475000</v>
      </c>
      <c r="S969" s="379">
        <v>-2475000</v>
      </c>
      <c r="T969" s="379">
        <v>-2475000</v>
      </c>
      <c r="U969" s="379">
        <v>-2475000</v>
      </c>
      <c r="V969" s="379">
        <v>-2475233.63</v>
      </c>
      <c r="W969" s="379">
        <v>-2475233.63</v>
      </c>
      <c r="X969" s="379">
        <v>-2475233.63</v>
      </c>
      <c r="Y969" s="379">
        <v>-2475233.63</v>
      </c>
      <c r="Z969" s="379">
        <v>-2475233.63</v>
      </c>
      <c r="AA969" s="379">
        <v>-2475233.63</v>
      </c>
      <c r="AB969" s="379">
        <v>-2475000</v>
      </c>
      <c r="AC969" s="379"/>
      <c r="AD969" s="379"/>
      <c r="AE969" s="379">
        <v>-2475116.8149999995</v>
      </c>
      <c r="AF969" s="481"/>
      <c r="AG969" s="482"/>
      <c r="AH969" s="471"/>
      <c r="AI969" s="471"/>
      <c r="AJ969" s="471"/>
      <c r="AK969" s="472">
        <v>-2475116.8149999995</v>
      </c>
      <c r="AL969" s="471">
        <v>-2475116.8149999995</v>
      </c>
      <c r="AM969" s="473"/>
      <c r="AN969" s="471"/>
      <c r="AO969" s="474">
        <v>0</v>
      </c>
      <c r="AP969" s="475"/>
      <c r="AQ969" s="476">
        <v>-2475000</v>
      </c>
      <c r="AR969" s="471"/>
      <c r="AS969" s="471"/>
      <c r="AT969" s="471"/>
      <c r="AU969" s="472">
        <v>-2475000</v>
      </c>
      <c r="AV969" s="471">
        <v>-2475000</v>
      </c>
      <c r="AW969" s="473"/>
      <c r="AX969" s="471"/>
      <c r="AY969" s="473">
        <v>0</v>
      </c>
      <c r="AZ969" s="478" t="s">
        <v>2922</v>
      </c>
      <c r="BA969" s="568"/>
      <c r="BC969" s="468" t="s">
        <v>2937</v>
      </c>
      <c r="BD969" s="468" t="s">
        <v>2937</v>
      </c>
      <c r="BE969" s="468" t="s">
        <v>2937</v>
      </c>
      <c r="BF969" s="468" t="s">
        <v>1541</v>
      </c>
      <c r="BG969" s="468" t="s">
        <v>2938</v>
      </c>
      <c r="BH969" s="468" t="s">
        <v>2938</v>
      </c>
      <c r="BI969" s="468" t="s">
        <v>2937</v>
      </c>
      <c r="BK969" s="468" t="b">
        <v>1</v>
      </c>
      <c r="BL969" s="468" t="b">
        <v>1</v>
      </c>
      <c r="BM969" s="468" t="b">
        <v>1</v>
      </c>
      <c r="BN969" s="468" t="b">
        <v>1</v>
      </c>
      <c r="BO969" s="468" t="b">
        <v>1</v>
      </c>
      <c r="BP969" s="468" t="b">
        <v>1</v>
      </c>
      <c r="BQ969" s="468" t="b">
        <v>1</v>
      </c>
      <c r="BS969" s="466"/>
    </row>
    <row r="970" spans="1:71" s="480" customFormat="1" ht="12" customHeight="1" x14ac:dyDescent="0.2">
      <c r="A970" s="496">
        <v>22840042</v>
      </c>
      <c r="B970" s="497" t="s">
        <v>3856</v>
      </c>
      <c r="C970" s="466" t="s">
        <v>2287</v>
      </c>
      <c r="D970" s="467" t="s">
        <v>1541</v>
      </c>
      <c r="E970" s="705"/>
      <c r="F970" s="466"/>
      <c r="G970" s="467"/>
      <c r="H970" s="468" t="s">
        <v>2937</v>
      </c>
      <c r="I970" s="468" t="s">
        <v>2937</v>
      </c>
      <c r="J970" s="468" t="s">
        <v>2937</v>
      </c>
      <c r="K970" s="468" t="s">
        <v>1541</v>
      </c>
      <c r="L970" s="468" t="s">
        <v>2938</v>
      </c>
      <c r="M970" s="468" t="s">
        <v>2938</v>
      </c>
      <c r="N970" s="468" t="s">
        <v>2937</v>
      </c>
      <c r="O970" s="469"/>
      <c r="P970" s="379">
        <v>-212200</v>
      </c>
      <c r="Q970" s="379">
        <v>-212200</v>
      </c>
      <c r="R970" s="379">
        <v>-212200</v>
      </c>
      <c r="S970" s="379">
        <v>-212200</v>
      </c>
      <c r="T970" s="379">
        <v>-212200</v>
      </c>
      <c r="U970" s="379">
        <v>-212200</v>
      </c>
      <c r="V970" s="379">
        <v>-212200</v>
      </c>
      <c r="W970" s="379">
        <v>-212200</v>
      </c>
      <c r="X970" s="379">
        <v>-212200</v>
      </c>
      <c r="Y970" s="379">
        <v>-205572.6</v>
      </c>
      <c r="Z970" s="379">
        <v>-205572.6</v>
      </c>
      <c r="AA970" s="379">
        <v>-205572.6</v>
      </c>
      <c r="AB970" s="379">
        <v>-239000</v>
      </c>
      <c r="AC970" s="379"/>
      <c r="AD970" s="379"/>
      <c r="AE970" s="379">
        <v>-211659.81666666668</v>
      </c>
      <c r="AF970" s="481"/>
      <c r="AG970" s="482"/>
      <c r="AH970" s="471"/>
      <c r="AI970" s="471"/>
      <c r="AJ970" s="471"/>
      <c r="AK970" s="472">
        <v>-211659.81666666668</v>
      </c>
      <c r="AL970" s="471">
        <v>-211659.81666666668</v>
      </c>
      <c r="AM970" s="473"/>
      <c r="AN970" s="471"/>
      <c r="AO970" s="474">
        <v>0</v>
      </c>
      <c r="AP970" s="475"/>
      <c r="AQ970" s="476">
        <v>-239000</v>
      </c>
      <c r="AR970" s="471"/>
      <c r="AS970" s="471"/>
      <c r="AT970" s="471"/>
      <c r="AU970" s="472">
        <v>-239000</v>
      </c>
      <c r="AV970" s="471">
        <v>-239000</v>
      </c>
      <c r="AW970" s="473"/>
      <c r="AX970" s="471"/>
      <c r="AY970" s="473">
        <v>0</v>
      </c>
      <c r="AZ970" s="478" t="s">
        <v>2922</v>
      </c>
      <c r="BA970" s="568"/>
      <c r="BC970" s="468" t="s">
        <v>2937</v>
      </c>
      <c r="BD970" s="468" t="s">
        <v>2937</v>
      </c>
      <c r="BE970" s="468" t="s">
        <v>2937</v>
      </c>
      <c r="BF970" s="468" t="s">
        <v>1541</v>
      </c>
      <c r="BG970" s="468" t="s">
        <v>2938</v>
      </c>
      <c r="BH970" s="468" t="s">
        <v>2938</v>
      </c>
      <c r="BI970" s="468" t="s">
        <v>2937</v>
      </c>
      <c r="BK970" s="468" t="b">
        <v>1</v>
      </c>
      <c r="BL970" s="468" t="b">
        <v>1</v>
      </c>
      <c r="BM970" s="468" t="b">
        <v>1</v>
      </c>
      <c r="BN970" s="468" t="b">
        <v>1</v>
      </c>
      <c r="BO970" s="468" t="b">
        <v>1</v>
      </c>
      <c r="BP970" s="468" t="b">
        <v>1</v>
      </c>
      <c r="BQ970" s="468" t="b">
        <v>1</v>
      </c>
      <c r="BS970" s="466"/>
    </row>
    <row r="971" spans="1:71" s="480" customFormat="1" ht="12" customHeight="1" x14ac:dyDescent="0.2">
      <c r="A971" s="496">
        <v>22840051</v>
      </c>
      <c r="B971" s="497" t="s">
        <v>3857</v>
      </c>
      <c r="C971" s="466" t="s">
        <v>2494</v>
      </c>
      <c r="D971" s="467" t="s">
        <v>1541</v>
      </c>
      <c r="E971" s="705"/>
      <c r="F971" s="466"/>
      <c r="G971" s="467"/>
      <c r="H971" s="468" t="s">
        <v>2937</v>
      </c>
      <c r="I971" s="468" t="s">
        <v>2937</v>
      </c>
      <c r="J971" s="468" t="s">
        <v>2937</v>
      </c>
      <c r="K971" s="468" t="s">
        <v>1541</v>
      </c>
      <c r="L971" s="468" t="s">
        <v>2938</v>
      </c>
      <c r="M971" s="468" t="s">
        <v>2938</v>
      </c>
      <c r="N971" s="468" t="s">
        <v>2937</v>
      </c>
      <c r="O971" s="469"/>
      <c r="P971" s="379">
        <v>-30000</v>
      </c>
      <c r="Q971" s="379">
        <v>-30000</v>
      </c>
      <c r="R971" s="379">
        <v>-30000</v>
      </c>
      <c r="S971" s="379">
        <v>-30000</v>
      </c>
      <c r="T971" s="379">
        <v>-30000</v>
      </c>
      <c r="U971" s="379">
        <v>-30000</v>
      </c>
      <c r="V971" s="379">
        <v>-30000</v>
      </c>
      <c r="W971" s="379">
        <v>-30000</v>
      </c>
      <c r="X971" s="379">
        <v>-30000</v>
      </c>
      <c r="Y971" s="379">
        <v>-30000</v>
      </c>
      <c r="Z971" s="379">
        <v>-30000</v>
      </c>
      <c r="AA971" s="379">
        <v>-30000</v>
      </c>
      <c r="AB971" s="379">
        <v>-32000</v>
      </c>
      <c r="AC971" s="379"/>
      <c r="AD971" s="379"/>
      <c r="AE971" s="379">
        <v>-30083.333333333332</v>
      </c>
      <c r="AF971" s="481"/>
      <c r="AG971" s="482"/>
      <c r="AH971" s="471"/>
      <c r="AI971" s="471"/>
      <c r="AJ971" s="471"/>
      <c r="AK971" s="472">
        <v>-30083.333333333332</v>
      </c>
      <c r="AL971" s="471">
        <v>-30083.333333333332</v>
      </c>
      <c r="AM971" s="473"/>
      <c r="AN971" s="471"/>
      <c r="AO971" s="474">
        <v>0</v>
      </c>
      <c r="AP971" s="475"/>
      <c r="AQ971" s="476">
        <v>-32000</v>
      </c>
      <c r="AR971" s="471"/>
      <c r="AS971" s="471"/>
      <c r="AT971" s="471"/>
      <c r="AU971" s="472">
        <v>-32000</v>
      </c>
      <c r="AV971" s="471">
        <v>-32000</v>
      </c>
      <c r="AW971" s="473"/>
      <c r="AX971" s="471"/>
      <c r="AY971" s="473">
        <v>0</v>
      </c>
      <c r="AZ971" s="478" t="s">
        <v>2922</v>
      </c>
      <c r="BA971" s="568"/>
      <c r="BC971" s="468" t="s">
        <v>2937</v>
      </c>
      <c r="BD971" s="468" t="s">
        <v>2937</v>
      </c>
      <c r="BE971" s="468" t="s">
        <v>2937</v>
      </c>
      <c r="BF971" s="468" t="s">
        <v>1541</v>
      </c>
      <c r="BG971" s="468" t="s">
        <v>2938</v>
      </c>
      <c r="BH971" s="468" t="s">
        <v>2938</v>
      </c>
      <c r="BI971" s="468" t="s">
        <v>2937</v>
      </c>
      <c r="BK971" s="468" t="b">
        <v>1</v>
      </c>
      <c r="BL971" s="468" t="b">
        <v>1</v>
      </c>
      <c r="BM971" s="468" t="b">
        <v>1</v>
      </c>
      <c r="BN971" s="468" t="b">
        <v>1</v>
      </c>
      <c r="BO971" s="468" t="b">
        <v>1</v>
      </c>
      <c r="BP971" s="468" t="b">
        <v>1</v>
      </c>
      <c r="BQ971" s="468" t="b">
        <v>1</v>
      </c>
      <c r="BS971" s="466"/>
    </row>
    <row r="972" spans="1:71" s="480" customFormat="1" ht="12" customHeight="1" x14ac:dyDescent="0.2">
      <c r="A972" s="496">
        <v>22840062</v>
      </c>
      <c r="B972" s="497" t="s">
        <v>3858</v>
      </c>
      <c r="C972" s="466" t="s">
        <v>2288</v>
      </c>
      <c r="D972" s="467" t="s">
        <v>1541</v>
      </c>
      <c r="E972" s="705"/>
      <c r="F972" s="466"/>
      <c r="G972" s="467"/>
      <c r="H972" s="468" t="s">
        <v>2937</v>
      </c>
      <c r="I972" s="468" t="s">
        <v>2937</v>
      </c>
      <c r="J972" s="468" t="s">
        <v>2937</v>
      </c>
      <c r="K972" s="468" t="s">
        <v>1541</v>
      </c>
      <c r="L972" s="468" t="s">
        <v>2938</v>
      </c>
      <c r="M972" s="468" t="s">
        <v>2938</v>
      </c>
      <c r="N972" s="468" t="s">
        <v>2937</v>
      </c>
      <c r="O972" s="469"/>
      <c r="P972" s="379">
        <v>-1270000</v>
      </c>
      <c r="Q972" s="379">
        <v>-1270000</v>
      </c>
      <c r="R972" s="379">
        <v>-1270000</v>
      </c>
      <c r="S972" s="379">
        <v>-1270000</v>
      </c>
      <c r="T972" s="379">
        <v>-1270000</v>
      </c>
      <c r="U972" s="379">
        <v>-1270000</v>
      </c>
      <c r="V972" s="379">
        <v>-1270000</v>
      </c>
      <c r="W972" s="379">
        <v>-1270000</v>
      </c>
      <c r="X972" s="379">
        <v>-1270000</v>
      </c>
      <c r="Y972" s="379">
        <v>-1270000</v>
      </c>
      <c r="Z972" s="379">
        <v>-1270000</v>
      </c>
      <c r="AA972" s="379">
        <v>-1270000</v>
      </c>
      <c r="AB972" s="379">
        <v>-1270000</v>
      </c>
      <c r="AC972" s="379"/>
      <c r="AD972" s="379"/>
      <c r="AE972" s="379">
        <v>-1270000</v>
      </c>
      <c r="AF972" s="481"/>
      <c r="AG972" s="482"/>
      <c r="AH972" s="471"/>
      <c r="AI972" s="471"/>
      <c r="AJ972" s="471"/>
      <c r="AK972" s="472">
        <v>-1270000</v>
      </c>
      <c r="AL972" s="471">
        <v>-1270000</v>
      </c>
      <c r="AM972" s="473"/>
      <c r="AN972" s="471"/>
      <c r="AO972" s="474">
        <v>0</v>
      </c>
      <c r="AP972" s="475"/>
      <c r="AQ972" s="476">
        <v>-1270000</v>
      </c>
      <c r="AR972" s="471"/>
      <c r="AS972" s="471"/>
      <c r="AT972" s="471"/>
      <c r="AU972" s="472">
        <v>-1270000</v>
      </c>
      <c r="AV972" s="471">
        <v>-1270000</v>
      </c>
      <c r="AW972" s="473"/>
      <c r="AX972" s="471"/>
      <c r="AY972" s="473">
        <v>0</v>
      </c>
      <c r="AZ972" s="478" t="s">
        <v>2922</v>
      </c>
      <c r="BA972" s="568"/>
      <c r="BC972" s="468" t="s">
        <v>2937</v>
      </c>
      <c r="BD972" s="468" t="s">
        <v>2937</v>
      </c>
      <c r="BE972" s="468" t="s">
        <v>2937</v>
      </c>
      <c r="BF972" s="468" t="s">
        <v>1541</v>
      </c>
      <c r="BG972" s="468" t="s">
        <v>2938</v>
      </c>
      <c r="BH972" s="468" t="s">
        <v>2938</v>
      </c>
      <c r="BI972" s="468" t="s">
        <v>2937</v>
      </c>
      <c r="BK972" s="468" t="b">
        <v>1</v>
      </c>
      <c r="BL972" s="468" t="b">
        <v>1</v>
      </c>
      <c r="BM972" s="468" t="b">
        <v>1</v>
      </c>
      <c r="BN972" s="468" t="b">
        <v>1</v>
      </c>
      <c r="BO972" s="468" t="b">
        <v>1</v>
      </c>
      <c r="BP972" s="468" t="b">
        <v>1</v>
      </c>
      <c r="BQ972" s="468" t="b">
        <v>1</v>
      </c>
      <c r="BS972" s="466"/>
    </row>
    <row r="973" spans="1:71" s="480" customFormat="1" ht="12" customHeight="1" x14ac:dyDescent="0.2">
      <c r="A973" s="496">
        <v>22840081</v>
      </c>
      <c r="B973" s="497" t="s">
        <v>3859</v>
      </c>
      <c r="C973" s="466" t="s">
        <v>2495</v>
      </c>
      <c r="D973" s="467" t="s">
        <v>1542</v>
      </c>
      <c r="E973" s="705"/>
      <c r="F973" s="466"/>
      <c r="G973" s="467"/>
      <c r="H973" s="468" t="s">
        <v>2937</v>
      </c>
      <c r="I973" s="468" t="s">
        <v>2937</v>
      </c>
      <c r="J973" s="468" t="s">
        <v>2937</v>
      </c>
      <c r="K973" s="468" t="s">
        <v>2937</v>
      </c>
      <c r="L973" s="468" t="s">
        <v>2938</v>
      </c>
      <c r="M973" s="468" t="s">
        <v>1542</v>
      </c>
      <c r="N973" s="468" t="s">
        <v>1542</v>
      </c>
      <c r="O973" s="469"/>
      <c r="P973" s="379">
        <v>-550000</v>
      </c>
      <c r="Q973" s="379">
        <v>-550000</v>
      </c>
      <c r="R973" s="379">
        <v>-550000</v>
      </c>
      <c r="S973" s="379">
        <v>-550000</v>
      </c>
      <c r="T973" s="379">
        <v>-550000</v>
      </c>
      <c r="U973" s="379">
        <v>-550000</v>
      </c>
      <c r="V973" s="379">
        <v>-550000</v>
      </c>
      <c r="W973" s="379">
        <v>-550000</v>
      </c>
      <c r="X973" s="379">
        <v>-550000</v>
      </c>
      <c r="Y973" s="379">
        <v>-550000</v>
      </c>
      <c r="Z973" s="379">
        <v>-550000</v>
      </c>
      <c r="AA973" s="379">
        <v>-550000</v>
      </c>
      <c r="AB973" s="379">
        <v>-586000</v>
      </c>
      <c r="AC973" s="379"/>
      <c r="AD973" s="379"/>
      <c r="AE973" s="379">
        <v>-551500</v>
      </c>
      <c r="AF973" s="481"/>
      <c r="AG973" s="482"/>
      <c r="AH973" s="471"/>
      <c r="AI973" s="471"/>
      <c r="AJ973" s="471"/>
      <c r="AK973" s="472"/>
      <c r="AL973" s="471">
        <v>0</v>
      </c>
      <c r="AM973" s="473"/>
      <c r="AN973" s="471">
        <v>-551500</v>
      </c>
      <c r="AO973" s="474">
        <v>-551500</v>
      </c>
      <c r="AP973" s="475"/>
      <c r="AQ973" s="476">
        <v>-586000</v>
      </c>
      <c r="AR973" s="471"/>
      <c r="AS973" s="471"/>
      <c r="AT973" s="471"/>
      <c r="AU973" s="472"/>
      <c r="AV973" s="471">
        <v>0</v>
      </c>
      <c r="AW973" s="473"/>
      <c r="AX973" s="471">
        <v>-586000</v>
      </c>
      <c r="AY973" s="473">
        <v>-586000</v>
      </c>
      <c r="AZ973" s="478"/>
      <c r="BA973" s="568"/>
      <c r="BC973" s="468" t="s">
        <v>2937</v>
      </c>
      <c r="BD973" s="468" t="s">
        <v>2937</v>
      </c>
      <c r="BE973" s="468" t="s">
        <v>2937</v>
      </c>
      <c r="BF973" s="468" t="s">
        <v>2937</v>
      </c>
      <c r="BG973" s="468" t="s">
        <v>2938</v>
      </c>
      <c r="BH973" s="468" t="s">
        <v>1542</v>
      </c>
      <c r="BI973" s="468" t="s">
        <v>1542</v>
      </c>
      <c r="BK973" s="468" t="b">
        <v>1</v>
      </c>
      <c r="BL973" s="468" t="b">
        <v>1</v>
      </c>
      <c r="BM973" s="468" t="b">
        <v>1</v>
      </c>
      <c r="BN973" s="468" t="b">
        <v>1</v>
      </c>
      <c r="BO973" s="468" t="b">
        <v>1</v>
      </c>
      <c r="BP973" s="468" t="b">
        <v>1</v>
      </c>
      <c r="BQ973" s="468" t="b">
        <v>1</v>
      </c>
      <c r="BS973" s="466"/>
    </row>
    <row r="974" spans="1:71" s="480" customFormat="1" ht="12" customHeight="1" x14ac:dyDescent="0.2">
      <c r="A974" s="496">
        <v>22840082</v>
      </c>
      <c r="B974" s="497" t="s">
        <v>3860</v>
      </c>
      <c r="C974" s="466" t="s">
        <v>2289</v>
      </c>
      <c r="D974" s="467" t="s">
        <v>1541</v>
      </c>
      <c r="E974" s="705"/>
      <c r="F974" s="466"/>
      <c r="G974" s="467"/>
      <c r="H974" s="468" t="s">
        <v>2937</v>
      </c>
      <c r="I974" s="468" t="s">
        <v>2937</v>
      </c>
      <c r="J974" s="468" t="s">
        <v>2937</v>
      </c>
      <c r="K974" s="468" t="s">
        <v>1541</v>
      </c>
      <c r="L974" s="468" t="s">
        <v>2938</v>
      </c>
      <c r="M974" s="468" t="s">
        <v>2938</v>
      </c>
      <c r="N974" s="468" t="s">
        <v>2937</v>
      </c>
      <c r="O974" s="469"/>
      <c r="P974" s="379">
        <v>-7300000</v>
      </c>
      <c r="Q974" s="379">
        <v>-7300000</v>
      </c>
      <c r="R974" s="379">
        <v>-7300000</v>
      </c>
      <c r="S974" s="379">
        <v>-7218478.1900000004</v>
      </c>
      <c r="T974" s="379">
        <v>-7218478.1900000004</v>
      </c>
      <c r="U974" s="379">
        <v>-7218478.1900000004</v>
      </c>
      <c r="V974" s="379">
        <v>-7139858.9400000004</v>
      </c>
      <c r="W974" s="379">
        <v>-7139858.9400000004</v>
      </c>
      <c r="X974" s="379">
        <v>-7139858.9400000004</v>
      </c>
      <c r="Y974" s="379">
        <v>-7056245.5899999999</v>
      </c>
      <c r="Z974" s="379">
        <v>-7056245.5899999999</v>
      </c>
      <c r="AA974" s="379">
        <v>-7056245.5899999999</v>
      </c>
      <c r="AB974" s="379">
        <v>-7600000</v>
      </c>
      <c r="AC974" s="379"/>
      <c r="AD974" s="379"/>
      <c r="AE974" s="379">
        <v>-7191145.6799999997</v>
      </c>
      <c r="AF974" s="481"/>
      <c r="AG974" s="482"/>
      <c r="AH974" s="471"/>
      <c r="AI974" s="471"/>
      <c r="AJ974" s="471"/>
      <c r="AK974" s="472">
        <v>-7191145.6799999997</v>
      </c>
      <c r="AL974" s="471">
        <v>-7191145.6799999997</v>
      </c>
      <c r="AM974" s="473"/>
      <c r="AN974" s="471"/>
      <c r="AO974" s="474">
        <v>0</v>
      </c>
      <c r="AP974" s="475"/>
      <c r="AQ974" s="476">
        <v>-7600000</v>
      </c>
      <c r="AR974" s="471"/>
      <c r="AS974" s="471"/>
      <c r="AT974" s="471"/>
      <c r="AU974" s="472">
        <v>-7600000</v>
      </c>
      <c r="AV974" s="471">
        <v>-7600000</v>
      </c>
      <c r="AW974" s="473"/>
      <c r="AX974" s="471"/>
      <c r="AY974" s="473">
        <v>0</v>
      </c>
      <c r="AZ974" s="478" t="s">
        <v>2922</v>
      </c>
      <c r="BA974" s="568"/>
      <c r="BC974" s="468" t="s">
        <v>2937</v>
      </c>
      <c r="BD974" s="468" t="s">
        <v>2937</v>
      </c>
      <c r="BE974" s="468" t="s">
        <v>2937</v>
      </c>
      <c r="BF974" s="468" t="s">
        <v>1541</v>
      </c>
      <c r="BG974" s="468" t="s">
        <v>2938</v>
      </c>
      <c r="BH974" s="468" t="s">
        <v>2938</v>
      </c>
      <c r="BI974" s="468" t="s">
        <v>2937</v>
      </c>
      <c r="BK974" s="468" t="b">
        <v>1</v>
      </c>
      <c r="BL974" s="468" t="b">
        <v>1</v>
      </c>
      <c r="BM974" s="468" t="b">
        <v>1</v>
      </c>
      <c r="BN974" s="468" t="b">
        <v>1</v>
      </c>
      <c r="BO974" s="468" t="b">
        <v>1</v>
      </c>
      <c r="BP974" s="468" t="b">
        <v>1</v>
      </c>
      <c r="BQ974" s="468" t="b">
        <v>1</v>
      </c>
      <c r="BS974" s="466"/>
    </row>
    <row r="975" spans="1:71" s="480" customFormat="1" ht="12" customHeight="1" x14ac:dyDescent="0.2">
      <c r="A975" s="496">
        <v>22840092</v>
      </c>
      <c r="B975" s="497" t="s">
        <v>3861</v>
      </c>
      <c r="C975" s="466" t="s">
        <v>2290</v>
      </c>
      <c r="D975" s="467" t="s">
        <v>1541</v>
      </c>
      <c r="E975" s="705"/>
      <c r="F975" s="466"/>
      <c r="G975" s="467"/>
      <c r="H975" s="468" t="s">
        <v>2937</v>
      </c>
      <c r="I975" s="468" t="s">
        <v>2937</v>
      </c>
      <c r="J975" s="468" t="s">
        <v>2937</v>
      </c>
      <c r="K975" s="468" t="s">
        <v>1541</v>
      </c>
      <c r="L975" s="468" t="s">
        <v>2938</v>
      </c>
      <c r="M975" s="468" t="s">
        <v>2938</v>
      </c>
      <c r="N975" s="468" t="s">
        <v>2937</v>
      </c>
      <c r="O975" s="469"/>
      <c r="P975" s="379">
        <v>-2380000</v>
      </c>
      <c r="Q975" s="379">
        <v>-2380000</v>
      </c>
      <c r="R975" s="379">
        <v>-2380000</v>
      </c>
      <c r="S975" s="379">
        <v>-2204025.1800000002</v>
      </c>
      <c r="T975" s="379">
        <v>-2204025.1800000002</v>
      </c>
      <c r="U975" s="379">
        <v>-2204025.1800000002</v>
      </c>
      <c r="V975" s="379">
        <v>-2800000</v>
      </c>
      <c r="W975" s="379">
        <v>-2800000</v>
      </c>
      <c r="X975" s="379">
        <v>-2800000</v>
      </c>
      <c r="Y975" s="379">
        <v>-2689598.69</v>
      </c>
      <c r="Z975" s="379">
        <v>-2689598.69</v>
      </c>
      <c r="AA975" s="379">
        <v>-2689598.69</v>
      </c>
      <c r="AB975" s="379">
        <v>-2180000</v>
      </c>
      <c r="AC975" s="379"/>
      <c r="AD975" s="379"/>
      <c r="AE975" s="379">
        <v>-2510072.6341666668</v>
      </c>
      <c r="AF975" s="481"/>
      <c r="AG975" s="482"/>
      <c r="AH975" s="471"/>
      <c r="AI975" s="471"/>
      <c r="AJ975" s="471"/>
      <c r="AK975" s="472">
        <v>-2510072.6341666668</v>
      </c>
      <c r="AL975" s="471">
        <v>-2510072.6341666668</v>
      </c>
      <c r="AM975" s="473"/>
      <c r="AN975" s="471"/>
      <c r="AO975" s="474">
        <v>0</v>
      </c>
      <c r="AP975" s="475"/>
      <c r="AQ975" s="476">
        <v>-2180000</v>
      </c>
      <c r="AR975" s="471"/>
      <c r="AS975" s="471"/>
      <c r="AT975" s="471"/>
      <c r="AU975" s="472">
        <v>-2180000</v>
      </c>
      <c r="AV975" s="471">
        <v>-2180000</v>
      </c>
      <c r="AW975" s="473"/>
      <c r="AX975" s="471"/>
      <c r="AY975" s="473">
        <v>0</v>
      </c>
      <c r="AZ975" s="478" t="s">
        <v>2922</v>
      </c>
      <c r="BA975" s="568"/>
      <c r="BC975" s="468" t="s">
        <v>2937</v>
      </c>
      <c r="BD975" s="468" t="s">
        <v>2937</v>
      </c>
      <c r="BE975" s="468" t="s">
        <v>2937</v>
      </c>
      <c r="BF975" s="468" t="s">
        <v>1541</v>
      </c>
      <c r="BG975" s="468" t="s">
        <v>2938</v>
      </c>
      <c r="BH975" s="468" t="s">
        <v>2938</v>
      </c>
      <c r="BI975" s="468" t="s">
        <v>2937</v>
      </c>
      <c r="BK975" s="468" t="b">
        <v>1</v>
      </c>
      <c r="BL975" s="468" t="b">
        <v>1</v>
      </c>
      <c r="BM975" s="468" t="b">
        <v>1</v>
      </c>
      <c r="BN975" s="468" t="b">
        <v>1</v>
      </c>
      <c r="BO975" s="468" t="b">
        <v>1</v>
      </c>
      <c r="BP975" s="468" t="b">
        <v>1</v>
      </c>
      <c r="BQ975" s="468" t="b">
        <v>1</v>
      </c>
      <c r="BS975" s="466"/>
    </row>
    <row r="976" spans="1:71" s="480" customFormat="1" ht="12" customHeight="1" x14ac:dyDescent="0.2">
      <c r="A976" s="496">
        <v>22840102</v>
      </c>
      <c r="B976" s="497" t="s">
        <v>3862</v>
      </c>
      <c r="C976" s="466" t="s">
        <v>2291</v>
      </c>
      <c r="D976" s="467" t="s">
        <v>1541</v>
      </c>
      <c r="E976" s="705"/>
      <c r="F976" s="466"/>
      <c r="G976" s="467"/>
      <c r="H976" s="468" t="s">
        <v>2937</v>
      </c>
      <c r="I976" s="468" t="s">
        <v>2937</v>
      </c>
      <c r="J976" s="468" t="s">
        <v>2937</v>
      </c>
      <c r="K976" s="468" t="s">
        <v>1541</v>
      </c>
      <c r="L976" s="468" t="s">
        <v>2938</v>
      </c>
      <c r="M976" s="468" t="s">
        <v>2938</v>
      </c>
      <c r="N976" s="468" t="s">
        <v>2937</v>
      </c>
      <c r="O976" s="469"/>
      <c r="P976" s="379">
        <v>-484500</v>
      </c>
      <c r="Q976" s="379">
        <v>-484500</v>
      </c>
      <c r="R976" s="379">
        <v>-484500</v>
      </c>
      <c r="S976" s="379">
        <v>-463501.93</v>
      </c>
      <c r="T976" s="379">
        <v>-463501.93</v>
      </c>
      <c r="U976" s="379">
        <v>-463501.93</v>
      </c>
      <c r="V976" s="379">
        <v>-423244.87</v>
      </c>
      <c r="W976" s="379">
        <v>-423244.87</v>
      </c>
      <c r="X976" s="379">
        <v>-423244.87</v>
      </c>
      <c r="Y976" s="379">
        <v>-399502.68</v>
      </c>
      <c r="Z976" s="379">
        <v>-399502.68</v>
      </c>
      <c r="AA976" s="379">
        <v>-399502.68</v>
      </c>
      <c r="AB976" s="379">
        <v>-611800</v>
      </c>
      <c r="AC976" s="379"/>
      <c r="AD976" s="379"/>
      <c r="AE976" s="379">
        <v>-447991.53666666668</v>
      </c>
      <c r="AF976" s="481"/>
      <c r="AG976" s="482"/>
      <c r="AH976" s="471"/>
      <c r="AI976" s="471"/>
      <c r="AJ976" s="471"/>
      <c r="AK976" s="472">
        <v>-447991.53666666668</v>
      </c>
      <c r="AL976" s="471">
        <v>-447991.53666666668</v>
      </c>
      <c r="AM976" s="473"/>
      <c r="AN976" s="471"/>
      <c r="AO976" s="474">
        <v>0</v>
      </c>
      <c r="AP976" s="475"/>
      <c r="AQ976" s="476">
        <v>-611800</v>
      </c>
      <c r="AR976" s="471"/>
      <c r="AS976" s="471"/>
      <c r="AT976" s="471"/>
      <c r="AU976" s="472">
        <v>-611800</v>
      </c>
      <c r="AV976" s="471">
        <v>-611800</v>
      </c>
      <c r="AW976" s="473"/>
      <c r="AX976" s="471"/>
      <c r="AY976" s="473">
        <v>0</v>
      </c>
      <c r="AZ976" s="478" t="s">
        <v>2922</v>
      </c>
      <c r="BA976" s="568"/>
      <c r="BC976" s="468" t="s">
        <v>2937</v>
      </c>
      <c r="BD976" s="468" t="s">
        <v>2937</v>
      </c>
      <c r="BE976" s="468" t="s">
        <v>2937</v>
      </c>
      <c r="BF976" s="468" t="s">
        <v>1541</v>
      </c>
      <c r="BG976" s="468" t="s">
        <v>2938</v>
      </c>
      <c r="BH976" s="468" t="s">
        <v>2938</v>
      </c>
      <c r="BI976" s="468" t="s">
        <v>2937</v>
      </c>
      <c r="BK976" s="468" t="b">
        <v>1</v>
      </c>
      <c r="BL976" s="468" t="b">
        <v>1</v>
      </c>
      <c r="BM976" s="468" t="b">
        <v>1</v>
      </c>
      <c r="BN976" s="468" t="b">
        <v>1</v>
      </c>
      <c r="BO976" s="468" t="b">
        <v>1</v>
      </c>
      <c r="BP976" s="468" t="b">
        <v>1</v>
      </c>
      <c r="BQ976" s="468" t="b">
        <v>1</v>
      </c>
      <c r="BS976" s="466"/>
    </row>
    <row r="977" spans="1:71" s="480" customFormat="1" ht="12" customHeight="1" x14ac:dyDescent="0.2">
      <c r="A977" s="496">
        <v>22840111</v>
      </c>
      <c r="B977" s="497" t="s">
        <v>3863</v>
      </c>
      <c r="C977" s="466" t="s">
        <v>2496</v>
      </c>
      <c r="D977" s="467" t="s">
        <v>1542</v>
      </c>
      <c r="E977" s="705"/>
      <c r="F977" s="466"/>
      <c r="G977" s="467"/>
      <c r="H977" s="468" t="s">
        <v>2937</v>
      </c>
      <c r="I977" s="468" t="s">
        <v>2937</v>
      </c>
      <c r="J977" s="468" t="s">
        <v>2937</v>
      </c>
      <c r="K977" s="468" t="s">
        <v>2937</v>
      </c>
      <c r="L977" s="468" t="s">
        <v>2938</v>
      </c>
      <c r="M977" s="468" t="s">
        <v>1542</v>
      </c>
      <c r="N977" s="468" t="s">
        <v>1542</v>
      </c>
      <c r="O977" s="469"/>
      <c r="P977" s="379">
        <v>-20000</v>
      </c>
      <c r="Q977" s="379">
        <v>-20000</v>
      </c>
      <c r="R977" s="379">
        <v>-20000</v>
      </c>
      <c r="S977" s="379">
        <v>-20000</v>
      </c>
      <c r="T977" s="379">
        <v>-20000</v>
      </c>
      <c r="U977" s="379">
        <v>-20000</v>
      </c>
      <c r="V977" s="379">
        <v>-20000</v>
      </c>
      <c r="W977" s="379">
        <v>-20000</v>
      </c>
      <c r="X977" s="379">
        <v>-20000</v>
      </c>
      <c r="Y977" s="379">
        <v>-20000</v>
      </c>
      <c r="Z977" s="379">
        <v>-20000</v>
      </c>
      <c r="AA977" s="379">
        <v>-20000</v>
      </c>
      <c r="AB977" s="379">
        <v>-21000</v>
      </c>
      <c r="AC977" s="379"/>
      <c r="AD977" s="379"/>
      <c r="AE977" s="379">
        <v>-20041.666666666668</v>
      </c>
      <c r="AF977" s="481"/>
      <c r="AG977" s="482"/>
      <c r="AH977" s="471"/>
      <c r="AI977" s="471"/>
      <c r="AJ977" s="471"/>
      <c r="AK977" s="472"/>
      <c r="AL977" s="471">
        <v>0</v>
      </c>
      <c r="AM977" s="473"/>
      <c r="AN977" s="471">
        <v>-20041.666666666668</v>
      </c>
      <c r="AO977" s="474">
        <v>-20041.666666666668</v>
      </c>
      <c r="AP977" s="475"/>
      <c r="AQ977" s="476">
        <v>-21000</v>
      </c>
      <c r="AR977" s="471"/>
      <c r="AS977" s="471"/>
      <c r="AT977" s="471"/>
      <c r="AU977" s="472"/>
      <c r="AV977" s="471">
        <v>0</v>
      </c>
      <c r="AW977" s="473"/>
      <c r="AX977" s="471">
        <v>-21000</v>
      </c>
      <c r="AY977" s="473">
        <v>-21000</v>
      </c>
      <c r="AZ977" s="478"/>
      <c r="BA977" s="568"/>
      <c r="BC977" s="468" t="s">
        <v>2937</v>
      </c>
      <c r="BD977" s="468" t="s">
        <v>2937</v>
      </c>
      <c r="BE977" s="468" t="s">
        <v>2937</v>
      </c>
      <c r="BF977" s="468" t="s">
        <v>2937</v>
      </c>
      <c r="BG977" s="468" t="s">
        <v>2938</v>
      </c>
      <c r="BH977" s="468" t="s">
        <v>1542</v>
      </c>
      <c r="BI977" s="468" t="s">
        <v>1542</v>
      </c>
      <c r="BK977" s="468" t="b">
        <v>1</v>
      </c>
      <c r="BL977" s="468" t="b">
        <v>1</v>
      </c>
      <c r="BM977" s="468" t="b">
        <v>1</v>
      </c>
      <c r="BN977" s="468" t="b">
        <v>1</v>
      </c>
      <c r="BO977" s="468" t="b">
        <v>1</v>
      </c>
      <c r="BP977" s="468" t="b">
        <v>1</v>
      </c>
      <c r="BQ977" s="468" t="b">
        <v>1</v>
      </c>
      <c r="BS977" s="466"/>
    </row>
    <row r="978" spans="1:71" s="480" customFormat="1" ht="12" customHeight="1" x14ac:dyDescent="0.2">
      <c r="A978" s="496">
        <v>22840112</v>
      </c>
      <c r="B978" s="497" t="s">
        <v>3864</v>
      </c>
      <c r="C978" s="466" t="s">
        <v>2292</v>
      </c>
      <c r="D978" s="467" t="s">
        <v>1541</v>
      </c>
      <c r="E978" s="705"/>
      <c r="F978" s="466"/>
      <c r="G978" s="467"/>
      <c r="H978" s="468" t="s">
        <v>2937</v>
      </c>
      <c r="I978" s="468" t="s">
        <v>2937</v>
      </c>
      <c r="J978" s="468" t="s">
        <v>2937</v>
      </c>
      <c r="K978" s="468" t="s">
        <v>1541</v>
      </c>
      <c r="L978" s="468" t="s">
        <v>2938</v>
      </c>
      <c r="M978" s="468" t="s">
        <v>2938</v>
      </c>
      <c r="N978" s="468" t="s">
        <v>2937</v>
      </c>
      <c r="O978" s="469"/>
      <c r="P978" s="379">
        <v>-200000</v>
      </c>
      <c r="Q978" s="379">
        <v>-200000</v>
      </c>
      <c r="R978" s="379">
        <v>-200000</v>
      </c>
      <c r="S978" s="379">
        <v>-200000</v>
      </c>
      <c r="T978" s="379">
        <v>-200000</v>
      </c>
      <c r="U978" s="379">
        <v>-200000</v>
      </c>
      <c r="V978" s="379">
        <v>-200000</v>
      </c>
      <c r="W978" s="379">
        <v>-200000</v>
      </c>
      <c r="X978" s="379">
        <v>-200000</v>
      </c>
      <c r="Y978" s="379">
        <v>-200000</v>
      </c>
      <c r="Z978" s="379">
        <v>-200000</v>
      </c>
      <c r="AA978" s="379">
        <v>-200000</v>
      </c>
      <c r="AB978" s="379">
        <v>-215000</v>
      </c>
      <c r="AC978" s="379"/>
      <c r="AD978" s="379"/>
      <c r="AE978" s="379">
        <v>-200625</v>
      </c>
      <c r="AF978" s="481"/>
      <c r="AG978" s="482"/>
      <c r="AH978" s="471"/>
      <c r="AI978" s="471"/>
      <c r="AJ978" s="471"/>
      <c r="AK978" s="472">
        <v>-200625</v>
      </c>
      <c r="AL978" s="471">
        <v>-200625</v>
      </c>
      <c r="AM978" s="473"/>
      <c r="AN978" s="471"/>
      <c r="AO978" s="474">
        <v>0</v>
      </c>
      <c r="AP978" s="475"/>
      <c r="AQ978" s="476">
        <v>-215000</v>
      </c>
      <c r="AR978" s="471"/>
      <c r="AS978" s="471"/>
      <c r="AT978" s="471"/>
      <c r="AU978" s="472">
        <v>-215000</v>
      </c>
      <c r="AV978" s="471">
        <v>-215000</v>
      </c>
      <c r="AW978" s="473"/>
      <c r="AX978" s="471"/>
      <c r="AY978" s="473">
        <v>0</v>
      </c>
      <c r="AZ978" s="478" t="s">
        <v>2922</v>
      </c>
      <c r="BA978" s="568"/>
      <c r="BC978" s="468" t="s">
        <v>2937</v>
      </c>
      <c r="BD978" s="468" t="s">
        <v>2937</v>
      </c>
      <c r="BE978" s="468" t="s">
        <v>2937</v>
      </c>
      <c r="BF978" s="468" t="s">
        <v>1541</v>
      </c>
      <c r="BG978" s="468" t="s">
        <v>2938</v>
      </c>
      <c r="BH978" s="468" t="s">
        <v>2938</v>
      </c>
      <c r="BI978" s="468" t="s">
        <v>2937</v>
      </c>
      <c r="BK978" s="468" t="b">
        <v>1</v>
      </c>
      <c r="BL978" s="468" t="b">
        <v>1</v>
      </c>
      <c r="BM978" s="468" t="b">
        <v>1</v>
      </c>
      <c r="BN978" s="468" t="b">
        <v>1</v>
      </c>
      <c r="BO978" s="468" t="b">
        <v>1</v>
      </c>
      <c r="BP978" s="468" t="b">
        <v>1</v>
      </c>
      <c r="BQ978" s="468" t="b">
        <v>1</v>
      </c>
      <c r="BS978" s="466"/>
    </row>
    <row r="979" spans="1:71" s="480" customFormat="1" ht="12" customHeight="1" x14ac:dyDescent="0.2">
      <c r="A979" s="496">
        <v>22840122</v>
      </c>
      <c r="B979" s="497" t="s">
        <v>3865</v>
      </c>
      <c r="C979" s="466" t="s">
        <v>2293</v>
      </c>
      <c r="D979" s="467" t="s">
        <v>1541</v>
      </c>
      <c r="E979" s="705"/>
      <c r="F979" s="466"/>
      <c r="G979" s="467"/>
      <c r="H979" s="468" t="s">
        <v>2937</v>
      </c>
      <c r="I979" s="468" t="s">
        <v>2937</v>
      </c>
      <c r="J979" s="468" t="s">
        <v>2937</v>
      </c>
      <c r="K979" s="468" t="s">
        <v>1541</v>
      </c>
      <c r="L979" s="468" t="s">
        <v>2938</v>
      </c>
      <c r="M979" s="468" t="s">
        <v>2938</v>
      </c>
      <c r="N979" s="468" t="s">
        <v>2937</v>
      </c>
      <c r="O979" s="469"/>
      <c r="P979" s="379">
        <v>-140000</v>
      </c>
      <c r="Q979" s="379">
        <v>-140000</v>
      </c>
      <c r="R979" s="379">
        <v>-140000</v>
      </c>
      <c r="S979" s="379">
        <v>-140000</v>
      </c>
      <c r="T979" s="379">
        <v>-140000</v>
      </c>
      <c r="U979" s="379">
        <v>-140000</v>
      </c>
      <c r="V979" s="379">
        <v>-140000</v>
      </c>
      <c r="W979" s="379">
        <v>-140000</v>
      </c>
      <c r="X979" s="379">
        <v>-140000</v>
      </c>
      <c r="Y979" s="379">
        <v>-140000</v>
      </c>
      <c r="Z979" s="379">
        <v>-140000</v>
      </c>
      <c r="AA979" s="379">
        <v>-140000</v>
      </c>
      <c r="AB979" s="379">
        <v>-149000</v>
      </c>
      <c r="AC979" s="379"/>
      <c r="AD979" s="379"/>
      <c r="AE979" s="379">
        <v>-140375</v>
      </c>
      <c r="AF979" s="481"/>
      <c r="AG979" s="482"/>
      <c r="AH979" s="471"/>
      <c r="AI979" s="471"/>
      <c r="AJ979" s="471"/>
      <c r="AK979" s="472">
        <v>-140375</v>
      </c>
      <c r="AL979" s="471">
        <v>-140375</v>
      </c>
      <c r="AM979" s="473"/>
      <c r="AN979" s="471"/>
      <c r="AO979" s="474">
        <v>0</v>
      </c>
      <c r="AP979" s="475"/>
      <c r="AQ979" s="476">
        <v>-149000</v>
      </c>
      <c r="AR979" s="471"/>
      <c r="AS979" s="471"/>
      <c r="AT979" s="471"/>
      <c r="AU979" s="472">
        <v>-149000</v>
      </c>
      <c r="AV979" s="471">
        <v>-149000</v>
      </c>
      <c r="AW979" s="473"/>
      <c r="AX979" s="471"/>
      <c r="AY979" s="473">
        <v>0</v>
      </c>
      <c r="AZ979" s="478" t="s">
        <v>2922</v>
      </c>
      <c r="BA979" s="568"/>
      <c r="BC979" s="468" t="s">
        <v>2937</v>
      </c>
      <c r="BD979" s="468" t="s">
        <v>2937</v>
      </c>
      <c r="BE979" s="468" t="s">
        <v>2937</v>
      </c>
      <c r="BF979" s="468" t="s">
        <v>1541</v>
      </c>
      <c r="BG979" s="468" t="s">
        <v>2938</v>
      </c>
      <c r="BH979" s="468" t="s">
        <v>2938</v>
      </c>
      <c r="BI979" s="468" t="s">
        <v>2937</v>
      </c>
      <c r="BK979" s="468" t="b">
        <v>1</v>
      </c>
      <c r="BL979" s="468" t="b">
        <v>1</v>
      </c>
      <c r="BM979" s="468" t="b">
        <v>1</v>
      </c>
      <c r="BN979" s="468" t="b">
        <v>1</v>
      </c>
      <c r="BO979" s="468" t="b">
        <v>1</v>
      </c>
      <c r="BP979" s="468" t="b">
        <v>1</v>
      </c>
      <c r="BQ979" s="468" t="b">
        <v>1</v>
      </c>
      <c r="BS979" s="466"/>
    </row>
    <row r="980" spans="1:71" s="480" customFormat="1" ht="12" customHeight="1" x14ac:dyDescent="0.2">
      <c r="A980" s="496">
        <v>22840131</v>
      </c>
      <c r="B980" s="497" t="s">
        <v>3866</v>
      </c>
      <c r="C980" s="466" t="s">
        <v>2497</v>
      </c>
      <c r="D980" s="467" t="s">
        <v>1541</v>
      </c>
      <c r="E980" s="705"/>
      <c r="F980" s="466"/>
      <c r="G980" s="467"/>
      <c r="H980" s="468" t="s">
        <v>2937</v>
      </c>
      <c r="I980" s="468" t="s">
        <v>2937</v>
      </c>
      <c r="J980" s="468" t="s">
        <v>2937</v>
      </c>
      <c r="K980" s="468" t="s">
        <v>1541</v>
      </c>
      <c r="L980" s="468" t="s">
        <v>2938</v>
      </c>
      <c r="M980" s="468" t="s">
        <v>2938</v>
      </c>
      <c r="N980" s="468" t="s">
        <v>2937</v>
      </c>
      <c r="O980" s="469"/>
      <c r="P980" s="379">
        <v>-500000</v>
      </c>
      <c r="Q980" s="379">
        <v>-500000</v>
      </c>
      <c r="R980" s="379">
        <v>-500000</v>
      </c>
      <c r="S980" s="379">
        <v>-500000</v>
      </c>
      <c r="T980" s="379">
        <v>-500000</v>
      </c>
      <c r="U980" s="379">
        <v>-500000</v>
      </c>
      <c r="V980" s="379">
        <v>-500000</v>
      </c>
      <c r="W980" s="379">
        <v>-500000</v>
      </c>
      <c r="X980" s="379">
        <v>-500000</v>
      </c>
      <c r="Y980" s="379">
        <v>-500000</v>
      </c>
      <c r="Z980" s="379">
        <v>-500000</v>
      </c>
      <c r="AA980" s="379">
        <v>-485072.85</v>
      </c>
      <c r="AB980" s="379">
        <v>-580000</v>
      </c>
      <c r="AC980" s="379"/>
      <c r="AD980" s="379"/>
      <c r="AE980" s="379">
        <v>-502089.40416666662</v>
      </c>
      <c r="AF980" s="481"/>
      <c r="AG980" s="482"/>
      <c r="AH980" s="471"/>
      <c r="AI980" s="471"/>
      <c r="AJ980" s="471"/>
      <c r="AK980" s="472">
        <v>-502089.40416666662</v>
      </c>
      <c r="AL980" s="471">
        <v>-502089.40416666662</v>
      </c>
      <c r="AM980" s="473"/>
      <c r="AN980" s="471"/>
      <c r="AO980" s="474">
        <v>0</v>
      </c>
      <c r="AP980" s="475"/>
      <c r="AQ980" s="476">
        <v>-580000</v>
      </c>
      <c r="AR980" s="471"/>
      <c r="AS980" s="471"/>
      <c r="AT980" s="471"/>
      <c r="AU980" s="472">
        <v>-580000</v>
      </c>
      <c r="AV980" s="471">
        <v>-580000</v>
      </c>
      <c r="AW980" s="473"/>
      <c r="AX980" s="471"/>
      <c r="AY980" s="473">
        <v>0</v>
      </c>
      <c r="AZ980" s="478" t="s">
        <v>2922</v>
      </c>
      <c r="BA980" s="568"/>
      <c r="BC980" s="468" t="s">
        <v>2937</v>
      </c>
      <c r="BD980" s="468" t="s">
        <v>2937</v>
      </c>
      <c r="BE980" s="468" t="s">
        <v>2937</v>
      </c>
      <c r="BF980" s="468" t="s">
        <v>1541</v>
      </c>
      <c r="BG980" s="468" t="s">
        <v>2938</v>
      </c>
      <c r="BH980" s="468" t="s">
        <v>2938</v>
      </c>
      <c r="BI980" s="468" t="s">
        <v>2937</v>
      </c>
      <c r="BK980" s="468" t="b">
        <v>1</v>
      </c>
      <c r="BL980" s="468" t="b">
        <v>1</v>
      </c>
      <c r="BM980" s="468" t="b">
        <v>1</v>
      </c>
      <c r="BN980" s="468" t="b">
        <v>1</v>
      </c>
      <c r="BO980" s="468" t="b">
        <v>1</v>
      </c>
      <c r="BP980" s="468" t="b">
        <v>1</v>
      </c>
      <c r="BQ980" s="468" t="b">
        <v>1</v>
      </c>
      <c r="BS980" s="466"/>
    </row>
    <row r="981" spans="1:71" s="480" customFormat="1" ht="12" customHeight="1" x14ac:dyDescent="0.2">
      <c r="A981" s="496">
        <v>22840132</v>
      </c>
      <c r="B981" s="497" t="s">
        <v>3867</v>
      </c>
      <c r="C981" s="466" t="s">
        <v>2294</v>
      </c>
      <c r="D981" s="467" t="s">
        <v>1541</v>
      </c>
      <c r="E981" s="705"/>
      <c r="F981" s="466"/>
      <c r="G981" s="467"/>
      <c r="H981" s="468" t="s">
        <v>2937</v>
      </c>
      <c r="I981" s="468" t="s">
        <v>2937</v>
      </c>
      <c r="J981" s="468" t="s">
        <v>2937</v>
      </c>
      <c r="K981" s="468" t="s">
        <v>1541</v>
      </c>
      <c r="L981" s="468" t="s">
        <v>2938</v>
      </c>
      <c r="M981" s="468" t="s">
        <v>2938</v>
      </c>
      <c r="N981" s="468" t="s">
        <v>2937</v>
      </c>
      <c r="O981" s="469"/>
      <c r="P981" s="379">
        <v>-100000</v>
      </c>
      <c r="Q981" s="379">
        <v>-100000</v>
      </c>
      <c r="R981" s="379">
        <v>-100000</v>
      </c>
      <c r="S981" s="379">
        <v>-100000</v>
      </c>
      <c r="T981" s="379">
        <v>-100000</v>
      </c>
      <c r="U981" s="379">
        <v>-100000</v>
      </c>
      <c r="V981" s="379">
        <v>-100000</v>
      </c>
      <c r="W981" s="379">
        <v>-100000</v>
      </c>
      <c r="X981" s="379">
        <v>-100000</v>
      </c>
      <c r="Y981" s="379">
        <v>-100000</v>
      </c>
      <c r="Z981" s="379">
        <v>-100000</v>
      </c>
      <c r="AA981" s="379">
        <v>-100000</v>
      </c>
      <c r="AB981" s="379">
        <v>-107000</v>
      </c>
      <c r="AC981" s="379"/>
      <c r="AD981" s="379"/>
      <c r="AE981" s="379">
        <v>-100291.66666666667</v>
      </c>
      <c r="AF981" s="481"/>
      <c r="AG981" s="482"/>
      <c r="AH981" s="471"/>
      <c r="AI981" s="471"/>
      <c r="AJ981" s="471"/>
      <c r="AK981" s="472">
        <v>-100291.66666666667</v>
      </c>
      <c r="AL981" s="471">
        <v>-100291.66666666667</v>
      </c>
      <c r="AM981" s="473"/>
      <c r="AN981" s="471"/>
      <c r="AO981" s="474">
        <v>0</v>
      </c>
      <c r="AP981" s="475"/>
      <c r="AQ981" s="476">
        <v>-107000</v>
      </c>
      <c r="AR981" s="471"/>
      <c r="AS981" s="471"/>
      <c r="AT981" s="471"/>
      <c r="AU981" s="472">
        <v>-107000</v>
      </c>
      <c r="AV981" s="471">
        <v>-107000</v>
      </c>
      <c r="AW981" s="473"/>
      <c r="AX981" s="471"/>
      <c r="AY981" s="473">
        <v>0</v>
      </c>
      <c r="AZ981" s="478" t="s">
        <v>2922</v>
      </c>
      <c r="BA981" s="568"/>
      <c r="BC981" s="468" t="s">
        <v>2937</v>
      </c>
      <c r="BD981" s="468" t="s">
        <v>2937</v>
      </c>
      <c r="BE981" s="468" t="s">
        <v>2937</v>
      </c>
      <c r="BF981" s="468" t="s">
        <v>1541</v>
      </c>
      <c r="BG981" s="468" t="s">
        <v>2938</v>
      </c>
      <c r="BH981" s="468" t="s">
        <v>2938</v>
      </c>
      <c r="BI981" s="468" t="s">
        <v>2937</v>
      </c>
      <c r="BK981" s="468" t="b">
        <v>1</v>
      </c>
      <c r="BL981" s="468" t="b">
        <v>1</v>
      </c>
      <c r="BM981" s="468" t="b">
        <v>1</v>
      </c>
      <c r="BN981" s="468" t="b">
        <v>1</v>
      </c>
      <c r="BO981" s="468" t="b">
        <v>1</v>
      </c>
      <c r="BP981" s="468" t="b">
        <v>1</v>
      </c>
      <c r="BQ981" s="468" t="b">
        <v>1</v>
      </c>
      <c r="BS981" s="466"/>
    </row>
    <row r="982" spans="1:71" s="480" customFormat="1" ht="12" customHeight="1" x14ac:dyDescent="0.2">
      <c r="A982" s="523">
        <v>22840161</v>
      </c>
      <c r="B982" s="467" t="s">
        <v>3868</v>
      </c>
      <c r="C982" s="466" t="s">
        <v>2498</v>
      </c>
      <c r="D982" s="467" t="s">
        <v>1541</v>
      </c>
      <c r="E982" s="705"/>
      <c r="F982" s="466"/>
      <c r="G982" s="467"/>
      <c r="H982" s="468" t="s">
        <v>2937</v>
      </c>
      <c r="I982" s="468" t="s">
        <v>2937</v>
      </c>
      <c r="J982" s="468" t="s">
        <v>2937</v>
      </c>
      <c r="K982" s="468" t="s">
        <v>1541</v>
      </c>
      <c r="L982" s="468" t="s">
        <v>2938</v>
      </c>
      <c r="M982" s="468" t="s">
        <v>2938</v>
      </c>
      <c r="N982" s="468" t="s">
        <v>2937</v>
      </c>
      <c r="O982" s="469"/>
      <c r="P982" s="379">
        <v>-350000</v>
      </c>
      <c r="Q982" s="379">
        <v>-350000</v>
      </c>
      <c r="R982" s="379">
        <v>-350000</v>
      </c>
      <c r="S982" s="379">
        <v>-345600.85</v>
      </c>
      <c r="T982" s="379">
        <v>-345600.85</v>
      </c>
      <c r="U982" s="379">
        <v>-345600.85</v>
      </c>
      <c r="V982" s="379">
        <v>-342133.2</v>
      </c>
      <c r="W982" s="379">
        <v>-342133.2</v>
      </c>
      <c r="X982" s="379">
        <v>-342133.2</v>
      </c>
      <c r="Y982" s="379">
        <v>-334496.37</v>
      </c>
      <c r="Z982" s="379">
        <v>-334496.37</v>
      </c>
      <c r="AA982" s="379">
        <v>-334496.37</v>
      </c>
      <c r="AB982" s="379">
        <v>-350000</v>
      </c>
      <c r="AC982" s="379"/>
      <c r="AD982" s="379"/>
      <c r="AE982" s="379">
        <v>-343057.60500000004</v>
      </c>
      <c r="AF982" s="481"/>
      <c r="AG982" s="482"/>
      <c r="AH982" s="471"/>
      <c r="AI982" s="471"/>
      <c r="AJ982" s="471"/>
      <c r="AK982" s="472">
        <v>-343057.60500000004</v>
      </c>
      <c r="AL982" s="471">
        <v>-343057.60500000004</v>
      </c>
      <c r="AM982" s="473"/>
      <c r="AN982" s="471"/>
      <c r="AO982" s="474">
        <v>0</v>
      </c>
      <c r="AP982" s="475"/>
      <c r="AQ982" s="476">
        <v>-350000</v>
      </c>
      <c r="AR982" s="471"/>
      <c r="AS982" s="471"/>
      <c r="AT982" s="471"/>
      <c r="AU982" s="472">
        <v>-350000</v>
      </c>
      <c r="AV982" s="471">
        <v>-350000</v>
      </c>
      <c r="AW982" s="473"/>
      <c r="AX982" s="471"/>
      <c r="AY982" s="473">
        <v>0</v>
      </c>
      <c r="AZ982" s="478" t="s">
        <v>2922</v>
      </c>
      <c r="BA982" s="568"/>
      <c r="BC982" s="468" t="s">
        <v>2937</v>
      </c>
      <c r="BD982" s="468" t="s">
        <v>2937</v>
      </c>
      <c r="BE982" s="468" t="s">
        <v>2937</v>
      </c>
      <c r="BF982" s="468" t="s">
        <v>1541</v>
      </c>
      <c r="BG982" s="468" t="s">
        <v>2938</v>
      </c>
      <c r="BH982" s="468" t="s">
        <v>2938</v>
      </c>
      <c r="BI982" s="468" t="s">
        <v>2937</v>
      </c>
      <c r="BK982" s="468" t="b">
        <v>1</v>
      </c>
      <c r="BL982" s="468" t="b">
        <v>1</v>
      </c>
      <c r="BM982" s="468" t="b">
        <v>1</v>
      </c>
      <c r="BN982" s="468" t="b">
        <v>1</v>
      </c>
      <c r="BO982" s="468" t="b">
        <v>1</v>
      </c>
      <c r="BP982" s="468" t="b">
        <v>1</v>
      </c>
      <c r="BQ982" s="468" t="b">
        <v>1</v>
      </c>
      <c r="BS982" s="466"/>
    </row>
    <row r="983" spans="1:71" s="480" customFormat="1" ht="12" customHeight="1" x14ac:dyDescent="0.2">
      <c r="A983" s="523">
        <v>22840162</v>
      </c>
      <c r="B983" s="467" t="s">
        <v>3869</v>
      </c>
      <c r="C983" s="466" t="s">
        <v>2499</v>
      </c>
      <c r="D983" s="467" t="s">
        <v>1541</v>
      </c>
      <c r="E983" s="705"/>
      <c r="F983" s="466"/>
      <c r="G983" s="467"/>
      <c r="H983" s="468" t="s">
        <v>2937</v>
      </c>
      <c r="I983" s="468" t="s">
        <v>2937</v>
      </c>
      <c r="J983" s="468" t="s">
        <v>2937</v>
      </c>
      <c r="K983" s="468" t="s">
        <v>1541</v>
      </c>
      <c r="L983" s="468" t="s">
        <v>2938</v>
      </c>
      <c r="M983" s="468" t="s">
        <v>2938</v>
      </c>
      <c r="N983" s="468" t="s">
        <v>2937</v>
      </c>
      <c r="O983" s="469"/>
      <c r="P983" s="379">
        <v>-100000</v>
      </c>
      <c r="Q983" s="379">
        <v>-100000</v>
      </c>
      <c r="R983" s="379">
        <v>-100000</v>
      </c>
      <c r="S983" s="379">
        <v>-100000</v>
      </c>
      <c r="T983" s="379">
        <v>-100000</v>
      </c>
      <c r="U983" s="379">
        <v>-100000</v>
      </c>
      <c r="V983" s="379">
        <v>-75226.92</v>
      </c>
      <c r="W983" s="379">
        <v>-75226.92</v>
      </c>
      <c r="X983" s="379">
        <v>-75226.92</v>
      </c>
      <c r="Y983" s="379">
        <v>-59900.23</v>
      </c>
      <c r="Z983" s="379">
        <v>-59900.23</v>
      </c>
      <c r="AA983" s="379">
        <v>-59900.23</v>
      </c>
      <c r="AB983" s="379">
        <v>-100000</v>
      </c>
      <c r="AC983" s="379"/>
      <c r="AD983" s="379"/>
      <c r="AE983" s="379">
        <v>-83781.787500000006</v>
      </c>
      <c r="AF983" s="481"/>
      <c r="AG983" s="482"/>
      <c r="AH983" s="471"/>
      <c r="AI983" s="471"/>
      <c r="AJ983" s="471"/>
      <c r="AK983" s="472">
        <v>-83781.787500000006</v>
      </c>
      <c r="AL983" s="471">
        <v>-83781.787500000006</v>
      </c>
      <c r="AM983" s="473"/>
      <c r="AN983" s="471"/>
      <c r="AO983" s="474">
        <v>0</v>
      </c>
      <c r="AP983" s="475"/>
      <c r="AQ983" s="476">
        <v>-100000</v>
      </c>
      <c r="AR983" s="471"/>
      <c r="AS983" s="471"/>
      <c r="AT983" s="471"/>
      <c r="AU983" s="472">
        <v>-100000</v>
      </c>
      <c r="AV983" s="471">
        <v>-100000</v>
      </c>
      <c r="AW983" s="473"/>
      <c r="AX983" s="471"/>
      <c r="AY983" s="473">
        <v>0</v>
      </c>
      <c r="AZ983" s="478" t="s">
        <v>2922</v>
      </c>
      <c r="BA983" s="568"/>
      <c r="BC983" s="468" t="s">
        <v>2937</v>
      </c>
      <c r="BD983" s="468" t="s">
        <v>2937</v>
      </c>
      <c r="BE983" s="468" t="s">
        <v>2937</v>
      </c>
      <c r="BF983" s="468" t="s">
        <v>1541</v>
      </c>
      <c r="BG983" s="468" t="s">
        <v>2938</v>
      </c>
      <c r="BH983" s="468" t="s">
        <v>2938</v>
      </c>
      <c r="BI983" s="468" t="s">
        <v>2937</v>
      </c>
      <c r="BK983" s="468" t="b">
        <v>1</v>
      </c>
      <c r="BL983" s="468" t="b">
        <v>1</v>
      </c>
      <c r="BM983" s="468" t="b">
        <v>1</v>
      </c>
      <c r="BN983" s="468" t="b">
        <v>1</v>
      </c>
      <c r="BO983" s="468" t="b">
        <v>1</v>
      </c>
      <c r="BP983" s="468" t="b">
        <v>1</v>
      </c>
      <c r="BQ983" s="468" t="b">
        <v>1</v>
      </c>
      <c r="BS983" s="466"/>
    </row>
    <row r="984" spans="1:71" s="480" customFormat="1" ht="12" customHeight="1" x14ac:dyDescent="0.2">
      <c r="A984" s="523">
        <v>22840171</v>
      </c>
      <c r="B984" s="467" t="s">
        <v>3870</v>
      </c>
      <c r="C984" s="466" t="s">
        <v>2500</v>
      </c>
      <c r="D984" s="467" t="s">
        <v>1542</v>
      </c>
      <c r="E984" s="705"/>
      <c r="F984" s="466"/>
      <c r="G984" s="467"/>
      <c r="H984" s="468" t="s">
        <v>2937</v>
      </c>
      <c r="I984" s="468" t="s">
        <v>2937</v>
      </c>
      <c r="J984" s="468" t="s">
        <v>2937</v>
      </c>
      <c r="K984" s="468" t="s">
        <v>2937</v>
      </c>
      <c r="L984" s="468" t="s">
        <v>2938</v>
      </c>
      <c r="M984" s="468" t="s">
        <v>1542</v>
      </c>
      <c r="N984" s="468" t="s">
        <v>1542</v>
      </c>
      <c r="O984" s="469"/>
      <c r="P984" s="379">
        <v>-50000</v>
      </c>
      <c r="Q984" s="379">
        <v>-50000</v>
      </c>
      <c r="R984" s="379">
        <v>-50000</v>
      </c>
      <c r="S984" s="379">
        <v>-50000</v>
      </c>
      <c r="T984" s="379">
        <v>-50000</v>
      </c>
      <c r="U984" s="379">
        <v>-50000</v>
      </c>
      <c r="V984" s="379">
        <v>-50000</v>
      </c>
      <c r="W984" s="379">
        <v>-50000</v>
      </c>
      <c r="X984" s="379">
        <v>-50000</v>
      </c>
      <c r="Y984" s="379">
        <v>-50000</v>
      </c>
      <c r="Z984" s="379">
        <v>-50000</v>
      </c>
      <c r="AA984" s="379">
        <v>-50000</v>
      </c>
      <c r="AB984" s="379">
        <v>-53000</v>
      </c>
      <c r="AC984" s="379"/>
      <c r="AD984" s="379"/>
      <c r="AE984" s="379">
        <v>-50125</v>
      </c>
      <c r="AF984" s="481"/>
      <c r="AG984" s="482"/>
      <c r="AH984" s="471"/>
      <c r="AI984" s="471"/>
      <c r="AJ984" s="471"/>
      <c r="AK984" s="472"/>
      <c r="AL984" s="471">
        <v>0</v>
      </c>
      <c r="AM984" s="473"/>
      <c r="AN984" s="471">
        <v>-50125</v>
      </c>
      <c r="AO984" s="474">
        <v>-50125</v>
      </c>
      <c r="AP984" s="475"/>
      <c r="AQ984" s="476">
        <v>-53000</v>
      </c>
      <c r="AR984" s="471"/>
      <c r="AS984" s="471"/>
      <c r="AT984" s="471"/>
      <c r="AU984" s="472"/>
      <c r="AV984" s="471">
        <v>0</v>
      </c>
      <c r="AW984" s="473"/>
      <c r="AX984" s="471">
        <v>-53000</v>
      </c>
      <c r="AY984" s="473">
        <v>-53000</v>
      </c>
      <c r="AZ984" s="478"/>
      <c r="BA984" s="568"/>
      <c r="BC984" s="468" t="s">
        <v>2937</v>
      </c>
      <c r="BD984" s="468" t="s">
        <v>2937</v>
      </c>
      <c r="BE984" s="468" t="s">
        <v>2937</v>
      </c>
      <c r="BF984" s="468" t="s">
        <v>2937</v>
      </c>
      <c r="BG984" s="468" t="s">
        <v>2938</v>
      </c>
      <c r="BH984" s="468" t="s">
        <v>1542</v>
      </c>
      <c r="BI984" s="468" t="s">
        <v>1542</v>
      </c>
      <c r="BK984" s="468" t="b">
        <v>1</v>
      </c>
      <c r="BL984" s="468" t="b">
        <v>1</v>
      </c>
      <c r="BM984" s="468" t="b">
        <v>1</v>
      </c>
      <c r="BN984" s="468" t="b">
        <v>1</v>
      </c>
      <c r="BO984" s="468" t="b">
        <v>1</v>
      </c>
      <c r="BP984" s="468" t="b">
        <v>1</v>
      </c>
      <c r="BQ984" s="468" t="b">
        <v>1</v>
      </c>
      <c r="BS984" s="466"/>
    </row>
    <row r="985" spans="1:71" s="480" customFormat="1" ht="12" customHeight="1" x14ac:dyDescent="0.2">
      <c r="A985" s="523">
        <v>22840181</v>
      </c>
      <c r="B985" s="467" t="s">
        <v>3871</v>
      </c>
      <c r="C985" s="466" t="s">
        <v>2501</v>
      </c>
      <c r="D985" s="467" t="s">
        <v>1541</v>
      </c>
      <c r="E985" s="705"/>
      <c r="F985" s="466"/>
      <c r="G985" s="467"/>
      <c r="H985" s="468" t="s">
        <v>2937</v>
      </c>
      <c r="I985" s="468" t="s">
        <v>2937</v>
      </c>
      <c r="J985" s="468" t="s">
        <v>2937</v>
      </c>
      <c r="K985" s="468" t="s">
        <v>1541</v>
      </c>
      <c r="L985" s="468" t="s">
        <v>2938</v>
      </c>
      <c r="M985" s="468" t="s">
        <v>2938</v>
      </c>
      <c r="N985" s="468" t="s">
        <v>2937</v>
      </c>
      <c r="O985" s="469"/>
      <c r="P985" s="379">
        <v>-5625000</v>
      </c>
      <c r="Q985" s="379">
        <v>-5625000</v>
      </c>
      <c r="R985" s="379">
        <v>-5625000</v>
      </c>
      <c r="S985" s="379">
        <v>-5495618.5700000003</v>
      </c>
      <c r="T985" s="379">
        <v>-5495618.5700000003</v>
      </c>
      <c r="U985" s="379">
        <v>-5495618.5700000003</v>
      </c>
      <c r="V985" s="379">
        <v>-5458295.9100000001</v>
      </c>
      <c r="W985" s="379">
        <v>-5458295.9100000001</v>
      </c>
      <c r="X985" s="379">
        <v>-5458295.9100000001</v>
      </c>
      <c r="Y985" s="379">
        <v>-5391609.25</v>
      </c>
      <c r="Z985" s="379">
        <v>-5391609.25</v>
      </c>
      <c r="AA985" s="379">
        <v>-5391609.25</v>
      </c>
      <c r="AB985" s="379">
        <v>-6165000</v>
      </c>
      <c r="AC985" s="379"/>
      <c r="AD985" s="379"/>
      <c r="AE985" s="379">
        <v>-5515130.9325000001</v>
      </c>
      <c r="AF985" s="481"/>
      <c r="AG985" s="482"/>
      <c r="AH985" s="471"/>
      <c r="AI985" s="471"/>
      <c r="AJ985" s="471"/>
      <c r="AK985" s="472">
        <v>-5515130.9325000001</v>
      </c>
      <c r="AL985" s="471">
        <v>-5515130.9325000001</v>
      </c>
      <c r="AM985" s="473"/>
      <c r="AN985" s="471"/>
      <c r="AO985" s="474">
        <v>0</v>
      </c>
      <c r="AP985" s="475"/>
      <c r="AQ985" s="476">
        <v>-6165000</v>
      </c>
      <c r="AR985" s="471"/>
      <c r="AS985" s="471"/>
      <c r="AT985" s="471"/>
      <c r="AU985" s="472">
        <v>-6165000</v>
      </c>
      <c r="AV985" s="471">
        <v>-6165000</v>
      </c>
      <c r="AW985" s="473"/>
      <c r="AX985" s="471"/>
      <c r="AY985" s="473">
        <v>0</v>
      </c>
      <c r="AZ985" s="478" t="s">
        <v>2922</v>
      </c>
      <c r="BA985" s="568"/>
      <c r="BC985" s="468" t="s">
        <v>2937</v>
      </c>
      <c r="BD985" s="468" t="s">
        <v>2937</v>
      </c>
      <c r="BE985" s="468" t="s">
        <v>2937</v>
      </c>
      <c r="BF985" s="468" t="s">
        <v>1541</v>
      </c>
      <c r="BG985" s="468" t="s">
        <v>2938</v>
      </c>
      <c r="BH985" s="468" t="s">
        <v>2938</v>
      </c>
      <c r="BI985" s="468" t="s">
        <v>2937</v>
      </c>
      <c r="BK985" s="468" t="b">
        <v>1</v>
      </c>
      <c r="BL985" s="468" t="b">
        <v>1</v>
      </c>
      <c r="BM985" s="468" t="b">
        <v>1</v>
      </c>
      <c r="BN985" s="468" t="b">
        <v>1</v>
      </c>
      <c r="BO985" s="468" t="b">
        <v>1</v>
      </c>
      <c r="BP985" s="468" t="b">
        <v>1</v>
      </c>
      <c r="BQ985" s="468" t="b">
        <v>1</v>
      </c>
      <c r="BS985" s="466"/>
    </row>
    <row r="986" spans="1:71" s="480" customFormat="1" ht="12" customHeight="1" x14ac:dyDescent="0.2">
      <c r="A986" s="523">
        <v>22840191</v>
      </c>
      <c r="B986" s="467" t="s">
        <v>3872</v>
      </c>
      <c r="C986" s="466" t="s">
        <v>2502</v>
      </c>
      <c r="D986" s="467" t="s">
        <v>1541</v>
      </c>
      <c r="E986" s="705"/>
      <c r="F986" s="466"/>
      <c r="G986" s="467"/>
      <c r="H986" s="468" t="s">
        <v>2937</v>
      </c>
      <c r="I986" s="468" t="s">
        <v>2937</v>
      </c>
      <c r="J986" s="468" t="s">
        <v>2937</v>
      </c>
      <c r="K986" s="468" t="s">
        <v>1541</v>
      </c>
      <c r="L986" s="468" t="s">
        <v>2938</v>
      </c>
      <c r="M986" s="468" t="s">
        <v>2938</v>
      </c>
      <c r="N986" s="468" t="s">
        <v>2937</v>
      </c>
      <c r="O986" s="469"/>
      <c r="P986" s="379">
        <v>-250000</v>
      </c>
      <c r="Q986" s="379">
        <v>-250000</v>
      </c>
      <c r="R986" s="379">
        <v>-250000</v>
      </c>
      <c r="S986" s="379">
        <v>-250000</v>
      </c>
      <c r="T986" s="379">
        <v>-250000</v>
      </c>
      <c r="U986" s="379">
        <v>-250000</v>
      </c>
      <c r="V986" s="379">
        <v>-250000</v>
      </c>
      <c r="W986" s="379">
        <v>-250000</v>
      </c>
      <c r="X986" s="379">
        <v>-250000</v>
      </c>
      <c r="Y986" s="379">
        <v>-250000</v>
      </c>
      <c r="Z986" s="379">
        <v>-250000</v>
      </c>
      <c r="AA986" s="379">
        <v>-250000</v>
      </c>
      <c r="AB986" s="379">
        <v>-267000</v>
      </c>
      <c r="AC986" s="379"/>
      <c r="AD986" s="379"/>
      <c r="AE986" s="379">
        <v>-250708.33333333334</v>
      </c>
      <c r="AF986" s="481"/>
      <c r="AG986" s="482"/>
      <c r="AH986" s="471"/>
      <c r="AI986" s="471"/>
      <c r="AJ986" s="471"/>
      <c r="AK986" s="472">
        <v>-250708.33333333334</v>
      </c>
      <c r="AL986" s="471">
        <v>-250708.33333333334</v>
      </c>
      <c r="AM986" s="473"/>
      <c r="AN986" s="471"/>
      <c r="AO986" s="474">
        <v>0</v>
      </c>
      <c r="AP986" s="475"/>
      <c r="AQ986" s="476">
        <v>-267000</v>
      </c>
      <c r="AR986" s="471"/>
      <c r="AS986" s="471"/>
      <c r="AT986" s="471"/>
      <c r="AU986" s="472">
        <v>-267000</v>
      </c>
      <c r="AV986" s="471">
        <v>-267000</v>
      </c>
      <c r="AW986" s="473"/>
      <c r="AX986" s="471"/>
      <c r="AY986" s="473">
        <v>0</v>
      </c>
      <c r="AZ986" s="478" t="s">
        <v>2922</v>
      </c>
      <c r="BA986" s="568"/>
      <c r="BC986" s="468" t="s">
        <v>2937</v>
      </c>
      <c r="BD986" s="468" t="s">
        <v>2937</v>
      </c>
      <c r="BE986" s="468" t="s">
        <v>2937</v>
      </c>
      <c r="BF986" s="468" t="s">
        <v>1541</v>
      </c>
      <c r="BG986" s="468" t="s">
        <v>2938</v>
      </c>
      <c r="BH986" s="468" t="s">
        <v>2938</v>
      </c>
      <c r="BI986" s="468" t="s">
        <v>2937</v>
      </c>
      <c r="BK986" s="468" t="b">
        <v>1</v>
      </c>
      <c r="BL986" s="468" t="b">
        <v>1</v>
      </c>
      <c r="BM986" s="468" t="b">
        <v>1</v>
      </c>
      <c r="BN986" s="468" t="b">
        <v>1</v>
      </c>
      <c r="BO986" s="468" t="b">
        <v>1</v>
      </c>
      <c r="BP986" s="468" t="b">
        <v>1</v>
      </c>
      <c r="BQ986" s="468" t="b">
        <v>1</v>
      </c>
      <c r="BS986" s="466"/>
    </row>
    <row r="987" spans="1:71" s="480" customFormat="1" ht="12" customHeight="1" x14ac:dyDescent="0.2">
      <c r="A987" s="523">
        <v>22840221</v>
      </c>
      <c r="B987" s="467" t="s">
        <v>3873</v>
      </c>
      <c r="C987" s="466" t="s">
        <v>2503</v>
      </c>
      <c r="D987" s="467" t="s">
        <v>1541</v>
      </c>
      <c r="E987" s="705"/>
      <c r="F987" s="466"/>
      <c r="G987" s="467"/>
      <c r="H987" s="468" t="s">
        <v>2937</v>
      </c>
      <c r="I987" s="468" t="s">
        <v>2937</v>
      </c>
      <c r="J987" s="468" t="s">
        <v>2937</v>
      </c>
      <c r="K987" s="468" t="s">
        <v>1541</v>
      </c>
      <c r="L987" s="468" t="s">
        <v>2938</v>
      </c>
      <c r="M987" s="468" t="s">
        <v>2938</v>
      </c>
      <c r="N987" s="468" t="s">
        <v>2937</v>
      </c>
      <c r="O987" s="469"/>
      <c r="P987" s="379">
        <v>-150000</v>
      </c>
      <c r="Q987" s="379">
        <v>-150000</v>
      </c>
      <c r="R987" s="379">
        <v>-150000</v>
      </c>
      <c r="S987" s="379">
        <v>-87847.75</v>
      </c>
      <c r="T987" s="379">
        <v>-87847.75</v>
      </c>
      <c r="U987" s="379">
        <v>-87847.75</v>
      </c>
      <c r="V987" s="379">
        <v>-110868.66</v>
      </c>
      <c r="W987" s="379">
        <v>-110868.66</v>
      </c>
      <c r="X987" s="379">
        <v>-110868.66</v>
      </c>
      <c r="Y987" s="379">
        <v>-75282.86</v>
      </c>
      <c r="Z987" s="379">
        <v>-75282.86</v>
      </c>
      <c r="AA987" s="379">
        <v>-75282.86</v>
      </c>
      <c r="AB987" s="379">
        <v>-160000</v>
      </c>
      <c r="AC987" s="379"/>
      <c r="AD987" s="379"/>
      <c r="AE987" s="379">
        <v>-106416.48416666668</v>
      </c>
      <c r="AF987" s="481"/>
      <c r="AG987" s="482"/>
      <c r="AH987" s="471"/>
      <c r="AI987" s="471"/>
      <c r="AJ987" s="471"/>
      <c r="AK987" s="472">
        <v>-106416.48416666668</v>
      </c>
      <c r="AL987" s="471">
        <v>-106416.48416666668</v>
      </c>
      <c r="AM987" s="473"/>
      <c r="AN987" s="471"/>
      <c r="AO987" s="474">
        <v>0</v>
      </c>
      <c r="AP987" s="475"/>
      <c r="AQ987" s="476">
        <v>-160000</v>
      </c>
      <c r="AR987" s="471"/>
      <c r="AS987" s="471"/>
      <c r="AT987" s="471"/>
      <c r="AU987" s="472">
        <v>-160000</v>
      </c>
      <c r="AV987" s="471">
        <v>-160000</v>
      </c>
      <c r="AW987" s="473"/>
      <c r="AX987" s="471"/>
      <c r="AY987" s="473">
        <v>0</v>
      </c>
      <c r="AZ987" s="478" t="s">
        <v>2922</v>
      </c>
      <c r="BA987" s="568"/>
      <c r="BC987" s="468" t="s">
        <v>2937</v>
      </c>
      <c r="BD987" s="468" t="s">
        <v>2937</v>
      </c>
      <c r="BE987" s="468" t="s">
        <v>2937</v>
      </c>
      <c r="BF987" s="468" t="s">
        <v>1541</v>
      </c>
      <c r="BG987" s="468" t="s">
        <v>2938</v>
      </c>
      <c r="BH987" s="468" t="s">
        <v>2938</v>
      </c>
      <c r="BI987" s="468" t="s">
        <v>2937</v>
      </c>
      <c r="BK987" s="468" t="b">
        <v>1</v>
      </c>
      <c r="BL987" s="468" t="b">
        <v>1</v>
      </c>
      <c r="BM987" s="468" t="b">
        <v>1</v>
      </c>
      <c r="BN987" s="468" t="b">
        <v>1</v>
      </c>
      <c r="BO987" s="468" t="b">
        <v>1</v>
      </c>
      <c r="BP987" s="468" t="b">
        <v>1</v>
      </c>
      <c r="BQ987" s="468" t="b">
        <v>1</v>
      </c>
      <c r="BS987" s="466"/>
    </row>
    <row r="988" spans="1:71" s="480" customFormat="1" ht="12" customHeight="1" x14ac:dyDescent="0.2">
      <c r="A988" s="523">
        <v>22840231</v>
      </c>
      <c r="B988" s="467" t="s">
        <v>3874</v>
      </c>
      <c r="C988" s="466" t="s">
        <v>2504</v>
      </c>
      <c r="D988" s="467" t="s">
        <v>1541</v>
      </c>
      <c r="E988" s="705"/>
      <c r="F988" s="466"/>
      <c r="G988" s="467"/>
      <c r="H988" s="468" t="s">
        <v>2937</v>
      </c>
      <c r="I988" s="468" t="s">
        <v>2937</v>
      </c>
      <c r="J988" s="468" t="s">
        <v>2937</v>
      </c>
      <c r="K988" s="468" t="s">
        <v>1541</v>
      </c>
      <c r="L988" s="468" t="s">
        <v>2938</v>
      </c>
      <c r="M988" s="468" t="s">
        <v>2938</v>
      </c>
      <c r="N988" s="468" t="s">
        <v>2937</v>
      </c>
      <c r="O988" s="469"/>
      <c r="P988" s="379">
        <v>-75000</v>
      </c>
      <c r="Q988" s="379">
        <v>-75000</v>
      </c>
      <c r="R988" s="379">
        <v>-75000</v>
      </c>
      <c r="S988" s="379">
        <v>-75000</v>
      </c>
      <c r="T988" s="379">
        <v>-75000</v>
      </c>
      <c r="U988" s="379">
        <v>-75000</v>
      </c>
      <c r="V988" s="379">
        <v>-75000</v>
      </c>
      <c r="W988" s="379">
        <v>-75000</v>
      </c>
      <c r="X988" s="379">
        <v>-75000</v>
      </c>
      <c r="Y988" s="379">
        <v>-75000</v>
      </c>
      <c r="Z988" s="379">
        <v>-75000</v>
      </c>
      <c r="AA988" s="379">
        <v>-75000</v>
      </c>
      <c r="AB988" s="379">
        <v>-80000</v>
      </c>
      <c r="AC988" s="379"/>
      <c r="AD988" s="379"/>
      <c r="AE988" s="379">
        <v>-75208.333333333328</v>
      </c>
      <c r="AF988" s="481"/>
      <c r="AG988" s="482"/>
      <c r="AH988" s="471"/>
      <c r="AI988" s="471"/>
      <c r="AJ988" s="471"/>
      <c r="AK988" s="472">
        <v>-75208.333333333328</v>
      </c>
      <c r="AL988" s="471">
        <v>-75208.333333333328</v>
      </c>
      <c r="AM988" s="473"/>
      <c r="AN988" s="471"/>
      <c r="AO988" s="474">
        <v>0</v>
      </c>
      <c r="AP988" s="475"/>
      <c r="AQ988" s="476">
        <v>-80000</v>
      </c>
      <c r="AR988" s="471"/>
      <c r="AS988" s="471"/>
      <c r="AT988" s="471"/>
      <c r="AU988" s="472">
        <v>-80000</v>
      </c>
      <c r="AV988" s="471">
        <v>-80000</v>
      </c>
      <c r="AW988" s="473"/>
      <c r="AX988" s="471"/>
      <c r="AY988" s="473">
        <v>0</v>
      </c>
      <c r="AZ988" s="478" t="s">
        <v>2922</v>
      </c>
      <c r="BA988" s="568"/>
      <c r="BC988" s="468" t="s">
        <v>2937</v>
      </c>
      <c r="BD988" s="468" t="s">
        <v>2937</v>
      </c>
      <c r="BE988" s="468" t="s">
        <v>2937</v>
      </c>
      <c r="BF988" s="468" t="s">
        <v>1541</v>
      </c>
      <c r="BG988" s="468" t="s">
        <v>2938</v>
      </c>
      <c r="BH988" s="468" t="s">
        <v>2938</v>
      </c>
      <c r="BI988" s="468" t="s">
        <v>2937</v>
      </c>
      <c r="BK988" s="468" t="b">
        <v>1</v>
      </c>
      <c r="BL988" s="468" t="b">
        <v>1</v>
      </c>
      <c r="BM988" s="468" t="b">
        <v>1</v>
      </c>
      <c r="BN988" s="468" t="b">
        <v>1</v>
      </c>
      <c r="BO988" s="468" t="b">
        <v>1</v>
      </c>
      <c r="BP988" s="468" t="b">
        <v>1</v>
      </c>
      <c r="BQ988" s="468" t="b">
        <v>1</v>
      </c>
      <c r="BS988" s="466"/>
    </row>
    <row r="989" spans="1:71" s="480" customFormat="1" ht="12" customHeight="1" x14ac:dyDescent="0.2">
      <c r="A989" s="496">
        <v>22840251</v>
      </c>
      <c r="B989" s="497" t="s">
        <v>3875</v>
      </c>
      <c r="C989" s="466" t="s">
        <v>2505</v>
      </c>
      <c r="D989" s="467" t="s">
        <v>1541</v>
      </c>
      <c r="E989" s="705"/>
      <c r="F989" s="466"/>
      <c r="G989" s="467"/>
      <c r="H989" s="468" t="s">
        <v>2937</v>
      </c>
      <c r="I989" s="468" t="s">
        <v>2937</v>
      </c>
      <c r="J989" s="468" t="s">
        <v>2937</v>
      </c>
      <c r="K989" s="468" t="s">
        <v>1541</v>
      </c>
      <c r="L989" s="468" t="s">
        <v>2938</v>
      </c>
      <c r="M989" s="468" t="s">
        <v>2938</v>
      </c>
      <c r="N989" s="468" t="s">
        <v>2937</v>
      </c>
      <c r="O989" s="469"/>
      <c r="P989" s="379">
        <v>-5973891</v>
      </c>
      <c r="Q989" s="379">
        <v>-3106425</v>
      </c>
      <c r="R989" s="379">
        <v>-3106425</v>
      </c>
      <c r="S989" s="379">
        <v>-3106425</v>
      </c>
      <c r="T989" s="379">
        <v>-3106425</v>
      </c>
      <c r="U989" s="379">
        <v>-3106425</v>
      </c>
      <c r="V989" s="379">
        <v>-3106425</v>
      </c>
      <c r="W989" s="379">
        <v>-3106425</v>
      </c>
      <c r="X989" s="379">
        <v>-3106425</v>
      </c>
      <c r="Y989" s="379">
        <v>-3106425</v>
      </c>
      <c r="Z989" s="379">
        <v>-3106425</v>
      </c>
      <c r="AA989" s="379">
        <v>-3106425</v>
      </c>
      <c r="AB989" s="379">
        <v>-3106425</v>
      </c>
      <c r="AC989" s="379"/>
      <c r="AD989" s="379"/>
      <c r="AE989" s="379">
        <v>-3225902.75</v>
      </c>
      <c r="AF989" s="481"/>
      <c r="AG989" s="482"/>
      <c r="AH989" s="471"/>
      <c r="AI989" s="471"/>
      <c r="AJ989" s="471"/>
      <c r="AK989" s="472">
        <v>-3225902.75</v>
      </c>
      <c r="AL989" s="471">
        <v>-3225902.75</v>
      </c>
      <c r="AM989" s="473"/>
      <c r="AN989" s="471"/>
      <c r="AO989" s="474">
        <v>0</v>
      </c>
      <c r="AP989" s="475"/>
      <c r="AQ989" s="476">
        <v>-3106425</v>
      </c>
      <c r="AR989" s="471"/>
      <c r="AS989" s="471"/>
      <c r="AT989" s="471"/>
      <c r="AU989" s="472">
        <v>-3106425</v>
      </c>
      <c r="AV989" s="471">
        <v>-3106425</v>
      </c>
      <c r="AW989" s="473"/>
      <c r="AX989" s="471"/>
      <c r="AY989" s="473">
        <v>0</v>
      </c>
      <c r="AZ989" s="478" t="s">
        <v>2917</v>
      </c>
      <c r="BA989" s="568"/>
      <c r="BC989" s="468" t="s">
        <v>2937</v>
      </c>
      <c r="BD989" s="468" t="s">
        <v>2937</v>
      </c>
      <c r="BE989" s="468" t="s">
        <v>2937</v>
      </c>
      <c r="BF989" s="468" t="s">
        <v>1541</v>
      </c>
      <c r="BG989" s="468" t="s">
        <v>2938</v>
      </c>
      <c r="BH989" s="468" t="s">
        <v>2938</v>
      </c>
      <c r="BI989" s="468" t="s">
        <v>2937</v>
      </c>
      <c r="BK989" s="468" t="b">
        <v>1</v>
      </c>
      <c r="BL989" s="468" t="b">
        <v>1</v>
      </c>
      <c r="BM989" s="468" t="b">
        <v>1</v>
      </c>
      <c r="BN989" s="468" t="b">
        <v>1</v>
      </c>
      <c r="BO989" s="468" t="b">
        <v>1</v>
      </c>
      <c r="BP989" s="468" t="b">
        <v>1</v>
      </c>
      <c r="BQ989" s="468" t="b">
        <v>1</v>
      </c>
      <c r="BS989" s="466"/>
    </row>
    <row r="990" spans="1:71" s="480" customFormat="1" ht="12" customHeight="1" x14ac:dyDescent="0.2">
      <c r="A990" s="496">
        <v>22840281</v>
      </c>
      <c r="B990" s="497" t="s">
        <v>3876</v>
      </c>
      <c r="C990" s="466" t="s">
        <v>2506</v>
      </c>
      <c r="D990" s="467" t="s">
        <v>1541</v>
      </c>
      <c r="E990" s="705"/>
      <c r="F990" s="466"/>
      <c r="G990" s="467"/>
      <c r="H990" s="468" t="s">
        <v>2937</v>
      </c>
      <c r="I990" s="468" t="s">
        <v>2937</v>
      </c>
      <c r="J990" s="468" t="s">
        <v>2937</v>
      </c>
      <c r="K990" s="468" t="s">
        <v>1541</v>
      </c>
      <c r="L990" s="468" t="s">
        <v>2938</v>
      </c>
      <c r="M990" s="468" t="s">
        <v>2938</v>
      </c>
      <c r="N990" s="468" t="s">
        <v>2937</v>
      </c>
      <c r="O990" s="469"/>
      <c r="P990" s="379">
        <v>-50000</v>
      </c>
      <c r="Q990" s="379">
        <v>-50000</v>
      </c>
      <c r="R990" s="379">
        <v>-50000</v>
      </c>
      <c r="S990" s="379">
        <v>-50000</v>
      </c>
      <c r="T990" s="379">
        <v>-50000</v>
      </c>
      <c r="U990" s="379">
        <v>-50000</v>
      </c>
      <c r="V990" s="379">
        <v>-50000</v>
      </c>
      <c r="W990" s="379">
        <v>-50000</v>
      </c>
      <c r="X990" s="379">
        <v>-50000</v>
      </c>
      <c r="Y990" s="379">
        <v>-50000</v>
      </c>
      <c r="Z990" s="379">
        <v>-50000</v>
      </c>
      <c r="AA990" s="379">
        <v>-50000</v>
      </c>
      <c r="AB990" s="379">
        <v>-53000</v>
      </c>
      <c r="AC990" s="379"/>
      <c r="AD990" s="379"/>
      <c r="AE990" s="379">
        <v>-50125</v>
      </c>
      <c r="AF990" s="481"/>
      <c r="AG990" s="482"/>
      <c r="AH990" s="471"/>
      <c r="AI990" s="471"/>
      <c r="AJ990" s="471"/>
      <c r="AK990" s="472">
        <v>-50125</v>
      </c>
      <c r="AL990" s="471">
        <v>-50125</v>
      </c>
      <c r="AM990" s="473"/>
      <c r="AN990" s="471"/>
      <c r="AO990" s="474">
        <v>0</v>
      </c>
      <c r="AP990" s="475"/>
      <c r="AQ990" s="476">
        <v>-53000</v>
      </c>
      <c r="AR990" s="471"/>
      <c r="AS990" s="471"/>
      <c r="AT990" s="471"/>
      <c r="AU990" s="472">
        <v>-53000</v>
      </c>
      <c r="AV990" s="471">
        <v>-53000</v>
      </c>
      <c r="AW990" s="473"/>
      <c r="AX990" s="471"/>
      <c r="AY990" s="473">
        <v>0</v>
      </c>
      <c r="AZ990" s="478" t="s">
        <v>2922</v>
      </c>
      <c r="BA990" s="568"/>
      <c r="BC990" s="468" t="s">
        <v>2937</v>
      </c>
      <c r="BD990" s="468" t="s">
        <v>2937</v>
      </c>
      <c r="BE990" s="468" t="s">
        <v>2937</v>
      </c>
      <c r="BF990" s="468" t="s">
        <v>1541</v>
      </c>
      <c r="BG990" s="468" t="s">
        <v>2938</v>
      </c>
      <c r="BH990" s="468" t="s">
        <v>2938</v>
      </c>
      <c r="BI990" s="468" t="s">
        <v>2937</v>
      </c>
      <c r="BK990" s="468" t="b">
        <v>1</v>
      </c>
      <c r="BL990" s="468" t="b">
        <v>1</v>
      </c>
      <c r="BM990" s="468" t="b">
        <v>1</v>
      </c>
      <c r="BN990" s="468" t="b">
        <v>1</v>
      </c>
      <c r="BO990" s="468" t="b">
        <v>1</v>
      </c>
      <c r="BP990" s="468" t="b">
        <v>1</v>
      </c>
      <c r="BQ990" s="468" t="b">
        <v>1</v>
      </c>
      <c r="BS990" s="466"/>
    </row>
    <row r="991" spans="1:71" s="480" customFormat="1" ht="12" customHeight="1" x14ac:dyDescent="0.2">
      <c r="A991" s="496">
        <v>22840301</v>
      </c>
      <c r="B991" s="497" t="s">
        <v>3877</v>
      </c>
      <c r="C991" s="466" t="s">
        <v>2507</v>
      </c>
      <c r="D991" s="467" t="s">
        <v>1541</v>
      </c>
      <c r="E991" s="705"/>
      <c r="F991" s="466"/>
      <c r="G991" s="467"/>
      <c r="H991" s="468" t="s">
        <v>2937</v>
      </c>
      <c r="I991" s="468" t="s">
        <v>2937</v>
      </c>
      <c r="J991" s="468" t="s">
        <v>2937</v>
      </c>
      <c r="K991" s="468" t="s">
        <v>1541</v>
      </c>
      <c r="L991" s="468" t="s">
        <v>2938</v>
      </c>
      <c r="M991" s="468" t="s">
        <v>2938</v>
      </c>
      <c r="N991" s="468" t="s">
        <v>2937</v>
      </c>
      <c r="O991" s="469"/>
      <c r="P991" s="379">
        <v>0</v>
      </c>
      <c r="Q991" s="379">
        <v>0</v>
      </c>
      <c r="R991" s="379">
        <v>0</v>
      </c>
      <c r="S991" s="379">
        <v>0</v>
      </c>
      <c r="T991" s="379">
        <v>0</v>
      </c>
      <c r="U991" s="379">
        <v>0</v>
      </c>
      <c r="V991" s="379">
        <v>0</v>
      </c>
      <c r="W991" s="379">
        <v>0</v>
      </c>
      <c r="X991" s="379">
        <v>0</v>
      </c>
      <c r="Y991" s="379">
        <v>4686.41</v>
      </c>
      <c r="Z991" s="379">
        <v>4686.41</v>
      </c>
      <c r="AA991" s="379">
        <v>4686.41</v>
      </c>
      <c r="AB991" s="379">
        <v>5686.41</v>
      </c>
      <c r="AC991" s="379"/>
      <c r="AD991" s="379"/>
      <c r="AE991" s="379">
        <v>1408.5362499999999</v>
      </c>
      <c r="AF991" s="481"/>
      <c r="AG991" s="482"/>
      <c r="AH991" s="471"/>
      <c r="AI991" s="471"/>
      <c r="AJ991" s="471"/>
      <c r="AK991" s="472">
        <v>1408.5362499999999</v>
      </c>
      <c r="AL991" s="471">
        <v>1408.5362499999999</v>
      </c>
      <c r="AM991" s="473"/>
      <c r="AN991" s="471"/>
      <c r="AO991" s="474">
        <v>0</v>
      </c>
      <c r="AP991" s="475"/>
      <c r="AQ991" s="476">
        <v>5686.41</v>
      </c>
      <c r="AR991" s="471"/>
      <c r="AS991" s="471"/>
      <c r="AT991" s="471"/>
      <c r="AU991" s="472">
        <v>5686.41</v>
      </c>
      <c r="AV991" s="471">
        <v>5686.41</v>
      </c>
      <c r="AW991" s="473"/>
      <c r="AX991" s="471"/>
      <c r="AY991" s="473">
        <v>0</v>
      </c>
      <c r="AZ991" s="478" t="s">
        <v>2922</v>
      </c>
      <c r="BA991" s="568"/>
      <c r="BC991" s="468" t="s">
        <v>2937</v>
      </c>
      <c r="BD991" s="468" t="s">
        <v>2937</v>
      </c>
      <c r="BE991" s="468" t="s">
        <v>2937</v>
      </c>
      <c r="BF991" s="468" t="s">
        <v>1541</v>
      </c>
      <c r="BG991" s="468" t="s">
        <v>2938</v>
      </c>
      <c r="BH991" s="468" t="s">
        <v>2938</v>
      </c>
      <c r="BI991" s="468" t="s">
        <v>2937</v>
      </c>
      <c r="BK991" s="468" t="b">
        <v>1</v>
      </c>
      <c r="BL991" s="468" t="b">
        <v>1</v>
      </c>
      <c r="BM991" s="468" t="b">
        <v>1</v>
      </c>
      <c r="BN991" s="468" t="b">
        <v>1</v>
      </c>
      <c r="BO991" s="468" t="b">
        <v>1</v>
      </c>
      <c r="BP991" s="468" t="b">
        <v>1</v>
      </c>
      <c r="BQ991" s="468" t="b">
        <v>1</v>
      </c>
      <c r="BS991" s="466"/>
    </row>
    <row r="992" spans="1:71" s="480" customFormat="1" ht="12" customHeight="1" x14ac:dyDescent="0.2">
      <c r="A992" s="496">
        <v>22840311</v>
      </c>
      <c r="B992" s="497" t="s">
        <v>3878</v>
      </c>
      <c r="C992" s="466" t="s">
        <v>2508</v>
      </c>
      <c r="D992" s="467" t="s">
        <v>1541</v>
      </c>
      <c r="E992" s="705"/>
      <c r="F992" s="466"/>
      <c r="G992" s="467"/>
      <c r="H992" s="468" t="s">
        <v>2937</v>
      </c>
      <c r="I992" s="468" t="s">
        <v>2937</v>
      </c>
      <c r="J992" s="468" t="s">
        <v>2937</v>
      </c>
      <c r="K992" s="468" t="s">
        <v>1541</v>
      </c>
      <c r="L992" s="468" t="s">
        <v>2938</v>
      </c>
      <c r="M992" s="468" t="s">
        <v>2938</v>
      </c>
      <c r="N992" s="468" t="s">
        <v>2937</v>
      </c>
      <c r="O992" s="469"/>
      <c r="P992" s="379">
        <v>-96000</v>
      </c>
      <c r="Q992" s="379">
        <v>-96000</v>
      </c>
      <c r="R992" s="379">
        <v>-96000</v>
      </c>
      <c r="S992" s="379">
        <v>-96000</v>
      </c>
      <c r="T992" s="379">
        <v>-96000</v>
      </c>
      <c r="U992" s="379">
        <v>-96000</v>
      </c>
      <c r="V992" s="379">
        <v>-96000</v>
      </c>
      <c r="W992" s="379">
        <v>-96000</v>
      </c>
      <c r="X992" s="379">
        <v>-96000</v>
      </c>
      <c r="Y992" s="379">
        <v>-3456.24</v>
      </c>
      <c r="Z992" s="379">
        <v>-3456.24</v>
      </c>
      <c r="AA992" s="379">
        <v>-3456.24</v>
      </c>
      <c r="AB992" s="379">
        <v>-102000</v>
      </c>
      <c r="AC992" s="379"/>
      <c r="AD992" s="379"/>
      <c r="AE992" s="379">
        <v>-73114.06</v>
      </c>
      <c r="AF992" s="481"/>
      <c r="AG992" s="482"/>
      <c r="AH992" s="471"/>
      <c r="AI992" s="471"/>
      <c r="AJ992" s="471"/>
      <c r="AK992" s="472">
        <v>-73114.06</v>
      </c>
      <c r="AL992" s="471">
        <v>-73114.06</v>
      </c>
      <c r="AM992" s="473"/>
      <c r="AN992" s="471"/>
      <c r="AO992" s="474">
        <v>0</v>
      </c>
      <c r="AP992" s="475"/>
      <c r="AQ992" s="476">
        <v>-102000</v>
      </c>
      <c r="AR992" s="471"/>
      <c r="AS992" s="471"/>
      <c r="AT992" s="471"/>
      <c r="AU992" s="472">
        <v>-102000</v>
      </c>
      <c r="AV992" s="471">
        <v>-102000</v>
      </c>
      <c r="AW992" s="473"/>
      <c r="AX992" s="471"/>
      <c r="AY992" s="473">
        <v>0</v>
      </c>
      <c r="AZ992" s="478" t="s">
        <v>2922</v>
      </c>
      <c r="BA992" s="568"/>
      <c r="BC992" s="468" t="s">
        <v>2937</v>
      </c>
      <c r="BD992" s="468" t="s">
        <v>2937</v>
      </c>
      <c r="BE992" s="468" t="s">
        <v>2937</v>
      </c>
      <c r="BF992" s="468" t="s">
        <v>1541</v>
      </c>
      <c r="BG992" s="468" t="s">
        <v>2938</v>
      </c>
      <c r="BH992" s="468" t="s">
        <v>2938</v>
      </c>
      <c r="BI992" s="468" t="s">
        <v>2937</v>
      </c>
      <c r="BK992" s="468" t="b">
        <v>1</v>
      </c>
      <c r="BL992" s="468" t="b">
        <v>1</v>
      </c>
      <c r="BM992" s="468" t="b">
        <v>1</v>
      </c>
      <c r="BN992" s="468" t="b">
        <v>1</v>
      </c>
      <c r="BO992" s="468" t="b">
        <v>1</v>
      </c>
      <c r="BP992" s="468" t="b">
        <v>1</v>
      </c>
      <c r="BQ992" s="468" t="b">
        <v>1</v>
      </c>
      <c r="BS992" s="466"/>
    </row>
    <row r="993" spans="1:71" s="480" customFormat="1" ht="12" customHeight="1" x14ac:dyDescent="0.2">
      <c r="A993" s="496">
        <v>22840321</v>
      </c>
      <c r="B993" s="497" t="s">
        <v>3879</v>
      </c>
      <c r="C993" s="466" t="s">
        <v>2509</v>
      </c>
      <c r="D993" s="467" t="s">
        <v>1541</v>
      </c>
      <c r="E993" s="705"/>
      <c r="F993" s="466"/>
      <c r="G993" s="467"/>
      <c r="H993" s="468" t="s">
        <v>2937</v>
      </c>
      <c r="I993" s="468" t="s">
        <v>2937</v>
      </c>
      <c r="J993" s="468" t="s">
        <v>2937</v>
      </c>
      <c r="K993" s="468" t="s">
        <v>1541</v>
      </c>
      <c r="L993" s="468" t="s">
        <v>2938</v>
      </c>
      <c r="M993" s="468" t="s">
        <v>2938</v>
      </c>
      <c r="N993" s="468" t="s">
        <v>2937</v>
      </c>
      <c r="O993" s="469"/>
      <c r="P993" s="379">
        <v>-104341173</v>
      </c>
      <c r="Q993" s="379">
        <v>-83815040</v>
      </c>
      <c r="R993" s="379">
        <v>-83815040</v>
      </c>
      <c r="S993" s="379">
        <v>-83815040</v>
      </c>
      <c r="T993" s="379">
        <v>-83815040</v>
      </c>
      <c r="U993" s="379">
        <v>-83815040</v>
      </c>
      <c r="V993" s="379">
        <v>-83815040</v>
      </c>
      <c r="W993" s="379">
        <v>-83815040</v>
      </c>
      <c r="X993" s="379">
        <v>-83815040</v>
      </c>
      <c r="Y993" s="379">
        <v>-83815040</v>
      </c>
      <c r="Z993" s="379">
        <v>-83815040</v>
      </c>
      <c r="AA993" s="379">
        <v>-83815040</v>
      </c>
      <c r="AB993" s="379">
        <v>-83815040</v>
      </c>
      <c r="AC993" s="379"/>
      <c r="AD993" s="379"/>
      <c r="AE993" s="379">
        <v>-84670295.541666672</v>
      </c>
      <c r="AF993" s="481"/>
      <c r="AG993" s="482"/>
      <c r="AH993" s="471"/>
      <c r="AI993" s="471"/>
      <c r="AJ993" s="471"/>
      <c r="AK993" s="472">
        <v>-84670295.541666672</v>
      </c>
      <c r="AL993" s="471">
        <v>-84670295.541666672</v>
      </c>
      <c r="AM993" s="473"/>
      <c r="AN993" s="471"/>
      <c r="AO993" s="474">
        <v>0</v>
      </c>
      <c r="AP993" s="475"/>
      <c r="AQ993" s="476">
        <v>-83815040</v>
      </c>
      <c r="AR993" s="471"/>
      <c r="AS993" s="471"/>
      <c r="AT993" s="471"/>
      <c r="AU993" s="472">
        <v>-83815040</v>
      </c>
      <c r="AV993" s="471">
        <v>-83815040</v>
      </c>
      <c r="AW993" s="473"/>
      <c r="AX993" s="471"/>
      <c r="AY993" s="473">
        <v>0</v>
      </c>
      <c r="AZ993" s="478" t="s">
        <v>2917</v>
      </c>
      <c r="BA993" s="568"/>
      <c r="BC993" s="468" t="s">
        <v>2937</v>
      </c>
      <c r="BD993" s="468" t="s">
        <v>2937</v>
      </c>
      <c r="BE993" s="468" t="s">
        <v>2937</v>
      </c>
      <c r="BF993" s="468" t="s">
        <v>1541</v>
      </c>
      <c r="BG993" s="468" t="s">
        <v>2938</v>
      </c>
      <c r="BH993" s="468" t="s">
        <v>2938</v>
      </c>
      <c r="BI993" s="468" t="s">
        <v>2937</v>
      </c>
      <c r="BK993" s="468" t="b">
        <v>1</v>
      </c>
      <c r="BL993" s="468" t="b">
        <v>1</v>
      </c>
      <c r="BM993" s="468" t="b">
        <v>1</v>
      </c>
      <c r="BN993" s="468" t="b">
        <v>1</v>
      </c>
      <c r="BO993" s="468" t="b">
        <v>1</v>
      </c>
      <c r="BP993" s="468" t="b">
        <v>1</v>
      </c>
      <c r="BQ993" s="468" t="b">
        <v>1</v>
      </c>
      <c r="BS993" s="466"/>
    </row>
    <row r="994" spans="1:71" s="480" customFormat="1" ht="12" customHeight="1" x14ac:dyDescent="0.2">
      <c r="A994" s="496">
        <v>22840331</v>
      </c>
      <c r="B994" s="497" t="s">
        <v>3880</v>
      </c>
      <c r="C994" s="466" t="s">
        <v>2510</v>
      </c>
      <c r="D994" s="467" t="s">
        <v>1539</v>
      </c>
      <c r="E994" s="705"/>
      <c r="F994" s="466"/>
      <c r="G994" s="467"/>
      <c r="H994" s="468" t="s">
        <v>2937</v>
      </c>
      <c r="I994" s="468" t="s">
        <v>1539</v>
      </c>
      <c r="J994" s="468" t="s">
        <v>2937</v>
      </c>
      <c r="K994" s="468" t="s">
        <v>2937</v>
      </c>
      <c r="L994" s="468" t="s">
        <v>2938</v>
      </c>
      <c r="M994" s="468" t="s">
        <v>2938</v>
      </c>
      <c r="N994" s="468" t="s">
        <v>2937</v>
      </c>
      <c r="O994" s="469"/>
      <c r="P994" s="379">
        <v>0</v>
      </c>
      <c r="Q994" s="379">
        <v>0</v>
      </c>
      <c r="R994" s="379">
        <v>0</v>
      </c>
      <c r="S994" s="379">
        <v>0</v>
      </c>
      <c r="T994" s="379">
        <v>0</v>
      </c>
      <c r="U994" s="379">
        <v>0</v>
      </c>
      <c r="V994" s="379">
        <v>0</v>
      </c>
      <c r="W994" s="379">
        <v>0</v>
      </c>
      <c r="X994" s="379">
        <v>0</v>
      </c>
      <c r="Y994" s="379">
        <v>0</v>
      </c>
      <c r="Z994" s="379">
        <v>0</v>
      </c>
      <c r="AA994" s="379">
        <v>0</v>
      </c>
      <c r="AB994" s="379">
        <v>0</v>
      </c>
      <c r="AC994" s="379"/>
      <c r="AD994" s="379"/>
      <c r="AE994" s="379">
        <v>0</v>
      </c>
      <c r="AF994" s="481" t="s">
        <v>2421</v>
      </c>
      <c r="AG994" s="482"/>
      <c r="AH994" s="471"/>
      <c r="AI994" s="471">
        <v>0</v>
      </c>
      <c r="AJ994" s="471"/>
      <c r="AK994" s="472"/>
      <c r="AL994" s="471">
        <v>0</v>
      </c>
      <c r="AM994" s="473"/>
      <c r="AN994" s="471"/>
      <c r="AO994" s="474">
        <v>0</v>
      </c>
      <c r="AP994" s="475"/>
      <c r="AQ994" s="476">
        <v>0</v>
      </c>
      <c r="AR994" s="471"/>
      <c r="AS994" s="471">
        <v>0</v>
      </c>
      <c r="AT994" s="471"/>
      <c r="AU994" s="472"/>
      <c r="AV994" s="471">
        <v>0</v>
      </c>
      <c r="AW994" s="473"/>
      <c r="AX994" s="471"/>
      <c r="AY994" s="473">
        <v>0</v>
      </c>
      <c r="AZ994" s="478"/>
      <c r="BA994" s="568"/>
      <c r="BC994" s="468" t="s">
        <v>2937</v>
      </c>
      <c r="BD994" s="468" t="s">
        <v>1539</v>
      </c>
      <c r="BE994" s="468" t="s">
        <v>2937</v>
      </c>
      <c r="BF994" s="468" t="s">
        <v>2937</v>
      </c>
      <c r="BG994" s="468" t="s">
        <v>2938</v>
      </c>
      <c r="BH994" s="468" t="s">
        <v>2938</v>
      </c>
      <c r="BI994" s="468" t="s">
        <v>2937</v>
      </c>
      <c r="BK994" s="468" t="b">
        <v>1</v>
      </c>
      <c r="BL994" s="468" t="b">
        <v>1</v>
      </c>
      <c r="BM994" s="468" t="b">
        <v>1</v>
      </c>
      <c r="BN994" s="468" t="b">
        <v>1</v>
      </c>
      <c r="BO994" s="468" t="b">
        <v>1</v>
      </c>
      <c r="BP994" s="468" t="b">
        <v>1</v>
      </c>
      <c r="BQ994" s="468" t="b">
        <v>1</v>
      </c>
      <c r="BS994" s="466"/>
    </row>
    <row r="995" spans="1:71" s="480" customFormat="1" ht="12" customHeight="1" x14ac:dyDescent="0.2">
      <c r="A995" s="496">
        <v>22840332</v>
      </c>
      <c r="B995" s="497" t="s">
        <v>3881</v>
      </c>
      <c r="C995" s="466" t="s">
        <v>2511</v>
      </c>
      <c r="D995" s="467" t="s">
        <v>1541</v>
      </c>
      <c r="E995" s="705"/>
      <c r="F995" s="466"/>
      <c r="G995" s="467"/>
      <c r="H995" s="468" t="s">
        <v>2937</v>
      </c>
      <c r="I995" s="468" t="s">
        <v>2937</v>
      </c>
      <c r="J995" s="468" t="s">
        <v>2937</v>
      </c>
      <c r="K995" s="468" t="s">
        <v>1541</v>
      </c>
      <c r="L995" s="468" t="s">
        <v>2938</v>
      </c>
      <c r="M995" s="468" t="s">
        <v>2938</v>
      </c>
      <c r="N995" s="468" t="s">
        <v>2937</v>
      </c>
      <c r="O995" s="469"/>
      <c r="P995" s="379">
        <v>-23000000</v>
      </c>
      <c r="Q995" s="379">
        <v>-23000000</v>
      </c>
      <c r="R995" s="379">
        <v>-23000000</v>
      </c>
      <c r="S995" s="379">
        <v>-22522605.75</v>
      </c>
      <c r="T995" s="379">
        <v>-22522605.75</v>
      </c>
      <c r="U995" s="379">
        <v>-22522605.75</v>
      </c>
      <c r="V995" s="379">
        <v>-24000000</v>
      </c>
      <c r="W995" s="379">
        <v>-24000000</v>
      </c>
      <c r="X995" s="379">
        <v>-24000000</v>
      </c>
      <c r="Y995" s="379">
        <v>-23577937.170000002</v>
      </c>
      <c r="Z995" s="379">
        <v>-23577937.170000002</v>
      </c>
      <c r="AA995" s="379">
        <v>-23577937.170000002</v>
      </c>
      <c r="AB995" s="379">
        <v>-26000000</v>
      </c>
      <c r="AC995" s="379"/>
      <c r="AD995" s="379"/>
      <c r="AE995" s="379">
        <v>-23400135.730000004</v>
      </c>
      <c r="AF995" s="481"/>
      <c r="AG995" s="482"/>
      <c r="AH995" s="471"/>
      <c r="AI995" s="471"/>
      <c r="AJ995" s="471"/>
      <c r="AK995" s="472">
        <v>-23400135.730000004</v>
      </c>
      <c r="AL995" s="471">
        <v>-23400135.730000004</v>
      </c>
      <c r="AM995" s="473"/>
      <c r="AN995" s="471"/>
      <c r="AO995" s="474">
        <v>0</v>
      </c>
      <c r="AP995" s="475"/>
      <c r="AQ995" s="476">
        <v>-26000000</v>
      </c>
      <c r="AR995" s="471"/>
      <c r="AS995" s="471"/>
      <c r="AT995" s="471"/>
      <c r="AU995" s="472">
        <v>-26000000</v>
      </c>
      <c r="AV995" s="471">
        <v>-26000000</v>
      </c>
      <c r="AW995" s="473"/>
      <c r="AX995" s="471"/>
      <c r="AY995" s="473">
        <v>0</v>
      </c>
      <c r="AZ995" s="478" t="s">
        <v>2922</v>
      </c>
      <c r="BA995" s="568"/>
      <c r="BC995" s="468" t="s">
        <v>2937</v>
      </c>
      <c r="BD995" s="468" t="s">
        <v>2937</v>
      </c>
      <c r="BE995" s="468" t="s">
        <v>2937</v>
      </c>
      <c r="BF995" s="468" t="s">
        <v>1541</v>
      </c>
      <c r="BG995" s="468" t="s">
        <v>2938</v>
      </c>
      <c r="BH995" s="468" t="s">
        <v>2938</v>
      </c>
      <c r="BI995" s="468" t="s">
        <v>2937</v>
      </c>
      <c r="BK995" s="468" t="b">
        <v>1</v>
      </c>
      <c r="BL995" s="468" t="b">
        <v>1</v>
      </c>
      <c r="BM995" s="468" t="b">
        <v>1</v>
      </c>
      <c r="BN995" s="468" t="b">
        <v>1</v>
      </c>
      <c r="BO995" s="468" t="b">
        <v>1</v>
      </c>
      <c r="BP995" s="468" t="b">
        <v>1</v>
      </c>
      <c r="BQ995" s="468" t="b">
        <v>1</v>
      </c>
      <c r="BS995" s="466"/>
    </row>
    <row r="996" spans="1:71" s="480" customFormat="1" ht="12" customHeight="1" x14ac:dyDescent="0.2">
      <c r="A996" s="496">
        <v>22840341</v>
      </c>
      <c r="B996" s="497" t="s">
        <v>3882</v>
      </c>
      <c r="C996" s="466" t="s">
        <v>2512</v>
      </c>
      <c r="D996" s="467" t="s">
        <v>1539</v>
      </c>
      <c r="E996" s="705"/>
      <c r="F996" s="466"/>
      <c r="G996" s="467"/>
      <c r="H996" s="468" t="s">
        <v>2937</v>
      </c>
      <c r="I996" s="468" t="s">
        <v>1539</v>
      </c>
      <c r="J996" s="468" t="s">
        <v>2937</v>
      </c>
      <c r="K996" s="468" t="s">
        <v>2937</v>
      </c>
      <c r="L996" s="468" t="s">
        <v>2938</v>
      </c>
      <c r="M996" s="468" t="s">
        <v>2938</v>
      </c>
      <c r="N996" s="468" t="s">
        <v>2937</v>
      </c>
      <c r="O996" s="469"/>
      <c r="P996" s="379">
        <v>0</v>
      </c>
      <c r="Q996" s="379">
        <v>0</v>
      </c>
      <c r="R996" s="379">
        <v>0</v>
      </c>
      <c r="S996" s="379">
        <v>0</v>
      </c>
      <c r="T996" s="379">
        <v>0</v>
      </c>
      <c r="U996" s="379">
        <v>0</v>
      </c>
      <c r="V996" s="379">
        <v>0</v>
      </c>
      <c r="W996" s="379">
        <v>0</v>
      </c>
      <c r="X996" s="379">
        <v>0</v>
      </c>
      <c r="Y996" s="379">
        <v>0</v>
      </c>
      <c r="Z996" s="379">
        <v>0</v>
      </c>
      <c r="AA996" s="379">
        <v>0</v>
      </c>
      <c r="AB996" s="379">
        <v>0</v>
      </c>
      <c r="AC996" s="379"/>
      <c r="AD996" s="379"/>
      <c r="AE996" s="379">
        <v>0</v>
      </c>
      <c r="AF996" s="481" t="s">
        <v>2421</v>
      </c>
      <c r="AG996" s="482"/>
      <c r="AH996" s="471"/>
      <c r="AI996" s="471">
        <v>0</v>
      </c>
      <c r="AJ996" s="471"/>
      <c r="AK996" s="472"/>
      <c r="AL996" s="471">
        <v>0</v>
      </c>
      <c r="AM996" s="473"/>
      <c r="AN996" s="471"/>
      <c r="AO996" s="474">
        <v>0</v>
      </c>
      <c r="AP996" s="475"/>
      <c r="AQ996" s="476">
        <v>0</v>
      </c>
      <c r="AR996" s="471"/>
      <c r="AS996" s="471">
        <v>0</v>
      </c>
      <c r="AT996" s="471"/>
      <c r="AU996" s="472"/>
      <c r="AV996" s="471">
        <v>0</v>
      </c>
      <c r="AW996" s="473"/>
      <c r="AX996" s="471"/>
      <c r="AY996" s="473">
        <v>0</v>
      </c>
      <c r="AZ996" s="478"/>
      <c r="BA996" s="568"/>
      <c r="BC996" s="468" t="s">
        <v>2937</v>
      </c>
      <c r="BD996" s="468" t="s">
        <v>1539</v>
      </c>
      <c r="BE996" s="468" t="s">
        <v>2937</v>
      </c>
      <c r="BF996" s="468" t="s">
        <v>2937</v>
      </c>
      <c r="BG996" s="468" t="s">
        <v>2938</v>
      </c>
      <c r="BH996" s="468" t="s">
        <v>2938</v>
      </c>
      <c r="BI996" s="468" t="s">
        <v>2937</v>
      </c>
      <c r="BK996" s="468" t="b">
        <v>1</v>
      </c>
      <c r="BL996" s="468" t="b">
        <v>1</v>
      </c>
      <c r="BM996" s="468" t="b">
        <v>1</v>
      </c>
      <c r="BN996" s="468" t="b">
        <v>1</v>
      </c>
      <c r="BO996" s="468" t="b">
        <v>1</v>
      </c>
      <c r="BP996" s="468" t="b">
        <v>1</v>
      </c>
      <c r="BQ996" s="468" t="b">
        <v>1</v>
      </c>
      <c r="BS996" s="466"/>
    </row>
    <row r="997" spans="1:71" s="480" customFormat="1" ht="12" customHeight="1" x14ac:dyDescent="0.2">
      <c r="A997" s="496">
        <v>22840351</v>
      </c>
      <c r="B997" s="497" t="s">
        <v>3883</v>
      </c>
      <c r="C997" s="466" t="s">
        <v>2513</v>
      </c>
      <c r="D997" s="467" t="s">
        <v>1541</v>
      </c>
      <c r="E997" s="705"/>
      <c r="F997" s="466"/>
      <c r="G997" s="467"/>
      <c r="H997" s="468" t="s">
        <v>2937</v>
      </c>
      <c r="I997" s="468" t="s">
        <v>2937</v>
      </c>
      <c r="J997" s="468" t="s">
        <v>2937</v>
      </c>
      <c r="K997" s="468" t="s">
        <v>1541</v>
      </c>
      <c r="L997" s="468" t="s">
        <v>2938</v>
      </c>
      <c r="M997" s="468" t="s">
        <v>2938</v>
      </c>
      <c r="N997" s="468" t="s">
        <v>2937</v>
      </c>
      <c r="O997" s="469"/>
      <c r="P997" s="379">
        <v>-465000</v>
      </c>
      <c r="Q997" s="379">
        <v>-465000</v>
      </c>
      <c r="R997" s="379">
        <v>-465000</v>
      </c>
      <c r="S997" s="379">
        <v>0</v>
      </c>
      <c r="T997" s="379">
        <v>0</v>
      </c>
      <c r="U997" s="379">
        <v>0</v>
      </c>
      <c r="V997" s="379">
        <v>0</v>
      </c>
      <c r="W997" s="379">
        <v>0</v>
      </c>
      <c r="X997" s="379">
        <v>0</v>
      </c>
      <c r="Y997" s="379">
        <v>0</v>
      </c>
      <c r="Z997" s="379">
        <v>0</v>
      </c>
      <c r="AA997" s="379">
        <v>0</v>
      </c>
      <c r="AB997" s="379">
        <v>0</v>
      </c>
      <c r="AC997" s="379"/>
      <c r="AD997" s="379"/>
      <c r="AE997" s="379">
        <v>-96875</v>
      </c>
      <c r="AF997" s="481"/>
      <c r="AG997" s="482"/>
      <c r="AH997" s="471"/>
      <c r="AI997" s="471"/>
      <c r="AJ997" s="471"/>
      <c r="AK997" s="472">
        <v>-96875</v>
      </c>
      <c r="AL997" s="471">
        <v>-96875</v>
      </c>
      <c r="AM997" s="473"/>
      <c r="AN997" s="471"/>
      <c r="AO997" s="474">
        <v>0</v>
      </c>
      <c r="AP997" s="475"/>
      <c r="AQ997" s="476">
        <v>0</v>
      </c>
      <c r="AR997" s="471"/>
      <c r="AS997" s="471"/>
      <c r="AT997" s="471"/>
      <c r="AU997" s="472">
        <v>0</v>
      </c>
      <c r="AV997" s="471">
        <v>0</v>
      </c>
      <c r="AW997" s="473"/>
      <c r="AX997" s="471"/>
      <c r="AY997" s="473">
        <v>0</v>
      </c>
      <c r="AZ997" s="478" t="s">
        <v>2922</v>
      </c>
      <c r="BA997" s="568"/>
      <c r="BC997" s="468" t="s">
        <v>2937</v>
      </c>
      <c r="BD997" s="468" t="s">
        <v>2937</v>
      </c>
      <c r="BE997" s="468" t="s">
        <v>2937</v>
      </c>
      <c r="BF997" s="468" t="s">
        <v>1541</v>
      </c>
      <c r="BG997" s="468" t="s">
        <v>2938</v>
      </c>
      <c r="BH997" s="468" t="s">
        <v>2938</v>
      </c>
      <c r="BI997" s="468" t="s">
        <v>2937</v>
      </c>
      <c r="BK997" s="468" t="b">
        <v>1</v>
      </c>
      <c r="BL997" s="468" t="b">
        <v>1</v>
      </c>
      <c r="BM997" s="468" t="b">
        <v>1</v>
      </c>
      <c r="BN997" s="468" t="b">
        <v>1</v>
      </c>
      <c r="BO997" s="468" t="b">
        <v>1</v>
      </c>
      <c r="BP997" s="468" t="b">
        <v>1</v>
      </c>
      <c r="BQ997" s="468" t="b">
        <v>1</v>
      </c>
      <c r="BS997" s="466"/>
    </row>
    <row r="998" spans="1:71" s="480" customFormat="1" ht="12" customHeight="1" x14ac:dyDescent="0.2">
      <c r="A998" s="514">
        <v>22840361</v>
      </c>
      <c r="B998" s="515" t="s">
        <v>3884</v>
      </c>
      <c r="C998" s="483" t="s">
        <v>2514</v>
      </c>
      <c r="D998" s="484" t="s">
        <v>1541</v>
      </c>
      <c r="E998" s="730"/>
      <c r="F998" s="511">
        <v>42995</v>
      </c>
      <c r="G998" s="484"/>
      <c r="H998" s="486" t="s">
        <v>2937</v>
      </c>
      <c r="I998" s="486" t="s">
        <v>2937</v>
      </c>
      <c r="J998" s="486" t="s">
        <v>2937</v>
      </c>
      <c r="K998" s="486" t="s">
        <v>1541</v>
      </c>
      <c r="L998" s="486" t="s">
        <v>2938</v>
      </c>
      <c r="M998" s="486" t="s">
        <v>2938</v>
      </c>
      <c r="N998" s="486" t="s">
        <v>2937</v>
      </c>
      <c r="O998" s="487"/>
      <c r="P998" s="381">
        <v>-45000</v>
      </c>
      <c r="Q998" s="381">
        <v>-45000</v>
      </c>
      <c r="R998" s="381">
        <v>-45000</v>
      </c>
      <c r="S998" s="381">
        <v>-45000</v>
      </c>
      <c r="T998" s="381">
        <v>-45000</v>
      </c>
      <c r="U998" s="381">
        <v>-45000</v>
      </c>
      <c r="V998" s="381">
        <v>-45000</v>
      </c>
      <c r="W998" s="381">
        <v>-45000</v>
      </c>
      <c r="X998" s="381">
        <v>-45000</v>
      </c>
      <c r="Y998" s="381">
        <v>-45000</v>
      </c>
      <c r="Z998" s="381">
        <v>-45000</v>
      </c>
      <c r="AA998" s="381">
        <v>-45000</v>
      </c>
      <c r="AB998" s="381">
        <v>-45000</v>
      </c>
      <c r="AC998" s="381"/>
      <c r="AD998" s="381"/>
      <c r="AE998" s="381">
        <v>-45000</v>
      </c>
      <c r="AF998" s="488"/>
      <c r="AG998" s="489"/>
      <c r="AH998" s="490"/>
      <c r="AI998" s="490"/>
      <c r="AJ998" s="490"/>
      <c r="AK998" s="491">
        <v>-45000</v>
      </c>
      <c r="AL998" s="490">
        <v>-45000</v>
      </c>
      <c r="AM998" s="492"/>
      <c r="AN998" s="490"/>
      <c r="AO998" s="493">
        <v>0</v>
      </c>
      <c r="AP998" s="490"/>
      <c r="AQ998" s="494">
        <v>-45000</v>
      </c>
      <c r="AR998" s="490"/>
      <c r="AS998" s="490"/>
      <c r="AT998" s="490"/>
      <c r="AU998" s="491">
        <v>-45000</v>
      </c>
      <c r="AV998" s="490">
        <v>-45000</v>
      </c>
      <c r="AW998" s="492"/>
      <c r="AX998" s="490"/>
      <c r="AY998" s="492">
        <v>0</v>
      </c>
      <c r="AZ998" s="731" t="s">
        <v>2922</v>
      </c>
      <c r="BA998" s="568"/>
      <c r="BC998" s="486" t="s">
        <v>2937</v>
      </c>
      <c r="BD998" s="486" t="s">
        <v>2937</v>
      </c>
      <c r="BE998" s="486" t="s">
        <v>2937</v>
      </c>
      <c r="BF998" s="468" t="s">
        <v>1541</v>
      </c>
      <c r="BG998" s="468" t="s">
        <v>2938</v>
      </c>
      <c r="BH998" s="468" t="s">
        <v>2938</v>
      </c>
      <c r="BI998" s="468" t="s">
        <v>2937</v>
      </c>
      <c r="BK998" s="468" t="b">
        <v>1</v>
      </c>
      <c r="BL998" s="468" t="b">
        <v>1</v>
      </c>
      <c r="BM998" s="468" t="b">
        <v>1</v>
      </c>
      <c r="BN998" s="468" t="b">
        <v>1</v>
      </c>
      <c r="BO998" s="468" t="b">
        <v>1</v>
      </c>
      <c r="BP998" s="468" t="b">
        <v>1</v>
      </c>
      <c r="BQ998" s="468" t="b">
        <v>1</v>
      </c>
      <c r="BS998" s="466"/>
    </row>
    <row r="999" spans="1:71" s="480" customFormat="1" ht="12" customHeight="1" x14ac:dyDescent="0.2">
      <c r="A999" s="514">
        <v>22840371</v>
      </c>
      <c r="B999" s="515" t="s">
        <v>3885</v>
      </c>
      <c r="C999" s="483" t="s">
        <v>2515</v>
      </c>
      <c r="D999" s="484" t="s">
        <v>1541</v>
      </c>
      <c r="E999" s="730"/>
      <c r="F999" s="511">
        <v>42995</v>
      </c>
      <c r="G999" s="484"/>
      <c r="H999" s="486" t="s">
        <v>2937</v>
      </c>
      <c r="I999" s="486" t="s">
        <v>2937</v>
      </c>
      <c r="J999" s="486" t="s">
        <v>2937</v>
      </c>
      <c r="K999" s="486" t="s">
        <v>1541</v>
      </c>
      <c r="L999" s="486" t="s">
        <v>2938</v>
      </c>
      <c r="M999" s="486" t="s">
        <v>2938</v>
      </c>
      <c r="N999" s="486" t="s">
        <v>2937</v>
      </c>
      <c r="O999" s="487"/>
      <c r="P999" s="381">
        <v>-192000</v>
      </c>
      <c r="Q999" s="381">
        <v>-192000</v>
      </c>
      <c r="R999" s="381">
        <v>-192000</v>
      </c>
      <c r="S999" s="381">
        <v>-177107.89</v>
      </c>
      <c r="T999" s="381">
        <v>-177107.89</v>
      </c>
      <c r="U999" s="381">
        <v>-177107.89</v>
      </c>
      <c r="V999" s="381">
        <v>-168725.89</v>
      </c>
      <c r="W999" s="381">
        <v>-168725.89</v>
      </c>
      <c r="X999" s="381">
        <v>-168725.89</v>
      </c>
      <c r="Y999" s="381">
        <v>-103538.93</v>
      </c>
      <c r="Z999" s="381">
        <v>-103538.93</v>
      </c>
      <c r="AA999" s="381">
        <v>-103538.93</v>
      </c>
      <c r="AB999" s="381">
        <v>-185000</v>
      </c>
      <c r="AC999" s="381"/>
      <c r="AD999" s="381"/>
      <c r="AE999" s="381">
        <v>-160051.51083333333</v>
      </c>
      <c r="AF999" s="488"/>
      <c r="AG999" s="489"/>
      <c r="AH999" s="490"/>
      <c r="AI999" s="490"/>
      <c r="AJ999" s="490"/>
      <c r="AK999" s="491">
        <v>-160051.51083333333</v>
      </c>
      <c r="AL999" s="490">
        <v>-160051.51083333333</v>
      </c>
      <c r="AM999" s="492"/>
      <c r="AN999" s="490"/>
      <c r="AO999" s="493">
        <v>0</v>
      </c>
      <c r="AP999" s="490"/>
      <c r="AQ999" s="494">
        <v>-185000</v>
      </c>
      <c r="AR999" s="490"/>
      <c r="AS999" s="490"/>
      <c r="AT999" s="490"/>
      <c r="AU999" s="491">
        <v>-185000</v>
      </c>
      <c r="AV999" s="490">
        <v>-185000</v>
      </c>
      <c r="AW999" s="492"/>
      <c r="AX999" s="490"/>
      <c r="AY999" s="492">
        <v>0</v>
      </c>
      <c r="AZ999" s="731" t="s">
        <v>2922</v>
      </c>
      <c r="BA999" s="568"/>
      <c r="BC999" s="486" t="s">
        <v>2937</v>
      </c>
      <c r="BD999" s="486" t="s">
        <v>2937</v>
      </c>
      <c r="BE999" s="486" t="s">
        <v>2937</v>
      </c>
      <c r="BF999" s="468" t="s">
        <v>1541</v>
      </c>
      <c r="BG999" s="468" t="s">
        <v>2938</v>
      </c>
      <c r="BH999" s="468" t="s">
        <v>2938</v>
      </c>
      <c r="BI999" s="468" t="s">
        <v>2937</v>
      </c>
      <c r="BK999" s="468" t="b">
        <v>1</v>
      </c>
      <c r="BL999" s="468" t="b">
        <v>1</v>
      </c>
      <c r="BM999" s="468" t="b">
        <v>1</v>
      </c>
      <c r="BN999" s="468" t="b">
        <v>1</v>
      </c>
      <c r="BO999" s="468" t="b">
        <v>1</v>
      </c>
      <c r="BP999" s="468" t="b">
        <v>1</v>
      </c>
      <c r="BQ999" s="468" t="b">
        <v>1</v>
      </c>
      <c r="BS999" s="466"/>
    </row>
    <row r="1000" spans="1:71" s="480" customFormat="1" ht="12" customHeight="1" x14ac:dyDescent="0.2">
      <c r="A1000" s="496">
        <v>22841001</v>
      </c>
      <c r="B1000" s="497" t="s">
        <v>3886</v>
      </c>
      <c r="C1000" s="466" t="s">
        <v>2516</v>
      </c>
      <c r="D1000" s="467" t="s">
        <v>1542</v>
      </c>
      <c r="E1000" s="705"/>
      <c r="F1000" s="466"/>
      <c r="G1000" s="467"/>
      <c r="H1000" s="468" t="s">
        <v>2937</v>
      </c>
      <c r="I1000" s="468" t="s">
        <v>2937</v>
      </c>
      <c r="J1000" s="468" t="s">
        <v>2937</v>
      </c>
      <c r="K1000" s="468" t="s">
        <v>2937</v>
      </c>
      <c r="L1000" s="468" t="s">
        <v>2938</v>
      </c>
      <c r="M1000" s="468" t="s">
        <v>1542</v>
      </c>
      <c r="N1000" s="468" t="s">
        <v>1542</v>
      </c>
      <c r="O1000" s="469"/>
      <c r="P1000" s="379">
        <v>-2866722.27</v>
      </c>
      <c r="Q1000" s="379">
        <v>-2866722.27</v>
      </c>
      <c r="R1000" s="379">
        <v>-2866722.27</v>
      </c>
      <c r="S1000" s="379">
        <v>-2428589.7200000002</v>
      </c>
      <c r="T1000" s="379">
        <v>-2428589.7200000002</v>
      </c>
      <c r="U1000" s="379">
        <v>-2428589.7200000002</v>
      </c>
      <c r="V1000" s="379">
        <v>-2428589.7200000002</v>
      </c>
      <c r="W1000" s="379">
        <v>-2428589.7200000002</v>
      </c>
      <c r="X1000" s="379">
        <v>-2428589.7200000002</v>
      </c>
      <c r="Y1000" s="379">
        <v>-2428589.7200000002</v>
      </c>
      <c r="Z1000" s="379">
        <v>-2428589.7200000002</v>
      </c>
      <c r="AA1000" s="379">
        <v>-2428589.7200000002</v>
      </c>
      <c r="AB1000" s="379">
        <v>-2428589.7200000002</v>
      </c>
      <c r="AC1000" s="379"/>
      <c r="AD1000" s="379"/>
      <c r="AE1000" s="379">
        <v>-2519867.3345833332</v>
      </c>
      <c r="AF1000" s="481"/>
      <c r="AG1000" s="482"/>
      <c r="AH1000" s="471"/>
      <c r="AI1000" s="471"/>
      <c r="AJ1000" s="471"/>
      <c r="AK1000" s="472"/>
      <c r="AL1000" s="471">
        <v>0</v>
      </c>
      <c r="AM1000" s="473"/>
      <c r="AN1000" s="471">
        <v>-2519867.3345833332</v>
      </c>
      <c r="AO1000" s="474">
        <v>-2519867.3345833332</v>
      </c>
      <c r="AP1000" s="475"/>
      <c r="AQ1000" s="476">
        <v>-2428589.7200000002</v>
      </c>
      <c r="AR1000" s="471"/>
      <c r="AS1000" s="471"/>
      <c r="AT1000" s="471"/>
      <c r="AU1000" s="472"/>
      <c r="AV1000" s="471">
        <v>0</v>
      </c>
      <c r="AW1000" s="473"/>
      <c r="AX1000" s="471">
        <v>-2428589.7200000002</v>
      </c>
      <c r="AY1000" s="473">
        <v>-2428589.7200000002</v>
      </c>
      <c r="AZ1000" s="478"/>
      <c r="BA1000" s="568"/>
      <c r="BC1000" s="468" t="s">
        <v>2937</v>
      </c>
      <c r="BD1000" s="468" t="s">
        <v>2937</v>
      </c>
      <c r="BE1000" s="468" t="s">
        <v>2937</v>
      </c>
      <c r="BF1000" s="468" t="s">
        <v>2937</v>
      </c>
      <c r="BG1000" s="468" t="s">
        <v>2938</v>
      </c>
      <c r="BH1000" s="468" t="s">
        <v>1542</v>
      </c>
      <c r="BI1000" s="468" t="s">
        <v>1542</v>
      </c>
      <c r="BK1000" s="468" t="b">
        <v>1</v>
      </c>
      <c r="BL1000" s="468" t="b">
        <v>1</v>
      </c>
      <c r="BM1000" s="468" t="b">
        <v>1</v>
      </c>
      <c r="BN1000" s="468" t="b">
        <v>1</v>
      </c>
      <c r="BO1000" s="468" t="b">
        <v>1</v>
      </c>
      <c r="BP1000" s="468" t="b">
        <v>1</v>
      </c>
      <c r="BQ1000" s="468" t="b">
        <v>1</v>
      </c>
      <c r="BS1000" s="466"/>
    </row>
    <row r="1001" spans="1:71" s="480" customFormat="1" ht="12" customHeight="1" x14ac:dyDescent="0.2">
      <c r="A1001" s="509">
        <v>22900001</v>
      </c>
      <c r="B1001" s="509" t="s">
        <v>3887</v>
      </c>
      <c r="C1001" s="510" t="s">
        <v>2517</v>
      </c>
      <c r="D1001" s="484" t="s">
        <v>1542</v>
      </c>
      <c r="E1001" s="730"/>
      <c r="F1001" s="511">
        <v>43132</v>
      </c>
      <c r="G1001" s="484"/>
      <c r="H1001" s="486" t="s">
        <v>2937</v>
      </c>
      <c r="I1001" s="486" t="s">
        <v>2937</v>
      </c>
      <c r="J1001" s="486" t="s">
        <v>2937</v>
      </c>
      <c r="K1001" s="486" t="s">
        <v>2937</v>
      </c>
      <c r="L1001" s="486" t="s">
        <v>2938</v>
      </c>
      <c r="M1001" s="486" t="s">
        <v>1542</v>
      </c>
      <c r="N1001" s="486" t="s">
        <v>1542</v>
      </c>
      <c r="O1001" s="487"/>
      <c r="P1001" s="381">
        <v>0</v>
      </c>
      <c r="Q1001" s="381">
        <v>0</v>
      </c>
      <c r="R1001" s="381">
        <v>-13254826</v>
      </c>
      <c r="S1001" s="381">
        <v>-18931683</v>
      </c>
      <c r="T1001" s="381">
        <v>-24054569</v>
      </c>
      <c r="U1001" s="381">
        <v>-24054569</v>
      </c>
      <c r="V1001" s="381">
        <v>-24054569</v>
      </c>
      <c r="W1001" s="381">
        <v>-24054569</v>
      </c>
      <c r="X1001" s="381">
        <v>-24054569</v>
      </c>
      <c r="Y1001" s="381">
        <v>-24054569</v>
      </c>
      <c r="Z1001" s="381">
        <v>-24054569</v>
      </c>
      <c r="AA1001" s="381">
        <v>-24054569</v>
      </c>
      <c r="AB1001" s="381">
        <v>-24054569</v>
      </c>
      <c r="AC1001" s="381"/>
      <c r="AD1001" s="381"/>
      <c r="AE1001" s="381">
        <v>-19720862.125</v>
      </c>
      <c r="AF1001" s="488"/>
      <c r="AG1001" s="489"/>
      <c r="AH1001" s="490"/>
      <c r="AI1001" s="490"/>
      <c r="AJ1001" s="490"/>
      <c r="AK1001" s="491"/>
      <c r="AL1001" s="490">
        <v>0</v>
      </c>
      <c r="AM1001" s="492"/>
      <c r="AN1001" s="490">
        <v>-19720862.125</v>
      </c>
      <c r="AO1001" s="493">
        <v>-19720862.125</v>
      </c>
      <c r="AP1001" s="490"/>
      <c r="AQ1001" s="494">
        <v>-24054569</v>
      </c>
      <c r="AR1001" s="490"/>
      <c r="AS1001" s="490"/>
      <c r="AT1001" s="490"/>
      <c r="AU1001" s="491"/>
      <c r="AV1001" s="490">
        <v>0</v>
      </c>
      <c r="AW1001" s="492"/>
      <c r="AX1001" s="490">
        <v>-24054569</v>
      </c>
      <c r="AY1001" s="492">
        <v>-24054569</v>
      </c>
      <c r="AZ1001" s="731"/>
      <c r="BA1001" s="568"/>
      <c r="BC1001" s="468" t="s">
        <v>2937</v>
      </c>
      <c r="BD1001" s="468" t="s">
        <v>2937</v>
      </c>
      <c r="BE1001" s="468" t="s">
        <v>2937</v>
      </c>
      <c r="BF1001" s="468" t="s">
        <v>2937</v>
      </c>
      <c r="BG1001" s="468" t="s">
        <v>2938</v>
      </c>
      <c r="BH1001" s="468" t="s">
        <v>1542</v>
      </c>
      <c r="BI1001" s="468" t="s">
        <v>1542</v>
      </c>
      <c r="BK1001" s="468" t="b">
        <v>1</v>
      </c>
      <c r="BL1001" s="468" t="b">
        <v>1</v>
      </c>
      <c r="BM1001" s="468" t="b">
        <v>1</v>
      </c>
      <c r="BN1001" s="468" t="b">
        <v>1</v>
      </c>
      <c r="BO1001" s="468" t="b">
        <v>1</v>
      </c>
      <c r="BP1001" s="468" t="b">
        <v>1</v>
      </c>
      <c r="BQ1001" s="468" t="b">
        <v>1</v>
      </c>
      <c r="BS1001" s="466"/>
    </row>
    <row r="1002" spans="1:71" s="480" customFormat="1" ht="12" customHeight="1" x14ac:dyDescent="0.2">
      <c r="A1002" s="509">
        <v>22900002</v>
      </c>
      <c r="B1002" s="509" t="s">
        <v>3888</v>
      </c>
      <c r="C1002" s="510" t="s">
        <v>2518</v>
      </c>
      <c r="D1002" s="484" t="s">
        <v>1542</v>
      </c>
      <c r="E1002" s="730"/>
      <c r="F1002" s="511">
        <v>43132</v>
      </c>
      <c r="G1002" s="484"/>
      <c r="H1002" s="486" t="s">
        <v>2937</v>
      </c>
      <c r="I1002" s="486" t="s">
        <v>2937</v>
      </c>
      <c r="J1002" s="486" t="s">
        <v>2937</v>
      </c>
      <c r="K1002" s="486" t="s">
        <v>2937</v>
      </c>
      <c r="L1002" s="486" t="s">
        <v>2938</v>
      </c>
      <c r="M1002" s="486" t="s">
        <v>1542</v>
      </c>
      <c r="N1002" s="486" t="s">
        <v>1542</v>
      </c>
      <c r="O1002" s="487"/>
      <c r="P1002" s="381">
        <v>0</v>
      </c>
      <c r="Q1002" s="381">
        <v>0</v>
      </c>
      <c r="R1002" s="381">
        <v>-6183076</v>
      </c>
      <c r="S1002" s="381">
        <v>-8475167</v>
      </c>
      <c r="T1002" s="381">
        <v>-10523931</v>
      </c>
      <c r="U1002" s="381">
        <v>-10523931</v>
      </c>
      <c r="V1002" s="381">
        <v>-10523931</v>
      </c>
      <c r="W1002" s="381">
        <v>-10523931</v>
      </c>
      <c r="X1002" s="381">
        <v>-10523931</v>
      </c>
      <c r="Y1002" s="381">
        <v>-10523931</v>
      </c>
      <c r="Z1002" s="381">
        <v>-10523931</v>
      </c>
      <c r="AA1002" s="381">
        <v>-10523931</v>
      </c>
      <c r="AB1002" s="381">
        <v>-10523931</v>
      </c>
      <c r="AC1002" s="381"/>
      <c r="AD1002" s="381"/>
      <c r="AE1002" s="381">
        <v>-8675971.375</v>
      </c>
      <c r="AF1002" s="488"/>
      <c r="AG1002" s="489"/>
      <c r="AH1002" s="490"/>
      <c r="AI1002" s="490"/>
      <c r="AJ1002" s="490"/>
      <c r="AK1002" s="491"/>
      <c r="AL1002" s="490">
        <v>0</v>
      </c>
      <c r="AM1002" s="492"/>
      <c r="AN1002" s="490">
        <v>-8675971.375</v>
      </c>
      <c r="AO1002" s="493">
        <v>-8675971.375</v>
      </c>
      <c r="AP1002" s="490"/>
      <c r="AQ1002" s="494">
        <v>-10523931</v>
      </c>
      <c r="AR1002" s="490"/>
      <c r="AS1002" s="490"/>
      <c r="AT1002" s="490"/>
      <c r="AU1002" s="491"/>
      <c r="AV1002" s="490">
        <v>0</v>
      </c>
      <c r="AW1002" s="492"/>
      <c r="AX1002" s="490">
        <v>-10523931</v>
      </c>
      <c r="AY1002" s="492">
        <v>-10523931</v>
      </c>
      <c r="AZ1002" s="731"/>
      <c r="BA1002" s="568"/>
      <c r="BC1002" s="486" t="s">
        <v>2937</v>
      </c>
      <c r="BD1002" s="486" t="s">
        <v>2937</v>
      </c>
      <c r="BE1002" s="486" t="s">
        <v>2937</v>
      </c>
      <c r="BF1002" s="468" t="s">
        <v>2937</v>
      </c>
      <c r="BG1002" s="468" t="s">
        <v>2938</v>
      </c>
      <c r="BH1002" s="468" t="s">
        <v>1542</v>
      </c>
      <c r="BI1002" s="468" t="s">
        <v>1542</v>
      </c>
      <c r="BK1002" s="468" t="b">
        <v>1</v>
      </c>
      <c r="BL1002" s="468" t="b">
        <v>1</v>
      </c>
      <c r="BM1002" s="468" t="b">
        <v>1</v>
      </c>
      <c r="BN1002" s="468" t="b">
        <v>1</v>
      </c>
      <c r="BO1002" s="468" t="b">
        <v>1</v>
      </c>
      <c r="BP1002" s="468" t="b">
        <v>1</v>
      </c>
      <c r="BQ1002" s="468" t="b">
        <v>1</v>
      </c>
      <c r="BS1002" s="466"/>
    </row>
    <row r="1003" spans="1:71" s="480" customFormat="1" ht="12" customHeight="1" x14ac:dyDescent="0.2">
      <c r="A1003" s="496">
        <v>23001021</v>
      </c>
      <c r="B1003" s="497" t="s">
        <v>3889</v>
      </c>
      <c r="C1003" s="466" t="s">
        <v>359</v>
      </c>
      <c r="D1003" s="467" t="s">
        <v>1539</v>
      </c>
      <c r="E1003" s="705"/>
      <c r="F1003" s="466"/>
      <c r="G1003" s="467"/>
      <c r="H1003" s="468" t="s">
        <v>2937</v>
      </c>
      <c r="I1003" s="468" t="s">
        <v>1539</v>
      </c>
      <c r="J1003" s="468" t="s">
        <v>2937</v>
      </c>
      <c r="K1003" s="468" t="s">
        <v>2937</v>
      </c>
      <c r="L1003" s="468" t="s">
        <v>2938</v>
      </c>
      <c r="M1003" s="468" t="s">
        <v>2938</v>
      </c>
      <c r="N1003" s="468" t="s">
        <v>2937</v>
      </c>
      <c r="O1003" s="469"/>
      <c r="P1003" s="379">
        <v>-61587958.560000002</v>
      </c>
      <c r="Q1003" s="379">
        <v>-61749085.979999997</v>
      </c>
      <c r="R1003" s="379">
        <v>-61910812.07</v>
      </c>
      <c r="S1003" s="379">
        <v>-62072961.740000002</v>
      </c>
      <c r="T1003" s="379">
        <v>-62235536.109999999</v>
      </c>
      <c r="U1003" s="379">
        <v>-62398536.270000003</v>
      </c>
      <c r="V1003" s="379">
        <v>-62560724.530000001</v>
      </c>
      <c r="W1003" s="379">
        <v>-62724544.009999998</v>
      </c>
      <c r="X1003" s="379">
        <v>-62888823.43</v>
      </c>
      <c r="Y1003" s="379">
        <v>-63048522.57</v>
      </c>
      <c r="Z1003" s="379">
        <v>-63197770.439999998</v>
      </c>
      <c r="AA1003" s="379">
        <v>-63305369.549999997</v>
      </c>
      <c r="AB1003" s="379">
        <v>-52488362.479999997</v>
      </c>
      <c r="AC1003" s="379"/>
      <c r="AD1003" s="379"/>
      <c r="AE1003" s="379">
        <v>-62094237.268333316</v>
      </c>
      <c r="AF1003" s="570">
        <v>4</v>
      </c>
      <c r="AG1003" s="570"/>
      <c r="AH1003" s="471"/>
      <c r="AI1003" s="471">
        <v>-62094237.268333316</v>
      </c>
      <c r="AJ1003" s="471"/>
      <c r="AK1003" s="472"/>
      <c r="AL1003" s="471">
        <v>-62094237.268333316</v>
      </c>
      <c r="AM1003" s="473"/>
      <c r="AN1003" s="471"/>
      <c r="AO1003" s="474">
        <v>0</v>
      </c>
      <c r="AP1003" s="475"/>
      <c r="AQ1003" s="476">
        <v>-52488362.479999997</v>
      </c>
      <c r="AR1003" s="471"/>
      <c r="AS1003" s="471">
        <v>-52488362.479999997</v>
      </c>
      <c r="AT1003" s="471"/>
      <c r="AU1003" s="472"/>
      <c r="AV1003" s="471">
        <v>-52488362.479999997</v>
      </c>
      <c r="AW1003" s="473"/>
      <c r="AX1003" s="471"/>
      <c r="AY1003" s="473">
        <v>0</v>
      </c>
      <c r="AZ1003" s="478"/>
      <c r="BA1003" s="568"/>
      <c r="BC1003" s="468" t="s">
        <v>2937</v>
      </c>
      <c r="BD1003" s="468" t="s">
        <v>1539</v>
      </c>
      <c r="BE1003" s="468" t="s">
        <v>2937</v>
      </c>
      <c r="BF1003" s="468" t="s">
        <v>2937</v>
      </c>
      <c r="BG1003" s="468" t="s">
        <v>2938</v>
      </c>
      <c r="BH1003" s="468" t="s">
        <v>2938</v>
      </c>
      <c r="BI1003" s="468" t="s">
        <v>2937</v>
      </c>
      <c r="BK1003" s="468" t="b">
        <v>1</v>
      </c>
      <c r="BL1003" s="468" t="b">
        <v>1</v>
      </c>
      <c r="BM1003" s="468" t="b">
        <v>1</v>
      </c>
      <c r="BN1003" s="468" t="b">
        <v>1</v>
      </c>
      <c r="BO1003" s="468" t="b">
        <v>1</v>
      </c>
      <c r="BP1003" s="468" t="b">
        <v>1</v>
      </c>
      <c r="BQ1003" s="468" t="b">
        <v>1</v>
      </c>
      <c r="BS1003" s="466"/>
    </row>
    <row r="1004" spans="1:71" s="480" customFormat="1" ht="12" customHeight="1" x14ac:dyDescent="0.2">
      <c r="A1004" s="496">
        <v>23001031</v>
      </c>
      <c r="B1004" s="497" t="s">
        <v>3890</v>
      </c>
      <c r="C1004" s="466" t="s">
        <v>360</v>
      </c>
      <c r="D1004" s="467" t="s">
        <v>1539</v>
      </c>
      <c r="E1004" s="705"/>
      <c r="F1004" s="466"/>
      <c r="G1004" s="467"/>
      <c r="H1004" s="468" t="s">
        <v>2937</v>
      </c>
      <c r="I1004" s="468" t="s">
        <v>1539</v>
      </c>
      <c r="J1004" s="468" t="s">
        <v>2937</v>
      </c>
      <c r="K1004" s="468" t="s">
        <v>2937</v>
      </c>
      <c r="L1004" s="468" t="s">
        <v>2938</v>
      </c>
      <c r="M1004" s="468" t="s">
        <v>2938</v>
      </c>
      <c r="N1004" s="468" t="s">
        <v>2937</v>
      </c>
      <c r="O1004" s="469"/>
      <c r="P1004" s="379">
        <v>-41788359.140000001</v>
      </c>
      <c r="Q1004" s="379">
        <v>-41902069.460000001</v>
      </c>
      <c r="R1004" s="379">
        <v>-42014179.93</v>
      </c>
      <c r="S1004" s="379">
        <v>-41066547.009999998</v>
      </c>
      <c r="T1004" s="379">
        <v>-41176422.009999998</v>
      </c>
      <c r="U1004" s="379">
        <v>-41286591</v>
      </c>
      <c r="V1004" s="379">
        <v>-41019971.270000003</v>
      </c>
      <c r="W1004" s="379">
        <v>-40929387.530000001</v>
      </c>
      <c r="X1004" s="379">
        <v>-40358281.350000001</v>
      </c>
      <c r="Y1004" s="379">
        <v>-40010906.030000001</v>
      </c>
      <c r="Z1004" s="379">
        <v>-39814091.539999999</v>
      </c>
      <c r="AA1004" s="379">
        <v>-39248418.25</v>
      </c>
      <c r="AB1004" s="379">
        <v>-40212666.649999999</v>
      </c>
      <c r="AC1004" s="379"/>
      <c r="AD1004" s="379"/>
      <c r="AE1004" s="379">
        <v>-40818948.189583339</v>
      </c>
      <c r="AF1004" s="570">
        <v>4</v>
      </c>
      <c r="AG1004" s="570"/>
      <c r="AH1004" s="471"/>
      <c r="AI1004" s="471">
        <v>-40818948.189583339</v>
      </c>
      <c r="AJ1004" s="471"/>
      <c r="AK1004" s="472"/>
      <c r="AL1004" s="471">
        <v>-40818948.189583339</v>
      </c>
      <c r="AM1004" s="473"/>
      <c r="AN1004" s="471"/>
      <c r="AO1004" s="474">
        <v>0</v>
      </c>
      <c r="AP1004" s="475"/>
      <c r="AQ1004" s="476">
        <v>-40212666.649999999</v>
      </c>
      <c r="AR1004" s="471"/>
      <c r="AS1004" s="471">
        <v>-40212666.649999999</v>
      </c>
      <c r="AT1004" s="471"/>
      <c r="AU1004" s="472"/>
      <c r="AV1004" s="471">
        <v>-40212666.649999999</v>
      </c>
      <c r="AW1004" s="473"/>
      <c r="AX1004" s="471"/>
      <c r="AY1004" s="473">
        <v>0</v>
      </c>
      <c r="AZ1004" s="478"/>
      <c r="BA1004" s="568"/>
      <c r="BC1004" s="468" t="s">
        <v>2937</v>
      </c>
      <c r="BD1004" s="468" t="s">
        <v>1539</v>
      </c>
      <c r="BE1004" s="468" t="s">
        <v>2937</v>
      </c>
      <c r="BF1004" s="468" t="s">
        <v>2937</v>
      </c>
      <c r="BG1004" s="468" t="s">
        <v>2938</v>
      </c>
      <c r="BH1004" s="468" t="s">
        <v>2938</v>
      </c>
      <c r="BI1004" s="468" t="s">
        <v>2937</v>
      </c>
      <c r="BK1004" s="468" t="b">
        <v>1</v>
      </c>
      <c r="BL1004" s="468" t="b">
        <v>1</v>
      </c>
      <c r="BM1004" s="468" t="b">
        <v>1</v>
      </c>
      <c r="BN1004" s="468" t="b">
        <v>1</v>
      </c>
      <c r="BO1004" s="468" t="b">
        <v>1</v>
      </c>
      <c r="BP1004" s="468" t="b">
        <v>1</v>
      </c>
      <c r="BQ1004" s="468" t="b">
        <v>1</v>
      </c>
      <c r="BS1004" s="466"/>
    </row>
    <row r="1005" spans="1:71" s="480" customFormat="1" ht="12" customHeight="1" x14ac:dyDescent="0.2">
      <c r="A1005" s="496">
        <v>23001041</v>
      </c>
      <c r="B1005" s="497" t="s">
        <v>3891</v>
      </c>
      <c r="C1005" s="466" t="s">
        <v>361</v>
      </c>
      <c r="D1005" s="467" t="s">
        <v>1539</v>
      </c>
      <c r="E1005" s="705"/>
      <c r="F1005" s="466"/>
      <c r="G1005" s="467"/>
      <c r="H1005" s="468" t="s">
        <v>2937</v>
      </c>
      <c r="I1005" s="468" t="s">
        <v>1539</v>
      </c>
      <c r="J1005" s="468" t="s">
        <v>2937</v>
      </c>
      <c r="K1005" s="468" t="s">
        <v>2937</v>
      </c>
      <c r="L1005" s="468" t="s">
        <v>2938</v>
      </c>
      <c r="M1005" s="468" t="s">
        <v>2938</v>
      </c>
      <c r="N1005" s="468" t="s">
        <v>2937</v>
      </c>
      <c r="O1005" s="469"/>
      <c r="P1005" s="379">
        <v>-13932930.6</v>
      </c>
      <c r="Q1005" s="379">
        <v>-13972433.24</v>
      </c>
      <c r="R1005" s="379">
        <v>-14011672.49</v>
      </c>
      <c r="S1005" s="379">
        <v>-14051021.939999999</v>
      </c>
      <c r="T1005" s="379">
        <v>-14090481.9</v>
      </c>
      <c r="U1005" s="379">
        <v>-14130052.67</v>
      </c>
      <c r="V1005" s="379">
        <v>-14169734.57</v>
      </c>
      <c r="W1005" s="379">
        <v>-14209527.91</v>
      </c>
      <c r="X1005" s="379">
        <v>-14249433</v>
      </c>
      <c r="Y1005" s="379">
        <v>-14289450.16</v>
      </c>
      <c r="Z1005" s="379">
        <v>-14329579.699999999</v>
      </c>
      <c r="AA1005" s="379">
        <v>-14369821.939999999</v>
      </c>
      <c r="AB1005" s="379">
        <v>-14410177.189999999</v>
      </c>
      <c r="AC1005" s="379"/>
      <c r="AD1005" s="379"/>
      <c r="AE1005" s="379">
        <v>-14170396.95125</v>
      </c>
      <c r="AF1005" s="570">
        <v>4</v>
      </c>
      <c r="AG1005" s="570"/>
      <c r="AH1005" s="471"/>
      <c r="AI1005" s="471">
        <v>-14170396.95125</v>
      </c>
      <c r="AJ1005" s="471"/>
      <c r="AK1005" s="472"/>
      <c r="AL1005" s="471">
        <v>-14170396.95125</v>
      </c>
      <c r="AM1005" s="473"/>
      <c r="AN1005" s="471"/>
      <c r="AO1005" s="474">
        <v>0</v>
      </c>
      <c r="AP1005" s="475"/>
      <c r="AQ1005" s="476">
        <v>-14410177.189999999</v>
      </c>
      <c r="AR1005" s="471"/>
      <c r="AS1005" s="471">
        <v>-14410177.189999999</v>
      </c>
      <c r="AT1005" s="471"/>
      <c r="AU1005" s="472"/>
      <c r="AV1005" s="471">
        <v>-14410177.189999999</v>
      </c>
      <c r="AW1005" s="473"/>
      <c r="AX1005" s="471"/>
      <c r="AY1005" s="473">
        <v>0</v>
      </c>
      <c r="AZ1005" s="478"/>
      <c r="BA1005" s="568"/>
      <c r="BC1005" s="468" t="s">
        <v>2937</v>
      </c>
      <c r="BD1005" s="468" t="s">
        <v>1539</v>
      </c>
      <c r="BE1005" s="468" t="s">
        <v>2937</v>
      </c>
      <c r="BF1005" s="468" t="s">
        <v>2937</v>
      </c>
      <c r="BG1005" s="468" t="s">
        <v>2938</v>
      </c>
      <c r="BH1005" s="468" t="s">
        <v>2938</v>
      </c>
      <c r="BI1005" s="468" t="s">
        <v>2937</v>
      </c>
      <c r="BK1005" s="468" t="b">
        <v>1</v>
      </c>
      <c r="BL1005" s="468" t="b">
        <v>1</v>
      </c>
      <c r="BM1005" s="468" t="b">
        <v>1</v>
      </c>
      <c r="BN1005" s="468" t="b">
        <v>1</v>
      </c>
      <c r="BO1005" s="468" t="b">
        <v>1</v>
      </c>
      <c r="BP1005" s="468" t="b">
        <v>1</v>
      </c>
      <c r="BQ1005" s="468" t="b">
        <v>1</v>
      </c>
      <c r="BS1005" s="466"/>
    </row>
    <row r="1006" spans="1:71" s="480" customFormat="1" ht="12" customHeight="1" x14ac:dyDescent="0.2">
      <c r="A1006" s="496">
        <v>23001043</v>
      </c>
      <c r="B1006" s="497" t="s">
        <v>3892</v>
      </c>
      <c r="C1006" s="466" t="s">
        <v>2519</v>
      </c>
      <c r="D1006" s="467" t="s">
        <v>2941</v>
      </c>
      <c r="E1006" s="705"/>
      <c r="F1006" s="466"/>
      <c r="G1006" s="467"/>
      <c r="H1006" s="468" t="s">
        <v>2937</v>
      </c>
      <c r="I1006" s="468" t="s">
        <v>1539</v>
      </c>
      <c r="J1006" s="468" t="s">
        <v>1540</v>
      </c>
      <c r="K1006" s="468" t="s">
        <v>2937</v>
      </c>
      <c r="L1006" s="468" t="s">
        <v>2938</v>
      </c>
      <c r="M1006" s="468" t="s">
        <v>2938</v>
      </c>
      <c r="N1006" s="468" t="s">
        <v>2937</v>
      </c>
      <c r="O1006" s="500"/>
      <c r="P1006" s="379">
        <v>0</v>
      </c>
      <c r="Q1006" s="379">
        <v>0</v>
      </c>
      <c r="R1006" s="379">
        <v>0</v>
      </c>
      <c r="S1006" s="379">
        <v>0</v>
      </c>
      <c r="T1006" s="379">
        <v>0</v>
      </c>
      <c r="U1006" s="379">
        <v>0</v>
      </c>
      <c r="V1006" s="379">
        <v>0</v>
      </c>
      <c r="W1006" s="379">
        <v>0</v>
      </c>
      <c r="X1006" s="379">
        <v>0</v>
      </c>
      <c r="Y1006" s="379">
        <v>0</v>
      </c>
      <c r="Z1006" s="379">
        <v>0</v>
      </c>
      <c r="AA1006" s="379">
        <v>0</v>
      </c>
      <c r="AB1006" s="379">
        <v>0</v>
      </c>
      <c r="AC1006" s="379"/>
      <c r="AD1006" s="379"/>
      <c r="AE1006" s="379">
        <v>0</v>
      </c>
      <c r="AF1006" s="570">
        <v>5</v>
      </c>
      <c r="AG1006" s="570">
        <v>1</v>
      </c>
      <c r="AH1006" s="471"/>
      <c r="AI1006" s="471">
        <v>0</v>
      </c>
      <c r="AJ1006" s="471">
        <v>0</v>
      </c>
      <c r="AK1006" s="472"/>
      <c r="AL1006" s="471">
        <v>0</v>
      </c>
      <c r="AM1006" s="473"/>
      <c r="AN1006" s="471"/>
      <c r="AO1006" s="474">
        <v>0</v>
      </c>
      <c r="AP1006" s="471"/>
      <c r="AQ1006" s="476">
        <v>0</v>
      </c>
      <c r="AR1006" s="471"/>
      <c r="AS1006" s="471">
        <v>0</v>
      </c>
      <c r="AT1006" s="471">
        <v>0</v>
      </c>
      <c r="AU1006" s="472"/>
      <c r="AV1006" s="471">
        <v>0</v>
      </c>
      <c r="AW1006" s="473"/>
      <c r="AX1006" s="471"/>
      <c r="AY1006" s="473">
        <v>0</v>
      </c>
      <c r="AZ1006" s="478"/>
      <c r="BA1006" s="568"/>
      <c r="BC1006" s="468" t="s">
        <v>2937</v>
      </c>
      <c r="BD1006" s="468" t="s">
        <v>1539</v>
      </c>
      <c r="BE1006" s="468" t="s">
        <v>1540</v>
      </c>
      <c r="BF1006" s="468" t="s">
        <v>2937</v>
      </c>
      <c r="BG1006" s="468" t="s">
        <v>2938</v>
      </c>
      <c r="BH1006" s="468" t="s">
        <v>2938</v>
      </c>
      <c r="BI1006" s="468" t="s">
        <v>2937</v>
      </c>
      <c r="BK1006" s="468" t="b">
        <v>1</v>
      </c>
      <c r="BL1006" s="468" t="b">
        <v>1</v>
      </c>
      <c r="BM1006" s="468" t="b">
        <v>1</v>
      </c>
      <c r="BN1006" s="468" t="b">
        <v>1</v>
      </c>
      <c r="BO1006" s="468" t="b">
        <v>1</v>
      </c>
      <c r="BP1006" s="468" t="b">
        <v>1</v>
      </c>
      <c r="BQ1006" s="468" t="b">
        <v>1</v>
      </c>
      <c r="BS1006" s="466"/>
    </row>
    <row r="1007" spans="1:71" s="480" customFormat="1" ht="12" customHeight="1" x14ac:dyDescent="0.2">
      <c r="A1007" s="496">
        <v>23001061</v>
      </c>
      <c r="B1007" s="497" t="s">
        <v>3893</v>
      </c>
      <c r="C1007" s="466" t="s">
        <v>362</v>
      </c>
      <c r="D1007" s="467" t="s">
        <v>1539</v>
      </c>
      <c r="E1007" s="705"/>
      <c r="F1007" s="466"/>
      <c r="G1007" s="467"/>
      <c r="H1007" s="468" t="s">
        <v>2937</v>
      </c>
      <c r="I1007" s="468" t="s">
        <v>1539</v>
      </c>
      <c r="J1007" s="468" t="s">
        <v>2937</v>
      </c>
      <c r="K1007" s="468" t="s">
        <v>2937</v>
      </c>
      <c r="L1007" s="468" t="s">
        <v>2938</v>
      </c>
      <c r="M1007" s="468" t="s">
        <v>2938</v>
      </c>
      <c r="N1007" s="468" t="s">
        <v>2937</v>
      </c>
      <c r="O1007" s="469"/>
      <c r="P1007" s="379">
        <v>-3831129.47</v>
      </c>
      <c r="Q1007" s="379">
        <v>-3832502.32</v>
      </c>
      <c r="R1007" s="379">
        <v>-3833875.63</v>
      </c>
      <c r="S1007" s="379">
        <v>-3835249.4</v>
      </c>
      <c r="T1007" s="379">
        <v>-3836623.69</v>
      </c>
      <c r="U1007" s="379">
        <v>-3837998.45</v>
      </c>
      <c r="V1007" s="379">
        <v>-3839373.74</v>
      </c>
      <c r="W1007" s="379">
        <v>-3840749.52</v>
      </c>
      <c r="X1007" s="379">
        <v>-3842125.78</v>
      </c>
      <c r="Y1007" s="379">
        <v>-3843502.54</v>
      </c>
      <c r="Z1007" s="379">
        <v>-3844879.77</v>
      </c>
      <c r="AA1007" s="379">
        <v>-3846257.48</v>
      </c>
      <c r="AB1007" s="379">
        <v>-4532108.43</v>
      </c>
      <c r="AC1007" s="379"/>
      <c r="AD1007" s="379"/>
      <c r="AE1007" s="379">
        <v>-3867896.4391666669</v>
      </c>
      <c r="AF1007" s="570">
        <v>4</v>
      </c>
      <c r="AG1007" s="570"/>
      <c r="AH1007" s="471"/>
      <c r="AI1007" s="471">
        <v>-3867896.4391666669</v>
      </c>
      <c r="AJ1007" s="471"/>
      <c r="AK1007" s="472"/>
      <c r="AL1007" s="471">
        <v>-3867896.4391666669</v>
      </c>
      <c r="AM1007" s="473"/>
      <c r="AN1007" s="471"/>
      <c r="AO1007" s="474">
        <v>0</v>
      </c>
      <c r="AP1007" s="475"/>
      <c r="AQ1007" s="476">
        <v>-4532108.43</v>
      </c>
      <c r="AR1007" s="471"/>
      <c r="AS1007" s="471">
        <v>-4532108.43</v>
      </c>
      <c r="AT1007" s="471"/>
      <c r="AU1007" s="472"/>
      <c r="AV1007" s="471">
        <v>-4532108.43</v>
      </c>
      <c r="AW1007" s="473"/>
      <c r="AX1007" s="471"/>
      <c r="AY1007" s="473">
        <v>0</v>
      </c>
      <c r="AZ1007" s="478"/>
      <c r="BA1007" s="568"/>
      <c r="BC1007" s="468" t="s">
        <v>2937</v>
      </c>
      <c r="BD1007" s="468" t="s">
        <v>1539</v>
      </c>
      <c r="BE1007" s="468" t="s">
        <v>2937</v>
      </c>
      <c r="BF1007" s="468" t="s">
        <v>2937</v>
      </c>
      <c r="BG1007" s="468" t="s">
        <v>2938</v>
      </c>
      <c r="BH1007" s="468" t="s">
        <v>2938</v>
      </c>
      <c r="BI1007" s="468" t="s">
        <v>2937</v>
      </c>
      <c r="BK1007" s="468" t="b">
        <v>1</v>
      </c>
      <c r="BL1007" s="468" t="b">
        <v>1</v>
      </c>
      <c r="BM1007" s="468" t="b">
        <v>1</v>
      </c>
      <c r="BN1007" s="468" t="b">
        <v>1</v>
      </c>
      <c r="BO1007" s="468" t="b">
        <v>1</v>
      </c>
      <c r="BP1007" s="468" t="b">
        <v>1</v>
      </c>
      <c r="BQ1007" s="468" t="b">
        <v>1</v>
      </c>
      <c r="BS1007" s="466"/>
    </row>
    <row r="1008" spans="1:71" s="480" customFormat="1" ht="12" customHeight="1" x14ac:dyDescent="0.2">
      <c r="A1008" s="496">
        <v>23001071</v>
      </c>
      <c r="B1008" s="497" t="s">
        <v>3894</v>
      </c>
      <c r="C1008" s="466" t="s">
        <v>363</v>
      </c>
      <c r="D1008" s="467" t="s">
        <v>1539</v>
      </c>
      <c r="E1008" s="705"/>
      <c r="F1008" s="466"/>
      <c r="G1008" s="467"/>
      <c r="H1008" s="468" t="s">
        <v>2937</v>
      </c>
      <c r="I1008" s="468" t="s">
        <v>1539</v>
      </c>
      <c r="J1008" s="468" t="s">
        <v>2937</v>
      </c>
      <c r="K1008" s="468" t="s">
        <v>2937</v>
      </c>
      <c r="L1008" s="468" t="s">
        <v>2938</v>
      </c>
      <c r="M1008" s="468" t="s">
        <v>2938</v>
      </c>
      <c r="N1008" s="468" t="s">
        <v>2937</v>
      </c>
      <c r="O1008" s="469"/>
      <c r="P1008" s="379">
        <v>-9888713.8800000008</v>
      </c>
      <c r="Q1008" s="379">
        <v>-9891500.9399999995</v>
      </c>
      <c r="R1008" s="379">
        <v>-9894288.7599999998</v>
      </c>
      <c r="S1008" s="379">
        <v>-9897077.4100000001</v>
      </c>
      <c r="T1008" s="379">
        <v>-9899866.8800000008</v>
      </c>
      <c r="U1008" s="379">
        <v>-9902657.1400000006</v>
      </c>
      <c r="V1008" s="379">
        <v>-9905448.2100000009</v>
      </c>
      <c r="W1008" s="379">
        <v>-9908240.1899999995</v>
      </c>
      <c r="X1008" s="379">
        <v>-9911033.0500000007</v>
      </c>
      <c r="Y1008" s="379">
        <v>-9913826.6099999994</v>
      </c>
      <c r="Z1008" s="379">
        <v>-9916621.0299999993</v>
      </c>
      <c r="AA1008" s="379">
        <v>-9919416.2200000007</v>
      </c>
      <c r="AB1008" s="379">
        <v>-8852463.3499999996</v>
      </c>
      <c r="AC1008" s="379"/>
      <c r="AD1008" s="379"/>
      <c r="AE1008" s="379">
        <v>-9860880.4212499987</v>
      </c>
      <c r="AF1008" s="570">
        <v>4</v>
      </c>
      <c r="AG1008" s="570"/>
      <c r="AH1008" s="471"/>
      <c r="AI1008" s="471">
        <v>-9860880.4212499987</v>
      </c>
      <c r="AJ1008" s="471"/>
      <c r="AK1008" s="472"/>
      <c r="AL1008" s="471">
        <v>-9860880.4212499987</v>
      </c>
      <c r="AM1008" s="473"/>
      <c r="AN1008" s="471"/>
      <c r="AO1008" s="474">
        <v>0</v>
      </c>
      <c r="AP1008" s="475"/>
      <c r="AQ1008" s="476">
        <v>-8852463.3499999996</v>
      </c>
      <c r="AR1008" s="471"/>
      <c r="AS1008" s="471">
        <v>-8852463.3499999996</v>
      </c>
      <c r="AT1008" s="471"/>
      <c r="AU1008" s="472"/>
      <c r="AV1008" s="471">
        <v>-8852463.3499999996</v>
      </c>
      <c r="AW1008" s="473"/>
      <c r="AX1008" s="471"/>
      <c r="AY1008" s="473">
        <v>0</v>
      </c>
      <c r="AZ1008" s="478"/>
      <c r="BA1008" s="568"/>
      <c r="BC1008" s="468" t="s">
        <v>2937</v>
      </c>
      <c r="BD1008" s="468" t="s">
        <v>1539</v>
      </c>
      <c r="BE1008" s="468" t="s">
        <v>2937</v>
      </c>
      <c r="BF1008" s="468" t="s">
        <v>2937</v>
      </c>
      <c r="BG1008" s="468" t="s">
        <v>2938</v>
      </c>
      <c r="BH1008" s="468" t="s">
        <v>2938</v>
      </c>
      <c r="BI1008" s="468" t="s">
        <v>2937</v>
      </c>
      <c r="BK1008" s="468" t="b">
        <v>1</v>
      </c>
      <c r="BL1008" s="468" t="b">
        <v>1</v>
      </c>
      <c r="BM1008" s="468" t="b">
        <v>1</v>
      </c>
      <c r="BN1008" s="468" t="b">
        <v>1</v>
      </c>
      <c r="BO1008" s="468" t="b">
        <v>1</v>
      </c>
      <c r="BP1008" s="468" t="b">
        <v>1</v>
      </c>
      <c r="BQ1008" s="468" t="b">
        <v>1</v>
      </c>
      <c r="BS1008" s="466"/>
    </row>
    <row r="1009" spans="1:71" s="480" customFormat="1" ht="12" customHeight="1" x14ac:dyDescent="0.2">
      <c r="A1009" s="496">
        <v>23001092</v>
      </c>
      <c r="B1009" s="497" t="s">
        <v>3895</v>
      </c>
      <c r="C1009" s="466" t="s">
        <v>174</v>
      </c>
      <c r="D1009" s="467" t="s">
        <v>1540</v>
      </c>
      <c r="E1009" s="705"/>
      <c r="F1009" s="466"/>
      <c r="G1009" s="467"/>
      <c r="H1009" s="468" t="s">
        <v>2937</v>
      </c>
      <c r="I1009" s="468" t="s">
        <v>2937</v>
      </c>
      <c r="J1009" s="468" t="s">
        <v>1540</v>
      </c>
      <c r="K1009" s="468" t="s">
        <v>2937</v>
      </c>
      <c r="L1009" s="468" t="s">
        <v>2938</v>
      </c>
      <c r="M1009" s="468" t="s">
        <v>2938</v>
      </c>
      <c r="N1009" s="468" t="s">
        <v>2937</v>
      </c>
      <c r="O1009" s="469"/>
      <c r="P1009" s="379">
        <v>-9172901.0099999998</v>
      </c>
      <c r="Q1009" s="379">
        <v>-9176704.4000000004</v>
      </c>
      <c r="R1009" s="379">
        <v>-9179494.0800000001</v>
      </c>
      <c r="S1009" s="379">
        <v>-9182284.5500000007</v>
      </c>
      <c r="T1009" s="379">
        <v>-9185075.9100000001</v>
      </c>
      <c r="U1009" s="379">
        <v>-9187868.1400000006</v>
      </c>
      <c r="V1009" s="379">
        <v>-9190661.1899999995</v>
      </c>
      <c r="W1009" s="379">
        <v>-9193455.2300000004</v>
      </c>
      <c r="X1009" s="379">
        <v>-9196250.0999999996</v>
      </c>
      <c r="Y1009" s="379">
        <v>-9199045.8100000005</v>
      </c>
      <c r="Z1009" s="379">
        <v>-9201842.2899999991</v>
      </c>
      <c r="AA1009" s="379">
        <v>-9204639.7100000009</v>
      </c>
      <c r="AB1009" s="379">
        <v>-9941119.6899999995</v>
      </c>
      <c r="AC1009" s="379"/>
      <c r="AD1009" s="379"/>
      <c r="AE1009" s="379">
        <v>-9221194.3133333325</v>
      </c>
      <c r="AF1009" s="570"/>
      <c r="AG1009" s="570">
        <v>1</v>
      </c>
      <c r="AH1009" s="471"/>
      <c r="AI1009" s="471"/>
      <c r="AJ1009" s="471">
        <v>-9221194.3133333325</v>
      </c>
      <c r="AK1009" s="472"/>
      <c r="AL1009" s="471">
        <v>-9221194.3133333325</v>
      </c>
      <c r="AM1009" s="473"/>
      <c r="AN1009" s="471"/>
      <c r="AO1009" s="474">
        <v>0</v>
      </c>
      <c r="AP1009" s="475"/>
      <c r="AQ1009" s="476">
        <v>-9941119.6899999995</v>
      </c>
      <c r="AR1009" s="471"/>
      <c r="AS1009" s="471"/>
      <c r="AT1009" s="471">
        <v>-9941119.6899999995</v>
      </c>
      <c r="AU1009" s="472"/>
      <c r="AV1009" s="471">
        <v>-9941119.6899999995</v>
      </c>
      <c r="AW1009" s="473"/>
      <c r="AX1009" s="471"/>
      <c r="AY1009" s="473">
        <v>0</v>
      </c>
      <c r="AZ1009" s="478"/>
      <c r="BA1009" s="568"/>
      <c r="BC1009" s="468" t="s">
        <v>2937</v>
      </c>
      <c r="BD1009" s="468" t="s">
        <v>2937</v>
      </c>
      <c r="BE1009" s="468" t="s">
        <v>1540</v>
      </c>
      <c r="BF1009" s="468" t="s">
        <v>2937</v>
      </c>
      <c r="BG1009" s="468" t="s">
        <v>2938</v>
      </c>
      <c r="BH1009" s="468" t="s">
        <v>2938</v>
      </c>
      <c r="BI1009" s="468" t="s">
        <v>2937</v>
      </c>
      <c r="BK1009" s="468" t="b">
        <v>1</v>
      </c>
      <c r="BL1009" s="468" t="b">
        <v>1</v>
      </c>
      <c r="BM1009" s="468" t="b">
        <v>1</v>
      </c>
      <c r="BN1009" s="468" t="b">
        <v>1</v>
      </c>
      <c r="BO1009" s="468" t="b">
        <v>1</v>
      </c>
      <c r="BP1009" s="468" t="b">
        <v>1</v>
      </c>
      <c r="BQ1009" s="468" t="b">
        <v>1</v>
      </c>
      <c r="BS1009" s="466"/>
    </row>
    <row r="1010" spans="1:71" s="480" customFormat="1" ht="12" customHeight="1" x14ac:dyDescent="0.2">
      <c r="A1010" s="514">
        <v>23001122</v>
      </c>
      <c r="B1010" s="515" t="s">
        <v>3896</v>
      </c>
      <c r="C1010" s="483" t="s">
        <v>997</v>
      </c>
      <c r="D1010" s="484" t="s">
        <v>1540</v>
      </c>
      <c r="E1010" s="730"/>
      <c r="F1010" s="511">
        <v>42995</v>
      </c>
      <c r="G1010" s="484"/>
      <c r="H1010" s="486" t="s">
        <v>2937</v>
      </c>
      <c r="I1010" s="486" t="s">
        <v>2937</v>
      </c>
      <c r="J1010" s="486" t="s">
        <v>1540</v>
      </c>
      <c r="K1010" s="486" t="s">
        <v>2937</v>
      </c>
      <c r="L1010" s="486" t="s">
        <v>2938</v>
      </c>
      <c r="M1010" s="486" t="s">
        <v>2938</v>
      </c>
      <c r="N1010" s="486" t="s">
        <v>2937</v>
      </c>
      <c r="O1010" s="487"/>
      <c r="P1010" s="381">
        <v>-2681712.79</v>
      </c>
      <c r="Q1010" s="381">
        <v>-2690743.35</v>
      </c>
      <c r="R1010" s="381">
        <v>-2699804.32</v>
      </c>
      <c r="S1010" s="381">
        <v>-3063208.16</v>
      </c>
      <c r="T1010" s="381">
        <v>-3073520.16</v>
      </c>
      <c r="U1010" s="381">
        <v>-3083866.88</v>
      </c>
      <c r="V1010" s="381">
        <v>-3232128.58</v>
      </c>
      <c r="W1010" s="381">
        <v>-3243008.12</v>
      </c>
      <c r="X1010" s="381">
        <v>-3253924.28</v>
      </c>
      <c r="Y1010" s="381">
        <v>-3318671.79</v>
      </c>
      <c r="Z1010" s="381">
        <v>-3329842.23</v>
      </c>
      <c r="AA1010" s="381">
        <v>-3341050.26</v>
      </c>
      <c r="AB1010" s="381">
        <v>-1785083.86</v>
      </c>
      <c r="AC1010" s="381"/>
      <c r="AD1010" s="381"/>
      <c r="AE1010" s="381">
        <v>-3046930.5379166673</v>
      </c>
      <c r="AF1010" s="571"/>
      <c r="AG1010" s="571">
        <v>1</v>
      </c>
      <c r="AH1010" s="490"/>
      <c r="AI1010" s="490"/>
      <c r="AJ1010" s="490">
        <v>-3046930.5379166673</v>
      </c>
      <c r="AK1010" s="491"/>
      <c r="AL1010" s="490">
        <v>-3046930.5379166673</v>
      </c>
      <c r="AM1010" s="492"/>
      <c r="AN1010" s="490"/>
      <c r="AO1010" s="493">
        <v>0</v>
      </c>
      <c r="AP1010" s="490"/>
      <c r="AQ1010" s="494">
        <v>-1785083.86</v>
      </c>
      <c r="AR1010" s="490"/>
      <c r="AS1010" s="490"/>
      <c r="AT1010" s="490">
        <v>-1785083.86</v>
      </c>
      <c r="AU1010" s="491"/>
      <c r="AV1010" s="490">
        <v>-1785083.86</v>
      </c>
      <c r="AW1010" s="492"/>
      <c r="AX1010" s="490"/>
      <c r="AY1010" s="492">
        <v>0</v>
      </c>
      <c r="AZ1010" s="731"/>
      <c r="BA1010" s="568"/>
      <c r="BC1010" s="486" t="s">
        <v>2937</v>
      </c>
      <c r="BD1010" s="486" t="s">
        <v>2937</v>
      </c>
      <c r="BE1010" s="486" t="s">
        <v>1540</v>
      </c>
      <c r="BF1010" s="468" t="s">
        <v>2937</v>
      </c>
      <c r="BG1010" s="468" t="s">
        <v>2938</v>
      </c>
      <c r="BH1010" s="468" t="s">
        <v>2938</v>
      </c>
      <c r="BI1010" s="468" t="s">
        <v>2937</v>
      </c>
      <c r="BK1010" s="468" t="b">
        <v>1</v>
      </c>
      <c r="BL1010" s="468" t="b">
        <v>1</v>
      </c>
      <c r="BM1010" s="468" t="b">
        <v>1</v>
      </c>
      <c r="BN1010" s="468" t="b">
        <v>1</v>
      </c>
      <c r="BO1010" s="468" t="b">
        <v>1</v>
      </c>
      <c r="BP1010" s="468" t="b">
        <v>1</v>
      </c>
      <c r="BQ1010" s="468" t="b">
        <v>1</v>
      </c>
      <c r="BS1010" s="466"/>
    </row>
    <row r="1011" spans="1:71" s="480" customFormat="1" ht="12" customHeight="1" x14ac:dyDescent="0.2">
      <c r="A1011" s="496">
        <v>23001131</v>
      </c>
      <c r="B1011" s="497" t="s">
        <v>3897</v>
      </c>
      <c r="C1011" s="466" t="s">
        <v>587</v>
      </c>
      <c r="D1011" s="467" t="s">
        <v>1539</v>
      </c>
      <c r="E1011" s="705"/>
      <c r="F1011" s="466"/>
      <c r="G1011" s="467"/>
      <c r="H1011" s="468" t="s">
        <v>2937</v>
      </c>
      <c r="I1011" s="468" t="s">
        <v>1539</v>
      </c>
      <c r="J1011" s="468" t="s">
        <v>2937</v>
      </c>
      <c r="K1011" s="468" t="s">
        <v>2937</v>
      </c>
      <c r="L1011" s="468" t="s">
        <v>2938</v>
      </c>
      <c r="M1011" s="468" t="s">
        <v>2938</v>
      </c>
      <c r="N1011" s="468" t="s">
        <v>2937</v>
      </c>
      <c r="O1011" s="469"/>
      <c r="P1011" s="379">
        <v>-19356199.379999999</v>
      </c>
      <c r="Q1011" s="379">
        <v>-19420441.379999999</v>
      </c>
      <c r="R1011" s="379">
        <v>-19483557.809999999</v>
      </c>
      <c r="S1011" s="379">
        <v>-19546879.370000001</v>
      </c>
      <c r="T1011" s="379">
        <v>-19610406.719999999</v>
      </c>
      <c r="U1011" s="379">
        <v>-19674140.539999999</v>
      </c>
      <c r="V1011" s="379">
        <v>-19738081.489999998</v>
      </c>
      <c r="W1011" s="379">
        <v>-19802230.25</v>
      </c>
      <c r="X1011" s="379">
        <v>-19866587.489999998</v>
      </c>
      <c r="Y1011" s="379">
        <v>-19931153.899999999</v>
      </c>
      <c r="Z1011" s="379">
        <v>-19995930.149999999</v>
      </c>
      <c r="AA1011" s="379">
        <v>-20060916.920000002</v>
      </c>
      <c r="AB1011" s="379">
        <v>-20126114.899999999</v>
      </c>
      <c r="AC1011" s="379"/>
      <c r="AD1011" s="379"/>
      <c r="AE1011" s="379">
        <v>-19739290.263333336</v>
      </c>
      <c r="AF1011" s="570">
        <v>4</v>
      </c>
      <c r="AG1011" s="570"/>
      <c r="AH1011" s="471"/>
      <c r="AI1011" s="471">
        <v>-19739290.263333336</v>
      </c>
      <c r="AJ1011" s="471"/>
      <c r="AK1011" s="472"/>
      <c r="AL1011" s="471">
        <v>-19739290.263333336</v>
      </c>
      <c r="AM1011" s="473"/>
      <c r="AN1011" s="471"/>
      <c r="AO1011" s="474">
        <v>0</v>
      </c>
      <c r="AP1011" s="475"/>
      <c r="AQ1011" s="476">
        <v>-20126114.899999999</v>
      </c>
      <c r="AR1011" s="471"/>
      <c r="AS1011" s="471">
        <v>-20126114.899999999</v>
      </c>
      <c r="AT1011" s="471"/>
      <c r="AU1011" s="472"/>
      <c r="AV1011" s="471">
        <v>-20126114.899999999</v>
      </c>
      <c r="AW1011" s="473"/>
      <c r="AX1011" s="471"/>
      <c r="AY1011" s="473">
        <v>0</v>
      </c>
      <c r="AZ1011" s="478"/>
      <c r="BA1011" s="568"/>
      <c r="BC1011" s="468" t="s">
        <v>2937</v>
      </c>
      <c r="BD1011" s="468" t="s">
        <v>1539</v>
      </c>
      <c r="BE1011" s="468" t="s">
        <v>2937</v>
      </c>
      <c r="BF1011" s="468" t="s">
        <v>2937</v>
      </c>
      <c r="BG1011" s="468" t="s">
        <v>2938</v>
      </c>
      <c r="BH1011" s="468" t="s">
        <v>2938</v>
      </c>
      <c r="BI1011" s="468" t="s">
        <v>2937</v>
      </c>
      <c r="BK1011" s="468" t="b">
        <v>1</v>
      </c>
      <c r="BL1011" s="468" t="b">
        <v>1</v>
      </c>
      <c r="BM1011" s="468" t="b">
        <v>1</v>
      </c>
      <c r="BN1011" s="468" t="b">
        <v>1</v>
      </c>
      <c r="BO1011" s="468" t="b">
        <v>1</v>
      </c>
      <c r="BP1011" s="468" t="b">
        <v>1</v>
      </c>
      <c r="BQ1011" s="468" t="b">
        <v>1</v>
      </c>
      <c r="BS1011" s="466"/>
    </row>
    <row r="1012" spans="1:71" s="480" customFormat="1" ht="12" customHeight="1" x14ac:dyDescent="0.2">
      <c r="A1012" s="496">
        <v>23001141</v>
      </c>
      <c r="B1012" s="497" t="s">
        <v>3898</v>
      </c>
      <c r="C1012" s="466" t="s">
        <v>595</v>
      </c>
      <c r="D1012" s="467" t="s">
        <v>1539</v>
      </c>
      <c r="E1012" s="705"/>
      <c r="F1012" s="466"/>
      <c r="G1012" s="467"/>
      <c r="H1012" s="468" t="s">
        <v>2937</v>
      </c>
      <c r="I1012" s="468" t="s">
        <v>1539</v>
      </c>
      <c r="J1012" s="468" t="s">
        <v>2937</v>
      </c>
      <c r="K1012" s="468" t="s">
        <v>2937</v>
      </c>
      <c r="L1012" s="468" t="s">
        <v>2938</v>
      </c>
      <c r="M1012" s="468" t="s">
        <v>2938</v>
      </c>
      <c r="N1012" s="468" t="s">
        <v>2937</v>
      </c>
      <c r="O1012" s="469"/>
      <c r="P1012" s="379">
        <v>-577431.92000000004</v>
      </c>
      <c r="Q1012" s="379">
        <v>-578379.39</v>
      </c>
      <c r="R1012" s="379">
        <v>-579328.41</v>
      </c>
      <c r="S1012" s="379">
        <v>-580278.99</v>
      </c>
      <c r="T1012" s="379">
        <v>-581231.13</v>
      </c>
      <c r="U1012" s="379">
        <v>-582184.82999999996</v>
      </c>
      <c r="V1012" s="379">
        <v>-583140.1</v>
      </c>
      <c r="W1012" s="379">
        <v>-584096.93999999994</v>
      </c>
      <c r="X1012" s="379">
        <v>-585055.35</v>
      </c>
      <c r="Y1012" s="379">
        <v>-586015.32999999996</v>
      </c>
      <c r="Z1012" s="379">
        <v>-586976.88</v>
      </c>
      <c r="AA1012" s="379">
        <v>-587940.01</v>
      </c>
      <c r="AB1012" s="379">
        <v>-588904.72</v>
      </c>
      <c r="AC1012" s="379"/>
      <c r="AD1012" s="379"/>
      <c r="AE1012" s="379">
        <v>-583149.64</v>
      </c>
      <c r="AF1012" s="570">
        <v>4</v>
      </c>
      <c r="AG1012" s="570"/>
      <c r="AH1012" s="471"/>
      <c r="AI1012" s="471">
        <v>-583149.64</v>
      </c>
      <c r="AJ1012" s="471"/>
      <c r="AK1012" s="472"/>
      <c r="AL1012" s="471">
        <v>-583149.64</v>
      </c>
      <c r="AM1012" s="473"/>
      <c r="AN1012" s="471"/>
      <c r="AO1012" s="474">
        <v>0</v>
      </c>
      <c r="AP1012" s="475"/>
      <c r="AQ1012" s="476">
        <v>-588904.72</v>
      </c>
      <c r="AR1012" s="471"/>
      <c r="AS1012" s="471">
        <v>-588904.72</v>
      </c>
      <c r="AT1012" s="471"/>
      <c r="AU1012" s="472"/>
      <c r="AV1012" s="471">
        <v>-588904.72</v>
      </c>
      <c r="AW1012" s="473"/>
      <c r="AX1012" s="471"/>
      <c r="AY1012" s="473">
        <v>0</v>
      </c>
      <c r="AZ1012" s="478"/>
      <c r="BA1012" s="568"/>
      <c r="BC1012" s="468" t="s">
        <v>2937</v>
      </c>
      <c r="BD1012" s="468" t="s">
        <v>1539</v>
      </c>
      <c r="BE1012" s="468" t="s">
        <v>2937</v>
      </c>
      <c r="BF1012" s="468" t="s">
        <v>2937</v>
      </c>
      <c r="BG1012" s="468" t="s">
        <v>2938</v>
      </c>
      <c r="BH1012" s="468" t="s">
        <v>2938</v>
      </c>
      <c r="BI1012" s="468" t="s">
        <v>2937</v>
      </c>
      <c r="BK1012" s="468" t="b">
        <v>1</v>
      </c>
      <c r="BL1012" s="468" t="b">
        <v>1</v>
      </c>
      <c r="BM1012" s="468" t="b">
        <v>1</v>
      </c>
      <c r="BN1012" s="468" t="b">
        <v>1</v>
      </c>
      <c r="BO1012" s="468" t="b">
        <v>1</v>
      </c>
      <c r="BP1012" s="468" t="b">
        <v>1</v>
      </c>
      <c r="BQ1012" s="468" t="b">
        <v>1</v>
      </c>
      <c r="BS1012" s="466"/>
    </row>
    <row r="1013" spans="1:71" s="480" customFormat="1" ht="12" customHeight="1" x14ac:dyDescent="0.2">
      <c r="A1013" s="496">
        <v>23001151</v>
      </c>
      <c r="B1013" s="497" t="s">
        <v>3899</v>
      </c>
      <c r="C1013" s="466" t="s">
        <v>599</v>
      </c>
      <c r="D1013" s="467" t="s">
        <v>1539</v>
      </c>
      <c r="E1013" s="705"/>
      <c r="F1013" s="466"/>
      <c r="G1013" s="467"/>
      <c r="H1013" s="468" t="s">
        <v>2937</v>
      </c>
      <c r="I1013" s="468" t="s">
        <v>1539</v>
      </c>
      <c r="J1013" s="468" t="s">
        <v>2937</v>
      </c>
      <c r="K1013" s="468" t="s">
        <v>2937</v>
      </c>
      <c r="L1013" s="468" t="s">
        <v>2938</v>
      </c>
      <c r="M1013" s="468" t="s">
        <v>2938</v>
      </c>
      <c r="N1013" s="468" t="s">
        <v>2937</v>
      </c>
      <c r="O1013" s="469"/>
      <c r="P1013" s="379">
        <v>-121758.84</v>
      </c>
      <c r="Q1013" s="379">
        <v>-121953.35</v>
      </c>
      <c r="R1013" s="379">
        <v>-122148.17</v>
      </c>
      <c r="S1013" s="379">
        <v>-122343.3</v>
      </c>
      <c r="T1013" s="379">
        <v>-122538.74</v>
      </c>
      <c r="U1013" s="379">
        <v>-122734.5</v>
      </c>
      <c r="V1013" s="379">
        <v>-122930.57</v>
      </c>
      <c r="W1013" s="379">
        <v>-123126.95</v>
      </c>
      <c r="X1013" s="379">
        <v>-123323.65</v>
      </c>
      <c r="Y1013" s="379">
        <v>-123520.66</v>
      </c>
      <c r="Z1013" s="379">
        <v>-123717.98</v>
      </c>
      <c r="AA1013" s="379">
        <v>-123915.62</v>
      </c>
      <c r="AB1013" s="379">
        <v>-124113.58</v>
      </c>
      <c r="AC1013" s="379"/>
      <c r="AD1013" s="379"/>
      <c r="AE1013" s="379">
        <v>-122932.47500000002</v>
      </c>
      <c r="AF1013" s="570">
        <v>4</v>
      </c>
      <c r="AG1013" s="570"/>
      <c r="AH1013" s="471"/>
      <c r="AI1013" s="471">
        <v>-122932.47500000002</v>
      </c>
      <c r="AJ1013" s="471"/>
      <c r="AK1013" s="472"/>
      <c r="AL1013" s="471">
        <v>-122932.47500000002</v>
      </c>
      <c r="AM1013" s="473"/>
      <c r="AN1013" s="471"/>
      <c r="AO1013" s="474">
        <v>0</v>
      </c>
      <c r="AP1013" s="475"/>
      <c r="AQ1013" s="476">
        <v>-124113.58</v>
      </c>
      <c r="AR1013" s="471"/>
      <c r="AS1013" s="471">
        <v>-124113.58</v>
      </c>
      <c r="AT1013" s="471"/>
      <c r="AU1013" s="472"/>
      <c r="AV1013" s="471">
        <v>-124113.58</v>
      </c>
      <c r="AW1013" s="473"/>
      <c r="AX1013" s="471"/>
      <c r="AY1013" s="473">
        <v>0</v>
      </c>
      <c r="AZ1013" s="478"/>
      <c r="BA1013" s="568"/>
      <c r="BC1013" s="468" t="s">
        <v>2937</v>
      </c>
      <c r="BD1013" s="468" t="s">
        <v>1539</v>
      </c>
      <c r="BE1013" s="468" t="s">
        <v>2937</v>
      </c>
      <c r="BF1013" s="468" t="s">
        <v>2937</v>
      </c>
      <c r="BG1013" s="468" t="s">
        <v>2938</v>
      </c>
      <c r="BH1013" s="468" t="s">
        <v>2938</v>
      </c>
      <c r="BI1013" s="468" t="s">
        <v>2937</v>
      </c>
      <c r="BK1013" s="468" t="b">
        <v>1</v>
      </c>
      <c r="BL1013" s="468" t="b">
        <v>1</v>
      </c>
      <c r="BM1013" s="468" t="b">
        <v>1</v>
      </c>
      <c r="BN1013" s="468" t="b">
        <v>1</v>
      </c>
      <c r="BO1013" s="468" t="b">
        <v>1</v>
      </c>
      <c r="BP1013" s="468" t="b">
        <v>1</v>
      </c>
      <c r="BQ1013" s="468" t="b">
        <v>1</v>
      </c>
      <c r="BS1013" s="466"/>
    </row>
    <row r="1014" spans="1:71" s="480" customFormat="1" ht="12" customHeight="1" x14ac:dyDescent="0.2">
      <c r="A1014" s="496">
        <v>23001231</v>
      </c>
      <c r="B1014" s="497" t="s">
        <v>3900</v>
      </c>
      <c r="C1014" s="466" t="s">
        <v>597</v>
      </c>
      <c r="D1014" s="467" t="s">
        <v>1539</v>
      </c>
      <c r="E1014" s="705"/>
      <c r="F1014" s="466"/>
      <c r="G1014" s="467"/>
      <c r="H1014" s="468" t="s">
        <v>2937</v>
      </c>
      <c r="I1014" s="468" t="s">
        <v>1539</v>
      </c>
      <c r="J1014" s="468" t="s">
        <v>2937</v>
      </c>
      <c r="K1014" s="468" t="s">
        <v>2937</v>
      </c>
      <c r="L1014" s="468" t="s">
        <v>2938</v>
      </c>
      <c r="M1014" s="468" t="s">
        <v>2938</v>
      </c>
      <c r="N1014" s="468" t="s">
        <v>2937</v>
      </c>
      <c r="O1014" s="469"/>
      <c r="P1014" s="379">
        <v>-1247650.98</v>
      </c>
      <c r="Q1014" s="379">
        <v>-1251643.46</v>
      </c>
      <c r="R1014" s="379">
        <v>-1255648.72</v>
      </c>
      <c r="S1014" s="379">
        <v>-1259666.8</v>
      </c>
      <c r="T1014" s="379">
        <v>-1263697.73</v>
      </c>
      <c r="U1014" s="379">
        <v>-1267741.56</v>
      </c>
      <c r="V1014" s="379">
        <v>-1271798.33</v>
      </c>
      <c r="W1014" s="379">
        <v>-1275868.08</v>
      </c>
      <c r="X1014" s="379">
        <v>-1279950.8600000001</v>
      </c>
      <c r="Y1014" s="379">
        <v>-1284046.7</v>
      </c>
      <c r="Z1014" s="379">
        <v>-1288155.6499999999</v>
      </c>
      <c r="AA1014" s="379">
        <v>-1292277.75</v>
      </c>
      <c r="AB1014" s="379">
        <v>-1296413.04</v>
      </c>
      <c r="AC1014" s="379"/>
      <c r="AD1014" s="379"/>
      <c r="AE1014" s="379">
        <v>-1271877.3041666665</v>
      </c>
      <c r="AF1014" s="570">
        <v>4</v>
      </c>
      <c r="AG1014" s="570"/>
      <c r="AH1014" s="471"/>
      <c r="AI1014" s="471">
        <v>-1271877.3041666665</v>
      </c>
      <c r="AJ1014" s="471"/>
      <c r="AK1014" s="472"/>
      <c r="AL1014" s="471">
        <v>-1271877.3041666665</v>
      </c>
      <c r="AM1014" s="473"/>
      <c r="AN1014" s="471"/>
      <c r="AO1014" s="474">
        <v>0</v>
      </c>
      <c r="AP1014" s="475"/>
      <c r="AQ1014" s="476">
        <v>-1296413.04</v>
      </c>
      <c r="AR1014" s="471"/>
      <c r="AS1014" s="471">
        <v>-1296413.04</v>
      </c>
      <c r="AT1014" s="471"/>
      <c r="AU1014" s="472"/>
      <c r="AV1014" s="471">
        <v>-1296413.04</v>
      </c>
      <c r="AW1014" s="473"/>
      <c r="AX1014" s="471"/>
      <c r="AY1014" s="473">
        <v>0</v>
      </c>
      <c r="AZ1014" s="478"/>
      <c r="BA1014" s="568"/>
      <c r="BC1014" s="468" t="s">
        <v>2937</v>
      </c>
      <c r="BD1014" s="468" t="s">
        <v>1539</v>
      </c>
      <c r="BE1014" s="468" t="s">
        <v>2937</v>
      </c>
      <c r="BF1014" s="468" t="s">
        <v>2937</v>
      </c>
      <c r="BG1014" s="468" t="s">
        <v>2938</v>
      </c>
      <c r="BH1014" s="468" t="s">
        <v>2938</v>
      </c>
      <c r="BI1014" s="468" t="s">
        <v>2937</v>
      </c>
      <c r="BK1014" s="468" t="b">
        <v>1</v>
      </c>
      <c r="BL1014" s="468" t="b">
        <v>1</v>
      </c>
      <c r="BM1014" s="468" t="b">
        <v>1</v>
      </c>
      <c r="BN1014" s="468" t="b">
        <v>1</v>
      </c>
      <c r="BO1014" s="468" t="b">
        <v>1</v>
      </c>
      <c r="BP1014" s="468" t="b">
        <v>1</v>
      </c>
      <c r="BQ1014" s="468" t="b">
        <v>1</v>
      </c>
      <c r="BS1014" s="466"/>
    </row>
    <row r="1015" spans="1:71" s="480" customFormat="1" ht="12" customHeight="1" x14ac:dyDescent="0.2">
      <c r="A1015" s="496">
        <v>23002011</v>
      </c>
      <c r="B1015" s="497" t="s">
        <v>3901</v>
      </c>
      <c r="C1015" s="466" t="s">
        <v>177</v>
      </c>
      <c r="D1015" s="467" t="s">
        <v>1539</v>
      </c>
      <c r="E1015" s="705"/>
      <c r="F1015" s="466"/>
      <c r="G1015" s="467"/>
      <c r="H1015" s="468" t="s">
        <v>2937</v>
      </c>
      <c r="I1015" s="468" t="s">
        <v>1539</v>
      </c>
      <c r="J1015" s="468" t="s">
        <v>2937</v>
      </c>
      <c r="K1015" s="468" t="s">
        <v>2937</v>
      </c>
      <c r="L1015" s="468" t="s">
        <v>2938</v>
      </c>
      <c r="M1015" s="468" t="s">
        <v>2938</v>
      </c>
      <c r="N1015" s="468" t="s">
        <v>2937</v>
      </c>
      <c r="O1015" s="469"/>
      <c r="P1015" s="379">
        <v>-1011314.31</v>
      </c>
      <c r="Q1015" s="379">
        <v>-1016452.54</v>
      </c>
      <c r="R1015" s="379">
        <v>-1021616.89</v>
      </c>
      <c r="S1015" s="379">
        <v>-1026807.47</v>
      </c>
      <c r="T1015" s="379">
        <v>-1032024.42</v>
      </c>
      <c r="U1015" s="379">
        <v>-1037267.87</v>
      </c>
      <c r="V1015" s="379">
        <v>-1042537.96</v>
      </c>
      <c r="W1015" s="379">
        <v>-1047834.84</v>
      </c>
      <c r="X1015" s="379">
        <v>-1053158.6499999999</v>
      </c>
      <c r="Y1015" s="379">
        <v>-1058509.49</v>
      </c>
      <c r="Z1015" s="379">
        <v>-1063887.52</v>
      </c>
      <c r="AA1015" s="379">
        <v>-1069292.8799999999</v>
      </c>
      <c r="AB1015" s="379">
        <v>-1074725.69</v>
      </c>
      <c r="AC1015" s="379"/>
      <c r="AD1015" s="379"/>
      <c r="AE1015" s="379">
        <v>-1042700.8775000001</v>
      </c>
      <c r="AF1015" s="570">
        <v>4</v>
      </c>
      <c r="AG1015" s="570"/>
      <c r="AH1015" s="471"/>
      <c r="AI1015" s="471">
        <v>-1042700.8775000001</v>
      </c>
      <c r="AJ1015" s="471"/>
      <c r="AK1015" s="472"/>
      <c r="AL1015" s="471">
        <v>-1042700.8775000001</v>
      </c>
      <c r="AM1015" s="473"/>
      <c r="AN1015" s="471"/>
      <c r="AO1015" s="474">
        <v>0</v>
      </c>
      <c r="AP1015" s="475"/>
      <c r="AQ1015" s="476">
        <v>-1074725.69</v>
      </c>
      <c r="AR1015" s="471"/>
      <c r="AS1015" s="471">
        <v>-1074725.69</v>
      </c>
      <c r="AT1015" s="471"/>
      <c r="AU1015" s="472"/>
      <c r="AV1015" s="471">
        <v>-1074725.69</v>
      </c>
      <c r="AW1015" s="473"/>
      <c r="AX1015" s="471"/>
      <c r="AY1015" s="473">
        <v>0</v>
      </c>
      <c r="AZ1015" s="478"/>
      <c r="BA1015" s="568"/>
      <c r="BC1015" s="468" t="s">
        <v>2937</v>
      </c>
      <c r="BD1015" s="468" t="s">
        <v>1539</v>
      </c>
      <c r="BE1015" s="468" t="s">
        <v>2937</v>
      </c>
      <c r="BF1015" s="468" t="s">
        <v>2937</v>
      </c>
      <c r="BG1015" s="468" t="s">
        <v>2938</v>
      </c>
      <c r="BH1015" s="468" t="s">
        <v>2938</v>
      </c>
      <c r="BI1015" s="468" t="s">
        <v>2937</v>
      </c>
      <c r="BK1015" s="468" t="b">
        <v>1</v>
      </c>
      <c r="BL1015" s="468" t="b">
        <v>1</v>
      </c>
      <c r="BM1015" s="468" t="b">
        <v>1</v>
      </c>
      <c r="BN1015" s="468" t="b">
        <v>1</v>
      </c>
      <c r="BO1015" s="468" t="b">
        <v>1</v>
      </c>
      <c r="BP1015" s="468" t="b">
        <v>1</v>
      </c>
      <c r="BQ1015" s="468" t="b">
        <v>1</v>
      </c>
      <c r="BS1015" s="466"/>
    </row>
    <row r="1016" spans="1:71" s="480" customFormat="1" ht="12" customHeight="1" x14ac:dyDescent="0.2">
      <c r="A1016" s="383">
        <v>23002041</v>
      </c>
      <c r="B1016" s="384" t="s">
        <v>3902</v>
      </c>
      <c r="C1016" s="466" t="s">
        <v>350</v>
      </c>
      <c r="D1016" s="467" t="s">
        <v>1539</v>
      </c>
      <c r="E1016" s="705"/>
      <c r="F1016" s="466"/>
      <c r="G1016" s="467"/>
      <c r="H1016" s="468" t="s">
        <v>2937</v>
      </c>
      <c r="I1016" s="468" t="s">
        <v>1539</v>
      </c>
      <c r="J1016" s="468" t="s">
        <v>2937</v>
      </c>
      <c r="K1016" s="468" t="s">
        <v>2937</v>
      </c>
      <c r="L1016" s="468" t="s">
        <v>2938</v>
      </c>
      <c r="M1016" s="468" t="s">
        <v>2938</v>
      </c>
      <c r="N1016" s="468" t="s">
        <v>2937</v>
      </c>
      <c r="O1016" s="469"/>
      <c r="P1016" s="379">
        <v>-23735669.940000001</v>
      </c>
      <c r="Q1016" s="379">
        <v>-23803567.550000001</v>
      </c>
      <c r="R1016" s="379">
        <v>-23870973.300000001</v>
      </c>
      <c r="S1016" s="379">
        <v>-23938569.920000002</v>
      </c>
      <c r="T1016" s="379">
        <v>-24006357.960000001</v>
      </c>
      <c r="U1016" s="379">
        <v>-24074337.949999999</v>
      </c>
      <c r="V1016" s="379">
        <v>-24142510.449999999</v>
      </c>
      <c r="W1016" s="379">
        <v>-24210876</v>
      </c>
      <c r="X1016" s="379">
        <v>-24279435.140000001</v>
      </c>
      <c r="Y1016" s="379">
        <v>-24348188.43</v>
      </c>
      <c r="Z1016" s="379">
        <v>-24417136.41</v>
      </c>
      <c r="AA1016" s="379">
        <v>-24486279.640000001</v>
      </c>
      <c r="AB1016" s="379">
        <v>-24555618.670000002</v>
      </c>
      <c r="AC1016" s="379"/>
      <c r="AD1016" s="379"/>
      <c r="AE1016" s="379">
        <v>-24143656.421250004</v>
      </c>
      <c r="AF1016" s="570">
        <v>4</v>
      </c>
      <c r="AG1016" s="570"/>
      <c r="AH1016" s="471"/>
      <c r="AI1016" s="471">
        <v>-24143656.421250004</v>
      </c>
      <c r="AJ1016" s="471"/>
      <c r="AK1016" s="472"/>
      <c r="AL1016" s="471">
        <v>-24143656.421250004</v>
      </c>
      <c r="AM1016" s="473"/>
      <c r="AN1016" s="471"/>
      <c r="AO1016" s="474">
        <v>0</v>
      </c>
      <c r="AP1016" s="475"/>
      <c r="AQ1016" s="476">
        <v>-24555618.670000002</v>
      </c>
      <c r="AR1016" s="471"/>
      <c r="AS1016" s="471">
        <v>-24555618.670000002</v>
      </c>
      <c r="AT1016" s="471"/>
      <c r="AU1016" s="472"/>
      <c r="AV1016" s="471">
        <v>-24555618.670000002</v>
      </c>
      <c r="AW1016" s="473"/>
      <c r="AX1016" s="471"/>
      <c r="AY1016" s="473">
        <v>0</v>
      </c>
      <c r="AZ1016" s="478"/>
      <c r="BA1016" s="568"/>
      <c r="BC1016" s="468" t="s">
        <v>2937</v>
      </c>
      <c r="BD1016" s="468" t="s">
        <v>1539</v>
      </c>
      <c r="BE1016" s="468" t="s">
        <v>2937</v>
      </c>
      <c r="BF1016" s="468" t="s">
        <v>2937</v>
      </c>
      <c r="BG1016" s="468" t="s">
        <v>2938</v>
      </c>
      <c r="BH1016" s="468" t="s">
        <v>2938</v>
      </c>
      <c r="BI1016" s="468" t="s">
        <v>2937</v>
      </c>
      <c r="BK1016" s="468" t="b">
        <v>1</v>
      </c>
      <c r="BL1016" s="468" t="b">
        <v>1</v>
      </c>
      <c r="BM1016" s="468" t="b">
        <v>1</v>
      </c>
      <c r="BN1016" s="468" t="b">
        <v>1</v>
      </c>
      <c r="BO1016" s="468" t="b">
        <v>1</v>
      </c>
      <c r="BP1016" s="468" t="b">
        <v>1</v>
      </c>
      <c r="BQ1016" s="468" t="b">
        <v>1</v>
      </c>
      <c r="BS1016" s="466"/>
    </row>
    <row r="1017" spans="1:71" s="480" customFormat="1" ht="12" customHeight="1" x14ac:dyDescent="0.2">
      <c r="A1017" s="496">
        <v>23002061</v>
      </c>
      <c r="B1017" s="497" t="s">
        <v>3903</v>
      </c>
      <c r="C1017" s="466" t="s">
        <v>365</v>
      </c>
      <c r="D1017" s="467" t="s">
        <v>1539</v>
      </c>
      <c r="E1017" s="705"/>
      <c r="F1017" s="466"/>
      <c r="G1017" s="467"/>
      <c r="H1017" s="468" t="s">
        <v>2937</v>
      </c>
      <c r="I1017" s="468" t="s">
        <v>1539</v>
      </c>
      <c r="J1017" s="468" t="s">
        <v>2937</v>
      </c>
      <c r="K1017" s="468" t="s">
        <v>2937</v>
      </c>
      <c r="L1017" s="468" t="s">
        <v>2938</v>
      </c>
      <c r="M1017" s="468" t="s">
        <v>2938</v>
      </c>
      <c r="N1017" s="468" t="s">
        <v>2937</v>
      </c>
      <c r="O1017" s="469"/>
      <c r="P1017" s="379">
        <v>45435.94</v>
      </c>
      <c r="Q1017" s="379">
        <v>45435.94</v>
      </c>
      <c r="R1017" s="379">
        <v>45435.94</v>
      </c>
      <c r="S1017" s="379">
        <v>45435.94</v>
      </c>
      <c r="T1017" s="379">
        <v>45435.94</v>
      </c>
      <c r="U1017" s="379">
        <v>45435.94</v>
      </c>
      <c r="V1017" s="379">
        <v>45435.94</v>
      </c>
      <c r="W1017" s="379">
        <v>45435.94</v>
      </c>
      <c r="X1017" s="379">
        <v>45435.94</v>
      </c>
      <c r="Y1017" s="379">
        <v>45435.94</v>
      </c>
      <c r="Z1017" s="379">
        <v>45435.94</v>
      </c>
      <c r="AA1017" s="379">
        <v>45435.94</v>
      </c>
      <c r="AB1017" s="379">
        <v>55509.52</v>
      </c>
      <c r="AC1017" s="379"/>
      <c r="AD1017" s="379"/>
      <c r="AE1017" s="379">
        <v>45855.672500000008</v>
      </c>
      <c r="AF1017" s="570">
        <v>4</v>
      </c>
      <c r="AG1017" s="572"/>
      <c r="AH1017" s="471"/>
      <c r="AI1017" s="471">
        <v>45855.672500000008</v>
      </c>
      <c r="AJ1017" s="471"/>
      <c r="AK1017" s="472"/>
      <c r="AL1017" s="471">
        <v>45855.672500000008</v>
      </c>
      <c r="AM1017" s="473"/>
      <c r="AN1017" s="471"/>
      <c r="AO1017" s="474">
        <v>0</v>
      </c>
      <c r="AP1017" s="475"/>
      <c r="AQ1017" s="476">
        <v>55509.52</v>
      </c>
      <c r="AR1017" s="471"/>
      <c r="AS1017" s="471">
        <v>55509.52</v>
      </c>
      <c r="AT1017" s="471"/>
      <c r="AU1017" s="472"/>
      <c r="AV1017" s="471">
        <v>55509.52</v>
      </c>
      <c r="AW1017" s="473"/>
      <c r="AX1017" s="471"/>
      <c r="AY1017" s="473">
        <v>0</v>
      </c>
      <c r="AZ1017" s="478"/>
      <c r="BA1017" s="568"/>
      <c r="BC1017" s="468" t="s">
        <v>2937</v>
      </c>
      <c r="BD1017" s="468" t="s">
        <v>1539</v>
      </c>
      <c r="BE1017" s="468" t="s">
        <v>2937</v>
      </c>
      <c r="BF1017" s="468" t="s">
        <v>2937</v>
      </c>
      <c r="BG1017" s="468" t="s">
        <v>2938</v>
      </c>
      <c r="BH1017" s="468" t="s">
        <v>2938</v>
      </c>
      <c r="BI1017" s="468" t="s">
        <v>2937</v>
      </c>
      <c r="BK1017" s="468" t="b">
        <v>1</v>
      </c>
      <c r="BL1017" s="468" t="b">
        <v>1</v>
      </c>
      <c r="BM1017" s="468" t="b">
        <v>1</v>
      </c>
      <c r="BN1017" s="468" t="b">
        <v>1</v>
      </c>
      <c r="BO1017" s="468" t="b">
        <v>1</v>
      </c>
      <c r="BP1017" s="468" t="b">
        <v>1</v>
      </c>
      <c r="BQ1017" s="468" t="b">
        <v>1</v>
      </c>
      <c r="BS1017" s="466"/>
    </row>
    <row r="1018" spans="1:71" s="480" customFormat="1" ht="12" customHeight="1" x14ac:dyDescent="0.2">
      <c r="A1018" s="496">
        <v>23002071</v>
      </c>
      <c r="B1018" s="497" t="s">
        <v>3904</v>
      </c>
      <c r="C1018" s="466" t="s">
        <v>366</v>
      </c>
      <c r="D1018" s="467" t="s">
        <v>1539</v>
      </c>
      <c r="E1018" s="705"/>
      <c r="F1018" s="466"/>
      <c r="G1018" s="467"/>
      <c r="H1018" s="468" t="s">
        <v>2937</v>
      </c>
      <c r="I1018" s="468" t="s">
        <v>1539</v>
      </c>
      <c r="J1018" s="468" t="s">
        <v>2937</v>
      </c>
      <c r="K1018" s="468" t="s">
        <v>2937</v>
      </c>
      <c r="L1018" s="468" t="s">
        <v>2938</v>
      </c>
      <c r="M1018" s="468" t="s">
        <v>2938</v>
      </c>
      <c r="N1018" s="468" t="s">
        <v>2937</v>
      </c>
      <c r="O1018" s="469"/>
      <c r="P1018" s="379">
        <v>284355.01</v>
      </c>
      <c r="Q1018" s="379">
        <v>284355.01</v>
      </c>
      <c r="R1018" s="379">
        <v>284355.01</v>
      </c>
      <c r="S1018" s="379">
        <v>284355.01</v>
      </c>
      <c r="T1018" s="379">
        <v>284355.01</v>
      </c>
      <c r="U1018" s="379">
        <v>284355.01</v>
      </c>
      <c r="V1018" s="379">
        <v>284355.01</v>
      </c>
      <c r="W1018" s="379">
        <v>284355.01</v>
      </c>
      <c r="X1018" s="379">
        <v>284355.01</v>
      </c>
      <c r="Y1018" s="379">
        <v>284355.01</v>
      </c>
      <c r="Z1018" s="379">
        <v>284355.01</v>
      </c>
      <c r="AA1018" s="379">
        <v>284355.01</v>
      </c>
      <c r="AB1018" s="379">
        <v>194084.5</v>
      </c>
      <c r="AC1018" s="379"/>
      <c r="AD1018" s="379"/>
      <c r="AE1018" s="379">
        <v>280593.73874999996</v>
      </c>
      <c r="AF1018" s="570">
        <v>4</v>
      </c>
      <c r="AG1018" s="572"/>
      <c r="AH1018" s="471"/>
      <c r="AI1018" s="471">
        <v>280593.73874999996</v>
      </c>
      <c r="AJ1018" s="471"/>
      <c r="AK1018" s="472"/>
      <c r="AL1018" s="471">
        <v>280593.73874999996</v>
      </c>
      <c r="AM1018" s="473"/>
      <c r="AN1018" s="471"/>
      <c r="AO1018" s="474">
        <v>0</v>
      </c>
      <c r="AP1018" s="475"/>
      <c r="AQ1018" s="476">
        <v>194084.5</v>
      </c>
      <c r="AR1018" s="471"/>
      <c r="AS1018" s="471">
        <v>194084.5</v>
      </c>
      <c r="AT1018" s="471"/>
      <c r="AU1018" s="472"/>
      <c r="AV1018" s="471">
        <v>194084.5</v>
      </c>
      <c r="AW1018" s="473"/>
      <c r="AX1018" s="471"/>
      <c r="AY1018" s="473">
        <v>0</v>
      </c>
      <c r="AZ1018" s="478"/>
      <c r="BA1018" s="568"/>
      <c r="BC1018" s="468" t="s">
        <v>2937</v>
      </c>
      <c r="BD1018" s="468" t="s">
        <v>1539</v>
      </c>
      <c r="BE1018" s="468" t="s">
        <v>2937</v>
      </c>
      <c r="BF1018" s="468" t="s">
        <v>2937</v>
      </c>
      <c r="BG1018" s="468" t="s">
        <v>2938</v>
      </c>
      <c r="BH1018" s="468" t="s">
        <v>2938</v>
      </c>
      <c r="BI1018" s="468" t="s">
        <v>2937</v>
      </c>
      <c r="BK1018" s="468" t="b">
        <v>1</v>
      </c>
      <c r="BL1018" s="468" t="b">
        <v>1</v>
      </c>
      <c r="BM1018" s="468" t="b">
        <v>1</v>
      </c>
      <c r="BN1018" s="468" t="b">
        <v>1</v>
      </c>
      <c r="BO1018" s="468" t="b">
        <v>1</v>
      </c>
      <c r="BP1018" s="468" t="b">
        <v>1</v>
      </c>
      <c r="BQ1018" s="468" t="b">
        <v>1</v>
      </c>
      <c r="BS1018" s="466"/>
    </row>
    <row r="1019" spans="1:71" s="480" customFormat="1" ht="12" customHeight="1" x14ac:dyDescent="0.2">
      <c r="A1019" s="496">
        <v>23002072</v>
      </c>
      <c r="B1019" s="497" t="s">
        <v>3905</v>
      </c>
      <c r="C1019" s="466" t="s">
        <v>598</v>
      </c>
      <c r="D1019" s="467" t="s">
        <v>1540</v>
      </c>
      <c r="E1019" s="705"/>
      <c r="F1019" s="466"/>
      <c r="G1019" s="467"/>
      <c r="H1019" s="468" t="s">
        <v>2937</v>
      </c>
      <c r="I1019" s="468" t="s">
        <v>2937</v>
      </c>
      <c r="J1019" s="468" t="s">
        <v>1540</v>
      </c>
      <c r="K1019" s="468" t="s">
        <v>2937</v>
      </c>
      <c r="L1019" s="468" t="s">
        <v>2938</v>
      </c>
      <c r="M1019" s="468" t="s">
        <v>2938</v>
      </c>
      <c r="N1019" s="468" t="s">
        <v>2937</v>
      </c>
      <c r="O1019" s="469"/>
      <c r="P1019" s="379">
        <v>31920.65</v>
      </c>
      <c r="Q1019" s="379">
        <v>31920.65</v>
      </c>
      <c r="R1019" s="379">
        <v>31920.65</v>
      </c>
      <c r="S1019" s="379">
        <v>31920.65</v>
      </c>
      <c r="T1019" s="379">
        <v>31920.65</v>
      </c>
      <c r="U1019" s="379">
        <v>31920.65</v>
      </c>
      <c r="V1019" s="379">
        <v>31920.65</v>
      </c>
      <c r="W1019" s="379">
        <v>31920.65</v>
      </c>
      <c r="X1019" s="379">
        <v>31920.65</v>
      </c>
      <c r="Y1019" s="379">
        <v>31920.65</v>
      </c>
      <c r="Z1019" s="379">
        <v>31920.65</v>
      </c>
      <c r="AA1019" s="379">
        <v>31920.65</v>
      </c>
      <c r="AB1019" s="379">
        <v>84812.03</v>
      </c>
      <c r="AC1019" s="379"/>
      <c r="AD1019" s="379"/>
      <c r="AE1019" s="379">
        <v>34124.457499999997</v>
      </c>
      <c r="AF1019" s="570" t="s">
        <v>396</v>
      </c>
      <c r="AG1019" s="572">
        <v>1</v>
      </c>
      <c r="AH1019" s="471"/>
      <c r="AI1019" s="471"/>
      <c r="AJ1019" s="471">
        <v>34124.457499999997</v>
      </c>
      <c r="AK1019" s="472"/>
      <c r="AL1019" s="471">
        <v>34124.457499999997</v>
      </c>
      <c r="AM1019" s="473"/>
      <c r="AN1019" s="471"/>
      <c r="AO1019" s="474">
        <v>0</v>
      </c>
      <c r="AP1019" s="475"/>
      <c r="AQ1019" s="476">
        <v>84812.03</v>
      </c>
      <c r="AR1019" s="471"/>
      <c r="AS1019" s="471"/>
      <c r="AT1019" s="471">
        <v>84812.03</v>
      </c>
      <c r="AU1019" s="472"/>
      <c r="AV1019" s="471">
        <v>84812.03</v>
      </c>
      <c r="AW1019" s="473"/>
      <c r="AX1019" s="471"/>
      <c r="AY1019" s="473">
        <v>0</v>
      </c>
      <c r="AZ1019" s="478"/>
      <c r="BA1019" s="568"/>
      <c r="BC1019" s="468" t="s">
        <v>2937</v>
      </c>
      <c r="BD1019" s="468" t="s">
        <v>2937</v>
      </c>
      <c r="BE1019" s="468" t="s">
        <v>1540</v>
      </c>
      <c r="BF1019" s="468" t="s">
        <v>2937</v>
      </c>
      <c r="BG1019" s="468" t="s">
        <v>2938</v>
      </c>
      <c r="BH1019" s="468" t="s">
        <v>2938</v>
      </c>
      <c r="BI1019" s="468" t="s">
        <v>2937</v>
      </c>
      <c r="BK1019" s="468" t="b">
        <v>1</v>
      </c>
      <c r="BL1019" s="468" t="b">
        <v>1</v>
      </c>
      <c r="BM1019" s="468" t="b">
        <v>1</v>
      </c>
      <c r="BN1019" s="468" t="b">
        <v>1</v>
      </c>
      <c r="BO1019" s="468" t="b">
        <v>1</v>
      </c>
      <c r="BP1019" s="468" t="b">
        <v>1</v>
      </c>
      <c r="BQ1019" s="468" t="b">
        <v>1</v>
      </c>
      <c r="BS1019" s="466"/>
    </row>
    <row r="1020" spans="1:71" s="480" customFormat="1" ht="12" customHeight="1" x14ac:dyDescent="0.2">
      <c r="A1020" s="496">
        <v>23002091</v>
      </c>
      <c r="B1020" s="497" t="s">
        <v>3906</v>
      </c>
      <c r="C1020" s="466" t="s">
        <v>368</v>
      </c>
      <c r="D1020" s="467" t="s">
        <v>1539</v>
      </c>
      <c r="E1020" s="705"/>
      <c r="F1020" s="466"/>
      <c r="G1020" s="467"/>
      <c r="H1020" s="468" t="s">
        <v>2937</v>
      </c>
      <c r="I1020" s="468" t="s">
        <v>1539</v>
      </c>
      <c r="J1020" s="468" t="s">
        <v>2937</v>
      </c>
      <c r="K1020" s="468" t="s">
        <v>2937</v>
      </c>
      <c r="L1020" s="468" t="s">
        <v>2938</v>
      </c>
      <c r="M1020" s="468" t="s">
        <v>2938</v>
      </c>
      <c r="N1020" s="468" t="s">
        <v>2937</v>
      </c>
      <c r="O1020" s="469"/>
      <c r="P1020" s="379">
        <v>-6134443.9500000002</v>
      </c>
      <c r="Q1020" s="379">
        <v>-6134443.9500000002</v>
      </c>
      <c r="R1020" s="379">
        <v>-6134443.9500000002</v>
      </c>
      <c r="S1020" s="379">
        <v>-6134443.9500000002</v>
      </c>
      <c r="T1020" s="379">
        <v>-6134443.9500000002</v>
      </c>
      <c r="U1020" s="379">
        <v>-6134443.9500000002</v>
      </c>
      <c r="V1020" s="379">
        <v>-6134443.9500000002</v>
      </c>
      <c r="W1020" s="379">
        <v>-6134443.9500000002</v>
      </c>
      <c r="X1020" s="379">
        <v>-6134443.9500000002</v>
      </c>
      <c r="Y1020" s="379">
        <v>-6134443.9500000002</v>
      </c>
      <c r="Z1020" s="379">
        <v>-6134443.9500000002</v>
      </c>
      <c r="AA1020" s="379">
        <v>-6134443.9500000002</v>
      </c>
      <c r="AB1020" s="379">
        <v>-5395042.0199999996</v>
      </c>
      <c r="AC1020" s="379"/>
      <c r="AD1020" s="379"/>
      <c r="AE1020" s="379">
        <v>-6103635.5362500018</v>
      </c>
      <c r="AF1020" s="570">
        <v>4</v>
      </c>
      <c r="AG1020" s="572"/>
      <c r="AH1020" s="471"/>
      <c r="AI1020" s="471">
        <v>-6103635.5362500018</v>
      </c>
      <c r="AJ1020" s="471"/>
      <c r="AK1020" s="472"/>
      <c r="AL1020" s="471">
        <v>-6103635.5362500018</v>
      </c>
      <c r="AM1020" s="473"/>
      <c r="AN1020" s="471"/>
      <c r="AO1020" s="474">
        <v>0</v>
      </c>
      <c r="AP1020" s="475"/>
      <c r="AQ1020" s="476">
        <v>-5395042.0199999996</v>
      </c>
      <c r="AR1020" s="471"/>
      <c r="AS1020" s="471">
        <v>-5395042.0199999996</v>
      </c>
      <c r="AT1020" s="471"/>
      <c r="AU1020" s="472"/>
      <c r="AV1020" s="471">
        <v>-5395042.0199999996</v>
      </c>
      <c r="AW1020" s="473"/>
      <c r="AX1020" s="471"/>
      <c r="AY1020" s="473">
        <v>0</v>
      </c>
      <c r="AZ1020" s="478"/>
      <c r="BA1020" s="568"/>
      <c r="BC1020" s="468" t="s">
        <v>2937</v>
      </c>
      <c r="BD1020" s="468" t="s">
        <v>1539</v>
      </c>
      <c r="BE1020" s="468" t="s">
        <v>2937</v>
      </c>
      <c r="BF1020" s="468" t="s">
        <v>2937</v>
      </c>
      <c r="BG1020" s="468" t="s">
        <v>2938</v>
      </c>
      <c r="BH1020" s="468" t="s">
        <v>2938</v>
      </c>
      <c r="BI1020" s="468" t="s">
        <v>2937</v>
      </c>
      <c r="BK1020" s="468" t="b">
        <v>1</v>
      </c>
      <c r="BL1020" s="468" t="b">
        <v>1</v>
      </c>
      <c r="BM1020" s="468" t="b">
        <v>1</v>
      </c>
      <c r="BN1020" s="468" t="b">
        <v>1</v>
      </c>
      <c r="BO1020" s="468" t="b">
        <v>1</v>
      </c>
      <c r="BP1020" s="468" t="b">
        <v>1</v>
      </c>
      <c r="BQ1020" s="468" t="b">
        <v>1</v>
      </c>
      <c r="BS1020" s="466"/>
    </row>
    <row r="1021" spans="1:71" s="480" customFormat="1" ht="12" customHeight="1" x14ac:dyDescent="0.2">
      <c r="A1021" s="496">
        <v>23002092</v>
      </c>
      <c r="B1021" s="497" t="s">
        <v>3907</v>
      </c>
      <c r="C1021" s="466" t="s">
        <v>176</v>
      </c>
      <c r="D1021" s="467" t="s">
        <v>1540</v>
      </c>
      <c r="E1021" s="705"/>
      <c r="F1021" s="466"/>
      <c r="G1021" s="467"/>
      <c r="H1021" s="468" t="s">
        <v>2937</v>
      </c>
      <c r="I1021" s="468" t="s">
        <v>2937</v>
      </c>
      <c r="J1021" s="468" t="s">
        <v>1540</v>
      </c>
      <c r="K1021" s="468" t="s">
        <v>2937</v>
      </c>
      <c r="L1021" s="468" t="s">
        <v>2938</v>
      </c>
      <c r="M1021" s="468" t="s">
        <v>2938</v>
      </c>
      <c r="N1021" s="468" t="s">
        <v>2937</v>
      </c>
      <c r="O1021" s="469"/>
      <c r="P1021" s="379">
        <v>-31920.65</v>
      </c>
      <c r="Q1021" s="379">
        <v>-31920.65</v>
      </c>
      <c r="R1021" s="379">
        <v>-31920.65</v>
      </c>
      <c r="S1021" s="379">
        <v>-31920.65</v>
      </c>
      <c r="T1021" s="379">
        <v>-31920.65</v>
      </c>
      <c r="U1021" s="379">
        <v>-31920.65</v>
      </c>
      <c r="V1021" s="379">
        <v>-31920.65</v>
      </c>
      <c r="W1021" s="379">
        <v>-31920.65</v>
      </c>
      <c r="X1021" s="379">
        <v>-31920.65</v>
      </c>
      <c r="Y1021" s="379">
        <v>-31920.65</v>
      </c>
      <c r="Z1021" s="379">
        <v>-31920.65</v>
      </c>
      <c r="AA1021" s="379">
        <v>-31920.65</v>
      </c>
      <c r="AB1021" s="379">
        <v>-84812.03</v>
      </c>
      <c r="AC1021" s="379"/>
      <c r="AD1021" s="379"/>
      <c r="AE1021" s="379">
        <v>-34124.457499999997</v>
      </c>
      <c r="AF1021" s="570"/>
      <c r="AG1021" s="572">
        <v>1</v>
      </c>
      <c r="AH1021" s="471"/>
      <c r="AI1021" s="471"/>
      <c r="AJ1021" s="471">
        <v>-34124.457499999997</v>
      </c>
      <c r="AK1021" s="472"/>
      <c r="AL1021" s="471">
        <v>-34124.457499999997</v>
      </c>
      <c r="AM1021" s="473"/>
      <c r="AN1021" s="471"/>
      <c r="AO1021" s="474">
        <v>0</v>
      </c>
      <c r="AP1021" s="475"/>
      <c r="AQ1021" s="476">
        <v>-84812.03</v>
      </c>
      <c r="AR1021" s="471"/>
      <c r="AS1021" s="471"/>
      <c r="AT1021" s="471">
        <v>-84812.03</v>
      </c>
      <c r="AU1021" s="472"/>
      <c r="AV1021" s="471">
        <v>-84812.03</v>
      </c>
      <c r="AW1021" s="473"/>
      <c r="AX1021" s="471"/>
      <c r="AY1021" s="473">
        <v>0</v>
      </c>
      <c r="AZ1021" s="478"/>
      <c r="BA1021" s="568"/>
      <c r="BC1021" s="468" t="s">
        <v>2937</v>
      </c>
      <c r="BD1021" s="468" t="s">
        <v>2937</v>
      </c>
      <c r="BE1021" s="468" t="s">
        <v>1540</v>
      </c>
      <c r="BF1021" s="468" t="s">
        <v>2937</v>
      </c>
      <c r="BG1021" s="468" t="s">
        <v>2938</v>
      </c>
      <c r="BH1021" s="468" t="s">
        <v>2938</v>
      </c>
      <c r="BI1021" s="468" t="s">
        <v>2937</v>
      </c>
      <c r="BK1021" s="468" t="b">
        <v>1</v>
      </c>
      <c r="BL1021" s="468" t="b">
        <v>1</v>
      </c>
      <c r="BM1021" s="468" t="b">
        <v>1</v>
      </c>
      <c r="BN1021" s="468" t="b">
        <v>1</v>
      </c>
      <c r="BO1021" s="468" t="b">
        <v>1</v>
      </c>
      <c r="BP1021" s="468" t="b">
        <v>1</v>
      </c>
      <c r="BQ1021" s="468" t="b">
        <v>1</v>
      </c>
      <c r="BS1021" s="466"/>
    </row>
    <row r="1022" spans="1:71" s="480" customFormat="1" ht="12" customHeight="1" x14ac:dyDescent="0.2">
      <c r="A1022" s="732">
        <v>23002093</v>
      </c>
      <c r="B1022" s="733"/>
      <c r="C1022" s="713" t="s">
        <v>2520</v>
      </c>
      <c r="D1022" s="714" t="s">
        <v>2941</v>
      </c>
      <c r="E1022" s="715"/>
      <c r="F1022" s="737">
        <v>43435</v>
      </c>
      <c r="G1022" s="714"/>
      <c r="H1022" s="717" t="s">
        <v>2937</v>
      </c>
      <c r="I1022" s="717" t="s">
        <v>1539</v>
      </c>
      <c r="J1022" s="717" t="s">
        <v>1540</v>
      </c>
      <c r="K1022" s="717" t="s">
        <v>2937</v>
      </c>
      <c r="L1022" s="717" t="s">
        <v>2938</v>
      </c>
      <c r="M1022" s="717" t="s">
        <v>2938</v>
      </c>
      <c r="N1022" s="717" t="s">
        <v>2937</v>
      </c>
      <c r="O1022" s="718"/>
      <c r="P1022" s="719"/>
      <c r="Q1022" s="719"/>
      <c r="R1022" s="719"/>
      <c r="S1022" s="719"/>
      <c r="T1022" s="719"/>
      <c r="U1022" s="719"/>
      <c r="V1022" s="719"/>
      <c r="W1022" s="719"/>
      <c r="X1022" s="719"/>
      <c r="Y1022" s="719"/>
      <c r="Z1022" s="719"/>
      <c r="AA1022" s="719"/>
      <c r="AB1022" s="719">
        <v>-501176.74</v>
      </c>
      <c r="AC1022" s="719"/>
      <c r="AD1022" s="719"/>
      <c r="AE1022" s="719">
        <v>-20882.364166666666</v>
      </c>
      <c r="AF1022" s="780">
        <v>5</v>
      </c>
      <c r="AG1022" s="780">
        <v>1</v>
      </c>
      <c r="AH1022" s="722"/>
      <c r="AI1022" s="722">
        <v>-13822.036841916668</v>
      </c>
      <c r="AJ1022" s="722">
        <v>-7060.3273247500001</v>
      </c>
      <c r="AK1022" s="723"/>
      <c r="AL1022" s="722">
        <v>-20882.364166666666</v>
      </c>
      <c r="AM1022" s="724"/>
      <c r="AN1022" s="722"/>
      <c r="AO1022" s="725">
        <v>0</v>
      </c>
      <c r="AP1022" s="722"/>
      <c r="AQ1022" s="726">
        <v>-501176.74</v>
      </c>
      <c r="AR1022" s="722"/>
      <c r="AS1022" s="722">
        <v>-331728.88420600002</v>
      </c>
      <c r="AT1022" s="722">
        <v>-169447.855794</v>
      </c>
      <c r="AU1022" s="723"/>
      <c r="AV1022" s="722">
        <v>-501176.74</v>
      </c>
      <c r="AW1022" s="724"/>
      <c r="AX1022" s="722"/>
      <c r="AY1022" s="724">
        <v>0</v>
      </c>
      <c r="AZ1022" s="728"/>
      <c r="BA1022" s="568"/>
      <c r="BC1022" s="468"/>
      <c r="BD1022" s="468"/>
      <c r="BE1022" s="468"/>
      <c r="BF1022" s="468"/>
      <c r="BG1022" s="468"/>
      <c r="BH1022" s="468"/>
      <c r="BI1022" s="468"/>
      <c r="BK1022" s="468"/>
      <c r="BL1022" s="468"/>
      <c r="BM1022" s="468"/>
      <c r="BN1022" s="468"/>
      <c r="BO1022" s="468"/>
      <c r="BP1022" s="468"/>
      <c r="BQ1022" s="468"/>
      <c r="BS1022" s="466"/>
    </row>
    <row r="1023" spans="1:71" s="480" customFormat="1" ht="12" customHeight="1" x14ac:dyDescent="0.2">
      <c r="A1023" s="514">
        <v>23003021</v>
      </c>
      <c r="B1023" s="515" t="s">
        <v>3908</v>
      </c>
      <c r="C1023" s="483" t="s">
        <v>2521</v>
      </c>
      <c r="D1023" s="484" t="s">
        <v>1539</v>
      </c>
      <c r="E1023" s="730"/>
      <c r="F1023" s="511">
        <v>42811</v>
      </c>
      <c r="G1023" s="484"/>
      <c r="H1023" s="486" t="s">
        <v>2937</v>
      </c>
      <c r="I1023" s="486" t="s">
        <v>1539</v>
      </c>
      <c r="J1023" s="486" t="s">
        <v>2937</v>
      </c>
      <c r="K1023" s="486" t="s">
        <v>2937</v>
      </c>
      <c r="L1023" s="486" t="s">
        <v>2938</v>
      </c>
      <c r="M1023" s="486" t="s">
        <v>2938</v>
      </c>
      <c r="N1023" s="486" t="s">
        <v>2937</v>
      </c>
      <c r="O1023" s="487"/>
      <c r="P1023" s="381">
        <v>344380</v>
      </c>
      <c r="Q1023" s="381">
        <v>344380</v>
      </c>
      <c r="R1023" s="381">
        <v>344380</v>
      </c>
      <c r="S1023" s="381">
        <v>344380</v>
      </c>
      <c r="T1023" s="381">
        <v>344380</v>
      </c>
      <c r="U1023" s="381">
        <v>344380</v>
      </c>
      <c r="V1023" s="381">
        <v>344380</v>
      </c>
      <c r="W1023" s="381">
        <v>344380</v>
      </c>
      <c r="X1023" s="381">
        <v>344380</v>
      </c>
      <c r="Y1023" s="381">
        <v>344380</v>
      </c>
      <c r="Z1023" s="381">
        <v>344380</v>
      </c>
      <c r="AA1023" s="381">
        <v>344380</v>
      </c>
      <c r="AB1023" s="381">
        <v>2503045</v>
      </c>
      <c r="AC1023" s="381"/>
      <c r="AD1023" s="381"/>
      <c r="AE1023" s="381">
        <v>434324.375</v>
      </c>
      <c r="AF1023" s="571">
        <v>4</v>
      </c>
      <c r="AG1023" s="573"/>
      <c r="AH1023" s="490"/>
      <c r="AI1023" s="490">
        <v>434324.375</v>
      </c>
      <c r="AJ1023" s="490"/>
      <c r="AK1023" s="491"/>
      <c r="AL1023" s="490">
        <v>434324.375</v>
      </c>
      <c r="AM1023" s="492"/>
      <c r="AN1023" s="490"/>
      <c r="AO1023" s="493">
        <v>0</v>
      </c>
      <c r="AP1023" s="490"/>
      <c r="AQ1023" s="494">
        <v>2503045</v>
      </c>
      <c r="AR1023" s="490"/>
      <c r="AS1023" s="490">
        <v>2503045</v>
      </c>
      <c r="AT1023" s="490"/>
      <c r="AU1023" s="491"/>
      <c r="AV1023" s="490">
        <v>2503045</v>
      </c>
      <c r="AW1023" s="492"/>
      <c r="AX1023" s="490"/>
      <c r="AY1023" s="492">
        <v>0</v>
      </c>
      <c r="AZ1023" s="731"/>
      <c r="BA1023" s="568"/>
      <c r="BC1023" s="486" t="s">
        <v>2937</v>
      </c>
      <c r="BD1023" s="486" t="s">
        <v>1539</v>
      </c>
      <c r="BE1023" s="486" t="s">
        <v>2937</v>
      </c>
      <c r="BF1023" s="468" t="s">
        <v>2937</v>
      </c>
      <c r="BG1023" s="468" t="s">
        <v>2938</v>
      </c>
      <c r="BH1023" s="468" t="s">
        <v>2938</v>
      </c>
      <c r="BI1023" s="468" t="s">
        <v>2937</v>
      </c>
      <c r="BK1023" s="468" t="b">
        <v>1</v>
      </c>
      <c r="BL1023" s="468" t="b">
        <v>1</v>
      </c>
      <c r="BM1023" s="468" t="b">
        <v>1</v>
      </c>
      <c r="BN1023" s="468" t="b">
        <v>1</v>
      </c>
      <c r="BO1023" s="468" t="b">
        <v>1</v>
      </c>
      <c r="BP1023" s="468" t="b">
        <v>1</v>
      </c>
      <c r="BQ1023" s="468" t="b">
        <v>1</v>
      </c>
      <c r="BS1023" s="466"/>
    </row>
    <row r="1024" spans="1:71" s="480" customFormat="1" ht="12" customHeight="1" x14ac:dyDescent="0.2">
      <c r="A1024" s="514">
        <v>23003031</v>
      </c>
      <c r="B1024" s="515" t="s">
        <v>3909</v>
      </c>
      <c r="C1024" s="483" t="s">
        <v>2522</v>
      </c>
      <c r="D1024" s="484" t="s">
        <v>1539</v>
      </c>
      <c r="E1024" s="730"/>
      <c r="F1024" s="511">
        <v>42811</v>
      </c>
      <c r="G1024" s="484"/>
      <c r="H1024" s="486" t="s">
        <v>2937</v>
      </c>
      <c r="I1024" s="486" t="s">
        <v>1539</v>
      </c>
      <c r="J1024" s="486" t="s">
        <v>2937</v>
      </c>
      <c r="K1024" s="486" t="s">
        <v>2937</v>
      </c>
      <c r="L1024" s="486" t="s">
        <v>2938</v>
      </c>
      <c r="M1024" s="486" t="s">
        <v>2938</v>
      </c>
      <c r="N1024" s="486" t="s">
        <v>2937</v>
      </c>
      <c r="O1024" s="487"/>
      <c r="P1024" s="381">
        <v>5460273</v>
      </c>
      <c r="Q1024" s="381">
        <v>5460273</v>
      </c>
      <c r="R1024" s="381">
        <v>5460273</v>
      </c>
      <c r="S1024" s="381">
        <v>5460273</v>
      </c>
      <c r="T1024" s="381">
        <v>5460273</v>
      </c>
      <c r="U1024" s="381">
        <v>5460273</v>
      </c>
      <c r="V1024" s="381">
        <v>5460273</v>
      </c>
      <c r="W1024" s="381">
        <v>5460273</v>
      </c>
      <c r="X1024" s="381">
        <v>5460273</v>
      </c>
      <c r="Y1024" s="381">
        <v>5460273</v>
      </c>
      <c r="Z1024" s="381">
        <v>5460273</v>
      </c>
      <c r="AA1024" s="381">
        <v>5460273</v>
      </c>
      <c r="AB1024" s="381">
        <v>2642403</v>
      </c>
      <c r="AC1024" s="381"/>
      <c r="AD1024" s="381"/>
      <c r="AE1024" s="381">
        <v>5342861.75</v>
      </c>
      <c r="AF1024" s="571">
        <v>4</v>
      </c>
      <c r="AG1024" s="573"/>
      <c r="AH1024" s="490"/>
      <c r="AI1024" s="490">
        <v>5342861.75</v>
      </c>
      <c r="AJ1024" s="490"/>
      <c r="AK1024" s="491"/>
      <c r="AL1024" s="490">
        <v>5342861.75</v>
      </c>
      <c r="AM1024" s="492"/>
      <c r="AN1024" s="490"/>
      <c r="AO1024" s="493">
        <v>0</v>
      </c>
      <c r="AP1024" s="490"/>
      <c r="AQ1024" s="494">
        <v>2642403</v>
      </c>
      <c r="AR1024" s="490"/>
      <c r="AS1024" s="490">
        <v>2642403</v>
      </c>
      <c r="AT1024" s="490"/>
      <c r="AU1024" s="491"/>
      <c r="AV1024" s="490">
        <v>2642403</v>
      </c>
      <c r="AW1024" s="492"/>
      <c r="AX1024" s="490"/>
      <c r="AY1024" s="492">
        <v>0</v>
      </c>
      <c r="AZ1024" s="731"/>
      <c r="BA1024" s="568"/>
      <c r="BC1024" s="486" t="s">
        <v>2937</v>
      </c>
      <c r="BD1024" s="486" t="s">
        <v>1539</v>
      </c>
      <c r="BE1024" s="486" t="s">
        <v>2937</v>
      </c>
      <c r="BF1024" s="468" t="s">
        <v>2937</v>
      </c>
      <c r="BG1024" s="468" t="s">
        <v>2938</v>
      </c>
      <c r="BH1024" s="468" t="s">
        <v>2938</v>
      </c>
      <c r="BI1024" s="468" t="s">
        <v>2937</v>
      </c>
      <c r="BK1024" s="468" t="b">
        <v>1</v>
      </c>
      <c r="BL1024" s="468" t="b">
        <v>1</v>
      </c>
      <c r="BM1024" s="468" t="b">
        <v>1</v>
      </c>
      <c r="BN1024" s="468" t="b">
        <v>1</v>
      </c>
      <c r="BO1024" s="468" t="b">
        <v>1</v>
      </c>
      <c r="BP1024" s="468" t="b">
        <v>1</v>
      </c>
      <c r="BQ1024" s="468" t="b">
        <v>1</v>
      </c>
      <c r="BS1024" s="466"/>
    </row>
    <row r="1025" spans="1:71" s="480" customFormat="1" ht="12" customHeight="1" x14ac:dyDescent="0.2">
      <c r="A1025" s="496">
        <v>23108323</v>
      </c>
      <c r="B1025" s="497" t="s">
        <v>3910</v>
      </c>
      <c r="C1025" s="466" t="s">
        <v>2523</v>
      </c>
      <c r="D1025" s="467" t="s">
        <v>1538</v>
      </c>
      <c r="E1025" s="705"/>
      <c r="F1025" s="466"/>
      <c r="G1025" s="467"/>
      <c r="H1025" s="468" t="s">
        <v>1538</v>
      </c>
      <c r="I1025" s="468" t="s">
        <v>2937</v>
      </c>
      <c r="J1025" s="468" t="s">
        <v>2937</v>
      </c>
      <c r="K1025" s="468" t="s">
        <v>2937</v>
      </c>
      <c r="L1025" s="468" t="s">
        <v>2938</v>
      </c>
      <c r="M1025" s="468" t="s">
        <v>2938</v>
      </c>
      <c r="N1025" s="468" t="s">
        <v>2937</v>
      </c>
      <c r="O1025" s="469"/>
      <c r="P1025" s="379">
        <v>-133250000</v>
      </c>
      <c r="Q1025" s="379">
        <v>-113000000</v>
      </c>
      <c r="R1025" s="379">
        <v>-52050000</v>
      </c>
      <c r="S1025" s="379">
        <v>-126850000</v>
      </c>
      <c r="T1025" s="379">
        <v>-108000000</v>
      </c>
      <c r="U1025" s="379">
        <v>-84000000</v>
      </c>
      <c r="V1025" s="379">
        <v>0</v>
      </c>
      <c r="W1025" s="379">
        <v>-14000000</v>
      </c>
      <c r="X1025" s="379">
        <v>-23000000</v>
      </c>
      <c r="Y1025" s="379">
        <v>-58000000</v>
      </c>
      <c r="Z1025" s="379">
        <v>-55000000</v>
      </c>
      <c r="AA1025" s="379">
        <v>-49000000</v>
      </c>
      <c r="AB1025" s="379">
        <v>-47000000</v>
      </c>
      <c r="AC1025" s="379"/>
      <c r="AD1025" s="379"/>
      <c r="AE1025" s="379">
        <v>-64418750</v>
      </c>
      <c r="AF1025" s="481"/>
      <c r="AG1025" s="482"/>
      <c r="AH1025" s="471">
        <v>-64418750</v>
      </c>
      <c r="AI1025" s="471"/>
      <c r="AJ1025" s="471"/>
      <c r="AK1025" s="472"/>
      <c r="AL1025" s="471">
        <v>0</v>
      </c>
      <c r="AM1025" s="473"/>
      <c r="AN1025" s="471"/>
      <c r="AO1025" s="474">
        <v>0</v>
      </c>
      <c r="AP1025" s="475"/>
      <c r="AQ1025" s="476">
        <v>-47000000</v>
      </c>
      <c r="AR1025" s="471">
        <v>-47000000</v>
      </c>
      <c r="AS1025" s="471"/>
      <c r="AT1025" s="471"/>
      <c r="AU1025" s="472"/>
      <c r="AV1025" s="471">
        <v>0</v>
      </c>
      <c r="AW1025" s="473"/>
      <c r="AX1025" s="471"/>
      <c r="AY1025" s="473">
        <v>0</v>
      </c>
      <c r="AZ1025" s="478"/>
      <c r="BA1025" s="568"/>
      <c r="BC1025" s="468" t="s">
        <v>1538</v>
      </c>
      <c r="BD1025" s="468" t="s">
        <v>2937</v>
      </c>
      <c r="BE1025" s="468" t="s">
        <v>2937</v>
      </c>
      <c r="BF1025" s="468" t="s">
        <v>2937</v>
      </c>
      <c r="BG1025" s="468" t="s">
        <v>2938</v>
      </c>
      <c r="BH1025" s="468" t="s">
        <v>2938</v>
      </c>
      <c r="BI1025" s="468" t="s">
        <v>2937</v>
      </c>
      <c r="BK1025" s="468" t="b">
        <v>1</v>
      </c>
      <c r="BL1025" s="468" t="b">
        <v>1</v>
      </c>
      <c r="BM1025" s="468" t="b">
        <v>1</v>
      </c>
      <c r="BN1025" s="468" t="b">
        <v>1</v>
      </c>
      <c r="BO1025" s="468" t="b">
        <v>1</v>
      </c>
      <c r="BP1025" s="468" t="b">
        <v>1</v>
      </c>
      <c r="BQ1025" s="468" t="b">
        <v>1</v>
      </c>
      <c r="BS1025" s="466"/>
    </row>
    <row r="1026" spans="1:71" s="480" customFormat="1" ht="12" customHeight="1" x14ac:dyDescent="0.2">
      <c r="A1026" s="496">
        <v>23108363</v>
      </c>
      <c r="B1026" s="497" t="s">
        <v>3911</v>
      </c>
      <c r="C1026" s="466" t="s">
        <v>2524</v>
      </c>
      <c r="D1026" s="467" t="s">
        <v>1538</v>
      </c>
      <c r="E1026" s="705"/>
      <c r="F1026" s="466"/>
      <c r="G1026" s="467"/>
      <c r="H1026" s="468" t="s">
        <v>1538</v>
      </c>
      <c r="I1026" s="468" t="s">
        <v>2937</v>
      </c>
      <c r="J1026" s="468" t="s">
        <v>2937</v>
      </c>
      <c r="K1026" s="468" t="s">
        <v>2937</v>
      </c>
      <c r="L1026" s="468" t="s">
        <v>2938</v>
      </c>
      <c r="M1026" s="468" t="s">
        <v>2938</v>
      </c>
      <c r="N1026" s="468" t="s">
        <v>2937</v>
      </c>
      <c r="O1026" s="469"/>
      <c r="P1026" s="379">
        <v>-111160000</v>
      </c>
      <c r="Q1026" s="379">
        <v>-85500000</v>
      </c>
      <c r="R1026" s="379">
        <v>-67000000</v>
      </c>
      <c r="S1026" s="379">
        <v>-90000000</v>
      </c>
      <c r="T1026" s="379">
        <v>-97000000</v>
      </c>
      <c r="U1026" s="379">
        <v>-76000000</v>
      </c>
      <c r="V1026" s="379">
        <v>-10000000</v>
      </c>
      <c r="W1026" s="379">
        <v>-15000000</v>
      </c>
      <c r="X1026" s="379">
        <v>-26000000</v>
      </c>
      <c r="Y1026" s="379">
        <v>-62000000</v>
      </c>
      <c r="Z1026" s="379">
        <v>-76000000</v>
      </c>
      <c r="AA1026" s="379">
        <v>-136450000</v>
      </c>
      <c r="AB1026" s="379">
        <v>-179450000</v>
      </c>
      <c r="AC1026" s="379"/>
      <c r="AD1026" s="379"/>
      <c r="AE1026" s="379">
        <v>-73854583.333333328</v>
      </c>
      <c r="AF1026" s="481"/>
      <c r="AG1026" s="482"/>
      <c r="AH1026" s="471">
        <v>-73854583.333333328</v>
      </c>
      <c r="AI1026" s="471"/>
      <c r="AJ1026" s="471"/>
      <c r="AK1026" s="472"/>
      <c r="AL1026" s="471">
        <v>0</v>
      </c>
      <c r="AM1026" s="473"/>
      <c r="AN1026" s="471"/>
      <c r="AO1026" s="474">
        <v>0</v>
      </c>
      <c r="AP1026" s="475"/>
      <c r="AQ1026" s="476">
        <v>-179450000</v>
      </c>
      <c r="AR1026" s="471">
        <v>-179450000</v>
      </c>
      <c r="AS1026" s="471"/>
      <c r="AT1026" s="471"/>
      <c r="AU1026" s="472"/>
      <c r="AV1026" s="471">
        <v>0</v>
      </c>
      <c r="AW1026" s="473"/>
      <c r="AX1026" s="471"/>
      <c r="AY1026" s="473">
        <v>0</v>
      </c>
      <c r="AZ1026" s="478"/>
      <c r="BA1026" s="568"/>
      <c r="BC1026" s="468" t="s">
        <v>1538</v>
      </c>
      <c r="BD1026" s="468" t="s">
        <v>2937</v>
      </c>
      <c r="BE1026" s="468" t="s">
        <v>2937</v>
      </c>
      <c r="BF1026" s="468" t="s">
        <v>2937</v>
      </c>
      <c r="BG1026" s="468" t="s">
        <v>2938</v>
      </c>
      <c r="BH1026" s="468" t="s">
        <v>2938</v>
      </c>
      <c r="BI1026" s="468" t="s">
        <v>2937</v>
      </c>
      <c r="BK1026" s="468" t="b">
        <v>1</v>
      </c>
      <c r="BL1026" s="468" t="b">
        <v>1</v>
      </c>
      <c r="BM1026" s="468" t="b">
        <v>1</v>
      </c>
      <c r="BN1026" s="468" t="b">
        <v>1</v>
      </c>
      <c r="BO1026" s="468" t="b">
        <v>1</v>
      </c>
      <c r="BP1026" s="468" t="b">
        <v>1</v>
      </c>
      <c r="BQ1026" s="468" t="b">
        <v>1</v>
      </c>
      <c r="BS1026" s="466"/>
    </row>
    <row r="1027" spans="1:71" s="480" customFormat="1" ht="12" customHeight="1" x14ac:dyDescent="0.2">
      <c r="A1027" s="496">
        <v>23108383</v>
      </c>
      <c r="B1027" s="497" t="s">
        <v>3912</v>
      </c>
      <c r="C1027" s="466" t="s">
        <v>2525</v>
      </c>
      <c r="D1027" s="467" t="s">
        <v>1538</v>
      </c>
      <c r="E1027" s="705"/>
      <c r="F1027" s="466"/>
      <c r="G1027" s="467"/>
      <c r="H1027" s="468" t="s">
        <v>1538</v>
      </c>
      <c r="I1027" s="468" t="s">
        <v>2937</v>
      </c>
      <c r="J1027" s="468" t="s">
        <v>2937</v>
      </c>
      <c r="K1027" s="468" t="s">
        <v>2937</v>
      </c>
      <c r="L1027" s="468" t="s">
        <v>2938</v>
      </c>
      <c r="M1027" s="468" t="s">
        <v>2938</v>
      </c>
      <c r="N1027" s="468" t="s">
        <v>2937</v>
      </c>
      <c r="O1027" s="469"/>
      <c r="P1027" s="379">
        <v>-85053000</v>
      </c>
      <c r="Q1027" s="379">
        <v>-57000000</v>
      </c>
      <c r="R1027" s="379">
        <v>-34000000</v>
      </c>
      <c r="S1027" s="379">
        <v>-103159000</v>
      </c>
      <c r="T1027" s="379">
        <v>-69000000</v>
      </c>
      <c r="U1027" s="379">
        <v>-91000000</v>
      </c>
      <c r="V1027" s="379">
        <v>-8000000</v>
      </c>
      <c r="W1027" s="379">
        <v>-22000000</v>
      </c>
      <c r="X1027" s="379">
        <v>-28000000</v>
      </c>
      <c r="Y1027" s="379">
        <v>-38000000</v>
      </c>
      <c r="Z1027" s="379">
        <v>-51000000</v>
      </c>
      <c r="AA1027" s="379">
        <v>-55000000</v>
      </c>
      <c r="AB1027" s="379">
        <v>-65000000</v>
      </c>
      <c r="AC1027" s="379"/>
      <c r="AD1027" s="379"/>
      <c r="AE1027" s="379">
        <v>-52598791.666666664</v>
      </c>
      <c r="AF1027" s="481"/>
      <c r="AG1027" s="482"/>
      <c r="AH1027" s="471">
        <v>-52598791.666666664</v>
      </c>
      <c r="AI1027" s="471"/>
      <c r="AJ1027" s="471"/>
      <c r="AK1027" s="472"/>
      <c r="AL1027" s="471">
        <v>0</v>
      </c>
      <c r="AM1027" s="473"/>
      <c r="AN1027" s="471"/>
      <c r="AO1027" s="474">
        <v>0</v>
      </c>
      <c r="AP1027" s="475"/>
      <c r="AQ1027" s="476">
        <v>-65000000</v>
      </c>
      <c r="AR1027" s="471">
        <v>-65000000</v>
      </c>
      <c r="AS1027" s="471"/>
      <c r="AT1027" s="471"/>
      <c r="AU1027" s="472"/>
      <c r="AV1027" s="471">
        <v>0</v>
      </c>
      <c r="AW1027" s="473"/>
      <c r="AX1027" s="471"/>
      <c r="AY1027" s="473">
        <v>0</v>
      </c>
      <c r="AZ1027" s="478"/>
      <c r="BA1027" s="568"/>
      <c r="BC1027" s="468" t="s">
        <v>1538</v>
      </c>
      <c r="BD1027" s="468" t="s">
        <v>2937</v>
      </c>
      <c r="BE1027" s="468" t="s">
        <v>2937</v>
      </c>
      <c r="BF1027" s="468" t="s">
        <v>2937</v>
      </c>
      <c r="BG1027" s="468" t="s">
        <v>2938</v>
      </c>
      <c r="BH1027" s="468" t="s">
        <v>2938</v>
      </c>
      <c r="BI1027" s="468" t="s">
        <v>2937</v>
      </c>
      <c r="BK1027" s="468" t="b">
        <v>1</v>
      </c>
      <c r="BL1027" s="468" t="b">
        <v>1</v>
      </c>
      <c r="BM1027" s="468" t="b">
        <v>1</v>
      </c>
      <c r="BN1027" s="468" t="b">
        <v>1</v>
      </c>
      <c r="BO1027" s="468" t="b">
        <v>1</v>
      </c>
      <c r="BP1027" s="468" t="b">
        <v>1</v>
      </c>
      <c r="BQ1027" s="468" t="b">
        <v>1</v>
      </c>
      <c r="BS1027" s="466"/>
    </row>
    <row r="1028" spans="1:71" s="480" customFormat="1" ht="12" customHeight="1" x14ac:dyDescent="0.2">
      <c r="A1028" s="498">
        <v>23108393</v>
      </c>
      <c r="B1028" s="499" t="s">
        <v>3913</v>
      </c>
      <c r="C1028" s="483" t="s">
        <v>2526</v>
      </c>
      <c r="D1028" s="484" t="s">
        <v>1538</v>
      </c>
      <c r="E1028" s="730"/>
      <c r="F1028" s="511">
        <v>43190</v>
      </c>
      <c r="G1028" s="484"/>
      <c r="H1028" s="486" t="s">
        <v>1538</v>
      </c>
      <c r="I1028" s="486" t="s">
        <v>2937</v>
      </c>
      <c r="J1028" s="486" t="s">
        <v>2937</v>
      </c>
      <c r="K1028" s="486" t="s">
        <v>2937</v>
      </c>
      <c r="L1028" s="486" t="s">
        <v>2938</v>
      </c>
      <c r="M1028" s="486" t="s">
        <v>2938</v>
      </c>
      <c r="N1028" s="486" t="s">
        <v>2937</v>
      </c>
      <c r="O1028" s="487"/>
      <c r="P1028" s="381">
        <v>0</v>
      </c>
      <c r="Q1028" s="381">
        <v>0</v>
      </c>
      <c r="R1028" s="381">
        <v>0</v>
      </c>
      <c r="S1028" s="381">
        <v>-50680000</v>
      </c>
      <c r="T1028" s="381">
        <v>-117000000</v>
      </c>
      <c r="U1028" s="381">
        <v>-115000000</v>
      </c>
      <c r="V1028" s="381">
        <v>-10000000</v>
      </c>
      <c r="W1028" s="381">
        <v>-29000000</v>
      </c>
      <c r="X1028" s="381">
        <v>-25000000</v>
      </c>
      <c r="Y1028" s="381">
        <v>-48000000</v>
      </c>
      <c r="Z1028" s="381">
        <v>-77000000</v>
      </c>
      <c r="AA1028" s="381">
        <v>-78847000</v>
      </c>
      <c r="AB1028" s="381">
        <v>-87847000</v>
      </c>
      <c r="AC1028" s="381"/>
      <c r="AD1028" s="381"/>
      <c r="AE1028" s="381">
        <v>-49537541.666666664</v>
      </c>
      <c r="AF1028" s="488"/>
      <c r="AG1028" s="489"/>
      <c r="AH1028" s="490">
        <v>-49537541.666666664</v>
      </c>
      <c r="AI1028" s="490"/>
      <c r="AJ1028" s="490"/>
      <c r="AK1028" s="491"/>
      <c r="AL1028" s="490">
        <v>0</v>
      </c>
      <c r="AM1028" s="492"/>
      <c r="AN1028" s="490"/>
      <c r="AO1028" s="493"/>
      <c r="AP1028" s="490"/>
      <c r="AQ1028" s="494">
        <v>-87847000</v>
      </c>
      <c r="AR1028" s="490">
        <v>-87847000</v>
      </c>
      <c r="AS1028" s="490"/>
      <c r="AT1028" s="490"/>
      <c r="AU1028" s="491"/>
      <c r="AV1028" s="490">
        <v>0</v>
      </c>
      <c r="AW1028" s="492"/>
      <c r="AX1028" s="490"/>
      <c r="AY1028" s="492">
        <v>0</v>
      </c>
      <c r="AZ1028" s="731"/>
      <c r="BA1028" s="568"/>
      <c r="BC1028" s="486" t="s">
        <v>1538</v>
      </c>
      <c r="BD1028" s="486" t="s">
        <v>2937</v>
      </c>
      <c r="BE1028" s="486" t="s">
        <v>2937</v>
      </c>
      <c r="BF1028" s="468" t="s">
        <v>2937</v>
      </c>
      <c r="BG1028" s="468" t="s">
        <v>2938</v>
      </c>
      <c r="BH1028" s="468" t="s">
        <v>2938</v>
      </c>
      <c r="BI1028" s="468" t="s">
        <v>2937</v>
      </c>
      <c r="BK1028" s="468" t="b">
        <v>1</v>
      </c>
      <c r="BL1028" s="468" t="b">
        <v>1</v>
      </c>
      <c r="BM1028" s="468" t="b">
        <v>1</v>
      </c>
      <c r="BN1028" s="468" t="b">
        <v>1</v>
      </c>
      <c r="BO1028" s="468" t="b">
        <v>1</v>
      </c>
      <c r="BP1028" s="468" t="b">
        <v>1</v>
      </c>
      <c r="BQ1028" s="468" t="b">
        <v>1</v>
      </c>
      <c r="BS1028" s="466"/>
    </row>
    <row r="1029" spans="1:71" s="480" customFormat="1" ht="12" customHeight="1" x14ac:dyDescent="0.2">
      <c r="A1029" s="496">
        <v>23200011</v>
      </c>
      <c r="B1029" s="497" t="s">
        <v>3914</v>
      </c>
      <c r="C1029" s="466" t="s">
        <v>2527</v>
      </c>
      <c r="D1029" s="467" t="s">
        <v>1542</v>
      </c>
      <c r="E1029" s="705"/>
      <c r="F1029" s="466"/>
      <c r="G1029" s="467"/>
      <c r="H1029" s="468" t="s">
        <v>2937</v>
      </c>
      <c r="I1029" s="468" t="s">
        <v>2937</v>
      </c>
      <c r="J1029" s="468" t="s">
        <v>2937</v>
      </c>
      <c r="K1029" s="468" t="s">
        <v>2937</v>
      </c>
      <c r="L1029" s="468" t="s">
        <v>2938</v>
      </c>
      <c r="M1029" s="468" t="s">
        <v>1542</v>
      </c>
      <c r="N1029" s="468" t="s">
        <v>1542</v>
      </c>
      <c r="O1029" s="469"/>
      <c r="P1029" s="379">
        <v>-6862325.1399999997</v>
      </c>
      <c r="Q1029" s="379">
        <v>-7354404.4800000004</v>
      </c>
      <c r="R1029" s="379">
        <v>-6779107.9199999999</v>
      </c>
      <c r="S1029" s="379">
        <v>-8408661.9900000002</v>
      </c>
      <c r="T1029" s="379">
        <v>-3521916.36</v>
      </c>
      <c r="U1029" s="379">
        <v>-4586664.49</v>
      </c>
      <c r="V1029" s="379">
        <v>-6617649.5300000003</v>
      </c>
      <c r="W1029" s="379">
        <v>-6623775.5499999998</v>
      </c>
      <c r="X1029" s="379">
        <v>-8092480.5599999996</v>
      </c>
      <c r="Y1029" s="379">
        <v>-8357054.9800000004</v>
      </c>
      <c r="Z1029" s="379">
        <v>-8289670.9000000004</v>
      </c>
      <c r="AA1029" s="379">
        <v>-7940681.6699999999</v>
      </c>
      <c r="AB1029" s="379">
        <v>-7956102.8600000003</v>
      </c>
      <c r="AC1029" s="379"/>
      <c r="AD1029" s="379"/>
      <c r="AE1029" s="379">
        <v>-6998440.2025000006</v>
      </c>
      <c r="AF1029" s="481"/>
      <c r="AG1029" s="482"/>
      <c r="AH1029" s="471"/>
      <c r="AI1029" s="471"/>
      <c r="AJ1029" s="471"/>
      <c r="AK1029" s="472"/>
      <c r="AL1029" s="471">
        <v>0</v>
      </c>
      <c r="AM1029" s="473"/>
      <c r="AN1029" s="471">
        <v>-6998440.2025000006</v>
      </c>
      <c r="AO1029" s="474">
        <v>-6998440.2025000006</v>
      </c>
      <c r="AP1029" s="475"/>
      <c r="AQ1029" s="476">
        <v>-7956102.8600000003</v>
      </c>
      <c r="AR1029" s="471"/>
      <c r="AS1029" s="471"/>
      <c r="AT1029" s="471"/>
      <c r="AU1029" s="472"/>
      <c r="AV1029" s="471">
        <v>0</v>
      </c>
      <c r="AW1029" s="473"/>
      <c r="AX1029" s="471">
        <v>-7956102.8600000003</v>
      </c>
      <c r="AY1029" s="473">
        <v>-7956102.8600000003</v>
      </c>
      <c r="AZ1029" s="478"/>
      <c r="BA1029" s="568"/>
      <c r="BC1029" s="468" t="s">
        <v>2937</v>
      </c>
      <c r="BD1029" s="468" t="s">
        <v>2937</v>
      </c>
      <c r="BE1029" s="468" t="s">
        <v>2937</v>
      </c>
      <c r="BF1029" s="468" t="s">
        <v>2937</v>
      </c>
      <c r="BG1029" s="468" t="s">
        <v>2938</v>
      </c>
      <c r="BH1029" s="468" t="s">
        <v>1542</v>
      </c>
      <c r="BI1029" s="468" t="s">
        <v>1542</v>
      </c>
      <c r="BK1029" s="468" t="b">
        <v>1</v>
      </c>
      <c r="BL1029" s="468" t="b">
        <v>1</v>
      </c>
      <c r="BM1029" s="468" t="b">
        <v>1</v>
      </c>
      <c r="BN1029" s="468" t="b">
        <v>1</v>
      </c>
      <c r="BO1029" s="468" t="b">
        <v>1</v>
      </c>
      <c r="BP1029" s="468" t="b">
        <v>1</v>
      </c>
      <c r="BQ1029" s="468" t="b">
        <v>1</v>
      </c>
      <c r="BS1029" s="466"/>
    </row>
    <row r="1030" spans="1:71" s="480" customFormat="1" ht="12" customHeight="1" x14ac:dyDescent="0.2">
      <c r="A1030" s="496">
        <v>23200031</v>
      </c>
      <c r="B1030" s="497" t="s">
        <v>3915</v>
      </c>
      <c r="C1030" s="466" t="s">
        <v>2528</v>
      </c>
      <c r="D1030" s="467" t="s">
        <v>1542</v>
      </c>
      <c r="E1030" s="705"/>
      <c r="F1030" s="466"/>
      <c r="G1030" s="467"/>
      <c r="H1030" s="468" t="s">
        <v>2937</v>
      </c>
      <c r="I1030" s="468" t="s">
        <v>2937</v>
      </c>
      <c r="J1030" s="468" t="s">
        <v>2937</v>
      </c>
      <c r="K1030" s="468" t="s">
        <v>2937</v>
      </c>
      <c r="L1030" s="468" t="s">
        <v>2938</v>
      </c>
      <c r="M1030" s="468" t="s">
        <v>1542</v>
      </c>
      <c r="N1030" s="468" t="s">
        <v>1542</v>
      </c>
      <c r="O1030" s="469"/>
      <c r="P1030" s="379">
        <v>-22412354.539999999</v>
      </c>
      <c r="Q1030" s="379">
        <v>-18909964.010000002</v>
      </c>
      <c r="R1030" s="379">
        <v>-15533886.42</v>
      </c>
      <c r="S1030" s="379">
        <v>-14749054.720000001</v>
      </c>
      <c r="T1030" s="379">
        <v>-15430698.300000001</v>
      </c>
      <c r="U1030" s="379">
        <v>-14684060.220000001</v>
      </c>
      <c r="V1030" s="379">
        <v>-14882798</v>
      </c>
      <c r="W1030" s="379">
        <v>-19587818.91</v>
      </c>
      <c r="X1030" s="379">
        <v>-23182387.23</v>
      </c>
      <c r="Y1030" s="379">
        <v>-20164195.329999998</v>
      </c>
      <c r="Z1030" s="379">
        <v>-21152197.890000001</v>
      </c>
      <c r="AA1030" s="379">
        <v>-56161496.969999999</v>
      </c>
      <c r="AB1030" s="379">
        <v>-54209676.130000003</v>
      </c>
      <c r="AC1030" s="379"/>
      <c r="AD1030" s="379"/>
      <c r="AE1030" s="379">
        <v>-22729131.111249998</v>
      </c>
      <c r="AF1030" s="481"/>
      <c r="AG1030" s="482"/>
      <c r="AH1030" s="471"/>
      <c r="AI1030" s="471"/>
      <c r="AJ1030" s="471"/>
      <c r="AK1030" s="472"/>
      <c r="AL1030" s="471">
        <v>0</v>
      </c>
      <c r="AM1030" s="473"/>
      <c r="AN1030" s="471">
        <v>-22729131.111249998</v>
      </c>
      <c r="AO1030" s="474">
        <v>-22729131.111249998</v>
      </c>
      <c r="AP1030" s="475"/>
      <c r="AQ1030" s="476">
        <v>-54209676.130000003</v>
      </c>
      <c r="AR1030" s="471"/>
      <c r="AS1030" s="471"/>
      <c r="AT1030" s="471"/>
      <c r="AU1030" s="472"/>
      <c r="AV1030" s="471">
        <v>0</v>
      </c>
      <c r="AW1030" s="473"/>
      <c r="AX1030" s="471">
        <v>-54209676.130000003</v>
      </c>
      <c r="AY1030" s="473">
        <v>-54209676.130000003</v>
      </c>
      <c r="AZ1030" s="478"/>
      <c r="BA1030" s="568"/>
      <c r="BC1030" s="468" t="s">
        <v>2937</v>
      </c>
      <c r="BD1030" s="468" t="s">
        <v>2937</v>
      </c>
      <c r="BE1030" s="468" t="s">
        <v>2937</v>
      </c>
      <c r="BF1030" s="468" t="s">
        <v>2937</v>
      </c>
      <c r="BG1030" s="468" t="s">
        <v>2938</v>
      </c>
      <c r="BH1030" s="468" t="s">
        <v>1542</v>
      </c>
      <c r="BI1030" s="468" t="s">
        <v>1542</v>
      </c>
      <c r="BK1030" s="468" t="b">
        <v>1</v>
      </c>
      <c r="BL1030" s="468" t="b">
        <v>1</v>
      </c>
      <c r="BM1030" s="468" t="b">
        <v>1</v>
      </c>
      <c r="BN1030" s="468" t="b">
        <v>1</v>
      </c>
      <c r="BO1030" s="468" t="b">
        <v>1</v>
      </c>
      <c r="BP1030" s="468" t="b">
        <v>1</v>
      </c>
      <c r="BQ1030" s="468" t="b">
        <v>1</v>
      </c>
      <c r="BS1030" s="466"/>
    </row>
    <row r="1031" spans="1:71" s="480" customFormat="1" ht="12" customHeight="1" x14ac:dyDescent="0.2">
      <c r="A1031" s="496">
        <v>23200033</v>
      </c>
      <c r="B1031" s="497" t="s">
        <v>3916</v>
      </c>
      <c r="C1031" s="466" t="s">
        <v>2529</v>
      </c>
      <c r="D1031" s="467" t="s">
        <v>1542</v>
      </c>
      <c r="E1031" s="705"/>
      <c r="F1031" s="466"/>
      <c r="G1031" s="467"/>
      <c r="H1031" s="468" t="s">
        <v>2937</v>
      </c>
      <c r="I1031" s="468" t="s">
        <v>2937</v>
      </c>
      <c r="J1031" s="468" t="s">
        <v>2937</v>
      </c>
      <c r="K1031" s="468" t="s">
        <v>2937</v>
      </c>
      <c r="L1031" s="468" t="s">
        <v>2938</v>
      </c>
      <c r="M1031" s="468" t="s">
        <v>1542</v>
      </c>
      <c r="N1031" s="468" t="s">
        <v>1542</v>
      </c>
      <c r="O1031" s="469"/>
      <c r="P1031" s="379">
        <v>-647990.68999999994</v>
      </c>
      <c r="Q1031" s="379">
        <v>-418219.83</v>
      </c>
      <c r="R1031" s="379">
        <v>-344045.29</v>
      </c>
      <c r="S1031" s="379">
        <v>-344045.29</v>
      </c>
      <c r="T1031" s="379">
        <v>-344045.29</v>
      </c>
      <c r="U1031" s="379">
        <v>-344045.29</v>
      </c>
      <c r="V1031" s="379">
        <v>-344045.29</v>
      </c>
      <c r="W1031" s="379">
        <v>-344045.29</v>
      </c>
      <c r="X1031" s="379">
        <v>-344045.29</v>
      </c>
      <c r="Y1031" s="379">
        <v>-344045.29</v>
      </c>
      <c r="Z1031" s="379">
        <v>-344045.29</v>
      </c>
      <c r="AA1031" s="379">
        <v>-344045.29</v>
      </c>
      <c r="AB1031" s="379">
        <v>-773730.6</v>
      </c>
      <c r="AC1031" s="379"/>
      <c r="AD1031" s="379"/>
      <c r="AE1031" s="379">
        <v>-380794.44791666669</v>
      </c>
      <c r="AF1031" s="481"/>
      <c r="AG1031" s="482"/>
      <c r="AH1031" s="471"/>
      <c r="AI1031" s="471"/>
      <c r="AJ1031" s="471"/>
      <c r="AK1031" s="472"/>
      <c r="AL1031" s="471">
        <v>0</v>
      </c>
      <c r="AM1031" s="473"/>
      <c r="AN1031" s="471">
        <v>-380794.44791666669</v>
      </c>
      <c r="AO1031" s="474">
        <v>-380794.44791666669</v>
      </c>
      <c r="AP1031" s="475"/>
      <c r="AQ1031" s="476">
        <v>-773730.6</v>
      </c>
      <c r="AR1031" s="471"/>
      <c r="AS1031" s="471"/>
      <c r="AT1031" s="471"/>
      <c r="AU1031" s="472"/>
      <c r="AV1031" s="471">
        <v>0</v>
      </c>
      <c r="AW1031" s="473"/>
      <c r="AX1031" s="471">
        <v>-773730.6</v>
      </c>
      <c r="AY1031" s="473">
        <v>-773730.6</v>
      </c>
      <c r="AZ1031" s="478"/>
      <c r="BA1031" s="568"/>
      <c r="BC1031" s="468" t="s">
        <v>2937</v>
      </c>
      <c r="BD1031" s="468" t="s">
        <v>2937</v>
      </c>
      <c r="BE1031" s="468" t="s">
        <v>2937</v>
      </c>
      <c r="BF1031" s="468" t="s">
        <v>2937</v>
      </c>
      <c r="BG1031" s="468" t="s">
        <v>2938</v>
      </c>
      <c r="BH1031" s="468" t="s">
        <v>1542</v>
      </c>
      <c r="BI1031" s="468" t="s">
        <v>1542</v>
      </c>
      <c r="BK1031" s="468" t="b">
        <v>1</v>
      </c>
      <c r="BL1031" s="468" t="b">
        <v>1</v>
      </c>
      <c r="BM1031" s="468" t="b">
        <v>1</v>
      </c>
      <c r="BN1031" s="468" t="b">
        <v>1</v>
      </c>
      <c r="BO1031" s="468" t="b">
        <v>1</v>
      </c>
      <c r="BP1031" s="468" t="b">
        <v>1</v>
      </c>
      <c r="BQ1031" s="468" t="b">
        <v>1</v>
      </c>
      <c r="BS1031" s="466"/>
    </row>
    <row r="1032" spans="1:71" s="480" customFormat="1" ht="12" customHeight="1" x14ac:dyDescent="0.2">
      <c r="A1032" s="496">
        <v>23200041</v>
      </c>
      <c r="B1032" s="497" t="s">
        <v>3917</v>
      </c>
      <c r="C1032" s="466" t="s">
        <v>2530</v>
      </c>
      <c r="D1032" s="467" t="s">
        <v>1542</v>
      </c>
      <c r="E1032" s="705"/>
      <c r="F1032" s="466"/>
      <c r="G1032" s="467"/>
      <c r="H1032" s="468" t="s">
        <v>2937</v>
      </c>
      <c r="I1032" s="468" t="s">
        <v>2937</v>
      </c>
      <c r="J1032" s="468" t="s">
        <v>2937</v>
      </c>
      <c r="K1032" s="468" t="s">
        <v>2937</v>
      </c>
      <c r="L1032" s="468" t="s">
        <v>2938</v>
      </c>
      <c r="M1032" s="468" t="s">
        <v>1542</v>
      </c>
      <c r="N1032" s="468" t="s">
        <v>1542</v>
      </c>
      <c r="O1032" s="469"/>
      <c r="P1032" s="379">
        <v>-9053784</v>
      </c>
      <c r="Q1032" s="379">
        <v>-8930789</v>
      </c>
      <c r="R1032" s="379">
        <v>-8971674</v>
      </c>
      <c r="S1032" s="379">
        <v>-8923539</v>
      </c>
      <c r="T1032" s="379">
        <v>-8899597</v>
      </c>
      <c r="U1032" s="379">
        <v>-8815727</v>
      </c>
      <c r="V1032" s="379">
        <v>-9102392</v>
      </c>
      <c r="W1032" s="379">
        <v>-8959633</v>
      </c>
      <c r="X1032" s="379">
        <v>-8945340</v>
      </c>
      <c r="Y1032" s="379">
        <v>-8986188</v>
      </c>
      <c r="Z1032" s="379">
        <v>-9139804</v>
      </c>
      <c r="AA1032" s="379">
        <v>-8953607</v>
      </c>
      <c r="AB1032" s="379">
        <v>-9129260</v>
      </c>
      <c r="AC1032" s="379"/>
      <c r="AD1032" s="379"/>
      <c r="AE1032" s="379">
        <v>-8976651</v>
      </c>
      <c r="AF1032" s="481"/>
      <c r="AG1032" s="481"/>
      <c r="AH1032" s="471"/>
      <c r="AI1032" s="471"/>
      <c r="AJ1032" s="471"/>
      <c r="AK1032" s="472"/>
      <c r="AL1032" s="471">
        <v>0</v>
      </c>
      <c r="AM1032" s="473"/>
      <c r="AN1032" s="471">
        <v>-8976651</v>
      </c>
      <c r="AO1032" s="474">
        <v>-8976651</v>
      </c>
      <c r="AP1032" s="475"/>
      <c r="AQ1032" s="476">
        <v>-9129260</v>
      </c>
      <c r="AR1032" s="471"/>
      <c r="AS1032" s="471"/>
      <c r="AT1032" s="471"/>
      <c r="AU1032" s="472"/>
      <c r="AV1032" s="471">
        <v>0</v>
      </c>
      <c r="AW1032" s="473"/>
      <c r="AX1032" s="471">
        <v>-9129260</v>
      </c>
      <c r="AY1032" s="473">
        <v>-9129260</v>
      </c>
      <c r="AZ1032" s="478"/>
      <c r="BA1032" s="568"/>
      <c r="BC1032" s="468" t="s">
        <v>2937</v>
      </c>
      <c r="BD1032" s="468" t="s">
        <v>2937</v>
      </c>
      <c r="BE1032" s="468" t="s">
        <v>2937</v>
      </c>
      <c r="BF1032" s="468" t="s">
        <v>2937</v>
      </c>
      <c r="BG1032" s="468" t="s">
        <v>2938</v>
      </c>
      <c r="BH1032" s="468" t="s">
        <v>1542</v>
      </c>
      <c r="BI1032" s="468" t="s">
        <v>1542</v>
      </c>
      <c r="BK1032" s="468" t="b">
        <v>1</v>
      </c>
      <c r="BL1032" s="468" t="b">
        <v>1</v>
      </c>
      <c r="BM1032" s="468" t="b">
        <v>1</v>
      </c>
      <c r="BN1032" s="468" t="b">
        <v>1</v>
      </c>
      <c r="BO1032" s="468" t="b">
        <v>1</v>
      </c>
      <c r="BP1032" s="468" t="b">
        <v>1</v>
      </c>
      <c r="BQ1032" s="468" t="b">
        <v>1</v>
      </c>
      <c r="BS1032" s="466"/>
    </row>
    <row r="1033" spans="1:71" s="480" customFormat="1" ht="12" customHeight="1" x14ac:dyDescent="0.2">
      <c r="A1033" s="496">
        <v>23200051</v>
      </c>
      <c r="B1033" s="497" t="s">
        <v>3918</v>
      </c>
      <c r="C1033" s="466" t="s">
        <v>2531</v>
      </c>
      <c r="D1033" s="467" t="s">
        <v>1542</v>
      </c>
      <c r="E1033" s="705"/>
      <c r="F1033" s="466"/>
      <c r="G1033" s="467"/>
      <c r="H1033" s="468" t="s">
        <v>2937</v>
      </c>
      <c r="I1033" s="468" t="s">
        <v>2937</v>
      </c>
      <c r="J1033" s="468" t="s">
        <v>2937</v>
      </c>
      <c r="K1033" s="468" t="s">
        <v>2937</v>
      </c>
      <c r="L1033" s="468" t="s">
        <v>2938</v>
      </c>
      <c r="M1033" s="468" t="s">
        <v>1542</v>
      </c>
      <c r="N1033" s="468" t="s">
        <v>1542</v>
      </c>
      <c r="O1033" s="469"/>
      <c r="P1033" s="379">
        <v>-14942605.83</v>
      </c>
      <c r="Q1033" s="379">
        <v>-14971466.689999999</v>
      </c>
      <c r="R1033" s="379">
        <v>-14013841.380000001</v>
      </c>
      <c r="S1033" s="379">
        <v>-15030247.23</v>
      </c>
      <c r="T1033" s="379">
        <v>-15211680.560000001</v>
      </c>
      <c r="U1033" s="379">
        <v>-15756669.73</v>
      </c>
      <c r="V1033" s="379">
        <v>-15256349.050000001</v>
      </c>
      <c r="W1033" s="379">
        <v>-15444148.029999999</v>
      </c>
      <c r="X1033" s="379">
        <v>-15303525.699999999</v>
      </c>
      <c r="Y1033" s="379">
        <v>-15066240.4</v>
      </c>
      <c r="Z1033" s="379">
        <v>-16382620.77</v>
      </c>
      <c r="AA1033" s="379">
        <v>-15709453.76</v>
      </c>
      <c r="AB1033" s="379">
        <v>-16508104.699999999</v>
      </c>
      <c r="AC1033" s="379"/>
      <c r="AD1033" s="379"/>
      <c r="AE1033" s="379">
        <v>-15322633.213749999</v>
      </c>
      <c r="AF1033" s="481"/>
      <c r="AG1033" s="481"/>
      <c r="AH1033" s="471"/>
      <c r="AI1033" s="471"/>
      <c r="AJ1033" s="471"/>
      <c r="AK1033" s="472"/>
      <c r="AL1033" s="471">
        <v>0</v>
      </c>
      <c r="AM1033" s="473"/>
      <c r="AN1033" s="471">
        <v>-15322633.213749999</v>
      </c>
      <c r="AO1033" s="474">
        <v>-15322633.213749999</v>
      </c>
      <c r="AP1033" s="475"/>
      <c r="AQ1033" s="476">
        <v>-16508104.699999999</v>
      </c>
      <c r="AR1033" s="471"/>
      <c r="AS1033" s="471"/>
      <c r="AT1033" s="471"/>
      <c r="AU1033" s="472"/>
      <c r="AV1033" s="471">
        <v>0</v>
      </c>
      <c r="AW1033" s="473"/>
      <c r="AX1033" s="471">
        <v>-16508104.699999999</v>
      </c>
      <c r="AY1033" s="473">
        <v>-16508104.699999999</v>
      </c>
      <c r="AZ1033" s="478"/>
      <c r="BA1033" s="568"/>
      <c r="BC1033" s="468" t="s">
        <v>2937</v>
      </c>
      <c r="BD1033" s="468" t="s">
        <v>2937</v>
      </c>
      <c r="BE1033" s="468" t="s">
        <v>2937</v>
      </c>
      <c r="BF1033" s="468" t="s">
        <v>2937</v>
      </c>
      <c r="BG1033" s="468" t="s">
        <v>2938</v>
      </c>
      <c r="BH1033" s="468" t="s">
        <v>1542</v>
      </c>
      <c r="BI1033" s="468" t="s">
        <v>1542</v>
      </c>
      <c r="BK1033" s="468" t="b">
        <v>1</v>
      </c>
      <c r="BL1033" s="468" t="b">
        <v>1</v>
      </c>
      <c r="BM1033" s="468" t="b">
        <v>1</v>
      </c>
      <c r="BN1033" s="468" t="b">
        <v>1</v>
      </c>
      <c r="BO1033" s="468" t="b">
        <v>1</v>
      </c>
      <c r="BP1033" s="468" t="b">
        <v>1</v>
      </c>
      <c r="BQ1033" s="468" t="b">
        <v>1</v>
      </c>
      <c r="BS1033" s="466"/>
    </row>
    <row r="1034" spans="1:71" s="480" customFormat="1" ht="12" customHeight="1" x14ac:dyDescent="0.2">
      <c r="A1034" s="496">
        <v>23200061</v>
      </c>
      <c r="B1034" s="497" t="s">
        <v>3919</v>
      </c>
      <c r="C1034" s="466" t="s">
        <v>2532</v>
      </c>
      <c r="D1034" s="467" t="s">
        <v>1542</v>
      </c>
      <c r="E1034" s="705"/>
      <c r="F1034" s="466"/>
      <c r="G1034" s="467"/>
      <c r="H1034" s="468" t="s">
        <v>2937</v>
      </c>
      <c r="I1034" s="468" t="s">
        <v>2937</v>
      </c>
      <c r="J1034" s="468" t="s">
        <v>2937</v>
      </c>
      <c r="K1034" s="468" t="s">
        <v>2937</v>
      </c>
      <c r="L1034" s="468" t="s">
        <v>2938</v>
      </c>
      <c r="M1034" s="468" t="s">
        <v>1542</v>
      </c>
      <c r="N1034" s="468" t="s">
        <v>1542</v>
      </c>
      <c r="O1034" s="469"/>
      <c r="P1034" s="379">
        <v>-19804411.199999999</v>
      </c>
      <c r="Q1034" s="379">
        <v>-17147088.379999999</v>
      </c>
      <c r="R1034" s="379">
        <v>-12932322.58</v>
      </c>
      <c r="S1034" s="379">
        <v>-13050482.41</v>
      </c>
      <c r="T1034" s="379">
        <v>-11178989.32</v>
      </c>
      <c r="U1034" s="379">
        <v>-5906511.6699999999</v>
      </c>
      <c r="V1034" s="379">
        <v>-6624635.46</v>
      </c>
      <c r="W1034" s="379">
        <v>-25685687.609999999</v>
      </c>
      <c r="X1034" s="379">
        <v>-18649438.390000001</v>
      </c>
      <c r="Y1034" s="379">
        <v>-6699586.0199999996</v>
      </c>
      <c r="Z1034" s="379">
        <v>-19275497.100000001</v>
      </c>
      <c r="AA1034" s="379">
        <v>-35669133.670000002</v>
      </c>
      <c r="AB1034" s="379">
        <v>-35642962.630000003</v>
      </c>
      <c r="AC1034" s="379"/>
      <c r="AD1034" s="379"/>
      <c r="AE1034" s="379">
        <v>-16711921.627083333</v>
      </c>
      <c r="AF1034" s="481"/>
      <c r="AG1034" s="481"/>
      <c r="AH1034" s="471"/>
      <c r="AI1034" s="471"/>
      <c r="AJ1034" s="471"/>
      <c r="AK1034" s="472"/>
      <c r="AL1034" s="471">
        <v>0</v>
      </c>
      <c r="AM1034" s="473"/>
      <c r="AN1034" s="471">
        <v>-16711921.627083333</v>
      </c>
      <c r="AO1034" s="474">
        <v>-16711921.627083333</v>
      </c>
      <c r="AP1034" s="475"/>
      <c r="AQ1034" s="476">
        <v>-35642962.630000003</v>
      </c>
      <c r="AR1034" s="471"/>
      <c r="AS1034" s="471"/>
      <c r="AT1034" s="471"/>
      <c r="AU1034" s="472"/>
      <c r="AV1034" s="471">
        <v>0</v>
      </c>
      <c r="AW1034" s="473"/>
      <c r="AX1034" s="471">
        <v>-35642962.630000003</v>
      </c>
      <c r="AY1034" s="473">
        <v>-35642962.630000003</v>
      </c>
      <c r="AZ1034" s="478"/>
      <c r="BA1034" s="568"/>
      <c r="BC1034" s="468" t="s">
        <v>2937</v>
      </c>
      <c r="BD1034" s="468" t="s">
        <v>2937</v>
      </c>
      <c r="BE1034" s="468" t="s">
        <v>2937</v>
      </c>
      <c r="BF1034" s="468" t="s">
        <v>2937</v>
      </c>
      <c r="BG1034" s="468" t="s">
        <v>2938</v>
      </c>
      <c r="BH1034" s="468" t="s">
        <v>1542</v>
      </c>
      <c r="BI1034" s="468" t="s">
        <v>1542</v>
      </c>
      <c r="BK1034" s="468" t="b">
        <v>1</v>
      </c>
      <c r="BL1034" s="468" t="b">
        <v>1</v>
      </c>
      <c r="BM1034" s="468" t="b">
        <v>1</v>
      </c>
      <c r="BN1034" s="468" t="b">
        <v>1</v>
      </c>
      <c r="BO1034" s="468" t="b">
        <v>1</v>
      </c>
      <c r="BP1034" s="468" t="b">
        <v>1</v>
      </c>
      <c r="BQ1034" s="468" t="b">
        <v>1</v>
      </c>
      <c r="BS1034" s="466"/>
    </row>
    <row r="1035" spans="1:71" s="480" customFormat="1" ht="12" customHeight="1" x14ac:dyDescent="0.2">
      <c r="A1035" s="496">
        <v>23200063</v>
      </c>
      <c r="B1035" s="497" t="s">
        <v>3920</v>
      </c>
      <c r="C1035" s="466" t="s">
        <v>2533</v>
      </c>
      <c r="D1035" s="467" t="s">
        <v>1542</v>
      </c>
      <c r="E1035" s="705"/>
      <c r="F1035" s="466"/>
      <c r="G1035" s="467"/>
      <c r="H1035" s="468" t="s">
        <v>2937</v>
      </c>
      <c r="I1035" s="468" t="s">
        <v>2937</v>
      </c>
      <c r="J1035" s="468" t="s">
        <v>2937</v>
      </c>
      <c r="K1035" s="468" t="s">
        <v>2937</v>
      </c>
      <c r="L1035" s="468" t="s">
        <v>2938</v>
      </c>
      <c r="M1035" s="468" t="s">
        <v>1542</v>
      </c>
      <c r="N1035" s="468" t="s">
        <v>1542</v>
      </c>
      <c r="O1035" s="469"/>
      <c r="P1035" s="379">
        <v>0</v>
      </c>
      <c r="Q1035" s="379">
        <v>-3445181.56</v>
      </c>
      <c r="R1035" s="379">
        <v>-3588255.02</v>
      </c>
      <c r="S1035" s="379">
        <v>0</v>
      </c>
      <c r="T1035" s="379">
        <v>0</v>
      </c>
      <c r="U1035" s="379">
        <v>0</v>
      </c>
      <c r="V1035" s="379">
        <v>0</v>
      </c>
      <c r="W1035" s="379">
        <v>-3580762.06</v>
      </c>
      <c r="X1035" s="379">
        <v>0</v>
      </c>
      <c r="Y1035" s="379">
        <v>0</v>
      </c>
      <c r="Z1035" s="379">
        <v>0</v>
      </c>
      <c r="AA1035" s="379">
        <v>0</v>
      </c>
      <c r="AB1035" s="379">
        <v>-3978964.76</v>
      </c>
      <c r="AC1035" s="379"/>
      <c r="AD1035" s="379"/>
      <c r="AE1035" s="379">
        <v>-1050306.7516666667</v>
      </c>
      <c r="AF1035" s="481"/>
      <c r="AG1035" s="482"/>
      <c r="AH1035" s="471"/>
      <c r="AI1035" s="471"/>
      <c r="AJ1035" s="471"/>
      <c r="AK1035" s="472"/>
      <c r="AL1035" s="471">
        <v>0</v>
      </c>
      <c r="AM1035" s="473"/>
      <c r="AN1035" s="471">
        <v>-1050306.7516666667</v>
      </c>
      <c r="AO1035" s="474">
        <v>-1050306.7516666667</v>
      </c>
      <c r="AP1035" s="475"/>
      <c r="AQ1035" s="476">
        <v>-3978964.76</v>
      </c>
      <c r="AR1035" s="471"/>
      <c r="AS1035" s="471"/>
      <c r="AT1035" s="471"/>
      <c r="AU1035" s="472"/>
      <c r="AV1035" s="471">
        <v>0</v>
      </c>
      <c r="AW1035" s="473"/>
      <c r="AX1035" s="471">
        <v>-3978964.76</v>
      </c>
      <c r="AY1035" s="473">
        <v>-3978964.76</v>
      </c>
      <c r="AZ1035" s="478"/>
      <c r="BA1035" s="568"/>
      <c r="BC1035" s="468" t="s">
        <v>2937</v>
      </c>
      <c r="BD1035" s="468" t="s">
        <v>2937</v>
      </c>
      <c r="BE1035" s="468" t="s">
        <v>2937</v>
      </c>
      <c r="BF1035" s="468" t="s">
        <v>2937</v>
      </c>
      <c r="BG1035" s="468" t="s">
        <v>2938</v>
      </c>
      <c r="BH1035" s="468" t="s">
        <v>1542</v>
      </c>
      <c r="BI1035" s="468" t="s">
        <v>1542</v>
      </c>
      <c r="BK1035" s="468" t="b">
        <v>1</v>
      </c>
      <c r="BL1035" s="468" t="b">
        <v>1</v>
      </c>
      <c r="BM1035" s="468" t="b">
        <v>1</v>
      </c>
      <c r="BN1035" s="468" t="b">
        <v>1</v>
      </c>
      <c r="BO1035" s="468" t="b">
        <v>1</v>
      </c>
      <c r="BP1035" s="468" t="b">
        <v>1</v>
      </c>
      <c r="BQ1035" s="468" t="b">
        <v>1</v>
      </c>
      <c r="BS1035" s="466"/>
    </row>
    <row r="1036" spans="1:71" s="480" customFormat="1" ht="12" customHeight="1" x14ac:dyDescent="0.2">
      <c r="A1036" s="496">
        <v>23200071</v>
      </c>
      <c r="B1036" s="497" t="s">
        <v>3921</v>
      </c>
      <c r="C1036" s="466" t="s">
        <v>2534</v>
      </c>
      <c r="D1036" s="467" t="s">
        <v>1542</v>
      </c>
      <c r="E1036" s="705"/>
      <c r="F1036" s="466"/>
      <c r="G1036" s="467"/>
      <c r="H1036" s="468" t="s">
        <v>2937</v>
      </c>
      <c r="I1036" s="468" t="s">
        <v>2937</v>
      </c>
      <c r="J1036" s="468" t="s">
        <v>2937</v>
      </c>
      <c r="K1036" s="468" t="s">
        <v>2937</v>
      </c>
      <c r="L1036" s="468" t="s">
        <v>2938</v>
      </c>
      <c r="M1036" s="468" t="s">
        <v>1542</v>
      </c>
      <c r="N1036" s="468" t="s">
        <v>1542</v>
      </c>
      <c r="O1036" s="469"/>
      <c r="P1036" s="379">
        <v>-1775116.16</v>
      </c>
      <c r="Q1036" s="379">
        <v>-2692438</v>
      </c>
      <c r="R1036" s="379">
        <v>-2139988.64</v>
      </c>
      <c r="S1036" s="379">
        <v>-1537946.59</v>
      </c>
      <c r="T1036" s="379">
        <v>-2916083.02</v>
      </c>
      <c r="U1036" s="379">
        <v>-3543881.71</v>
      </c>
      <c r="V1036" s="379">
        <v>-2404249.5099999998</v>
      </c>
      <c r="W1036" s="379">
        <v>-1746098.51</v>
      </c>
      <c r="X1036" s="379">
        <v>-1439678.83</v>
      </c>
      <c r="Y1036" s="379">
        <v>-1010350.26</v>
      </c>
      <c r="Z1036" s="379">
        <v>-1217126.08</v>
      </c>
      <c r="AA1036" s="379">
        <v>-2318859.2999999998</v>
      </c>
      <c r="AB1036" s="379">
        <v>-2285329.02</v>
      </c>
      <c r="AC1036" s="379"/>
      <c r="AD1036" s="379"/>
      <c r="AE1036" s="379">
        <v>-2083076.9200000006</v>
      </c>
      <c r="AF1036" s="481"/>
      <c r="AG1036" s="481"/>
      <c r="AH1036" s="471"/>
      <c r="AI1036" s="471"/>
      <c r="AJ1036" s="471"/>
      <c r="AK1036" s="472"/>
      <c r="AL1036" s="471">
        <v>0</v>
      </c>
      <c r="AM1036" s="473"/>
      <c r="AN1036" s="471">
        <v>-2083076.9200000006</v>
      </c>
      <c r="AO1036" s="474">
        <v>-2083076.9200000006</v>
      </c>
      <c r="AP1036" s="475"/>
      <c r="AQ1036" s="476">
        <v>-2285329.02</v>
      </c>
      <c r="AR1036" s="471"/>
      <c r="AS1036" s="471"/>
      <c r="AT1036" s="471"/>
      <c r="AU1036" s="472"/>
      <c r="AV1036" s="471">
        <v>0</v>
      </c>
      <c r="AW1036" s="473"/>
      <c r="AX1036" s="471">
        <v>-2285329.02</v>
      </c>
      <c r="AY1036" s="473">
        <v>-2285329.02</v>
      </c>
      <c r="AZ1036" s="478"/>
      <c r="BA1036" s="568"/>
      <c r="BC1036" s="468" t="s">
        <v>2937</v>
      </c>
      <c r="BD1036" s="468" t="s">
        <v>2937</v>
      </c>
      <c r="BE1036" s="468" t="s">
        <v>2937</v>
      </c>
      <c r="BF1036" s="468" t="s">
        <v>2937</v>
      </c>
      <c r="BG1036" s="468" t="s">
        <v>2938</v>
      </c>
      <c r="BH1036" s="468" t="s">
        <v>1542</v>
      </c>
      <c r="BI1036" s="468" t="s">
        <v>1542</v>
      </c>
      <c r="BK1036" s="468" t="b">
        <v>1</v>
      </c>
      <c r="BL1036" s="468" t="b">
        <v>1</v>
      </c>
      <c r="BM1036" s="468" t="b">
        <v>1</v>
      </c>
      <c r="BN1036" s="468" t="b">
        <v>1</v>
      </c>
      <c r="BO1036" s="468" t="b">
        <v>1</v>
      </c>
      <c r="BP1036" s="468" t="b">
        <v>1</v>
      </c>
      <c r="BQ1036" s="468" t="b">
        <v>1</v>
      </c>
      <c r="BS1036" s="466"/>
    </row>
    <row r="1037" spans="1:71" s="480" customFormat="1" ht="12" customHeight="1" x14ac:dyDescent="0.2">
      <c r="A1037" s="496">
        <v>23200081</v>
      </c>
      <c r="B1037" s="497" t="s">
        <v>3922</v>
      </c>
      <c r="C1037" s="466" t="s">
        <v>2535</v>
      </c>
      <c r="D1037" s="467" t="s">
        <v>1542</v>
      </c>
      <c r="E1037" s="705"/>
      <c r="F1037" s="466"/>
      <c r="G1037" s="467"/>
      <c r="H1037" s="468" t="s">
        <v>2937</v>
      </c>
      <c r="I1037" s="468" t="s">
        <v>2937</v>
      </c>
      <c r="J1037" s="468" t="s">
        <v>2937</v>
      </c>
      <c r="K1037" s="468" t="s">
        <v>2937</v>
      </c>
      <c r="L1037" s="468" t="s">
        <v>2938</v>
      </c>
      <c r="M1037" s="468" t="s">
        <v>1542</v>
      </c>
      <c r="N1037" s="468" t="s">
        <v>1542</v>
      </c>
      <c r="O1037" s="469"/>
      <c r="P1037" s="379">
        <v>-4452153.75</v>
      </c>
      <c r="Q1037" s="379">
        <v>-4214044.26</v>
      </c>
      <c r="R1037" s="379">
        <v>-4066125.67</v>
      </c>
      <c r="S1037" s="379">
        <v>-4312581.29</v>
      </c>
      <c r="T1037" s="379">
        <v>-3819025.88</v>
      </c>
      <c r="U1037" s="379">
        <v>-3950592.51</v>
      </c>
      <c r="V1037" s="379">
        <v>-3851971.46</v>
      </c>
      <c r="W1037" s="379">
        <v>-4675781.09</v>
      </c>
      <c r="X1037" s="379">
        <v>-4677233.8</v>
      </c>
      <c r="Y1037" s="379">
        <v>-4599698.07</v>
      </c>
      <c r="Z1037" s="379">
        <v>-4528948.29</v>
      </c>
      <c r="AA1037" s="379">
        <v>-4375849.9000000004</v>
      </c>
      <c r="AB1037" s="379">
        <v>-6916464.4800000004</v>
      </c>
      <c r="AC1037" s="379"/>
      <c r="AD1037" s="379"/>
      <c r="AE1037" s="379">
        <v>-4396346.7779166671</v>
      </c>
      <c r="AF1037" s="481"/>
      <c r="AG1037" s="481"/>
      <c r="AH1037" s="471"/>
      <c r="AI1037" s="471"/>
      <c r="AJ1037" s="471"/>
      <c r="AK1037" s="472"/>
      <c r="AL1037" s="471">
        <v>0</v>
      </c>
      <c r="AM1037" s="473"/>
      <c r="AN1037" s="471">
        <v>-4396346.7779166671</v>
      </c>
      <c r="AO1037" s="474">
        <v>-4396346.7779166671</v>
      </c>
      <c r="AP1037" s="475"/>
      <c r="AQ1037" s="476">
        <v>-6916464.4800000004</v>
      </c>
      <c r="AR1037" s="471"/>
      <c r="AS1037" s="471"/>
      <c r="AT1037" s="471"/>
      <c r="AU1037" s="472"/>
      <c r="AV1037" s="471">
        <v>0</v>
      </c>
      <c r="AW1037" s="473"/>
      <c r="AX1037" s="471">
        <v>-6916464.4800000004</v>
      </c>
      <c r="AY1037" s="473">
        <v>-6916464.4800000004</v>
      </c>
      <c r="AZ1037" s="478"/>
      <c r="BA1037" s="568"/>
      <c r="BC1037" s="468" t="s">
        <v>2937</v>
      </c>
      <c r="BD1037" s="468" t="s">
        <v>2937</v>
      </c>
      <c r="BE1037" s="468" t="s">
        <v>2937</v>
      </c>
      <c r="BF1037" s="468" t="s">
        <v>2937</v>
      </c>
      <c r="BG1037" s="468" t="s">
        <v>2938</v>
      </c>
      <c r="BH1037" s="468" t="s">
        <v>1542</v>
      </c>
      <c r="BI1037" s="468" t="s">
        <v>1542</v>
      </c>
      <c r="BK1037" s="468" t="b">
        <v>1</v>
      </c>
      <c r="BL1037" s="468" t="b">
        <v>1</v>
      </c>
      <c r="BM1037" s="468" t="b">
        <v>1</v>
      </c>
      <c r="BN1037" s="468" t="b">
        <v>1</v>
      </c>
      <c r="BO1037" s="468" t="b">
        <v>1</v>
      </c>
      <c r="BP1037" s="468" t="b">
        <v>1</v>
      </c>
      <c r="BQ1037" s="468" t="b">
        <v>1</v>
      </c>
      <c r="BS1037" s="466"/>
    </row>
    <row r="1038" spans="1:71" s="480" customFormat="1" ht="12" customHeight="1" x14ac:dyDescent="0.2">
      <c r="A1038" s="496">
        <v>23200101</v>
      </c>
      <c r="B1038" s="497" t="s">
        <v>3923</v>
      </c>
      <c r="C1038" s="466" t="s">
        <v>2536</v>
      </c>
      <c r="D1038" s="467" t="s">
        <v>1542</v>
      </c>
      <c r="E1038" s="705"/>
      <c r="F1038" s="466"/>
      <c r="G1038" s="467"/>
      <c r="H1038" s="468" t="s">
        <v>2937</v>
      </c>
      <c r="I1038" s="468" t="s">
        <v>2937</v>
      </c>
      <c r="J1038" s="468" t="s">
        <v>2937</v>
      </c>
      <c r="K1038" s="468" t="s">
        <v>2937</v>
      </c>
      <c r="L1038" s="468" t="s">
        <v>2938</v>
      </c>
      <c r="M1038" s="468" t="s">
        <v>1542</v>
      </c>
      <c r="N1038" s="468" t="s">
        <v>1542</v>
      </c>
      <c r="O1038" s="469"/>
      <c r="P1038" s="379">
        <v>-243961.60000000001</v>
      </c>
      <c r="Q1038" s="379">
        <v>-596969.75</v>
      </c>
      <c r="R1038" s="379">
        <v>-934246.81</v>
      </c>
      <c r="S1038" s="379">
        <v>-562992</v>
      </c>
      <c r="T1038" s="379">
        <v>-143680</v>
      </c>
      <c r="U1038" s="379">
        <v>1184742</v>
      </c>
      <c r="V1038" s="379">
        <v>0</v>
      </c>
      <c r="W1038" s="379">
        <v>-4299880</v>
      </c>
      <c r="X1038" s="379">
        <v>-4206960</v>
      </c>
      <c r="Y1038" s="379">
        <v>-478707</v>
      </c>
      <c r="Z1038" s="379">
        <v>-4360798.79</v>
      </c>
      <c r="AA1038" s="379">
        <v>-7055794.4900000002</v>
      </c>
      <c r="AB1038" s="379">
        <v>-1924094</v>
      </c>
      <c r="AC1038" s="379"/>
      <c r="AD1038" s="379"/>
      <c r="AE1038" s="379">
        <v>-1878276.2200000004</v>
      </c>
      <c r="AF1038" s="481"/>
      <c r="AG1038" s="482"/>
      <c r="AH1038" s="471"/>
      <c r="AI1038" s="471"/>
      <c r="AJ1038" s="471"/>
      <c r="AK1038" s="472"/>
      <c r="AL1038" s="471">
        <v>0</v>
      </c>
      <c r="AM1038" s="473"/>
      <c r="AN1038" s="471">
        <v>-1878276.2200000004</v>
      </c>
      <c r="AO1038" s="474">
        <v>-1878276.2200000004</v>
      </c>
      <c r="AP1038" s="475"/>
      <c r="AQ1038" s="476">
        <v>-1924094</v>
      </c>
      <c r="AR1038" s="471"/>
      <c r="AS1038" s="471"/>
      <c r="AT1038" s="471"/>
      <c r="AU1038" s="472"/>
      <c r="AV1038" s="471">
        <v>0</v>
      </c>
      <c r="AW1038" s="473"/>
      <c r="AX1038" s="471">
        <v>-1924094</v>
      </c>
      <c r="AY1038" s="473">
        <v>-1924094</v>
      </c>
      <c r="AZ1038" s="478"/>
      <c r="BA1038" s="568"/>
      <c r="BC1038" s="468" t="s">
        <v>2937</v>
      </c>
      <c r="BD1038" s="468" t="s">
        <v>2937</v>
      </c>
      <c r="BE1038" s="468" t="s">
        <v>2937</v>
      </c>
      <c r="BF1038" s="468" t="s">
        <v>2937</v>
      </c>
      <c r="BG1038" s="468" t="s">
        <v>2938</v>
      </c>
      <c r="BH1038" s="468" t="s">
        <v>1542</v>
      </c>
      <c r="BI1038" s="468" t="s">
        <v>1542</v>
      </c>
      <c r="BK1038" s="468" t="b">
        <v>1</v>
      </c>
      <c r="BL1038" s="468" t="b">
        <v>1</v>
      </c>
      <c r="BM1038" s="468" t="b">
        <v>1</v>
      </c>
      <c r="BN1038" s="468" t="b">
        <v>1</v>
      </c>
      <c r="BO1038" s="468" t="b">
        <v>1</v>
      </c>
      <c r="BP1038" s="468" t="b">
        <v>1</v>
      </c>
      <c r="BQ1038" s="468" t="b">
        <v>1</v>
      </c>
      <c r="BS1038" s="466"/>
    </row>
    <row r="1039" spans="1:71" s="480" customFormat="1" ht="12" customHeight="1" x14ac:dyDescent="0.2">
      <c r="A1039" s="496">
        <v>23200103</v>
      </c>
      <c r="B1039" s="497" t="s">
        <v>3924</v>
      </c>
      <c r="C1039" s="466" t="s">
        <v>2537</v>
      </c>
      <c r="D1039" s="467" t="s">
        <v>1542</v>
      </c>
      <c r="E1039" s="705"/>
      <c r="F1039" s="466"/>
      <c r="G1039" s="467"/>
      <c r="H1039" s="468" t="s">
        <v>2937</v>
      </c>
      <c r="I1039" s="468" t="s">
        <v>2937</v>
      </c>
      <c r="J1039" s="468" t="s">
        <v>2937</v>
      </c>
      <c r="K1039" s="468" t="s">
        <v>2937</v>
      </c>
      <c r="L1039" s="468" t="s">
        <v>2938</v>
      </c>
      <c r="M1039" s="468" t="s">
        <v>1542</v>
      </c>
      <c r="N1039" s="468" t="s">
        <v>1542</v>
      </c>
      <c r="O1039" s="469"/>
      <c r="P1039" s="379">
        <v>-83090.789999999994</v>
      </c>
      <c r="Q1039" s="379">
        <v>-72891.73</v>
      </c>
      <c r="R1039" s="379">
        <v>-78645.009999999995</v>
      </c>
      <c r="S1039" s="379">
        <v>-61473.24</v>
      </c>
      <c r="T1039" s="379">
        <v>-75227.179999999993</v>
      </c>
      <c r="U1039" s="379">
        <v>-65849.070000000007</v>
      </c>
      <c r="V1039" s="379">
        <v>-76089.210000000006</v>
      </c>
      <c r="W1039" s="379">
        <v>-76226.679999999993</v>
      </c>
      <c r="X1039" s="379">
        <v>-79970.13</v>
      </c>
      <c r="Y1039" s="379">
        <v>-74835.08</v>
      </c>
      <c r="Z1039" s="379">
        <v>-92998.62</v>
      </c>
      <c r="AA1039" s="379">
        <v>-62846.97</v>
      </c>
      <c r="AB1039" s="379">
        <v>-82773.570000000007</v>
      </c>
      <c r="AC1039" s="379"/>
      <c r="AD1039" s="379"/>
      <c r="AE1039" s="379">
        <v>-74998.758333333317</v>
      </c>
      <c r="AF1039" s="481"/>
      <c r="AG1039" s="482"/>
      <c r="AH1039" s="471"/>
      <c r="AI1039" s="471"/>
      <c r="AJ1039" s="471"/>
      <c r="AK1039" s="472"/>
      <c r="AL1039" s="471">
        <v>0</v>
      </c>
      <c r="AM1039" s="473"/>
      <c r="AN1039" s="471">
        <v>-74998.758333333317</v>
      </c>
      <c r="AO1039" s="474">
        <v>-74998.758333333317</v>
      </c>
      <c r="AP1039" s="475"/>
      <c r="AQ1039" s="476">
        <v>-82773.570000000007</v>
      </c>
      <c r="AR1039" s="471"/>
      <c r="AS1039" s="471"/>
      <c r="AT1039" s="471"/>
      <c r="AU1039" s="472"/>
      <c r="AV1039" s="471">
        <v>0</v>
      </c>
      <c r="AW1039" s="473"/>
      <c r="AX1039" s="471">
        <v>-82773.570000000007</v>
      </c>
      <c r="AY1039" s="473">
        <v>-82773.570000000007</v>
      </c>
      <c r="AZ1039" s="478"/>
      <c r="BA1039" s="568"/>
      <c r="BC1039" s="468" t="s">
        <v>2937</v>
      </c>
      <c r="BD1039" s="468" t="s">
        <v>2937</v>
      </c>
      <c r="BE1039" s="468" t="s">
        <v>2937</v>
      </c>
      <c r="BF1039" s="468" t="s">
        <v>2937</v>
      </c>
      <c r="BG1039" s="468" t="s">
        <v>2938</v>
      </c>
      <c r="BH1039" s="468" t="s">
        <v>1542</v>
      </c>
      <c r="BI1039" s="468" t="s">
        <v>1542</v>
      </c>
      <c r="BK1039" s="468" t="b">
        <v>1</v>
      </c>
      <c r="BL1039" s="468" t="b">
        <v>1</v>
      </c>
      <c r="BM1039" s="468" t="b">
        <v>1</v>
      </c>
      <c r="BN1039" s="468" t="b">
        <v>1</v>
      </c>
      <c r="BO1039" s="468" t="b">
        <v>1</v>
      </c>
      <c r="BP1039" s="468" t="b">
        <v>1</v>
      </c>
      <c r="BQ1039" s="468" t="b">
        <v>1</v>
      </c>
      <c r="BS1039" s="466"/>
    </row>
    <row r="1040" spans="1:71" s="480" customFormat="1" ht="12" customHeight="1" x14ac:dyDescent="0.2">
      <c r="A1040" s="496">
        <v>23200111</v>
      </c>
      <c r="B1040" s="497" t="s">
        <v>3925</v>
      </c>
      <c r="C1040" s="466" t="s">
        <v>2538</v>
      </c>
      <c r="D1040" s="467" t="s">
        <v>1542</v>
      </c>
      <c r="E1040" s="705"/>
      <c r="F1040" s="466"/>
      <c r="G1040" s="467"/>
      <c r="H1040" s="468" t="s">
        <v>2937</v>
      </c>
      <c r="I1040" s="468" t="s">
        <v>2937</v>
      </c>
      <c r="J1040" s="468" t="s">
        <v>2937</v>
      </c>
      <c r="K1040" s="468" t="s">
        <v>2937</v>
      </c>
      <c r="L1040" s="468" t="s">
        <v>2938</v>
      </c>
      <c r="M1040" s="468" t="s">
        <v>1542</v>
      </c>
      <c r="N1040" s="468" t="s">
        <v>1542</v>
      </c>
      <c r="O1040" s="469"/>
      <c r="P1040" s="379">
        <v>-254851.86</v>
      </c>
      <c r="Q1040" s="379">
        <v>-234218.08</v>
      </c>
      <c r="R1040" s="379">
        <v>-178384.95</v>
      </c>
      <c r="S1040" s="379">
        <v>-236253.6</v>
      </c>
      <c r="T1040" s="379">
        <v>-163555.03</v>
      </c>
      <c r="U1040" s="379">
        <v>-163442.44</v>
      </c>
      <c r="V1040" s="379">
        <v>-169112.92</v>
      </c>
      <c r="W1040" s="379">
        <v>-170123.12</v>
      </c>
      <c r="X1040" s="379">
        <v>-567887.61</v>
      </c>
      <c r="Y1040" s="379">
        <v>-252880.53</v>
      </c>
      <c r="Z1040" s="379">
        <v>-256066.41</v>
      </c>
      <c r="AA1040" s="379">
        <v>-243616.64000000001</v>
      </c>
      <c r="AB1040" s="379">
        <v>-240823.86</v>
      </c>
      <c r="AC1040" s="379"/>
      <c r="AD1040" s="379"/>
      <c r="AE1040" s="379">
        <v>-240281.59916666665</v>
      </c>
      <c r="AF1040" s="481"/>
      <c r="AG1040" s="481"/>
      <c r="AH1040" s="471"/>
      <c r="AI1040" s="471"/>
      <c r="AJ1040" s="471"/>
      <c r="AK1040" s="472"/>
      <c r="AL1040" s="471">
        <v>0</v>
      </c>
      <c r="AM1040" s="473"/>
      <c r="AN1040" s="471">
        <v>-240281.59916666665</v>
      </c>
      <c r="AO1040" s="474">
        <v>-240281.59916666665</v>
      </c>
      <c r="AP1040" s="475"/>
      <c r="AQ1040" s="476">
        <v>-240823.86</v>
      </c>
      <c r="AR1040" s="471"/>
      <c r="AS1040" s="471"/>
      <c r="AT1040" s="471"/>
      <c r="AU1040" s="472"/>
      <c r="AV1040" s="471">
        <v>0</v>
      </c>
      <c r="AW1040" s="473"/>
      <c r="AX1040" s="471">
        <v>-240823.86</v>
      </c>
      <c r="AY1040" s="473">
        <v>-240823.86</v>
      </c>
      <c r="AZ1040" s="478"/>
      <c r="BA1040" s="568"/>
      <c r="BC1040" s="468" t="s">
        <v>2937</v>
      </c>
      <c r="BD1040" s="468" t="s">
        <v>2937</v>
      </c>
      <c r="BE1040" s="468" t="s">
        <v>2937</v>
      </c>
      <c r="BF1040" s="468" t="s">
        <v>2937</v>
      </c>
      <c r="BG1040" s="468" t="s">
        <v>2938</v>
      </c>
      <c r="BH1040" s="468" t="s">
        <v>1542</v>
      </c>
      <c r="BI1040" s="468" t="s">
        <v>1542</v>
      </c>
      <c r="BK1040" s="468" t="b">
        <v>1</v>
      </c>
      <c r="BL1040" s="468" t="b">
        <v>1</v>
      </c>
      <c r="BM1040" s="468" t="b">
        <v>1</v>
      </c>
      <c r="BN1040" s="468" t="b">
        <v>1</v>
      </c>
      <c r="BO1040" s="468" t="b">
        <v>1</v>
      </c>
      <c r="BP1040" s="468" t="b">
        <v>1</v>
      </c>
      <c r="BQ1040" s="468" t="b">
        <v>1</v>
      </c>
      <c r="BS1040" s="466"/>
    </row>
    <row r="1041" spans="1:71 16357:16370" s="480" customFormat="1" ht="12" customHeight="1" x14ac:dyDescent="0.2">
      <c r="A1041" s="751">
        <v>23200113</v>
      </c>
      <c r="B1041" s="713"/>
      <c r="C1041" s="714" t="s">
        <v>2539</v>
      </c>
      <c r="D1041" s="714" t="s">
        <v>1542</v>
      </c>
      <c r="E1041" s="781"/>
      <c r="F1041" s="737">
        <v>43312</v>
      </c>
      <c r="G1041" s="717"/>
      <c r="H1041" s="717" t="s">
        <v>2937</v>
      </c>
      <c r="I1041" s="717" t="s">
        <v>2937</v>
      </c>
      <c r="J1041" s="717" t="s">
        <v>2937</v>
      </c>
      <c r="K1041" s="717" t="s">
        <v>2937</v>
      </c>
      <c r="L1041" s="717" t="s">
        <v>2938</v>
      </c>
      <c r="M1041" s="717" t="s">
        <v>1542</v>
      </c>
      <c r="N1041" s="718" t="s">
        <v>1542</v>
      </c>
      <c r="O1041" s="719"/>
      <c r="P1041" s="719"/>
      <c r="Q1041" s="720"/>
      <c r="R1041" s="721"/>
      <c r="S1041" s="722"/>
      <c r="T1041" s="722"/>
      <c r="U1041" s="722"/>
      <c r="V1041" s="723"/>
      <c r="W1041" s="722">
        <v>-98.92</v>
      </c>
      <c r="X1041" s="724">
        <v>0</v>
      </c>
      <c r="Y1041" s="722">
        <v>0</v>
      </c>
      <c r="Z1041" s="722">
        <v>0</v>
      </c>
      <c r="AA1041" s="722">
        <v>0</v>
      </c>
      <c r="AB1041" s="722">
        <v>0</v>
      </c>
      <c r="AC1041" s="722"/>
      <c r="AD1041" s="726"/>
      <c r="AE1041" s="722">
        <v>-8.2433333333333341</v>
      </c>
      <c r="AF1041" s="722"/>
      <c r="AG1041" s="722"/>
      <c r="AH1041" s="722"/>
      <c r="AI1041" s="727"/>
      <c r="AJ1041" s="722"/>
      <c r="AK1041" s="722"/>
      <c r="AL1041" s="727">
        <v>0</v>
      </c>
      <c r="AM1041" s="736"/>
      <c r="AN1041" s="782">
        <v>-8.2433333333333341</v>
      </c>
      <c r="AO1041" s="736">
        <v>-8.2433333333333341</v>
      </c>
      <c r="AP1041" s="736"/>
      <c r="AQ1041" s="736">
        <v>0</v>
      </c>
      <c r="AR1041" s="736"/>
      <c r="AS1041" s="736"/>
      <c r="AT1041" s="736"/>
      <c r="AU1041" s="736"/>
      <c r="AV1041" s="736">
        <v>0</v>
      </c>
      <c r="AW1041" s="736"/>
      <c r="AX1041" s="736">
        <v>0</v>
      </c>
      <c r="AY1041" s="736">
        <v>0</v>
      </c>
      <c r="AZ1041" s="728"/>
      <c r="BS1041" s="466"/>
      <c r="XEC1041" s="516"/>
      <c r="XED1041" s="466"/>
      <c r="XEE1041" s="467"/>
      <c r="XEF1041" s="467"/>
      <c r="XEG1041" s="466"/>
      <c r="XEH1041" s="467"/>
      <c r="XEI1041" s="468"/>
      <c r="XEJ1041" s="468"/>
      <c r="XEK1041" s="468"/>
      <c r="XEL1041" s="468"/>
      <c r="XEM1041" s="468"/>
      <c r="XEN1041" s="468"/>
      <c r="XEO1041" s="468"/>
      <c r="XEP1041" s="500"/>
    </row>
    <row r="1042" spans="1:71 16357:16370" s="480" customFormat="1" ht="12" customHeight="1" x14ac:dyDescent="0.2">
      <c r="A1042" s="496">
        <v>23200121</v>
      </c>
      <c r="B1042" s="497" t="s">
        <v>3926</v>
      </c>
      <c r="C1042" s="466" t="s">
        <v>2540</v>
      </c>
      <c r="D1042" s="467" t="s">
        <v>1542</v>
      </c>
      <c r="E1042" s="705"/>
      <c r="F1042" s="466"/>
      <c r="G1042" s="467"/>
      <c r="H1042" s="468" t="s">
        <v>2937</v>
      </c>
      <c r="I1042" s="468" t="s">
        <v>2937</v>
      </c>
      <c r="J1042" s="468" t="s">
        <v>2937</v>
      </c>
      <c r="K1042" s="468" t="s">
        <v>2937</v>
      </c>
      <c r="L1042" s="468" t="s">
        <v>2938</v>
      </c>
      <c r="M1042" s="468" t="s">
        <v>1542</v>
      </c>
      <c r="N1042" s="468" t="s">
        <v>1542</v>
      </c>
      <c r="O1042" s="469"/>
      <c r="P1042" s="379">
        <v>-1188218.1599999999</v>
      </c>
      <c r="Q1042" s="379">
        <v>-1064938.73</v>
      </c>
      <c r="R1042" s="379">
        <v>-841299.28</v>
      </c>
      <c r="S1042" s="379">
        <v>-880692.57</v>
      </c>
      <c r="T1042" s="379">
        <v>-816823.69</v>
      </c>
      <c r="U1042" s="379">
        <v>-819200.32</v>
      </c>
      <c r="V1042" s="379">
        <v>-836457.63</v>
      </c>
      <c r="W1042" s="379">
        <v>-835057.63</v>
      </c>
      <c r="X1042" s="379">
        <v>-697231.19</v>
      </c>
      <c r="Y1042" s="379">
        <v>-551456.84</v>
      </c>
      <c r="Z1042" s="379">
        <v>-386065.12</v>
      </c>
      <c r="AA1042" s="379">
        <v>-323354.09000000003</v>
      </c>
      <c r="AB1042" s="379">
        <v>-323354.09000000003</v>
      </c>
      <c r="AC1042" s="379"/>
      <c r="AD1042" s="379"/>
      <c r="AE1042" s="379">
        <v>-734030.26791666669</v>
      </c>
      <c r="AF1042" s="481"/>
      <c r="AG1042" s="481"/>
      <c r="AH1042" s="471"/>
      <c r="AI1042" s="471"/>
      <c r="AJ1042" s="471"/>
      <c r="AK1042" s="472"/>
      <c r="AL1042" s="471">
        <v>0</v>
      </c>
      <c r="AM1042" s="473"/>
      <c r="AN1042" s="471">
        <v>-734030.26791666669</v>
      </c>
      <c r="AO1042" s="474">
        <v>-734030.26791666669</v>
      </c>
      <c r="AP1042" s="475"/>
      <c r="AQ1042" s="476">
        <v>-323354.09000000003</v>
      </c>
      <c r="AR1042" s="471"/>
      <c r="AS1042" s="471"/>
      <c r="AT1042" s="471"/>
      <c r="AU1042" s="472"/>
      <c r="AV1042" s="471">
        <v>0</v>
      </c>
      <c r="AW1042" s="473"/>
      <c r="AX1042" s="471">
        <v>-323354.09000000003</v>
      </c>
      <c r="AY1042" s="473">
        <v>-323354.09000000003</v>
      </c>
      <c r="AZ1042" s="478"/>
      <c r="BA1042" s="568"/>
      <c r="BC1042" s="468" t="s">
        <v>2937</v>
      </c>
      <c r="BD1042" s="468" t="s">
        <v>2937</v>
      </c>
      <c r="BE1042" s="468" t="s">
        <v>2937</v>
      </c>
      <c r="BF1042" s="468" t="s">
        <v>2937</v>
      </c>
      <c r="BG1042" s="468" t="s">
        <v>2938</v>
      </c>
      <c r="BH1042" s="468" t="s">
        <v>1542</v>
      </c>
      <c r="BI1042" s="468" t="s">
        <v>1542</v>
      </c>
      <c r="BK1042" s="468" t="b">
        <v>1</v>
      </c>
      <c r="BL1042" s="468" t="b">
        <v>1</v>
      </c>
      <c r="BM1042" s="468" t="b">
        <v>1</v>
      </c>
      <c r="BN1042" s="468" t="b">
        <v>1</v>
      </c>
      <c r="BO1042" s="468" t="b">
        <v>1</v>
      </c>
      <c r="BP1042" s="468" t="b">
        <v>1</v>
      </c>
      <c r="BQ1042" s="468" t="b">
        <v>1</v>
      </c>
      <c r="BS1042" s="466"/>
    </row>
    <row r="1043" spans="1:71 16357:16370" s="480" customFormat="1" ht="12" customHeight="1" x14ac:dyDescent="0.2">
      <c r="A1043" s="496">
        <v>23200153</v>
      </c>
      <c r="B1043" s="497" t="s">
        <v>3927</v>
      </c>
      <c r="C1043" s="466" t="s">
        <v>2541</v>
      </c>
      <c r="D1043" s="467" t="s">
        <v>1542</v>
      </c>
      <c r="E1043" s="705"/>
      <c r="F1043" s="466"/>
      <c r="G1043" s="467"/>
      <c r="H1043" s="468" t="s">
        <v>2937</v>
      </c>
      <c r="I1043" s="468" t="s">
        <v>2937</v>
      </c>
      <c r="J1043" s="468" t="s">
        <v>2937</v>
      </c>
      <c r="K1043" s="468" t="s">
        <v>2937</v>
      </c>
      <c r="L1043" s="468" t="s">
        <v>2938</v>
      </c>
      <c r="M1043" s="468" t="s">
        <v>1542</v>
      </c>
      <c r="N1043" s="468" t="s">
        <v>1542</v>
      </c>
      <c r="O1043" s="469"/>
      <c r="P1043" s="379">
        <v>0</v>
      </c>
      <c r="Q1043" s="379">
        <v>-12178.14</v>
      </c>
      <c r="R1043" s="379">
        <v>-11421.47</v>
      </c>
      <c r="S1043" s="379">
        <v>0</v>
      </c>
      <c r="T1043" s="379">
        <v>0</v>
      </c>
      <c r="U1043" s="379">
        <v>0</v>
      </c>
      <c r="V1043" s="379">
        <v>0</v>
      </c>
      <c r="W1043" s="379">
        <v>-10273.65</v>
      </c>
      <c r="X1043" s="379">
        <v>0</v>
      </c>
      <c r="Y1043" s="379">
        <v>0</v>
      </c>
      <c r="Z1043" s="379">
        <v>0</v>
      </c>
      <c r="AA1043" s="379">
        <v>0</v>
      </c>
      <c r="AB1043" s="379">
        <v>-9465</v>
      </c>
      <c r="AC1043" s="379"/>
      <c r="AD1043" s="379"/>
      <c r="AE1043" s="379">
        <v>-3217.146666666667</v>
      </c>
      <c r="AF1043" s="470"/>
      <c r="AG1043" s="574"/>
      <c r="AH1043" s="471"/>
      <c r="AI1043" s="471"/>
      <c r="AJ1043" s="471"/>
      <c r="AK1043" s="472"/>
      <c r="AL1043" s="471">
        <v>0</v>
      </c>
      <c r="AM1043" s="473"/>
      <c r="AN1043" s="471">
        <v>-3217.146666666667</v>
      </c>
      <c r="AO1043" s="474">
        <v>-3217.146666666667</v>
      </c>
      <c r="AP1043" s="475"/>
      <c r="AQ1043" s="476">
        <v>-9465</v>
      </c>
      <c r="AR1043" s="471"/>
      <c r="AS1043" s="471"/>
      <c r="AT1043" s="471"/>
      <c r="AU1043" s="472"/>
      <c r="AV1043" s="471">
        <v>0</v>
      </c>
      <c r="AW1043" s="473"/>
      <c r="AX1043" s="471">
        <v>-9465</v>
      </c>
      <c r="AY1043" s="473">
        <v>-9465</v>
      </c>
      <c r="AZ1043" s="478"/>
      <c r="BA1043" s="568"/>
      <c r="BC1043" s="468" t="s">
        <v>2937</v>
      </c>
      <c r="BD1043" s="468" t="s">
        <v>2937</v>
      </c>
      <c r="BE1043" s="468" t="s">
        <v>2937</v>
      </c>
      <c r="BF1043" s="468" t="s">
        <v>2937</v>
      </c>
      <c r="BG1043" s="468" t="s">
        <v>2938</v>
      </c>
      <c r="BH1043" s="468" t="s">
        <v>1542</v>
      </c>
      <c r="BI1043" s="468" t="s">
        <v>1542</v>
      </c>
      <c r="BK1043" s="468" t="b">
        <v>1</v>
      </c>
      <c r="BL1043" s="468" t="b">
        <v>1</v>
      </c>
      <c r="BM1043" s="468" t="b">
        <v>1</v>
      </c>
      <c r="BN1043" s="468" t="b">
        <v>1</v>
      </c>
      <c r="BO1043" s="468" t="b">
        <v>1</v>
      </c>
      <c r="BP1043" s="468" t="b">
        <v>1</v>
      </c>
      <c r="BQ1043" s="468" t="b">
        <v>1</v>
      </c>
      <c r="BS1043" s="466"/>
    </row>
    <row r="1044" spans="1:71 16357:16370" s="480" customFormat="1" ht="12" customHeight="1" x14ac:dyDescent="0.2">
      <c r="A1044" s="496">
        <v>23200221</v>
      </c>
      <c r="B1044" s="497" t="s">
        <v>3928</v>
      </c>
      <c r="C1044" s="466" t="s">
        <v>2542</v>
      </c>
      <c r="D1044" s="467" t="s">
        <v>1542</v>
      </c>
      <c r="E1044" s="705"/>
      <c r="F1044" s="466"/>
      <c r="G1044" s="467"/>
      <c r="H1044" s="468" t="s">
        <v>2937</v>
      </c>
      <c r="I1044" s="468" t="s">
        <v>2937</v>
      </c>
      <c r="J1044" s="468" t="s">
        <v>2937</v>
      </c>
      <c r="K1044" s="468" t="s">
        <v>2937</v>
      </c>
      <c r="L1044" s="468" t="s">
        <v>2938</v>
      </c>
      <c r="M1044" s="468" t="s">
        <v>1542</v>
      </c>
      <c r="N1044" s="468" t="s">
        <v>1542</v>
      </c>
      <c r="O1044" s="469"/>
      <c r="P1044" s="379">
        <v>-469438.04</v>
      </c>
      <c r="Q1044" s="379">
        <v>-240348.98</v>
      </c>
      <c r="R1044" s="379">
        <v>-527134.65</v>
      </c>
      <c r="S1044" s="379">
        <v>-57964.29</v>
      </c>
      <c r="T1044" s="379">
        <v>-252204.15</v>
      </c>
      <c r="U1044" s="379">
        <v>-180243.25</v>
      </c>
      <c r="V1044" s="379">
        <v>-271761.33</v>
      </c>
      <c r="W1044" s="379">
        <v>-492802.19</v>
      </c>
      <c r="X1044" s="379">
        <v>-175172.1</v>
      </c>
      <c r="Y1044" s="379">
        <v>-309395.53999999998</v>
      </c>
      <c r="Z1044" s="379">
        <v>-381756.24</v>
      </c>
      <c r="AA1044" s="379">
        <v>-189401.9</v>
      </c>
      <c r="AB1044" s="379">
        <v>-793908.38</v>
      </c>
      <c r="AC1044" s="379"/>
      <c r="AD1044" s="379"/>
      <c r="AE1044" s="379">
        <v>-309154.81916666665</v>
      </c>
      <c r="AF1044" s="481"/>
      <c r="AG1044" s="482"/>
      <c r="AH1044" s="471"/>
      <c r="AI1044" s="471"/>
      <c r="AJ1044" s="471"/>
      <c r="AK1044" s="472"/>
      <c r="AL1044" s="471">
        <v>0</v>
      </c>
      <c r="AM1044" s="473"/>
      <c r="AN1044" s="471">
        <v>-309154.81916666665</v>
      </c>
      <c r="AO1044" s="474">
        <v>-309154.81916666665</v>
      </c>
      <c r="AP1044" s="475"/>
      <c r="AQ1044" s="476">
        <v>-793908.38</v>
      </c>
      <c r="AR1044" s="471"/>
      <c r="AS1044" s="471"/>
      <c r="AT1044" s="471"/>
      <c r="AU1044" s="472"/>
      <c r="AV1044" s="471">
        <v>0</v>
      </c>
      <c r="AW1044" s="473"/>
      <c r="AX1044" s="471">
        <v>-793908.38</v>
      </c>
      <c r="AY1044" s="473">
        <v>-793908.38</v>
      </c>
      <c r="AZ1044" s="478"/>
      <c r="BA1044" s="568"/>
      <c r="BC1044" s="468" t="s">
        <v>2937</v>
      </c>
      <c r="BD1044" s="468" t="s">
        <v>2937</v>
      </c>
      <c r="BE1044" s="468" t="s">
        <v>2937</v>
      </c>
      <c r="BF1044" s="468" t="s">
        <v>2937</v>
      </c>
      <c r="BG1044" s="468" t="s">
        <v>2938</v>
      </c>
      <c r="BH1044" s="468" t="s">
        <v>1542</v>
      </c>
      <c r="BI1044" s="468" t="s">
        <v>1542</v>
      </c>
      <c r="BK1044" s="468" t="b">
        <v>1</v>
      </c>
      <c r="BL1044" s="468" t="b">
        <v>1</v>
      </c>
      <c r="BM1044" s="468" t="b">
        <v>1</v>
      </c>
      <c r="BN1044" s="468" t="b">
        <v>1</v>
      </c>
      <c r="BO1044" s="468" t="b">
        <v>1</v>
      </c>
      <c r="BP1044" s="468" t="b">
        <v>1</v>
      </c>
      <c r="BQ1044" s="468" t="b">
        <v>1</v>
      </c>
      <c r="BS1044" s="466"/>
    </row>
    <row r="1045" spans="1:71 16357:16370" s="480" customFormat="1" ht="12" customHeight="1" x14ac:dyDescent="0.2">
      <c r="A1045" s="496">
        <v>23200222</v>
      </c>
      <c r="B1045" s="497" t="s">
        <v>3929</v>
      </c>
      <c r="C1045" s="466" t="s">
        <v>2543</v>
      </c>
      <c r="D1045" s="467" t="s">
        <v>1542</v>
      </c>
      <c r="E1045" s="705"/>
      <c r="F1045" s="466"/>
      <c r="G1045" s="467"/>
      <c r="H1045" s="468" t="s">
        <v>2937</v>
      </c>
      <c r="I1045" s="468" t="s">
        <v>2937</v>
      </c>
      <c r="J1045" s="468" t="s">
        <v>2937</v>
      </c>
      <c r="K1045" s="468" t="s">
        <v>2937</v>
      </c>
      <c r="L1045" s="468" t="s">
        <v>2938</v>
      </c>
      <c r="M1045" s="468" t="s">
        <v>1542</v>
      </c>
      <c r="N1045" s="468" t="s">
        <v>1542</v>
      </c>
      <c r="O1045" s="469"/>
      <c r="P1045" s="379">
        <v>-10306673.470000001</v>
      </c>
      <c r="Q1045" s="379">
        <v>-10898187.460000001</v>
      </c>
      <c r="R1045" s="379">
        <v>-10192373.810000001</v>
      </c>
      <c r="S1045" s="379">
        <v>-10861141.92</v>
      </c>
      <c r="T1045" s="379">
        <v>-9915349.9000000004</v>
      </c>
      <c r="U1045" s="379">
        <v>-10091004.99</v>
      </c>
      <c r="V1045" s="379">
        <v>-9774368.0199999996</v>
      </c>
      <c r="W1045" s="379">
        <v>-9999904.9499999993</v>
      </c>
      <c r="X1045" s="379">
        <v>-10001624.27</v>
      </c>
      <c r="Y1045" s="379">
        <v>-9989225.0899999999</v>
      </c>
      <c r="Z1045" s="379">
        <v>-10152158.26</v>
      </c>
      <c r="AA1045" s="379">
        <v>-10623919.699999999</v>
      </c>
      <c r="AB1045" s="379">
        <v>-10916907.869999999</v>
      </c>
      <c r="AC1045" s="379"/>
      <c r="AD1045" s="379"/>
      <c r="AE1045" s="379">
        <v>-10259254.086666668</v>
      </c>
      <c r="AF1045" s="481"/>
      <c r="AG1045" s="482"/>
      <c r="AH1045" s="471"/>
      <c r="AI1045" s="471"/>
      <c r="AJ1045" s="471"/>
      <c r="AK1045" s="472"/>
      <c r="AL1045" s="471">
        <v>0</v>
      </c>
      <c r="AM1045" s="473"/>
      <c r="AN1045" s="471">
        <v>-10259254.086666668</v>
      </c>
      <c r="AO1045" s="474">
        <v>-10259254.086666668</v>
      </c>
      <c r="AP1045" s="475"/>
      <c r="AQ1045" s="476">
        <v>-10916907.869999999</v>
      </c>
      <c r="AR1045" s="471"/>
      <c r="AS1045" s="471"/>
      <c r="AT1045" s="471"/>
      <c r="AU1045" s="472"/>
      <c r="AV1045" s="471">
        <v>0</v>
      </c>
      <c r="AW1045" s="473"/>
      <c r="AX1045" s="471">
        <v>-10916907.869999999</v>
      </c>
      <c r="AY1045" s="473">
        <v>-10916907.869999999</v>
      </c>
      <c r="AZ1045" s="478"/>
      <c r="BA1045" s="568"/>
      <c r="BC1045" s="468" t="s">
        <v>2937</v>
      </c>
      <c r="BD1045" s="468" t="s">
        <v>2937</v>
      </c>
      <c r="BE1045" s="468" t="s">
        <v>2937</v>
      </c>
      <c r="BF1045" s="468" t="s">
        <v>2937</v>
      </c>
      <c r="BG1045" s="468" t="s">
        <v>2938</v>
      </c>
      <c r="BH1045" s="468" t="s">
        <v>1542</v>
      </c>
      <c r="BI1045" s="468" t="s">
        <v>1542</v>
      </c>
      <c r="BK1045" s="468" t="b">
        <v>1</v>
      </c>
      <c r="BL1045" s="468" t="b">
        <v>1</v>
      </c>
      <c r="BM1045" s="468" t="b">
        <v>1</v>
      </c>
      <c r="BN1045" s="468" t="b">
        <v>1</v>
      </c>
      <c r="BO1045" s="468" t="b">
        <v>1</v>
      </c>
      <c r="BP1045" s="468" t="b">
        <v>1</v>
      </c>
      <c r="BQ1045" s="468" t="b">
        <v>1</v>
      </c>
      <c r="BS1045" s="466"/>
    </row>
    <row r="1046" spans="1:71 16357:16370" s="480" customFormat="1" ht="12" customHeight="1" x14ac:dyDescent="0.2">
      <c r="A1046" s="496">
        <v>23200242</v>
      </c>
      <c r="B1046" s="497" t="s">
        <v>3930</v>
      </c>
      <c r="C1046" s="466" t="s">
        <v>2544</v>
      </c>
      <c r="D1046" s="467" t="s">
        <v>1542</v>
      </c>
      <c r="E1046" s="705"/>
      <c r="F1046" s="466"/>
      <c r="G1046" s="467"/>
      <c r="H1046" s="468" t="s">
        <v>2937</v>
      </c>
      <c r="I1046" s="468" t="s">
        <v>2937</v>
      </c>
      <c r="J1046" s="468" t="s">
        <v>2937</v>
      </c>
      <c r="K1046" s="468" t="s">
        <v>2937</v>
      </c>
      <c r="L1046" s="468" t="s">
        <v>2938</v>
      </c>
      <c r="M1046" s="468" t="s">
        <v>1542</v>
      </c>
      <c r="N1046" s="468" t="s">
        <v>1542</v>
      </c>
      <c r="O1046" s="469"/>
      <c r="P1046" s="379">
        <v>-43098740.43</v>
      </c>
      <c r="Q1046" s="379">
        <v>-37968499.130000003</v>
      </c>
      <c r="R1046" s="379">
        <v>-42111986.270000003</v>
      </c>
      <c r="S1046" s="379">
        <v>-34810207.710000001</v>
      </c>
      <c r="T1046" s="379">
        <v>-23944568.449999999</v>
      </c>
      <c r="U1046" s="379">
        <v>-16017490.75</v>
      </c>
      <c r="V1046" s="379">
        <v>-18862123.780000001</v>
      </c>
      <c r="W1046" s="379">
        <v>-17596279.940000001</v>
      </c>
      <c r="X1046" s="379">
        <v>-17277111.239999998</v>
      </c>
      <c r="Y1046" s="379">
        <v>-16193446.65</v>
      </c>
      <c r="Z1046" s="379">
        <v>-26016087.010000002</v>
      </c>
      <c r="AA1046" s="379">
        <v>-71828098.290000007</v>
      </c>
      <c r="AB1046" s="379">
        <v>-83905654.530000001</v>
      </c>
      <c r="AC1046" s="379"/>
      <c r="AD1046" s="379"/>
      <c r="AE1046" s="379">
        <v>-32177341.391666669</v>
      </c>
      <c r="AF1046" s="481"/>
      <c r="AG1046" s="482"/>
      <c r="AH1046" s="471"/>
      <c r="AI1046" s="471"/>
      <c r="AJ1046" s="471"/>
      <c r="AK1046" s="472"/>
      <c r="AL1046" s="471">
        <v>0</v>
      </c>
      <c r="AM1046" s="473"/>
      <c r="AN1046" s="471">
        <v>-32177341.391666669</v>
      </c>
      <c r="AO1046" s="474">
        <v>-32177341.391666669</v>
      </c>
      <c r="AP1046" s="475"/>
      <c r="AQ1046" s="476">
        <v>-83905654.530000001</v>
      </c>
      <c r="AR1046" s="471"/>
      <c r="AS1046" s="471"/>
      <c r="AT1046" s="471"/>
      <c r="AU1046" s="472"/>
      <c r="AV1046" s="471">
        <v>0</v>
      </c>
      <c r="AW1046" s="473"/>
      <c r="AX1046" s="471">
        <v>-83905654.530000001</v>
      </c>
      <c r="AY1046" s="473">
        <v>-83905654.530000001</v>
      </c>
      <c r="AZ1046" s="478"/>
      <c r="BA1046" s="568"/>
      <c r="BC1046" s="468" t="s">
        <v>2937</v>
      </c>
      <c r="BD1046" s="468" t="s">
        <v>2937</v>
      </c>
      <c r="BE1046" s="468" t="s">
        <v>2937</v>
      </c>
      <c r="BF1046" s="468" t="s">
        <v>2937</v>
      </c>
      <c r="BG1046" s="468" t="s">
        <v>2938</v>
      </c>
      <c r="BH1046" s="468" t="s">
        <v>1542</v>
      </c>
      <c r="BI1046" s="468" t="s">
        <v>1542</v>
      </c>
      <c r="BK1046" s="468" t="b">
        <v>1</v>
      </c>
      <c r="BL1046" s="468" t="b">
        <v>1</v>
      </c>
      <c r="BM1046" s="468" t="b">
        <v>1</v>
      </c>
      <c r="BN1046" s="468" t="b">
        <v>1</v>
      </c>
      <c r="BO1046" s="468" t="b">
        <v>1</v>
      </c>
      <c r="BP1046" s="468" t="b">
        <v>1</v>
      </c>
      <c r="BQ1046" s="468" t="b">
        <v>1</v>
      </c>
      <c r="BS1046" s="466"/>
    </row>
    <row r="1047" spans="1:71 16357:16370" s="480" customFormat="1" ht="12" customHeight="1" x14ac:dyDescent="0.2">
      <c r="A1047" s="496">
        <v>23200281</v>
      </c>
      <c r="B1047" s="497" t="s">
        <v>3931</v>
      </c>
      <c r="C1047" s="466" t="s">
        <v>2545</v>
      </c>
      <c r="D1047" s="467" t="s">
        <v>1542</v>
      </c>
      <c r="E1047" s="705"/>
      <c r="F1047" s="466"/>
      <c r="G1047" s="467"/>
      <c r="H1047" s="468" t="s">
        <v>2937</v>
      </c>
      <c r="I1047" s="468" t="s">
        <v>2937</v>
      </c>
      <c r="J1047" s="468" t="s">
        <v>2937</v>
      </c>
      <c r="K1047" s="468" t="s">
        <v>2937</v>
      </c>
      <c r="L1047" s="468" t="s">
        <v>2938</v>
      </c>
      <c r="M1047" s="468" t="s">
        <v>1542</v>
      </c>
      <c r="N1047" s="468" t="s">
        <v>1542</v>
      </c>
      <c r="O1047" s="469"/>
      <c r="P1047" s="379">
        <v>0</v>
      </c>
      <c r="Q1047" s="379">
        <v>-210.93</v>
      </c>
      <c r="R1047" s="379">
        <v>-196.09</v>
      </c>
      <c r="S1047" s="379">
        <v>0</v>
      </c>
      <c r="T1047" s="379">
        <v>0</v>
      </c>
      <c r="U1047" s="379">
        <v>0</v>
      </c>
      <c r="V1047" s="379">
        <v>0</v>
      </c>
      <c r="W1047" s="379">
        <v>-121.72</v>
      </c>
      <c r="X1047" s="379">
        <v>0</v>
      </c>
      <c r="Y1047" s="379">
        <v>0</v>
      </c>
      <c r="Z1047" s="379">
        <v>0</v>
      </c>
      <c r="AA1047" s="379">
        <v>0</v>
      </c>
      <c r="AB1047" s="379">
        <v>-80.72</v>
      </c>
      <c r="AC1047" s="379"/>
      <c r="AD1047" s="379"/>
      <c r="AE1047" s="379">
        <v>-47.425000000000004</v>
      </c>
      <c r="AF1047" s="481"/>
      <c r="AG1047" s="482"/>
      <c r="AH1047" s="471"/>
      <c r="AI1047" s="471"/>
      <c r="AJ1047" s="471"/>
      <c r="AK1047" s="472"/>
      <c r="AL1047" s="471">
        <v>0</v>
      </c>
      <c r="AM1047" s="473"/>
      <c r="AN1047" s="471">
        <v>-47.425000000000004</v>
      </c>
      <c r="AO1047" s="474">
        <v>-47.425000000000004</v>
      </c>
      <c r="AP1047" s="475"/>
      <c r="AQ1047" s="476">
        <v>-80.72</v>
      </c>
      <c r="AR1047" s="471"/>
      <c r="AS1047" s="471"/>
      <c r="AT1047" s="471"/>
      <c r="AU1047" s="472"/>
      <c r="AV1047" s="471">
        <v>0</v>
      </c>
      <c r="AW1047" s="473"/>
      <c r="AX1047" s="471">
        <v>-80.72</v>
      </c>
      <c r="AY1047" s="473">
        <v>-80.72</v>
      </c>
      <c r="AZ1047" s="478"/>
      <c r="BA1047" s="568"/>
      <c r="BC1047" s="468" t="s">
        <v>2937</v>
      </c>
      <c r="BD1047" s="468" t="s">
        <v>2937</v>
      </c>
      <c r="BE1047" s="468" t="s">
        <v>2937</v>
      </c>
      <c r="BF1047" s="468" t="s">
        <v>2937</v>
      </c>
      <c r="BG1047" s="468" t="s">
        <v>2938</v>
      </c>
      <c r="BH1047" s="468" t="s">
        <v>1542</v>
      </c>
      <c r="BI1047" s="468" t="s">
        <v>1542</v>
      </c>
      <c r="BK1047" s="468" t="b">
        <v>1</v>
      </c>
      <c r="BL1047" s="468" t="b">
        <v>1</v>
      </c>
      <c r="BM1047" s="468" t="b">
        <v>1</v>
      </c>
      <c r="BN1047" s="468" t="b">
        <v>1</v>
      </c>
      <c r="BO1047" s="468" t="b">
        <v>1</v>
      </c>
      <c r="BP1047" s="468" t="b">
        <v>1</v>
      </c>
      <c r="BQ1047" s="468" t="b">
        <v>1</v>
      </c>
      <c r="BS1047" s="466"/>
    </row>
    <row r="1048" spans="1:71 16357:16370" s="480" customFormat="1" ht="12" customHeight="1" x14ac:dyDescent="0.2">
      <c r="A1048" s="496">
        <v>23200282</v>
      </c>
      <c r="B1048" s="497" t="s">
        <v>3932</v>
      </c>
      <c r="C1048" s="466" t="s">
        <v>2546</v>
      </c>
      <c r="D1048" s="467" t="s">
        <v>1542</v>
      </c>
      <c r="E1048" s="705"/>
      <c r="F1048" s="466"/>
      <c r="G1048" s="467"/>
      <c r="H1048" s="468" t="s">
        <v>2937</v>
      </c>
      <c r="I1048" s="468" t="s">
        <v>2937</v>
      </c>
      <c r="J1048" s="468" t="s">
        <v>2937</v>
      </c>
      <c r="K1048" s="468" t="s">
        <v>2937</v>
      </c>
      <c r="L1048" s="468" t="s">
        <v>2938</v>
      </c>
      <c r="M1048" s="468" t="s">
        <v>1542</v>
      </c>
      <c r="N1048" s="468" t="s">
        <v>1542</v>
      </c>
      <c r="O1048" s="469"/>
      <c r="P1048" s="379">
        <v>0</v>
      </c>
      <c r="Q1048" s="379">
        <v>-5266.12</v>
      </c>
      <c r="R1048" s="379">
        <v>-5342.05</v>
      </c>
      <c r="S1048" s="379">
        <v>0</v>
      </c>
      <c r="T1048" s="379">
        <v>0</v>
      </c>
      <c r="U1048" s="379">
        <v>0</v>
      </c>
      <c r="V1048" s="379">
        <v>0</v>
      </c>
      <c r="W1048" s="379">
        <v>-14955.85</v>
      </c>
      <c r="X1048" s="379">
        <v>0</v>
      </c>
      <c r="Y1048" s="379">
        <v>0</v>
      </c>
      <c r="Z1048" s="379">
        <v>0</v>
      </c>
      <c r="AA1048" s="379">
        <v>0</v>
      </c>
      <c r="AB1048" s="379">
        <v>-5220.67</v>
      </c>
      <c r="AC1048" s="379"/>
      <c r="AD1048" s="379"/>
      <c r="AE1048" s="379">
        <v>-2347.8629166666665</v>
      </c>
      <c r="AF1048" s="481"/>
      <c r="AG1048" s="482"/>
      <c r="AH1048" s="471"/>
      <c r="AI1048" s="471"/>
      <c r="AJ1048" s="471"/>
      <c r="AK1048" s="472"/>
      <c r="AL1048" s="471">
        <v>0</v>
      </c>
      <c r="AM1048" s="473"/>
      <c r="AN1048" s="471">
        <v>-2347.8629166666665</v>
      </c>
      <c r="AO1048" s="474">
        <v>-2347.8629166666665</v>
      </c>
      <c r="AP1048" s="475"/>
      <c r="AQ1048" s="476">
        <v>-5220.67</v>
      </c>
      <c r="AR1048" s="471"/>
      <c r="AS1048" s="471"/>
      <c r="AT1048" s="471"/>
      <c r="AU1048" s="472"/>
      <c r="AV1048" s="471">
        <v>0</v>
      </c>
      <c r="AW1048" s="473"/>
      <c r="AX1048" s="471">
        <v>-5220.67</v>
      </c>
      <c r="AY1048" s="473">
        <v>-5220.67</v>
      </c>
      <c r="AZ1048" s="478"/>
      <c r="BA1048" s="568"/>
      <c r="BC1048" s="468" t="s">
        <v>2937</v>
      </c>
      <c r="BD1048" s="468" t="s">
        <v>2937</v>
      </c>
      <c r="BE1048" s="468" t="s">
        <v>2937</v>
      </c>
      <c r="BF1048" s="468" t="s">
        <v>2937</v>
      </c>
      <c r="BG1048" s="468" t="s">
        <v>2938</v>
      </c>
      <c r="BH1048" s="468" t="s">
        <v>1542</v>
      </c>
      <c r="BI1048" s="468" t="s">
        <v>1542</v>
      </c>
      <c r="BK1048" s="468" t="b">
        <v>1</v>
      </c>
      <c r="BL1048" s="468" t="b">
        <v>1</v>
      </c>
      <c r="BM1048" s="468" t="b">
        <v>1</v>
      </c>
      <c r="BN1048" s="468" t="b">
        <v>1</v>
      </c>
      <c r="BO1048" s="468" t="b">
        <v>1</v>
      </c>
      <c r="BP1048" s="468" t="b">
        <v>1</v>
      </c>
      <c r="BQ1048" s="468" t="b">
        <v>1</v>
      </c>
      <c r="BS1048" s="466"/>
    </row>
    <row r="1049" spans="1:71 16357:16370" s="480" customFormat="1" ht="12" customHeight="1" x14ac:dyDescent="0.2">
      <c r="A1049" s="496">
        <v>23200333</v>
      </c>
      <c r="B1049" s="497" t="s">
        <v>3933</v>
      </c>
      <c r="C1049" s="466" t="s">
        <v>2547</v>
      </c>
      <c r="D1049" s="467" t="s">
        <v>1542</v>
      </c>
      <c r="E1049" s="705"/>
      <c r="F1049" s="466"/>
      <c r="G1049" s="467"/>
      <c r="H1049" s="468" t="s">
        <v>2937</v>
      </c>
      <c r="I1049" s="468" t="s">
        <v>2937</v>
      </c>
      <c r="J1049" s="468" t="s">
        <v>2937</v>
      </c>
      <c r="K1049" s="468" t="s">
        <v>2937</v>
      </c>
      <c r="L1049" s="468" t="s">
        <v>2938</v>
      </c>
      <c r="M1049" s="468" t="s">
        <v>1542</v>
      </c>
      <c r="N1049" s="468" t="s">
        <v>1542</v>
      </c>
      <c r="O1049" s="469"/>
      <c r="P1049" s="379">
        <v>-13162877.93</v>
      </c>
      <c r="Q1049" s="379">
        <v>-13905880.27</v>
      </c>
      <c r="R1049" s="379">
        <v>-14607232.310000001</v>
      </c>
      <c r="S1049" s="379">
        <v>-15212907.32</v>
      </c>
      <c r="T1049" s="379">
        <v>-15178475.43</v>
      </c>
      <c r="U1049" s="379">
        <v>-15197906.619999999</v>
      </c>
      <c r="V1049" s="379">
        <v>-15166817.449999999</v>
      </c>
      <c r="W1049" s="379">
        <v>-14302280.199999999</v>
      </c>
      <c r="X1049" s="379">
        <v>-13247295.630000001</v>
      </c>
      <c r="Y1049" s="379">
        <v>-13409150.810000001</v>
      </c>
      <c r="Z1049" s="379">
        <v>-13697734.58</v>
      </c>
      <c r="AA1049" s="379">
        <v>-13969595.02</v>
      </c>
      <c r="AB1049" s="379">
        <v>-13378929.73</v>
      </c>
      <c r="AC1049" s="379"/>
      <c r="AD1049" s="379"/>
      <c r="AE1049" s="379">
        <v>-14263848.289166668</v>
      </c>
      <c r="AF1049" s="481"/>
      <c r="AG1049" s="482"/>
      <c r="AH1049" s="471"/>
      <c r="AI1049" s="471"/>
      <c r="AJ1049" s="471"/>
      <c r="AK1049" s="472"/>
      <c r="AL1049" s="471">
        <v>0</v>
      </c>
      <c r="AM1049" s="473"/>
      <c r="AN1049" s="471">
        <v>-14263848.289166668</v>
      </c>
      <c r="AO1049" s="474">
        <v>-14263848.289166668</v>
      </c>
      <c r="AP1049" s="475"/>
      <c r="AQ1049" s="476">
        <v>-13378929.73</v>
      </c>
      <c r="AR1049" s="471"/>
      <c r="AS1049" s="471"/>
      <c r="AT1049" s="471"/>
      <c r="AU1049" s="472"/>
      <c r="AV1049" s="471">
        <v>0</v>
      </c>
      <c r="AW1049" s="473"/>
      <c r="AX1049" s="471">
        <v>-13378929.73</v>
      </c>
      <c r="AY1049" s="473">
        <v>-13378929.73</v>
      </c>
      <c r="AZ1049" s="478"/>
      <c r="BA1049" s="568"/>
      <c r="BC1049" s="468" t="s">
        <v>2937</v>
      </c>
      <c r="BD1049" s="468" t="s">
        <v>2937</v>
      </c>
      <c r="BE1049" s="468" t="s">
        <v>2937</v>
      </c>
      <c r="BF1049" s="468" t="s">
        <v>2937</v>
      </c>
      <c r="BG1049" s="468" t="s">
        <v>2938</v>
      </c>
      <c r="BH1049" s="468" t="s">
        <v>1542</v>
      </c>
      <c r="BI1049" s="468" t="s">
        <v>1542</v>
      </c>
      <c r="BK1049" s="468" t="b">
        <v>1</v>
      </c>
      <c r="BL1049" s="468" t="b">
        <v>1</v>
      </c>
      <c r="BM1049" s="468" t="b">
        <v>1</v>
      </c>
      <c r="BN1049" s="468" t="b">
        <v>1</v>
      </c>
      <c r="BO1049" s="468" t="b">
        <v>1</v>
      </c>
      <c r="BP1049" s="468" t="b">
        <v>1</v>
      </c>
      <c r="BQ1049" s="468" t="b">
        <v>1</v>
      </c>
      <c r="BS1049" s="466"/>
    </row>
    <row r="1050" spans="1:71 16357:16370" s="480" customFormat="1" ht="12" customHeight="1" x14ac:dyDescent="0.2">
      <c r="A1050" s="498">
        <v>23200481</v>
      </c>
      <c r="B1050" s="499" t="s">
        <v>3934</v>
      </c>
      <c r="C1050" s="483" t="s">
        <v>2548</v>
      </c>
      <c r="D1050" s="484" t="s">
        <v>1541</v>
      </c>
      <c r="E1050" s="730"/>
      <c r="F1050" s="501">
        <v>43070</v>
      </c>
      <c r="G1050" s="484"/>
      <c r="H1050" s="486" t="s">
        <v>2937</v>
      </c>
      <c r="I1050" s="486" t="s">
        <v>2937</v>
      </c>
      <c r="J1050" s="486" t="s">
        <v>2937</v>
      </c>
      <c r="K1050" s="486" t="s">
        <v>1541</v>
      </c>
      <c r="L1050" s="486" t="s">
        <v>2938</v>
      </c>
      <c r="M1050" s="486" t="s">
        <v>2938</v>
      </c>
      <c r="N1050" s="486" t="s">
        <v>2937</v>
      </c>
      <c r="O1050" s="487"/>
      <c r="P1050" s="381">
        <v>-10000000</v>
      </c>
      <c r="Q1050" s="381">
        <v>-10000000</v>
      </c>
      <c r="R1050" s="381">
        <v>-10000000</v>
      </c>
      <c r="S1050" s="381">
        <v>-10000000</v>
      </c>
      <c r="T1050" s="381">
        <v>-10000000</v>
      </c>
      <c r="U1050" s="381">
        <v>-10000000</v>
      </c>
      <c r="V1050" s="381">
        <v>-10000000</v>
      </c>
      <c r="W1050" s="381">
        <v>-10000000</v>
      </c>
      <c r="X1050" s="381">
        <v>-10000000</v>
      </c>
      <c r="Y1050" s="381">
        <v>-10000000</v>
      </c>
      <c r="Z1050" s="381">
        <v>-10000000</v>
      </c>
      <c r="AA1050" s="381">
        <v>-10000000</v>
      </c>
      <c r="AB1050" s="381">
        <v>-10000000</v>
      </c>
      <c r="AC1050" s="381"/>
      <c r="AD1050" s="381"/>
      <c r="AE1050" s="381">
        <v>-10000000</v>
      </c>
      <c r="AF1050" s="488"/>
      <c r="AG1050" s="489"/>
      <c r="AH1050" s="490"/>
      <c r="AI1050" s="490"/>
      <c r="AJ1050" s="490"/>
      <c r="AK1050" s="491">
        <v>-10000000</v>
      </c>
      <c r="AL1050" s="490">
        <v>-10000000</v>
      </c>
      <c r="AM1050" s="492"/>
      <c r="AN1050" s="490"/>
      <c r="AO1050" s="493">
        <v>0</v>
      </c>
      <c r="AP1050" s="490"/>
      <c r="AQ1050" s="494">
        <v>-10000000</v>
      </c>
      <c r="AR1050" s="490"/>
      <c r="AS1050" s="490"/>
      <c r="AT1050" s="490"/>
      <c r="AU1050" s="491">
        <v>-10000000</v>
      </c>
      <c r="AV1050" s="490">
        <v>-10000000</v>
      </c>
      <c r="AW1050" s="492"/>
      <c r="AX1050" s="490"/>
      <c r="AY1050" s="492">
        <v>0</v>
      </c>
      <c r="AZ1050" s="731" t="s">
        <v>2924</v>
      </c>
      <c r="BA1050" s="568"/>
      <c r="BC1050" s="486" t="s">
        <v>2937</v>
      </c>
      <c r="BD1050" s="486" t="s">
        <v>2937</v>
      </c>
      <c r="BE1050" s="486" t="s">
        <v>2937</v>
      </c>
      <c r="BF1050" s="468" t="s">
        <v>1541</v>
      </c>
      <c r="BG1050" s="468" t="s">
        <v>2938</v>
      </c>
      <c r="BH1050" s="468" t="s">
        <v>2938</v>
      </c>
      <c r="BI1050" s="468" t="s">
        <v>2937</v>
      </c>
      <c r="BK1050" s="468" t="b">
        <v>1</v>
      </c>
      <c r="BL1050" s="468" t="b">
        <v>1</v>
      </c>
      <c r="BM1050" s="468" t="b">
        <v>1</v>
      </c>
      <c r="BN1050" s="468" t="b">
        <v>1</v>
      </c>
      <c r="BO1050" s="468" t="b">
        <v>1</v>
      </c>
      <c r="BP1050" s="468" t="b">
        <v>1</v>
      </c>
      <c r="BQ1050" s="468" t="b">
        <v>1</v>
      </c>
      <c r="BS1050" s="466"/>
    </row>
    <row r="1051" spans="1:71 16357:16370" s="480" customFormat="1" ht="12" customHeight="1" x14ac:dyDescent="0.2">
      <c r="A1051" s="496">
        <v>23200483</v>
      </c>
      <c r="B1051" s="497" t="s">
        <v>3935</v>
      </c>
      <c r="C1051" s="466" t="s">
        <v>2549</v>
      </c>
      <c r="D1051" s="467" t="s">
        <v>1542</v>
      </c>
      <c r="E1051" s="705"/>
      <c r="F1051" s="466"/>
      <c r="G1051" s="467"/>
      <c r="H1051" s="468" t="s">
        <v>2937</v>
      </c>
      <c r="I1051" s="468" t="s">
        <v>2937</v>
      </c>
      <c r="J1051" s="468" t="s">
        <v>2937</v>
      </c>
      <c r="K1051" s="468" t="s">
        <v>2937</v>
      </c>
      <c r="L1051" s="468" t="s">
        <v>2938</v>
      </c>
      <c r="M1051" s="468" t="s">
        <v>1542</v>
      </c>
      <c r="N1051" s="468" t="s">
        <v>1542</v>
      </c>
      <c r="O1051" s="469"/>
      <c r="P1051" s="379">
        <v>-28003019.690000001</v>
      </c>
      <c r="Q1051" s="379">
        <v>-30236333.800000001</v>
      </c>
      <c r="R1051" s="379">
        <v>-32271036.780000001</v>
      </c>
      <c r="S1051" s="379">
        <v>-7064649.1600000001</v>
      </c>
      <c r="T1051" s="379">
        <v>-9574099.8200000003</v>
      </c>
      <c r="U1051" s="379">
        <v>-12206295.359999999</v>
      </c>
      <c r="V1051" s="379">
        <v>-14572043.18</v>
      </c>
      <c r="W1051" s="379">
        <v>-15496929.220000001</v>
      </c>
      <c r="X1051" s="379">
        <v>-16661516.779999999</v>
      </c>
      <c r="Y1051" s="379">
        <v>-17480515.27</v>
      </c>
      <c r="Z1051" s="379">
        <v>-21850644.079999998</v>
      </c>
      <c r="AA1051" s="379">
        <v>-24283499.300000001</v>
      </c>
      <c r="AB1051" s="379">
        <v>-25026017.510000002</v>
      </c>
      <c r="AC1051" s="379"/>
      <c r="AD1051" s="379"/>
      <c r="AE1051" s="379">
        <v>-19017673.445833333</v>
      </c>
      <c r="AF1051" s="481"/>
      <c r="AG1051" s="482"/>
      <c r="AH1051" s="471"/>
      <c r="AI1051" s="471"/>
      <c r="AJ1051" s="471"/>
      <c r="AK1051" s="472"/>
      <c r="AL1051" s="471">
        <v>0</v>
      </c>
      <c r="AM1051" s="473"/>
      <c r="AN1051" s="471">
        <v>-19017673.445833333</v>
      </c>
      <c r="AO1051" s="474">
        <v>-19017673.445833333</v>
      </c>
      <c r="AP1051" s="475"/>
      <c r="AQ1051" s="476">
        <v>-25026017.510000002</v>
      </c>
      <c r="AR1051" s="471"/>
      <c r="AS1051" s="471"/>
      <c r="AT1051" s="471"/>
      <c r="AU1051" s="472"/>
      <c r="AV1051" s="471">
        <v>0</v>
      </c>
      <c r="AW1051" s="473"/>
      <c r="AX1051" s="471">
        <v>-25026017.510000002</v>
      </c>
      <c r="AY1051" s="473">
        <v>-25026017.510000002</v>
      </c>
      <c r="AZ1051" s="478"/>
      <c r="BA1051" s="568"/>
      <c r="BC1051" s="468" t="s">
        <v>2937</v>
      </c>
      <c r="BD1051" s="468" t="s">
        <v>2937</v>
      </c>
      <c r="BE1051" s="468" t="s">
        <v>2937</v>
      </c>
      <c r="BF1051" s="468" t="s">
        <v>2937</v>
      </c>
      <c r="BG1051" s="468" t="s">
        <v>2938</v>
      </c>
      <c r="BH1051" s="468" t="s">
        <v>1542</v>
      </c>
      <c r="BI1051" s="468" t="s">
        <v>1542</v>
      </c>
      <c r="BK1051" s="468" t="b">
        <v>1</v>
      </c>
      <c r="BL1051" s="468" t="b">
        <v>1</v>
      </c>
      <c r="BM1051" s="468" t="b">
        <v>1</v>
      </c>
      <c r="BN1051" s="468" t="b">
        <v>1</v>
      </c>
      <c r="BO1051" s="468" t="b">
        <v>1</v>
      </c>
      <c r="BP1051" s="468" t="b">
        <v>1</v>
      </c>
      <c r="BQ1051" s="468" t="b">
        <v>1</v>
      </c>
      <c r="BS1051" s="466"/>
    </row>
    <row r="1052" spans="1:71 16357:16370" s="480" customFormat="1" ht="12" customHeight="1" x14ac:dyDescent="0.2">
      <c r="A1052" s="496">
        <v>23200493</v>
      </c>
      <c r="B1052" s="497" t="s">
        <v>3936</v>
      </c>
      <c r="C1052" s="466" t="s">
        <v>2550</v>
      </c>
      <c r="D1052" s="467" t="s">
        <v>1542</v>
      </c>
      <c r="E1052" s="705"/>
      <c r="F1052" s="466"/>
      <c r="G1052" s="467"/>
      <c r="H1052" s="468" t="s">
        <v>2937</v>
      </c>
      <c r="I1052" s="468" t="s">
        <v>2937</v>
      </c>
      <c r="J1052" s="468" t="s">
        <v>2937</v>
      </c>
      <c r="K1052" s="468" t="s">
        <v>2937</v>
      </c>
      <c r="L1052" s="468" t="s">
        <v>2938</v>
      </c>
      <c r="M1052" s="468" t="s">
        <v>1542</v>
      </c>
      <c r="N1052" s="468" t="s">
        <v>1542</v>
      </c>
      <c r="O1052" s="469"/>
      <c r="P1052" s="379">
        <v>-112318.98</v>
      </c>
      <c r="Q1052" s="379">
        <v>-102201.22</v>
      </c>
      <c r="R1052" s="379">
        <v>-74084.990000000005</v>
      </c>
      <c r="S1052" s="379">
        <v>-42609.02</v>
      </c>
      <c r="T1052" s="379">
        <v>-134083.5</v>
      </c>
      <c r="U1052" s="379">
        <v>-120353.51</v>
      </c>
      <c r="V1052" s="379">
        <v>945.32</v>
      </c>
      <c r="W1052" s="379">
        <v>-18391.32</v>
      </c>
      <c r="X1052" s="379">
        <v>-33354.17</v>
      </c>
      <c r="Y1052" s="379">
        <v>-58704.98</v>
      </c>
      <c r="Z1052" s="379">
        <v>-74331.97</v>
      </c>
      <c r="AA1052" s="379">
        <v>-27861.63</v>
      </c>
      <c r="AB1052" s="379">
        <v>-43643.83</v>
      </c>
      <c r="AC1052" s="379"/>
      <c r="AD1052" s="379"/>
      <c r="AE1052" s="379">
        <v>-63584.366249999999</v>
      </c>
      <c r="AF1052" s="481"/>
      <c r="AG1052" s="482"/>
      <c r="AH1052" s="471"/>
      <c r="AI1052" s="471"/>
      <c r="AJ1052" s="471"/>
      <c r="AK1052" s="472"/>
      <c r="AL1052" s="471">
        <v>0</v>
      </c>
      <c r="AM1052" s="473"/>
      <c r="AN1052" s="471">
        <v>-63584.366249999999</v>
      </c>
      <c r="AO1052" s="474">
        <v>-63584.366249999999</v>
      </c>
      <c r="AP1052" s="475"/>
      <c r="AQ1052" s="476">
        <v>-43643.83</v>
      </c>
      <c r="AR1052" s="471"/>
      <c r="AS1052" s="471"/>
      <c r="AT1052" s="471"/>
      <c r="AU1052" s="472"/>
      <c r="AV1052" s="471">
        <v>0</v>
      </c>
      <c r="AW1052" s="473"/>
      <c r="AX1052" s="471">
        <v>-43643.83</v>
      </c>
      <c r="AY1052" s="473">
        <v>-43643.83</v>
      </c>
      <c r="AZ1052" s="478"/>
      <c r="BA1052" s="568"/>
      <c r="BC1052" s="468" t="s">
        <v>2937</v>
      </c>
      <c r="BD1052" s="468" t="s">
        <v>2937</v>
      </c>
      <c r="BE1052" s="468" t="s">
        <v>2937</v>
      </c>
      <c r="BF1052" s="468" t="s">
        <v>2937</v>
      </c>
      <c r="BG1052" s="468" t="s">
        <v>2938</v>
      </c>
      <c r="BH1052" s="468" t="s">
        <v>1542</v>
      </c>
      <c r="BI1052" s="468" t="s">
        <v>1542</v>
      </c>
      <c r="BK1052" s="468" t="b">
        <v>1</v>
      </c>
      <c r="BL1052" s="468" t="b">
        <v>1</v>
      </c>
      <c r="BM1052" s="468" t="b">
        <v>1</v>
      </c>
      <c r="BN1052" s="468" t="b">
        <v>1</v>
      </c>
      <c r="BO1052" s="468" t="b">
        <v>1</v>
      </c>
      <c r="BP1052" s="468" t="b">
        <v>1</v>
      </c>
      <c r="BQ1052" s="468" t="b">
        <v>1</v>
      </c>
      <c r="BS1052" s="466"/>
    </row>
    <row r="1053" spans="1:71 16357:16370" s="480" customFormat="1" ht="12" customHeight="1" x14ac:dyDescent="0.2">
      <c r="A1053" s="496">
        <v>23200543</v>
      </c>
      <c r="B1053" s="497" t="s">
        <v>3937</v>
      </c>
      <c r="C1053" s="466" t="s">
        <v>2551</v>
      </c>
      <c r="D1053" s="467" t="s">
        <v>1542</v>
      </c>
      <c r="E1053" s="705"/>
      <c r="F1053" s="466"/>
      <c r="G1053" s="467"/>
      <c r="H1053" s="468" t="s">
        <v>2937</v>
      </c>
      <c r="I1053" s="468" t="s">
        <v>2937</v>
      </c>
      <c r="J1053" s="468" t="s">
        <v>2937</v>
      </c>
      <c r="K1053" s="468" t="s">
        <v>2937</v>
      </c>
      <c r="L1053" s="468" t="s">
        <v>2938</v>
      </c>
      <c r="M1053" s="468" t="s">
        <v>1542</v>
      </c>
      <c r="N1053" s="468" t="s">
        <v>1542</v>
      </c>
      <c r="O1053" s="469"/>
      <c r="P1053" s="379">
        <v>-112124492.06</v>
      </c>
      <c r="Q1053" s="379">
        <v>-101514905.63</v>
      </c>
      <c r="R1053" s="379">
        <v>-108720126.63</v>
      </c>
      <c r="S1053" s="379">
        <v>-109022294.79000001</v>
      </c>
      <c r="T1053" s="379">
        <v>-105638120.51000001</v>
      </c>
      <c r="U1053" s="379">
        <v>-106580500.37</v>
      </c>
      <c r="V1053" s="379">
        <v>-114444729.19</v>
      </c>
      <c r="W1053" s="379">
        <v>-118646498.09</v>
      </c>
      <c r="X1053" s="379">
        <v>-100368164.34999999</v>
      </c>
      <c r="Y1053" s="379">
        <v>-112147660.19</v>
      </c>
      <c r="Z1053" s="379">
        <v>-117965608.91</v>
      </c>
      <c r="AA1053" s="379">
        <v>-113728460.97</v>
      </c>
      <c r="AB1053" s="379">
        <v>-125590000.67</v>
      </c>
      <c r="AC1053" s="379"/>
      <c r="AD1053" s="379"/>
      <c r="AE1053" s="379">
        <v>-110636192.99958335</v>
      </c>
      <c r="AF1053" s="481"/>
      <c r="AG1053" s="482"/>
      <c r="AH1053" s="471"/>
      <c r="AI1053" s="471"/>
      <c r="AJ1053" s="471"/>
      <c r="AK1053" s="472"/>
      <c r="AL1053" s="471">
        <v>0</v>
      </c>
      <c r="AM1053" s="473"/>
      <c r="AN1053" s="471">
        <v>-110636192.99958335</v>
      </c>
      <c r="AO1053" s="474">
        <v>-110636192.99958335</v>
      </c>
      <c r="AP1053" s="475"/>
      <c r="AQ1053" s="476">
        <v>-125590000.67</v>
      </c>
      <c r="AR1053" s="471"/>
      <c r="AS1053" s="471"/>
      <c r="AT1053" s="471"/>
      <c r="AU1053" s="472"/>
      <c r="AV1053" s="471">
        <v>0</v>
      </c>
      <c r="AW1053" s="473"/>
      <c r="AX1053" s="471">
        <v>-125590000.67</v>
      </c>
      <c r="AY1053" s="473">
        <v>-125590000.67</v>
      </c>
      <c r="AZ1053" s="478"/>
      <c r="BA1053" s="568"/>
      <c r="BC1053" s="468" t="s">
        <v>2937</v>
      </c>
      <c r="BD1053" s="468" t="s">
        <v>2937</v>
      </c>
      <c r="BE1053" s="468" t="s">
        <v>2937</v>
      </c>
      <c r="BF1053" s="468" t="s">
        <v>2937</v>
      </c>
      <c r="BG1053" s="468" t="s">
        <v>2938</v>
      </c>
      <c r="BH1053" s="468" t="s">
        <v>1542</v>
      </c>
      <c r="BI1053" s="468" t="s">
        <v>1542</v>
      </c>
      <c r="BK1053" s="468" t="b">
        <v>1</v>
      </c>
      <c r="BL1053" s="468" t="b">
        <v>1</v>
      </c>
      <c r="BM1053" s="468" t="b">
        <v>1</v>
      </c>
      <c r="BN1053" s="468" t="b">
        <v>1</v>
      </c>
      <c r="BO1053" s="468" t="b">
        <v>1</v>
      </c>
      <c r="BP1053" s="468" t="b">
        <v>1</v>
      </c>
      <c r="BQ1053" s="468" t="b">
        <v>1</v>
      </c>
      <c r="BS1053" s="466"/>
    </row>
    <row r="1054" spans="1:71 16357:16370" s="480" customFormat="1" ht="12" customHeight="1" x14ac:dyDescent="0.2">
      <c r="A1054" s="496">
        <v>23200643</v>
      </c>
      <c r="B1054" s="497" t="s">
        <v>3938</v>
      </c>
      <c r="C1054" s="466" t="s">
        <v>2552</v>
      </c>
      <c r="D1054" s="467" t="s">
        <v>1542</v>
      </c>
      <c r="E1054" s="705"/>
      <c r="F1054" s="466"/>
      <c r="G1054" s="467"/>
      <c r="H1054" s="468" t="s">
        <v>2937</v>
      </c>
      <c r="I1054" s="468" t="s">
        <v>2937</v>
      </c>
      <c r="J1054" s="468" t="s">
        <v>2937</v>
      </c>
      <c r="K1054" s="468" t="s">
        <v>2937</v>
      </c>
      <c r="L1054" s="468" t="s">
        <v>2938</v>
      </c>
      <c r="M1054" s="468" t="s">
        <v>1542</v>
      </c>
      <c r="N1054" s="468" t="s">
        <v>1542</v>
      </c>
      <c r="O1054" s="469"/>
      <c r="P1054" s="379">
        <v>-8651539.2400000002</v>
      </c>
      <c r="Q1054" s="379">
        <v>-7940396.3899999997</v>
      </c>
      <c r="R1054" s="379">
        <v>-7110384.1200000001</v>
      </c>
      <c r="S1054" s="379">
        <v>-8572770.4399999995</v>
      </c>
      <c r="T1054" s="379">
        <v>-8388900.7899999991</v>
      </c>
      <c r="U1054" s="379">
        <v>-9195139.5399999991</v>
      </c>
      <c r="V1054" s="379">
        <v>-9087236.6799999997</v>
      </c>
      <c r="W1054" s="379">
        <v>-8001178.7999999998</v>
      </c>
      <c r="X1054" s="379">
        <v>-8830737.5500000007</v>
      </c>
      <c r="Y1054" s="379">
        <v>-7901155.1200000001</v>
      </c>
      <c r="Z1054" s="379">
        <v>-9154798.5600000005</v>
      </c>
      <c r="AA1054" s="379">
        <v>-9582796.1400000006</v>
      </c>
      <c r="AB1054" s="379">
        <v>-8170923.8499999996</v>
      </c>
      <c r="AC1054" s="379"/>
      <c r="AD1054" s="379"/>
      <c r="AE1054" s="379">
        <v>-8514727.1395833343</v>
      </c>
      <c r="AF1054" s="481"/>
      <c r="AG1054" s="482"/>
      <c r="AH1054" s="471"/>
      <c r="AI1054" s="471"/>
      <c r="AJ1054" s="471"/>
      <c r="AK1054" s="472"/>
      <c r="AL1054" s="471">
        <v>0</v>
      </c>
      <c r="AM1054" s="473"/>
      <c r="AN1054" s="471">
        <v>-8514727.1395833343</v>
      </c>
      <c r="AO1054" s="474">
        <v>-8514727.1395833343</v>
      </c>
      <c r="AP1054" s="475"/>
      <c r="AQ1054" s="476">
        <v>-8170923.8499999996</v>
      </c>
      <c r="AR1054" s="471"/>
      <c r="AS1054" s="471"/>
      <c r="AT1054" s="471"/>
      <c r="AU1054" s="472"/>
      <c r="AV1054" s="471">
        <v>0</v>
      </c>
      <c r="AW1054" s="473"/>
      <c r="AX1054" s="471">
        <v>-8170923.8499999996</v>
      </c>
      <c r="AY1054" s="473">
        <v>-8170923.8499999996</v>
      </c>
      <c r="AZ1054" s="478"/>
      <c r="BA1054" s="568"/>
      <c r="BC1054" s="468" t="s">
        <v>2937</v>
      </c>
      <c r="BD1054" s="468" t="s">
        <v>2937</v>
      </c>
      <c r="BE1054" s="468" t="s">
        <v>2937</v>
      </c>
      <c r="BF1054" s="468" t="s">
        <v>2937</v>
      </c>
      <c r="BG1054" s="468" t="s">
        <v>2938</v>
      </c>
      <c r="BH1054" s="468" t="s">
        <v>1542</v>
      </c>
      <c r="BI1054" s="468" t="s">
        <v>1542</v>
      </c>
      <c r="BK1054" s="468" t="b">
        <v>1</v>
      </c>
      <c r="BL1054" s="468" t="b">
        <v>1</v>
      </c>
      <c r="BM1054" s="468" t="b">
        <v>1</v>
      </c>
      <c r="BN1054" s="468" t="b">
        <v>1</v>
      </c>
      <c r="BO1054" s="468" t="b">
        <v>1</v>
      </c>
      <c r="BP1054" s="468" t="b">
        <v>1</v>
      </c>
      <c r="BQ1054" s="468" t="b">
        <v>1</v>
      </c>
      <c r="BS1054" s="466"/>
    </row>
    <row r="1055" spans="1:71 16357:16370" s="480" customFormat="1" ht="12" customHeight="1" x14ac:dyDescent="0.2">
      <c r="A1055" s="496">
        <v>23200653</v>
      </c>
      <c r="B1055" s="497" t="s">
        <v>3939</v>
      </c>
      <c r="C1055" s="466" t="s">
        <v>2553</v>
      </c>
      <c r="D1055" s="467" t="s">
        <v>1542</v>
      </c>
      <c r="E1055" s="705"/>
      <c r="F1055" s="466"/>
      <c r="G1055" s="467"/>
      <c r="H1055" s="468" t="s">
        <v>2937</v>
      </c>
      <c r="I1055" s="468" t="s">
        <v>2937</v>
      </c>
      <c r="J1055" s="468" t="s">
        <v>2937</v>
      </c>
      <c r="K1055" s="468" t="s">
        <v>2937</v>
      </c>
      <c r="L1055" s="468" t="s">
        <v>2938</v>
      </c>
      <c r="M1055" s="468" t="s">
        <v>1542</v>
      </c>
      <c r="N1055" s="468" t="s">
        <v>1542</v>
      </c>
      <c r="O1055" s="469"/>
      <c r="P1055" s="379">
        <v>-3402522.69</v>
      </c>
      <c r="Q1055" s="379">
        <v>-865822.92</v>
      </c>
      <c r="R1055" s="379">
        <v>-856009.65</v>
      </c>
      <c r="S1055" s="379">
        <v>-1504852.97</v>
      </c>
      <c r="T1055" s="379">
        <v>-1967752.89</v>
      </c>
      <c r="U1055" s="379">
        <v>-2822382.71</v>
      </c>
      <c r="V1055" s="379">
        <v>-3353850.88</v>
      </c>
      <c r="W1055" s="379">
        <v>-571918.52</v>
      </c>
      <c r="X1055" s="379">
        <v>-1495710.65</v>
      </c>
      <c r="Y1055" s="379">
        <v>-1621131.36</v>
      </c>
      <c r="Z1055" s="379">
        <v>-2577884.1800000002</v>
      </c>
      <c r="AA1055" s="379">
        <v>-3171196.79</v>
      </c>
      <c r="AB1055" s="379">
        <v>-230423.69</v>
      </c>
      <c r="AC1055" s="379"/>
      <c r="AD1055" s="379"/>
      <c r="AE1055" s="379">
        <v>-1885415.5591666668</v>
      </c>
      <c r="AF1055" s="481"/>
      <c r="AG1055" s="482"/>
      <c r="AH1055" s="471"/>
      <c r="AI1055" s="471"/>
      <c r="AJ1055" s="471"/>
      <c r="AK1055" s="472"/>
      <c r="AL1055" s="471">
        <v>0</v>
      </c>
      <c r="AM1055" s="473"/>
      <c r="AN1055" s="471">
        <v>-1885415.5591666668</v>
      </c>
      <c r="AO1055" s="474">
        <v>-1885415.5591666668</v>
      </c>
      <c r="AP1055" s="475"/>
      <c r="AQ1055" s="476">
        <v>-230423.69</v>
      </c>
      <c r="AR1055" s="471"/>
      <c r="AS1055" s="471"/>
      <c r="AT1055" s="471"/>
      <c r="AU1055" s="472"/>
      <c r="AV1055" s="471">
        <v>0</v>
      </c>
      <c r="AW1055" s="473"/>
      <c r="AX1055" s="471">
        <v>-230423.69</v>
      </c>
      <c r="AY1055" s="473">
        <v>-230423.69</v>
      </c>
      <c r="AZ1055" s="478"/>
      <c r="BA1055" s="568"/>
      <c r="BC1055" s="468" t="s">
        <v>2937</v>
      </c>
      <c r="BD1055" s="468" t="s">
        <v>2937</v>
      </c>
      <c r="BE1055" s="468" t="s">
        <v>2937</v>
      </c>
      <c r="BF1055" s="468" t="s">
        <v>2937</v>
      </c>
      <c r="BG1055" s="468" t="s">
        <v>2938</v>
      </c>
      <c r="BH1055" s="468" t="s">
        <v>1542</v>
      </c>
      <c r="BI1055" s="468" t="s">
        <v>1542</v>
      </c>
      <c r="BK1055" s="468" t="b">
        <v>1</v>
      </c>
      <c r="BL1055" s="468" t="b">
        <v>1</v>
      </c>
      <c r="BM1055" s="468" t="b">
        <v>1</v>
      </c>
      <c r="BN1055" s="468" t="b">
        <v>1</v>
      </c>
      <c r="BO1055" s="468" t="b">
        <v>1</v>
      </c>
      <c r="BP1055" s="468" t="b">
        <v>1</v>
      </c>
      <c r="BQ1055" s="468" t="b">
        <v>1</v>
      </c>
      <c r="BS1055" s="466"/>
    </row>
    <row r="1056" spans="1:71 16357:16370" s="480" customFormat="1" ht="12" customHeight="1" x14ac:dyDescent="0.2">
      <c r="A1056" s="496">
        <v>23200683</v>
      </c>
      <c r="B1056" s="497" t="s">
        <v>3940</v>
      </c>
      <c r="C1056" s="466" t="s">
        <v>2554</v>
      </c>
      <c r="D1056" s="467" t="s">
        <v>1542</v>
      </c>
      <c r="E1056" s="705"/>
      <c r="F1056" s="466"/>
      <c r="G1056" s="467"/>
      <c r="H1056" s="468" t="s">
        <v>2937</v>
      </c>
      <c r="I1056" s="468" t="s">
        <v>2937</v>
      </c>
      <c r="J1056" s="468" t="s">
        <v>2937</v>
      </c>
      <c r="K1056" s="468" t="s">
        <v>2937</v>
      </c>
      <c r="L1056" s="468" t="s">
        <v>2938</v>
      </c>
      <c r="M1056" s="468" t="s">
        <v>1542</v>
      </c>
      <c r="N1056" s="468" t="s">
        <v>1542</v>
      </c>
      <c r="O1056" s="469"/>
      <c r="P1056" s="379">
        <v>0</v>
      </c>
      <c r="Q1056" s="379">
        <v>0</v>
      </c>
      <c r="R1056" s="379">
        <v>0</v>
      </c>
      <c r="S1056" s="379">
        <v>0</v>
      </c>
      <c r="T1056" s="379">
        <v>0</v>
      </c>
      <c r="U1056" s="379">
        <v>0</v>
      </c>
      <c r="V1056" s="379">
        <v>0</v>
      </c>
      <c r="W1056" s="379">
        <v>-3934</v>
      </c>
      <c r="X1056" s="379">
        <v>0</v>
      </c>
      <c r="Y1056" s="379">
        <v>0</v>
      </c>
      <c r="Z1056" s="379">
        <v>0</v>
      </c>
      <c r="AA1056" s="379">
        <v>0</v>
      </c>
      <c r="AB1056" s="379">
        <v>0</v>
      </c>
      <c r="AC1056" s="379"/>
      <c r="AD1056" s="379"/>
      <c r="AE1056" s="379">
        <v>-327.83333333333331</v>
      </c>
      <c r="AF1056" s="481"/>
      <c r="AG1056" s="482"/>
      <c r="AH1056" s="471"/>
      <c r="AI1056" s="471"/>
      <c r="AJ1056" s="471"/>
      <c r="AK1056" s="472"/>
      <c r="AL1056" s="471">
        <v>0</v>
      </c>
      <c r="AM1056" s="473"/>
      <c r="AN1056" s="471">
        <v>-327.83333333333331</v>
      </c>
      <c r="AO1056" s="474">
        <v>-327.83333333333331</v>
      </c>
      <c r="AP1056" s="475"/>
      <c r="AQ1056" s="476">
        <v>0</v>
      </c>
      <c r="AR1056" s="471"/>
      <c r="AS1056" s="471"/>
      <c r="AT1056" s="471"/>
      <c r="AU1056" s="472"/>
      <c r="AV1056" s="471">
        <v>0</v>
      </c>
      <c r="AW1056" s="473"/>
      <c r="AX1056" s="471">
        <v>0</v>
      </c>
      <c r="AY1056" s="473">
        <v>0</v>
      </c>
      <c r="AZ1056" s="478"/>
      <c r="BA1056" s="568"/>
      <c r="BC1056" s="468" t="s">
        <v>2937</v>
      </c>
      <c r="BD1056" s="468" t="s">
        <v>2937</v>
      </c>
      <c r="BE1056" s="468" t="s">
        <v>2937</v>
      </c>
      <c r="BF1056" s="468" t="s">
        <v>2937</v>
      </c>
      <c r="BG1056" s="468" t="s">
        <v>2938</v>
      </c>
      <c r="BH1056" s="468" t="s">
        <v>1542</v>
      </c>
      <c r="BI1056" s="468" t="s">
        <v>1542</v>
      </c>
      <c r="BK1056" s="468" t="b">
        <v>1</v>
      </c>
      <c r="BL1056" s="468" t="b">
        <v>1</v>
      </c>
      <c r="BM1056" s="468" t="b">
        <v>1</v>
      </c>
      <c r="BN1056" s="468" t="b">
        <v>1</v>
      </c>
      <c r="BO1056" s="468" t="b">
        <v>1</v>
      </c>
      <c r="BP1056" s="468" t="b">
        <v>1</v>
      </c>
      <c r="BQ1056" s="468" t="b">
        <v>1</v>
      </c>
      <c r="BS1056" s="466"/>
    </row>
    <row r="1057" spans="1:71" s="480" customFormat="1" ht="12" customHeight="1" x14ac:dyDescent="0.2">
      <c r="A1057" s="496">
        <v>23200693</v>
      </c>
      <c r="B1057" s="497" t="s">
        <v>3941</v>
      </c>
      <c r="C1057" s="466" t="s">
        <v>2555</v>
      </c>
      <c r="D1057" s="467" t="s">
        <v>1542</v>
      </c>
      <c r="E1057" s="705"/>
      <c r="F1057" s="466"/>
      <c r="G1057" s="467"/>
      <c r="H1057" s="468" t="s">
        <v>2937</v>
      </c>
      <c r="I1057" s="468" t="s">
        <v>2937</v>
      </c>
      <c r="J1057" s="468" t="s">
        <v>2937</v>
      </c>
      <c r="K1057" s="468" t="s">
        <v>2937</v>
      </c>
      <c r="L1057" s="468" t="s">
        <v>2938</v>
      </c>
      <c r="M1057" s="468" t="s">
        <v>1542</v>
      </c>
      <c r="N1057" s="468" t="s">
        <v>1542</v>
      </c>
      <c r="O1057" s="469"/>
      <c r="P1057" s="379">
        <v>360.58</v>
      </c>
      <c r="Q1057" s="379">
        <v>-236389.14</v>
      </c>
      <c r="R1057" s="379">
        <v>-256320.43</v>
      </c>
      <c r="S1057" s="379">
        <v>0</v>
      </c>
      <c r="T1057" s="379">
        <v>49.3</v>
      </c>
      <c r="U1057" s="379">
        <v>-390.48</v>
      </c>
      <c r="V1057" s="379">
        <v>-200.43</v>
      </c>
      <c r="W1057" s="379">
        <v>-239714.76</v>
      </c>
      <c r="X1057" s="379">
        <v>-24.18</v>
      </c>
      <c r="Y1057" s="379">
        <v>60.93</v>
      </c>
      <c r="Z1057" s="379">
        <v>402.54</v>
      </c>
      <c r="AA1057" s="379">
        <v>-48.25</v>
      </c>
      <c r="AB1057" s="379">
        <v>-280722.89</v>
      </c>
      <c r="AC1057" s="379"/>
      <c r="AD1057" s="379"/>
      <c r="AE1057" s="379">
        <v>-72729.671249999999</v>
      </c>
      <c r="AF1057" s="481"/>
      <c r="AG1057" s="482"/>
      <c r="AH1057" s="471"/>
      <c r="AI1057" s="471"/>
      <c r="AJ1057" s="471"/>
      <c r="AK1057" s="472"/>
      <c r="AL1057" s="471">
        <v>0</v>
      </c>
      <c r="AM1057" s="473"/>
      <c r="AN1057" s="471">
        <v>-72729.671249999999</v>
      </c>
      <c r="AO1057" s="474">
        <v>-72729.671249999999</v>
      </c>
      <c r="AP1057" s="475"/>
      <c r="AQ1057" s="476">
        <v>-280722.89</v>
      </c>
      <c r="AR1057" s="471"/>
      <c r="AS1057" s="471"/>
      <c r="AT1057" s="471"/>
      <c r="AU1057" s="472"/>
      <c r="AV1057" s="471">
        <v>0</v>
      </c>
      <c r="AW1057" s="473"/>
      <c r="AX1057" s="471">
        <v>-280722.89</v>
      </c>
      <c r="AY1057" s="473">
        <v>-280722.89</v>
      </c>
      <c r="AZ1057" s="478"/>
      <c r="BA1057" s="568"/>
      <c r="BC1057" s="468" t="s">
        <v>2937</v>
      </c>
      <c r="BD1057" s="468" t="s">
        <v>2937</v>
      </c>
      <c r="BE1057" s="468" t="s">
        <v>2937</v>
      </c>
      <c r="BF1057" s="468" t="s">
        <v>2937</v>
      </c>
      <c r="BG1057" s="468" t="s">
        <v>2938</v>
      </c>
      <c r="BH1057" s="468" t="s">
        <v>1542</v>
      </c>
      <c r="BI1057" s="468" t="s">
        <v>1542</v>
      </c>
      <c r="BK1057" s="468" t="b">
        <v>1</v>
      </c>
      <c r="BL1057" s="468" t="b">
        <v>1</v>
      </c>
      <c r="BM1057" s="468" t="b">
        <v>1</v>
      </c>
      <c r="BN1057" s="468" t="b">
        <v>1</v>
      </c>
      <c r="BO1057" s="468" t="b">
        <v>1</v>
      </c>
      <c r="BP1057" s="468" t="b">
        <v>1</v>
      </c>
      <c r="BQ1057" s="468" t="b">
        <v>1</v>
      </c>
      <c r="BS1057" s="466"/>
    </row>
    <row r="1058" spans="1:71" s="480" customFormat="1" ht="12" customHeight="1" x14ac:dyDescent="0.2">
      <c r="A1058" s="496">
        <v>23200733</v>
      </c>
      <c r="B1058" s="497" t="s">
        <v>3942</v>
      </c>
      <c r="C1058" s="466" t="s">
        <v>2556</v>
      </c>
      <c r="D1058" s="467" t="s">
        <v>1542</v>
      </c>
      <c r="E1058" s="705"/>
      <c r="F1058" s="466"/>
      <c r="G1058" s="467"/>
      <c r="H1058" s="468" t="s">
        <v>2937</v>
      </c>
      <c r="I1058" s="468" t="s">
        <v>2937</v>
      </c>
      <c r="J1058" s="468" t="s">
        <v>2937</v>
      </c>
      <c r="K1058" s="468" t="s">
        <v>2937</v>
      </c>
      <c r="L1058" s="468" t="s">
        <v>2938</v>
      </c>
      <c r="M1058" s="468" t="s">
        <v>1542</v>
      </c>
      <c r="N1058" s="468" t="s">
        <v>1542</v>
      </c>
      <c r="O1058" s="469"/>
      <c r="P1058" s="379">
        <v>-117894.59</v>
      </c>
      <c r="Q1058" s="379">
        <v>-135201.15</v>
      </c>
      <c r="R1058" s="379">
        <v>-92817.53</v>
      </c>
      <c r="S1058" s="379">
        <v>-7226.71</v>
      </c>
      <c r="T1058" s="379">
        <v>67665.02</v>
      </c>
      <c r="U1058" s="379">
        <v>-30892.33</v>
      </c>
      <c r="V1058" s="379">
        <v>7805.43</v>
      </c>
      <c r="W1058" s="379">
        <v>-98451.6</v>
      </c>
      <c r="X1058" s="379">
        <v>7059.86</v>
      </c>
      <c r="Y1058" s="379">
        <v>-138127.14000000001</v>
      </c>
      <c r="Z1058" s="379">
        <v>-105461.91</v>
      </c>
      <c r="AA1058" s="379">
        <v>-126061.64</v>
      </c>
      <c r="AB1058" s="379">
        <v>-107914.75</v>
      </c>
      <c r="AC1058" s="379"/>
      <c r="AD1058" s="379"/>
      <c r="AE1058" s="379">
        <v>-63717.864166666674</v>
      </c>
      <c r="AF1058" s="481"/>
      <c r="AG1058" s="482"/>
      <c r="AH1058" s="471"/>
      <c r="AI1058" s="471"/>
      <c r="AJ1058" s="471"/>
      <c r="AK1058" s="472"/>
      <c r="AL1058" s="471">
        <v>0</v>
      </c>
      <c r="AM1058" s="473"/>
      <c r="AN1058" s="471">
        <v>-63717.864166666674</v>
      </c>
      <c r="AO1058" s="474">
        <v>-63717.864166666674</v>
      </c>
      <c r="AP1058" s="475"/>
      <c r="AQ1058" s="476">
        <v>-107914.75</v>
      </c>
      <c r="AR1058" s="471"/>
      <c r="AS1058" s="471"/>
      <c r="AT1058" s="471"/>
      <c r="AU1058" s="472"/>
      <c r="AV1058" s="471">
        <v>0</v>
      </c>
      <c r="AW1058" s="473"/>
      <c r="AX1058" s="471">
        <v>-107914.75</v>
      </c>
      <c r="AY1058" s="473">
        <v>-107914.75</v>
      </c>
      <c r="AZ1058" s="478"/>
      <c r="BA1058" s="568"/>
      <c r="BC1058" s="468" t="s">
        <v>2937</v>
      </c>
      <c r="BD1058" s="468" t="s">
        <v>2937</v>
      </c>
      <c r="BE1058" s="468" t="s">
        <v>2937</v>
      </c>
      <c r="BF1058" s="468" t="s">
        <v>2937</v>
      </c>
      <c r="BG1058" s="468" t="s">
        <v>2938</v>
      </c>
      <c r="BH1058" s="468" t="s">
        <v>1542</v>
      </c>
      <c r="BI1058" s="468" t="s">
        <v>1542</v>
      </c>
      <c r="BK1058" s="468" t="b">
        <v>1</v>
      </c>
      <c r="BL1058" s="468" t="b">
        <v>1</v>
      </c>
      <c r="BM1058" s="468" t="b">
        <v>1</v>
      </c>
      <c r="BN1058" s="468" t="b">
        <v>1</v>
      </c>
      <c r="BO1058" s="468" t="b">
        <v>1</v>
      </c>
      <c r="BP1058" s="468" t="b">
        <v>1</v>
      </c>
      <c r="BQ1058" s="468" t="b">
        <v>1</v>
      </c>
      <c r="BS1058" s="466"/>
    </row>
    <row r="1059" spans="1:71" s="480" customFormat="1" ht="12" customHeight="1" x14ac:dyDescent="0.2">
      <c r="A1059" s="496">
        <v>23200743</v>
      </c>
      <c r="B1059" s="497" t="s">
        <v>3943</v>
      </c>
      <c r="C1059" s="467" t="s">
        <v>2557</v>
      </c>
      <c r="D1059" s="467" t="s">
        <v>1542</v>
      </c>
      <c r="E1059" s="705"/>
      <c r="F1059" s="467"/>
      <c r="G1059" s="467"/>
      <c r="H1059" s="468" t="s">
        <v>2937</v>
      </c>
      <c r="I1059" s="468" t="s">
        <v>2937</v>
      </c>
      <c r="J1059" s="468" t="s">
        <v>2937</v>
      </c>
      <c r="K1059" s="468" t="s">
        <v>2937</v>
      </c>
      <c r="L1059" s="468" t="s">
        <v>2938</v>
      </c>
      <c r="M1059" s="468" t="s">
        <v>1542</v>
      </c>
      <c r="N1059" s="468" t="s">
        <v>1542</v>
      </c>
      <c r="O1059" s="469"/>
      <c r="P1059" s="379">
        <v>7895.32</v>
      </c>
      <c r="Q1059" s="379">
        <v>2451.7399999999998</v>
      </c>
      <c r="R1059" s="379">
        <v>1735.43</v>
      </c>
      <c r="S1059" s="379">
        <v>-1620.44</v>
      </c>
      <c r="T1059" s="379">
        <v>-3102.79</v>
      </c>
      <c r="U1059" s="379">
        <v>-3631.26</v>
      </c>
      <c r="V1059" s="379">
        <v>-4710.17</v>
      </c>
      <c r="W1059" s="379">
        <v>-5698.29</v>
      </c>
      <c r="X1059" s="379">
        <v>-6328.21</v>
      </c>
      <c r="Y1059" s="379">
        <v>-7162.43</v>
      </c>
      <c r="Z1059" s="379">
        <v>-8899.51</v>
      </c>
      <c r="AA1059" s="379">
        <v>-9908.26</v>
      </c>
      <c r="AB1059" s="379">
        <v>-2742.95</v>
      </c>
      <c r="AC1059" s="379"/>
      <c r="AD1059" s="379"/>
      <c r="AE1059" s="379">
        <v>-3691.5004166666672</v>
      </c>
      <c r="AF1059" s="481"/>
      <c r="AG1059" s="482"/>
      <c r="AH1059" s="471"/>
      <c r="AI1059" s="471"/>
      <c r="AJ1059" s="471"/>
      <c r="AK1059" s="472"/>
      <c r="AL1059" s="471">
        <v>0</v>
      </c>
      <c r="AM1059" s="473"/>
      <c r="AN1059" s="471">
        <v>-3691.5004166666672</v>
      </c>
      <c r="AO1059" s="474">
        <v>-3691.5004166666672</v>
      </c>
      <c r="AP1059" s="475"/>
      <c r="AQ1059" s="476">
        <v>-2742.95</v>
      </c>
      <c r="AR1059" s="471"/>
      <c r="AS1059" s="471"/>
      <c r="AT1059" s="471"/>
      <c r="AU1059" s="472"/>
      <c r="AV1059" s="471">
        <v>0</v>
      </c>
      <c r="AW1059" s="473"/>
      <c r="AX1059" s="471">
        <v>-2742.95</v>
      </c>
      <c r="AY1059" s="473">
        <v>-2742.95</v>
      </c>
      <c r="AZ1059" s="478"/>
      <c r="BA1059" s="568"/>
      <c r="BC1059" s="468" t="s">
        <v>2937</v>
      </c>
      <c r="BD1059" s="468" t="s">
        <v>2937</v>
      </c>
      <c r="BE1059" s="468" t="s">
        <v>2937</v>
      </c>
      <c r="BF1059" s="468" t="s">
        <v>2937</v>
      </c>
      <c r="BG1059" s="468" t="s">
        <v>2938</v>
      </c>
      <c r="BH1059" s="468" t="s">
        <v>1542</v>
      </c>
      <c r="BI1059" s="468" t="s">
        <v>1542</v>
      </c>
      <c r="BK1059" s="468" t="b">
        <v>1</v>
      </c>
      <c r="BL1059" s="468" t="b">
        <v>1</v>
      </c>
      <c r="BM1059" s="468" t="b">
        <v>1</v>
      </c>
      <c r="BN1059" s="468" t="b">
        <v>1</v>
      </c>
      <c r="BO1059" s="468" t="b">
        <v>1</v>
      </c>
      <c r="BP1059" s="468" t="b">
        <v>1</v>
      </c>
      <c r="BQ1059" s="468" t="b">
        <v>1</v>
      </c>
      <c r="BS1059" s="466"/>
    </row>
    <row r="1060" spans="1:71" s="480" customFormat="1" ht="12" customHeight="1" x14ac:dyDescent="0.2">
      <c r="A1060" s="496">
        <v>23200753</v>
      </c>
      <c r="B1060" s="497" t="s">
        <v>3944</v>
      </c>
      <c r="C1060" s="467" t="s">
        <v>2558</v>
      </c>
      <c r="D1060" s="467" t="s">
        <v>1542</v>
      </c>
      <c r="E1060" s="705"/>
      <c r="F1060" s="467"/>
      <c r="G1060" s="467"/>
      <c r="H1060" s="468" t="s">
        <v>2937</v>
      </c>
      <c r="I1060" s="468" t="s">
        <v>2937</v>
      </c>
      <c r="J1060" s="468" t="s">
        <v>2937</v>
      </c>
      <c r="K1060" s="468" t="s">
        <v>2937</v>
      </c>
      <c r="L1060" s="468" t="s">
        <v>2938</v>
      </c>
      <c r="M1060" s="468" t="s">
        <v>1542</v>
      </c>
      <c r="N1060" s="468" t="s">
        <v>1542</v>
      </c>
      <c r="O1060" s="469"/>
      <c r="P1060" s="379">
        <v>-732.64</v>
      </c>
      <c r="Q1060" s="379">
        <v>-592.75</v>
      </c>
      <c r="R1060" s="379">
        <v>-430.96</v>
      </c>
      <c r="S1060" s="379">
        <v>-344.33</v>
      </c>
      <c r="T1060" s="379">
        <v>-254.03</v>
      </c>
      <c r="U1060" s="379">
        <v>-129.99</v>
      </c>
      <c r="V1060" s="379">
        <v>-16.07</v>
      </c>
      <c r="W1060" s="379">
        <v>90.9</v>
      </c>
      <c r="X1060" s="379">
        <v>289.12</v>
      </c>
      <c r="Y1060" s="379">
        <v>485.32</v>
      </c>
      <c r="Z1060" s="379">
        <v>578.99</v>
      </c>
      <c r="AA1060" s="379">
        <v>684.23</v>
      </c>
      <c r="AB1060" s="379">
        <v>772.92</v>
      </c>
      <c r="AC1060" s="379"/>
      <c r="AD1060" s="379"/>
      <c r="AE1060" s="379">
        <v>31.714166666666689</v>
      </c>
      <c r="AF1060" s="481"/>
      <c r="AG1060" s="482"/>
      <c r="AH1060" s="471"/>
      <c r="AI1060" s="471"/>
      <c r="AJ1060" s="471"/>
      <c r="AK1060" s="472"/>
      <c r="AL1060" s="471">
        <v>0</v>
      </c>
      <c r="AM1060" s="473"/>
      <c r="AN1060" s="471">
        <v>31.714166666666689</v>
      </c>
      <c r="AO1060" s="474">
        <v>31.714166666666689</v>
      </c>
      <c r="AP1060" s="475"/>
      <c r="AQ1060" s="476">
        <v>772.92</v>
      </c>
      <c r="AR1060" s="471"/>
      <c r="AS1060" s="471"/>
      <c r="AT1060" s="471"/>
      <c r="AU1060" s="472"/>
      <c r="AV1060" s="471">
        <v>0</v>
      </c>
      <c r="AW1060" s="473"/>
      <c r="AX1060" s="471">
        <v>772.92</v>
      </c>
      <c r="AY1060" s="473">
        <v>772.92</v>
      </c>
      <c r="AZ1060" s="478"/>
      <c r="BA1060" s="568"/>
      <c r="BC1060" s="468" t="s">
        <v>2937</v>
      </c>
      <c r="BD1060" s="468" t="s">
        <v>2937</v>
      </c>
      <c r="BE1060" s="468" t="s">
        <v>2937</v>
      </c>
      <c r="BF1060" s="468" t="s">
        <v>2937</v>
      </c>
      <c r="BG1060" s="468" t="s">
        <v>2938</v>
      </c>
      <c r="BH1060" s="468" t="s">
        <v>1542</v>
      </c>
      <c r="BI1060" s="468" t="s">
        <v>1542</v>
      </c>
      <c r="BK1060" s="468" t="b">
        <v>1</v>
      </c>
      <c r="BL1060" s="468" t="b">
        <v>1</v>
      </c>
      <c r="BM1060" s="468" t="b">
        <v>1</v>
      </c>
      <c r="BN1060" s="468" t="b">
        <v>1</v>
      </c>
      <c r="BO1060" s="468" t="b">
        <v>1</v>
      </c>
      <c r="BP1060" s="468" t="b">
        <v>1</v>
      </c>
      <c r="BQ1060" s="468" t="b">
        <v>1</v>
      </c>
      <c r="BS1060" s="466"/>
    </row>
    <row r="1061" spans="1:71" s="480" customFormat="1" ht="12" customHeight="1" x14ac:dyDescent="0.2">
      <c r="A1061" s="496">
        <v>23200763</v>
      </c>
      <c r="B1061" s="497" t="s">
        <v>3945</v>
      </c>
      <c r="C1061" s="467" t="s">
        <v>2559</v>
      </c>
      <c r="D1061" s="467" t="s">
        <v>1542</v>
      </c>
      <c r="E1061" s="705"/>
      <c r="F1061" s="467"/>
      <c r="G1061" s="467"/>
      <c r="H1061" s="468" t="s">
        <v>2937</v>
      </c>
      <c r="I1061" s="468" t="s">
        <v>2937</v>
      </c>
      <c r="J1061" s="468" t="s">
        <v>2937</v>
      </c>
      <c r="K1061" s="468" t="s">
        <v>2937</v>
      </c>
      <c r="L1061" s="468" t="s">
        <v>2938</v>
      </c>
      <c r="M1061" s="468" t="s">
        <v>1542</v>
      </c>
      <c r="N1061" s="468" t="s">
        <v>1542</v>
      </c>
      <c r="O1061" s="469"/>
      <c r="P1061" s="379">
        <v>15529.48</v>
      </c>
      <c r="Q1061" s="379">
        <v>14377.5</v>
      </c>
      <c r="R1061" s="379">
        <v>14294.51</v>
      </c>
      <c r="S1061" s="379">
        <v>12143.91</v>
      </c>
      <c r="T1061" s="379">
        <v>13319.04</v>
      </c>
      <c r="U1061" s="379">
        <v>13348.97</v>
      </c>
      <c r="V1061" s="379">
        <v>12679.07</v>
      </c>
      <c r="W1061" s="379">
        <v>13979.71</v>
      </c>
      <c r="X1061" s="379">
        <v>13890.26</v>
      </c>
      <c r="Y1061" s="379">
        <v>13595.24</v>
      </c>
      <c r="Z1061" s="379">
        <v>14314.77</v>
      </c>
      <c r="AA1061" s="379">
        <v>13785.78</v>
      </c>
      <c r="AB1061" s="379">
        <v>13449.32</v>
      </c>
      <c r="AC1061" s="379"/>
      <c r="AD1061" s="379"/>
      <c r="AE1061" s="379">
        <v>13684.846666666665</v>
      </c>
      <c r="AF1061" s="481"/>
      <c r="AG1061" s="482"/>
      <c r="AH1061" s="471"/>
      <c r="AI1061" s="471"/>
      <c r="AJ1061" s="471"/>
      <c r="AK1061" s="472"/>
      <c r="AL1061" s="471">
        <v>0</v>
      </c>
      <c r="AM1061" s="473"/>
      <c r="AN1061" s="471">
        <v>13684.846666666665</v>
      </c>
      <c r="AO1061" s="474">
        <v>13684.846666666665</v>
      </c>
      <c r="AP1061" s="475"/>
      <c r="AQ1061" s="476">
        <v>13449.32</v>
      </c>
      <c r="AR1061" s="471"/>
      <c r="AS1061" s="471"/>
      <c r="AT1061" s="471"/>
      <c r="AU1061" s="472"/>
      <c r="AV1061" s="471">
        <v>0</v>
      </c>
      <c r="AW1061" s="473"/>
      <c r="AX1061" s="471">
        <v>13449.32</v>
      </c>
      <c r="AY1061" s="473">
        <v>13449.32</v>
      </c>
      <c r="AZ1061" s="478"/>
      <c r="BA1061" s="568"/>
      <c r="BC1061" s="468" t="s">
        <v>2937</v>
      </c>
      <c r="BD1061" s="468" t="s">
        <v>2937</v>
      </c>
      <c r="BE1061" s="468" t="s">
        <v>2937</v>
      </c>
      <c r="BF1061" s="468" t="s">
        <v>2937</v>
      </c>
      <c r="BG1061" s="468" t="s">
        <v>2938</v>
      </c>
      <c r="BH1061" s="468" t="s">
        <v>1542</v>
      </c>
      <c r="BI1061" s="468" t="s">
        <v>1542</v>
      </c>
      <c r="BK1061" s="468" t="b">
        <v>1</v>
      </c>
      <c r="BL1061" s="468" t="b">
        <v>1</v>
      </c>
      <c r="BM1061" s="468" t="b">
        <v>1</v>
      </c>
      <c r="BN1061" s="468" t="b">
        <v>1</v>
      </c>
      <c r="BO1061" s="468" t="b">
        <v>1</v>
      </c>
      <c r="BP1061" s="468" t="b">
        <v>1</v>
      </c>
      <c r="BQ1061" s="468" t="b">
        <v>1</v>
      </c>
      <c r="BS1061" s="466"/>
    </row>
    <row r="1062" spans="1:71" s="480" customFormat="1" ht="12" customHeight="1" x14ac:dyDescent="0.2">
      <c r="A1062" s="496">
        <v>23200773</v>
      </c>
      <c r="B1062" s="497" t="s">
        <v>3946</v>
      </c>
      <c r="C1062" s="467" t="s">
        <v>2560</v>
      </c>
      <c r="D1062" s="467" t="s">
        <v>1542</v>
      </c>
      <c r="E1062" s="705"/>
      <c r="F1062" s="467"/>
      <c r="G1062" s="467"/>
      <c r="H1062" s="468" t="s">
        <v>2937</v>
      </c>
      <c r="I1062" s="468" t="s">
        <v>2937</v>
      </c>
      <c r="J1062" s="468" t="s">
        <v>2937</v>
      </c>
      <c r="K1062" s="468" t="s">
        <v>2937</v>
      </c>
      <c r="L1062" s="468" t="s">
        <v>2938</v>
      </c>
      <c r="M1062" s="468" t="s">
        <v>1542</v>
      </c>
      <c r="N1062" s="468" t="s">
        <v>1542</v>
      </c>
      <c r="O1062" s="469"/>
      <c r="P1062" s="379">
        <v>-1102.0999999999999</v>
      </c>
      <c r="Q1062" s="379">
        <v>-1102.0999999999999</v>
      </c>
      <c r="R1062" s="379">
        <v>-7385.3</v>
      </c>
      <c r="S1062" s="379">
        <v>-18956</v>
      </c>
      <c r="T1062" s="379">
        <v>-18994.8</v>
      </c>
      <c r="U1062" s="379">
        <v>-18756.3</v>
      </c>
      <c r="V1062" s="379">
        <v>-18966.900000000001</v>
      </c>
      <c r="W1062" s="379">
        <v>-19213</v>
      </c>
      <c r="X1062" s="379">
        <v>-855.9</v>
      </c>
      <c r="Y1062" s="379">
        <v>-18636.2</v>
      </c>
      <c r="Z1062" s="379">
        <v>-855.9</v>
      </c>
      <c r="AA1062" s="379">
        <v>-18465.900000000001</v>
      </c>
      <c r="AB1062" s="379">
        <v>-855.9</v>
      </c>
      <c r="AC1062" s="379"/>
      <c r="AD1062" s="379"/>
      <c r="AE1062" s="379">
        <v>-11930.608333333332</v>
      </c>
      <c r="AF1062" s="481"/>
      <c r="AG1062" s="482"/>
      <c r="AH1062" s="471"/>
      <c r="AI1062" s="471"/>
      <c r="AJ1062" s="471"/>
      <c r="AK1062" s="472"/>
      <c r="AL1062" s="471">
        <v>0</v>
      </c>
      <c r="AM1062" s="473"/>
      <c r="AN1062" s="471">
        <v>-11930.608333333332</v>
      </c>
      <c r="AO1062" s="474">
        <v>-11930.608333333332</v>
      </c>
      <c r="AP1062" s="475"/>
      <c r="AQ1062" s="476">
        <v>-855.9</v>
      </c>
      <c r="AR1062" s="471"/>
      <c r="AS1062" s="471"/>
      <c r="AT1062" s="471"/>
      <c r="AU1062" s="472"/>
      <c r="AV1062" s="471">
        <v>0</v>
      </c>
      <c r="AW1062" s="473"/>
      <c r="AX1062" s="471">
        <v>-855.9</v>
      </c>
      <c r="AY1062" s="473">
        <v>-855.9</v>
      </c>
      <c r="AZ1062" s="478"/>
      <c r="BA1062" s="568"/>
      <c r="BC1062" s="468" t="s">
        <v>2937</v>
      </c>
      <c r="BD1062" s="468" t="s">
        <v>2937</v>
      </c>
      <c r="BE1062" s="468" t="s">
        <v>2937</v>
      </c>
      <c r="BF1062" s="468" t="s">
        <v>2937</v>
      </c>
      <c r="BG1062" s="468" t="s">
        <v>2938</v>
      </c>
      <c r="BH1062" s="468" t="s">
        <v>1542</v>
      </c>
      <c r="BI1062" s="468" t="s">
        <v>1542</v>
      </c>
      <c r="BK1062" s="468" t="b">
        <v>1</v>
      </c>
      <c r="BL1062" s="468" t="b">
        <v>1</v>
      </c>
      <c r="BM1062" s="468" t="b">
        <v>1</v>
      </c>
      <c r="BN1062" s="468" t="b">
        <v>1</v>
      </c>
      <c r="BO1062" s="468" t="b">
        <v>1</v>
      </c>
      <c r="BP1062" s="468" t="b">
        <v>1</v>
      </c>
      <c r="BQ1062" s="468" t="b">
        <v>1</v>
      </c>
      <c r="BS1062" s="466"/>
    </row>
    <row r="1063" spans="1:71" s="480" customFormat="1" ht="12" customHeight="1" x14ac:dyDescent="0.2">
      <c r="A1063" s="496">
        <v>23200813</v>
      </c>
      <c r="B1063" s="497" t="s">
        <v>3947</v>
      </c>
      <c r="C1063" s="466" t="s">
        <v>2561</v>
      </c>
      <c r="D1063" s="467" t="s">
        <v>1542</v>
      </c>
      <c r="E1063" s="705"/>
      <c r="F1063" s="466"/>
      <c r="G1063" s="467"/>
      <c r="H1063" s="468" t="s">
        <v>2937</v>
      </c>
      <c r="I1063" s="468" t="s">
        <v>2937</v>
      </c>
      <c r="J1063" s="468" t="s">
        <v>2937</v>
      </c>
      <c r="K1063" s="468" t="s">
        <v>2937</v>
      </c>
      <c r="L1063" s="468" t="s">
        <v>2938</v>
      </c>
      <c r="M1063" s="468" t="s">
        <v>1542</v>
      </c>
      <c r="N1063" s="468" t="s">
        <v>1542</v>
      </c>
      <c r="O1063" s="469"/>
      <c r="P1063" s="379">
        <v>-6699.57</v>
      </c>
      <c r="Q1063" s="379">
        <v>-1139.6600000000001</v>
      </c>
      <c r="R1063" s="379">
        <v>210.34</v>
      </c>
      <c r="S1063" s="379">
        <v>-1139.6600000000001</v>
      </c>
      <c r="T1063" s="379">
        <v>-1139.6600000000001</v>
      </c>
      <c r="U1063" s="379">
        <v>-1556.32</v>
      </c>
      <c r="V1063" s="379">
        <v>-2553</v>
      </c>
      <c r="W1063" s="379">
        <v>-2553</v>
      </c>
      <c r="X1063" s="379">
        <v>-2553</v>
      </c>
      <c r="Y1063" s="379">
        <v>-2553</v>
      </c>
      <c r="Z1063" s="379">
        <v>-2553</v>
      </c>
      <c r="AA1063" s="379">
        <v>-2553</v>
      </c>
      <c r="AB1063" s="379">
        <v>-1688.82</v>
      </c>
      <c r="AC1063" s="379"/>
      <c r="AD1063" s="379"/>
      <c r="AE1063" s="379">
        <v>-2023.0962499999998</v>
      </c>
      <c r="AF1063" s="481"/>
      <c r="AG1063" s="482"/>
      <c r="AH1063" s="471"/>
      <c r="AI1063" s="471"/>
      <c r="AJ1063" s="471"/>
      <c r="AK1063" s="472"/>
      <c r="AL1063" s="471">
        <v>0</v>
      </c>
      <c r="AM1063" s="473"/>
      <c r="AN1063" s="471">
        <v>-2023.0962499999998</v>
      </c>
      <c r="AO1063" s="474">
        <v>-2023.0962499999998</v>
      </c>
      <c r="AP1063" s="475"/>
      <c r="AQ1063" s="476">
        <v>-1688.82</v>
      </c>
      <c r="AR1063" s="471"/>
      <c r="AS1063" s="471"/>
      <c r="AT1063" s="471"/>
      <c r="AU1063" s="472"/>
      <c r="AV1063" s="471">
        <v>0</v>
      </c>
      <c r="AW1063" s="473"/>
      <c r="AX1063" s="471">
        <v>-1688.82</v>
      </c>
      <c r="AY1063" s="473">
        <v>-1688.82</v>
      </c>
      <c r="AZ1063" s="478"/>
      <c r="BA1063" s="568"/>
      <c r="BC1063" s="468" t="s">
        <v>2937</v>
      </c>
      <c r="BD1063" s="468" t="s">
        <v>2937</v>
      </c>
      <c r="BE1063" s="468" t="s">
        <v>2937</v>
      </c>
      <c r="BF1063" s="468" t="s">
        <v>2937</v>
      </c>
      <c r="BG1063" s="468" t="s">
        <v>2938</v>
      </c>
      <c r="BH1063" s="468" t="s">
        <v>1542</v>
      </c>
      <c r="BI1063" s="468" t="s">
        <v>1542</v>
      </c>
      <c r="BK1063" s="468" t="b">
        <v>1</v>
      </c>
      <c r="BL1063" s="468" t="b">
        <v>1</v>
      </c>
      <c r="BM1063" s="468" t="b">
        <v>1</v>
      </c>
      <c r="BN1063" s="468" t="b">
        <v>1</v>
      </c>
      <c r="BO1063" s="468" t="b">
        <v>1</v>
      </c>
      <c r="BP1063" s="468" t="b">
        <v>1</v>
      </c>
      <c r="BQ1063" s="468" t="b">
        <v>1</v>
      </c>
      <c r="BS1063" s="466"/>
    </row>
    <row r="1064" spans="1:71" s="480" customFormat="1" ht="12" customHeight="1" x14ac:dyDescent="0.2">
      <c r="A1064" s="496">
        <v>23200823</v>
      </c>
      <c r="B1064" s="497" t="s">
        <v>3948</v>
      </c>
      <c r="C1064" s="467" t="s">
        <v>2562</v>
      </c>
      <c r="D1064" s="467" t="s">
        <v>1542</v>
      </c>
      <c r="E1064" s="705"/>
      <c r="F1064" s="467"/>
      <c r="G1064" s="467"/>
      <c r="H1064" s="468" t="s">
        <v>2937</v>
      </c>
      <c r="I1064" s="468" t="s">
        <v>2937</v>
      </c>
      <c r="J1064" s="468" t="s">
        <v>2937</v>
      </c>
      <c r="K1064" s="468" t="s">
        <v>2937</v>
      </c>
      <c r="L1064" s="468" t="s">
        <v>2938</v>
      </c>
      <c r="M1064" s="468" t="s">
        <v>1542</v>
      </c>
      <c r="N1064" s="468" t="s">
        <v>1542</v>
      </c>
      <c r="O1064" s="469"/>
      <c r="P1064" s="379">
        <v>-170582.48</v>
      </c>
      <c r="Q1064" s="379">
        <v>0</v>
      </c>
      <c r="R1064" s="379">
        <v>0</v>
      </c>
      <c r="S1064" s="379">
        <v>0</v>
      </c>
      <c r="T1064" s="379">
        <v>-8279.68</v>
      </c>
      <c r="U1064" s="379">
        <v>-8279.68</v>
      </c>
      <c r="V1064" s="379">
        <v>-8279.68</v>
      </c>
      <c r="W1064" s="379">
        <v>-8279.68</v>
      </c>
      <c r="X1064" s="379">
        <v>-8279.68</v>
      </c>
      <c r="Y1064" s="379">
        <v>-8279.68</v>
      </c>
      <c r="Z1064" s="379">
        <v>-8279.68</v>
      </c>
      <c r="AA1064" s="379">
        <v>-8279.68</v>
      </c>
      <c r="AB1064" s="379">
        <v>-8279.68</v>
      </c>
      <c r="AC1064" s="379"/>
      <c r="AD1064" s="379"/>
      <c r="AE1064" s="379">
        <v>-12972.376666666669</v>
      </c>
      <c r="AF1064" s="481"/>
      <c r="AG1064" s="482"/>
      <c r="AH1064" s="471"/>
      <c r="AI1064" s="471"/>
      <c r="AJ1064" s="471"/>
      <c r="AK1064" s="472"/>
      <c r="AL1064" s="471">
        <v>0</v>
      </c>
      <c r="AM1064" s="473"/>
      <c r="AN1064" s="471">
        <v>-12972.376666666669</v>
      </c>
      <c r="AO1064" s="474">
        <v>-12972.376666666669</v>
      </c>
      <c r="AP1064" s="475"/>
      <c r="AQ1064" s="476">
        <v>-8279.68</v>
      </c>
      <c r="AR1064" s="471"/>
      <c r="AS1064" s="471"/>
      <c r="AT1064" s="471"/>
      <c r="AU1064" s="472"/>
      <c r="AV1064" s="471">
        <v>0</v>
      </c>
      <c r="AW1064" s="473"/>
      <c r="AX1064" s="471">
        <v>-8279.68</v>
      </c>
      <c r="AY1064" s="473">
        <v>-8279.68</v>
      </c>
      <c r="AZ1064" s="478"/>
      <c r="BA1064" s="568"/>
      <c r="BC1064" s="468" t="s">
        <v>2937</v>
      </c>
      <c r="BD1064" s="468" t="s">
        <v>2937</v>
      </c>
      <c r="BE1064" s="468" t="s">
        <v>2937</v>
      </c>
      <c r="BF1064" s="468" t="s">
        <v>2937</v>
      </c>
      <c r="BG1064" s="468" t="s">
        <v>2938</v>
      </c>
      <c r="BH1064" s="468" t="s">
        <v>1542</v>
      </c>
      <c r="BI1064" s="468" t="s">
        <v>1542</v>
      </c>
      <c r="BK1064" s="468" t="b">
        <v>1</v>
      </c>
      <c r="BL1064" s="468" t="b">
        <v>1</v>
      </c>
      <c r="BM1064" s="468" t="b">
        <v>1</v>
      </c>
      <c r="BN1064" s="468" t="b">
        <v>1</v>
      </c>
      <c r="BO1064" s="468" t="b">
        <v>1</v>
      </c>
      <c r="BP1064" s="468" t="b">
        <v>1</v>
      </c>
      <c r="BQ1064" s="468" t="b">
        <v>1</v>
      </c>
      <c r="BS1064" s="466"/>
    </row>
    <row r="1065" spans="1:71" s="480" customFormat="1" ht="12" customHeight="1" x14ac:dyDescent="0.2">
      <c r="A1065" s="516">
        <v>23200833</v>
      </c>
      <c r="B1065" s="517" t="s">
        <v>3949</v>
      </c>
      <c r="C1065" s="466" t="s">
        <v>2563</v>
      </c>
      <c r="D1065" s="467" t="s">
        <v>1542</v>
      </c>
      <c r="E1065" s="705"/>
      <c r="F1065" s="466"/>
      <c r="G1065" s="467"/>
      <c r="H1065" s="468" t="s">
        <v>2937</v>
      </c>
      <c r="I1065" s="468" t="s">
        <v>2937</v>
      </c>
      <c r="J1065" s="468" t="s">
        <v>2937</v>
      </c>
      <c r="K1065" s="468" t="s">
        <v>2937</v>
      </c>
      <c r="L1065" s="468" t="s">
        <v>2938</v>
      </c>
      <c r="M1065" s="468" t="s">
        <v>1542</v>
      </c>
      <c r="N1065" s="468" t="s">
        <v>1542</v>
      </c>
      <c r="O1065" s="500"/>
      <c r="P1065" s="379">
        <v>1215.5</v>
      </c>
      <c r="Q1065" s="379">
        <v>842.5</v>
      </c>
      <c r="R1065" s="379">
        <v>845.5</v>
      </c>
      <c r="S1065" s="379">
        <v>489.5</v>
      </c>
      <c r="T1065" s="379">
        <v>927.5</v>
      </c>
      <c r="U1065" s="379">
        <v>550.17999999999995</v>
      </c>
      <c r="V1065" s="379">
        <v>259.3</v>
      </c>
      <c r="W1065" s="379">
        <v>1095.42</v>
      </c>
      <c r="X1065" s="379">
        <v>947.09</v>
      </c>
      <c r="Y1065" s="379">
        <v>895.7</v>
      </c>
      <c r="Z1065" s="379">
        <v>1586.42</v>
      </c>
      <c r="AA1065" s="379">
        <v>1779.42</v>
      </c>
      <c r="AB1065" s="379">
        <v>2432.2800000000002</v>
      </c>
      <c r="AC1065" s="379"/>
      <c r="AD1065" s="379"/>
      <c r="AE1065" s="379">
        <v>1003.535</v>
      </c>
      <c r="AF1065" s="481"/>
      <c r="AG1065" s="482"/>
      <c r="AH1065" s="471"/>
      <c r="AI1065" s="471"/>
      <c r="AJ1065" s="471"/>
      <c r="AK1065" s="472"/>
      <c r="AL1065" s="471">
        <v>0</v>
      </c>
      <c r="AM1065" s="473"/>
      <c r="AN1065" s="471">
        <v>1003.535</v>
      </c>
      <c r="AO1065" s="474">
        <v>1003.535</v>
      </c>
      <c r="AP1065" s="471"/>
      <c r="AQ1065" s="476">
        <v>2432.2800000000002</v>
      </c>
      <c r="AR1065" s="471"/>
      <c r="AS1065" s="471"/>
      <c r="AT1065" s="471"/>
      <c r="AU1065" s="472"/>
      <c r="AV1065" s="471">
        <v>0</v>
      </c>
      <c r="AW1065" s="473"/>
      <c r="AX1065" s="471">
        <v>2432.2800000000002</v>
      </c>
      <c r="AY1065" s="473">
        <v>2432.2800000000002</v>
      </c>
      <c r="AZ1065" s="478"/>
      <c r="BA1065" s="568"/>
      <c r="BC1065" s="468" t="s">
        <v>2937</v>
      </c>
      <c r="BD1065" s="468" t="s">
        <v>2937</v>
      </c>
      <c r="BE1065" s="468" t="s">
        <v>2937</v>
      </c>
      <c r="BF1065" s="468" t="s">
        <v>2937</v>
      </c>
      <c r="BG1065" s="468" t="s">
        <v>2938</v>
      </c>
      <c r="BH1065" s="468" t="s">
        <v>1542</v>
      </c>
      <c r="BI1065" s="468" t="s">
        <v>1542</v>
      </c>
      <c r="BK1065" s="468" t="b">
        <v>1</v>
      </c>
      <c r="BL1065" s="468" t="b">
        <v>1</v>
      </c>
      <c r="BM1065" s="468" t="b">
        <v>1</v>
      </c>
      <c r="BN1065" s="468" t="b">
        <v>1</v>
      </c>
      <c r="BO1065" s="468" t="b">
        <v>1</v>
      </c>
      <c r="BP1065" s="468" t="b">
        <v>1</v>
      </c>
      <c r="BQ1065" s="468" t="b">
        <v>1</v>
      </c>
      <c r="BS1065" s="466"/>
    </row>
    <row r="1066" spans="1:71" s="480" customFormat="1" ht="12" customHeight="1" x14ac:dyDescent="0.2">
      <c r="A1066" s="496">
        <v>23200873</v>
      </c>
      <c r="B1066" s="497" t="s">
        <v>3950</v>
      </c>
      <c r="C1066" s="466" t="s">
        <v>2564</v>
      </c>
      <c r="D1066" s="467" t="s">
        <v>1541</v>
      </c>
      <c r="E1066" s="705"/>
      <c r="F1066" s="466"/>
      <c r="G1066" s="467"/>
      <c r="H1066" s="468" t="s">
        <v>2937</v>
      </c>
      <c r="I1066" s="468" t="s">
        <v>2937</v>
      </c>
      <c r="J1066" s="468" t="s">
        <v>2937</v>
      </c>
      <c r="K1066" s="468" t="s">
        <v>1541</v>
      </c>
      <c r="L1066" s="468" t="s">
        <v>2938</v>
      </c>
      <c r="M1066" s="468" t="s">
        <v>2938</v>
      </c>
      <c r="N1066" s="468" t="s">
        <v>2937</v>
      </c>
      <c r="O1066" s="469"/>
      <c r="P1066" s="379">
        <v>-6764389.2300000004</v>
      </c>
      <c r="Q1066" s="379">
        <v>-6552061.2199999997</v>
      </c>
      <c r="R1066" s="379">
        <v>-6273916.0899999999</v>
      </c>
      <c r="S1066" s="379">
        <v>-7167420.6399999997</v>
      </c>
      <c r="T1066" s="379">
        <v>-7134247.5</v>
      </c>
      <c r="U1066" s="379">
        <v>-7427322.79</v>
      </c>
      <c r="V1066" s="379">
        <v>-3982038.68</v>
      </c>
      <c r="W1066" s="379">
        <v>-3770955.15</v>
      </c>
      <c r="X1066" s="379">
        <v>-1560024.55</v>
      </c>
      <c r="Y1066" s="379">
        <v>-5059730.97</v>
      </c>
      <c r="Z1066" s="379">
        <v>-4713692.8899999997</v>
      </c>
      <c r="AA1066" s="379">
        <v>-4915529.5</v>
      </c>
      <c r="AB1066" s="379">
        <v>-6343260.0099999998</v>
      </c>
      <c r="AC1066" s="379"/>
      <c r="AD1066" s="379"/>
      <c r="AE1066" s="379">
        <v>-5425897.0499999998</v>
      </c>
      <c r="AF1066" s="481"/>
      <c r="AG1066" s="482"/>
      <c r="AH1066" s="471"/>
      <c r="AI1066" s="471"/>
      <c r="AJ1066" s="471"/>
      <c r="AK1066" s="472">
        <v>-5425897.0499999998</v>
      </c>
      <c r="AL1066" s="471">
        <v>-5425897.0499999998</v>
      </c>
      <c r="AM1066" s="473"/>
      <c r="AN1066" s="471"/>
      <c r="AO1066" s="474">
        <v>0</v>
      </c>
      <c r="AP1066" s="475"/>
      <c r="AQ1066" s="476">
        <v>-6343260.0099999998</v>
      </c>
      <c r="AR1066" s="471"/>
      <c r="AS1066" s="471"/>
      <c r="AT1066" s="471"/>
      <c r="AU1066" s="472">
        <v>-6343260.0099999998</v>
      </c>
      <c r="AV1066" s="471">
        <v>-6343260.0099999998</v>
      </c>
      <c r="AW1066" s="473"/>
      <c r="AX1066" s="471"/>
      <c r="AY1066" s="473">
        <v>0</v>
      </c>
      <c r="AZ1066" s="478" t="s">
        <v>2910</v>
      </c>
      <c r="BA1066" s="568"/>
      <c r="BC1066" s="468" t="s">
        <v>2937</v>
      </c>
      <c r="BD1066" s="468" t="s">
        <v>2937</v>
      </c>
      <c r="BE1066" s="468" t="s">
        <v>2937</v>
      </c>
      <c r="BF1066" s="468" t="s">
        <v>1541</v>
      </c>
      <c r="BG1066" s="468" t="s">
        <v>2938</v>
      </c>
      <c r="BH1066" s="468" t="s">
        <v>2938</v>
      </c>
      <c r="BI1066" s="468" t="s">
        <v>2937</v>
      </c>
      <c r="BK1066" s="468" t="b">
        <v>1</v>
      </c>
      <c r="BL1066" s="468" t="b">
        <v>1</v>
      </c>
      <c r="BM1066" s="468" t="b">
        <v>1</v>
      </c>
      <c r="BN1066" s="468" t="b">
        <v>1</v>
      </c>
      <c r="BO1066" s="468" t="b">
        <v>1</v>
      </c>
      <c r="BP1066" s="468" t="b">
        <v>1</v>
      </c>
      <c r="BQ1066" s="468" t="b">
        <v>1</v>
      </c>
      <c r="BS1066" s="466"/>
    </row>
    <row r="1067" spans="1:71" s="480" customFormat="1" ht="12" customHeight="1" x14ac:dyDescent="0.2">
      <c r="A1067" s="516">
        <v>23200953</v>
      </c>
      <c r="B1067" s="517" t="s">
        <v>3951</v>
      </c>
      <c r="C1067" s="466" t="s">
        <v>2565</v>
      </c>
      <c r="D1067" s="467" t="s">
        <v>1542</v>
      </c>
      <c r="E1067" s="705" t="s">
        <v>930</v>
      </c>
      <c r="F1067" s="466"/>
      <c r="G1067" s="467"/>
      <c r="H1067" s="468" t="s">
        <v>2937</v>
      </c>
      <c r="I1067" s="468" t="s">
        <v>2937</v>
      </c>
      <c r="J1067" s="468" t="s">
        <v>2937</v>
      </c>
      <c r="K1067" s="468" t="s">
        <v>2937</v>
      </c>
      <c r="L1067" s="468" t="s">
        <v>2938</v>
      </c>
      <c r="M1067" s="468" t="s">
        <v>1542</v>
      </c>
      <c r="N1067" s="468" t="s">
        <v>1542</v>
      </c>
      <c r="O1067" s="500"/>
      <c r="P1067" s="379">
        <v>0</v>
      </c>
      <c r="Q1067" s="379">
        <v>0</v>
      </c>
      <c r="R1067" s="379">
        <v>-0.01</v>
      </c>
      <c r="S1067" s="379">
        <v>0</v>
      </c>
      <c r="T1067" s="379">
        <v>0</v>
      </c>
      <c r="U1067" s="379">
        <v>0</v>
      </c>
      <c r="V1067" s="379">
        <v>0</v>
      </c>
      <c r="W1067" s="379">
        <v>50</v>
      </c>
      <c r="X1067" s="379">
        <v>0</v>
      </c>
      <c r="Y1067" s="379">
        <v>916.84</v>
      </c>
      <c r="Z1067" s="379">
        <v>20.49</v>
      </c>
      <c r="AA1067" s="379">
        <v>0</v>
      </c>
      <c r="AB1067" s="379">
        <v>405.04</v>
      </c>
      <c r="AC1067" s="379"/>
      <c r="AD1067" s="379"/>
      <c r="AE1067" s="379">
        <v>99.15333333333335</v>
      </c>
      <c r="AF1067" s="481"/>
      <c r="AG1067" s="482"/>
      <c r="AH1067" s="471"/>
      <c r="AI1067" s="471"/>
      <c r="AJ1067" s="471"/>
      <c r="AK1067" s="472"/>
      <c r="AL1067" s="471">
        <v>0</v>
      </c>
      <c r="AM1067" s="473"/>
      <c r="AN1067" s="471">
        <v>99.15333333333335</v>
      </c>
      <c r="AO1067" s="474">
        <v>99.15333333333335</v>
      </c>
      <c r="AP1067" s="471"/>
      <c r="AQ1067" s="476">
        <v>405.04</v>
      </c>
      <c r="AR1067" s="471"/>
      <c r="AS1067" s="471"/>
      <c r="AT1067" s="471"/>
      <c r="AU1067" s="472"/>
      <c r="AV1067" s="471">
        <v>0</v>
      </c>
      <c r="AW1067" s="473"/>
      <c r="AX1067" s="471">
        <v>405.04</v>
      </c>
      <c r="AY1067" s="473">
        <v>405.04</v>
      </c>
      <c r="AZ1067" s="478"/>
      <c r="BA1067" s="568"/>
      <c r="BC1067" s="468" t="s">
        <v>2937</v>
      </c>
      <c r="BD1067" s="468" t="s">
        <v>2937</v>
      </c>
      <c r="BE1067" s="468" t="s">
        <v>2937</v>
      </c>
      <c r="BF1067" s="468" t="s">
        <v>2937</v>
      </c>
      <c r="BG1067" s="468" t="s">
        <v>2938</v>
      </c>
      <c r="BH1067" s="468" t="s">
        <v>1542</v>
      </c>
      <c r="BI1067" s="468" t="s">
        <v>1542</v>
      </c>
      <c r="BK1067" s="468" t="b">
        <v>1</v>
      </c>
      <c r="BL1067" s="468" t="b">
        <v>1</v>
      </c>
      <c r="BM1067" s="468" t="b">
        <v>1</v>
      </c>
      <c r="BN1067" s="468" t="b">
        <v>1</v>
      </c>
      <c r="BO1067" s="468" t="b">
        <v>1</v>
      </c>
      <c r="BP1067" s="468" t="b">
        <v>1</v>
      </c>
      <c r="BQ1067" s="468" t="b">
        <v>1</v>
      </c>
      <c r="BS1067" s="466"/>
    </row>
    <row r="1068" spans="1:71" s="480" customFormat="1" ht="12" customHeight="1" x14ac:dyDescent="0.2">
      <c r="A1068" s="496">
        <v>23201003</v>
      </c>
      <c r="B1068" s="497" t="s">
        <v>3952</v>
      </c>
      <c r="C1068" s="466" t="s">
        <v>2566</v>
      </c>
      <c r="D1068" s="467" t="s">
        <v>1542</v>
      </c>
      <c r="E1068" s="705"/>
      <c r="F1068" s="466"/>
      <c r="G1068" s="467"/>
      <c r="H1068" s="468" t="s">
        <v>2937</v>
      </c>
      <c r="I1068" s="468" t="s">
        <v>2937</v>
      </c>
      <c r="J1068" s="468" t="s">
        <v>2937</v>
      </c>
      <c r="K1068" s="468" t="s">
        <v>2937</v>
      </c>
      <c r="L1068" s="468" t="s">
        <v>2938</v>
      </c>
      <c r="M1068" s="468" t="s">
        <v>1542</v>
      </c>
      <c r="N1068" s="468" t="s">
        <v>1542</v>
      </c>
      <c r="O1068" s="469"/>
      <c r="P1068" s="379">
        <v>-50804403.740000002</v>
      </c>
      <c r="Q1068" s="379">
        <v>-23207769.32</v>
      </c>
      <c r="R1068" s="379">
        <v>-32390972.640000001</v>
      </c>
      <c r="S1068" s="379">
        <v>-32171126.5</v>
      </c>
      <c r="T1068" s="379">
        <v>-33375241.559999999</v>
      </c>
      <c r="U1068" s="379">
        <v>-38385300.210000001</v>
      </c>
      <c r="V1068" s="379">
        <v>-40135141.289999999</v>
      </c>
      <c r="W1068" s="379">
        <v>-25612541.210000001</v>
      </c>
      <c r="X1068" s="379">
        <v>-35739531.479999997</v>
      </c>
      <c r="Y1068" s="379">
        <v>-45753831.609999999</v>
      </c>
      <c r="Z1068" s="379">
        <v>-39156035.030000001</v>
      </c>
      <c r="AA1068" s="379">
        <v>-48320199.200000003</v>
      </c>
      <c r="AB1068" s="379">
        <v>-36573818.299999997</v>
      </c>
      <c r="AC1068" s="379"/>
      <c r="AD1068" s="379"/>
      <c r="AE1068" s="379">
        <v>-36494733.422499999</v>
      </c>
      <c r="AF1068" s="481"/>
      <c r="AG1068" s="482"/>
      <c r="AH1068" s="471"/>
      <c r="AI1068" s="471"/>
      <c r="AJ1068" s="471"/>
      <c r="AK1068" s="472"/>
      <c r="AL1068" s="471">
        <v>0</v>
      </c>
      <c r="AM1068" s="473"/>
      <c r="AN1068" s="471">
        <v>-36494733.422499999</v>
      </c>
      <c r="AO1068" s="474">
        <v>-36494733.422499999</v>
      </c>
      <c r="AP1068" s="475"/>
      <c r="AQ1068" s="476">
        <v>-36573818.299999997</v>
      </c>
      <c r="AR1068" s="471"/>
      <c r="AS1068" s="471"/>
      <c r="AT1068" s="471"/>
      <c r="AU1068" s="472"/>
      <c r="AV1068" s="471">
        <v>0</v>
      </c>
      <c r="AW1068" s="473"/>
      <c r="AX1068" s="471">
        <v>-36573818.299999997</v>
      </c>
      <c r="AY1068" s="473">
        <v>-36573818.299999997</v>
      </c>
      <c r="AZ1068" s="478"/>
      <c r="BA1068" s="568"/>
      <c r="BC1068" s="468" t="s">
        <v>2937</v>
      </c>
      <c r="BD1068" s="468" t="s">
        <v>2937</v>
      </c>
      <c r="BE1068" s="468" t="s">
        <v>2937</v>
      </c>
      <c r="BF1068" s="468" t="s">
        <v>2937</v>
      </c>
      <c r="BG1068" s="468" t="s">
        <v>2938</v>
      </c>
      <c r="BH1068" s="468" t="s">
        <v>1542</v>
      </c>
      <c r="BI1068" s="468" t="s">
        <v>1542</v>
      </c>
      <c r="BK1068" s="468" t="b">
        <v>1</v>
      </c>
      <c r="BL1068" s="468" t="b">
        <v>1</v>
      </c>
      <c r="BM1068" s="468" t="b">
        <v>1</v>
      </c>
      <c r="BN1068" s="468" t="b">
        <v>1</v>
      </c>
      <c r="BO1068" s="468" t="b">
        <v>1</v>
      </c>
      <c r="BP1068" s="468" t="b">
        <v>1</v>
      </c>
      <c r="BQ1068" s="468" t="b">
        <v>1</v>
      </c>
      <c r="BS1068" s="466"/>
    </row>
    <row r="1069" spans="1:71" s="480" customFormat="1" ht="12" customHeight="1" x14ac:dyDescent="0.2">
      <c r="A1069" s="496">
        <v>23201013</v>
      </c>
      <c r="B1069" s="497" t="s">
        <v>3953</v>
      </c>
      <c r="C1069" s="466" t="s">
        <v>2567</v>
      </c>
      <c r="D1069" s="467" t="s">
        <v>1542</v>
      </c>
      <c r="E1069" s="705"/>
      <c r="F1069" s="466"/>
      <c r="G1069" s="467"/>
      <c r="H1069" s="468" t="s">
        <v>2937</v>
      </c>
      <c r="I1069" s="468" t="s">
        <v>2937</v>
      </c>
      <c r="J1069" s="468" t="s">
        <v>2937</v>
      </c>
      <c r="K1069" s="468" t="s">
        <v>2937</v>
      </c>
      <c r="L1069" s="468" t="s">
        <v>2938</v>
      </c>
      <c r="M1069" s="468" t="s">
        <v>1542</v>
      </c>
      <c r="N1069" s="468" t="s">
        <v>1542</v>
      </c>
      <c r="O1069" s="469"/>
      <c r="P1069" s="379">
        <v>-7851640.3099999996</v>
      </c>
      <c r="Q1069" s="379">
        <v>-17224377.16</v>
      </c>
      <c r="R1069" s="379">
        <v>-10801316.58</v>
      </c>
      <c r="S1069" s="379">
        <v>-22034283.760000002</v>
      </c>
      <c r="T1069" s="379">
        <v>-12182159.369999999</v>
      </c>
      <c r="U1069" s="379">
        <v>-18692267.75</v>
      </c>
      <c r="V1069" s="379">
        <v>-24247682.59</v>
      </c>
      <c r="W1069" s="379">
        <v>-17638845.050000001</v>
      </c>
      <c r="X1069" s="379">
        <v>-23395569.760000002</v>
      </c>
      <c r="Y1069" s="379">
        <v>-16845191.66</v>
      </c>
      <c r="Z1069" s="379">
        <v>-26147817.489999998</v>
      </c>
      <c r="AA1069" s="379">
        <v>-20762975.149999999</v>
      </c>
      <c r="AB1069" s="379">
        <v>-16258488.9</v>
      </c>
      <c r="AC1069" s="379"/>
      <c r="AD1069" s="379"/>
      <c r="AE1069" s="379">
        <v>-18502295.910416666</v>
      </c>
      <c r="AF1069" s="481"/>
      <c r="AG1069" s="482"/>
      <c r="AH1069" s="471"/>
      <c r="AI1069" s="471"/>
      <c r="AJ1069" s="471"/>
      <c r="AK1069" s="472"/>
      <c r="AL1069" s="471">
        <v>0</v>
      </c>
      <c r="AM1069" s="473"/>
      <c r="AN1069" s="471">
        <v>-18502295.910416666</v>
      </c>
      <c r="AO1069" s="474">
        <v>-18502295.910416666</v>
      </c>
      <c r="AP1069" s="475"/>
      <c r="AQ1069" s="476">
        <v>-16258488.9</v>
      </c>
      <c r="AR1069" s="471"/>
      <c r="AS1069" s="471"/>
      <c r="AT1069" s="471"/>
      <c r="AU1069" s="472"/>
      <c r="AV1069" s="471">
        <v>0</v>
      </c>
      <c r="AW1069" s="473"/>
      <c r="AX1069" s="471">
        <v>-16258488.9</v>
      </c>
      <c r="AY1069" s="473">
        <v>-16258488.9</v>
      </c>
      <c r="AZ1069" s="478"/>
      <c r="BA1069" s="568"/>
      <c r="BC1069" s="468" t="s">
        <v>2937</v>
      </c>
      <c r="BD1069" s="468" t="s">
        <v>2937</v>
      </c>
      <c r="BE1069" s="468" t="s">
        <v>2937</v>
      </c>
      <c r="BF1069" s="468" t="s">
        <v>2937</v>
      </c>
      <c r="BG1069" s="468" t="s">
        <v>2938</v>
      </c>
      <c r="BH1069" s="468" t="s">
        <v>1542</v>
      </c>
      <c r="BI1069" s="468" t="s">
        <v>1542</v>
      </c>
      <c r="BK1069" s="468" t="b">
        <v>1</v>
      </c>
      <c r="BL1069" s="468" t="b">
        <v>1</v>
      </c>
      <c r="BM1069" s="468" t="b">
        <v>1</v>
      </c>
      <c r="BN1069" s="468" t="b">
        <v>1</v>
      </c>
      <c r="BO1069" s="468" t="b">
        <v>1</v>
      </c>
      <c r="BP1069" s="468" t="b">
        <v>1</v>
      </c>
      <c r="BQ1069" s="468" t="b">
        <v>1</v>
      </c>
      <c r="BS1069" s="466"/>
    </row>
    <row r="1070" spans="1:71" s="480" customFormat="1" ht="12" customHeight="1" x14ac:dyDescent="0.2">
      <c r="A1070" s="496">
        <v>23201033</v>
      </c>
      <c r="B1070" s="497" t="s">
        <v>3954</v>
      </c>
      <c r="C1070" s="466" t="s">
        <v>2568</v>
      </c>
      <c r="D1070" s="467" t="s">
        <v>1542</v>
      </c>
      <c r="E1070" s="705"/>
      <c r="F1070" s="466"/>
      <c r="G1070" s="467"/>
      <c r="H1070" s="468" t="s">
        <v>2937</v>
      </c>
      <c r="I1070" s="468" t="s">
        <v>2937</v>
      </c>
      <c r="J1070" s="468" t="s">
        <v>2937</v>
      </c>
      <c r="K1070" s="468" t="s">
        <v>2937</v>
      </c>
      <c r="L1070" s="468" t="s">
        <v>2938</v>
      </c>
      <c r="M1070" s="468" t="s">
        <v>1542</v>
      </c>
      <c r="N1070" s="468" t="s">
        <v>1542</v>
      </c>
      <c r="O1070" s="469"/>
      <c r="P1070" s="379">
        <v>-143293.91</v>
      </c>
      <c r="Q1070" s="379">
        <v>-202624.15</v>
      </c>
      <c r="R1070" s="379">
        <v>-110432.65</v>
      </c>
      <c r="S1070" s="379">
        <v>-162612.29</v>
      </c>
      <c r="T1070" s="379">
        <v>-214362.39</v>
      </c>
      <c r="U1070" s="379">
        <v>-103918.54</v>
      </c>
      <c r="V1070" s="379">
        <v>-154543.28</v>
      </c>
      <c r="W1070" s="379">
        <v>-215803.88</v>
      </c>
      <c r="X1070" s="379">
        <v>-112308.22</v>
      </c>
      <c r="Y1070" s="379">
        <v>-162711.14000000001</v>
      </c>
      <c r="Z1070" s="379">
        <v>-214848.28</v>
      </c>
      <c r="AA1070" s="379">
        <v>-104320.72</v>
      </c>
      <c r="AB1070" s="379">
        <v>-176017.73</v>
      </c>
      <c r="AC1070" s="379"/>
      <c r="AD1070" s="379"/>
      <c r="AE1070" s="379">
        <v>-159845.11333333334</v>
      </c>
      <c r="AF1070" s="481"/>
      <c r="AG1070" s="482"/>
      <c r="AH1070" s="471"/>
      <c r="AI1070" s="471"/>
      <c r="AJ1070" s="471"/>
      <c r="AK1070" s="472"/>
      <c r="AL1070" s="471">
        <v>0</v>
      </c>
      <c r="AM1070" s="473"/>
      <c r="AN1070" s="471">
        <v>-159845.11333333334</v>
      </c>
      <c r="AO1070" s="474">
        <v>-159845.11333333334</v>
      </c>
      <c r="AP1070" s="475"/>
      <c r="AQ1070" s="476">
        <v>-176017.73</v>
      </c>
      <c r="AR1070" s="471"/>
      <c r="AS1070" s="471"/>
      <c r="AT1070" s="471"/>
      <c r="AU1070" s="472"/>
      <c r="AV1070" s="471">
        <v>0</v>
      </c>
      <c r="AW1070" s="473"/>
      <c r="AX1070" s="471">
        <v>-176017.73</v>
      </c>
      <c r="AY1070" s="473">
        <v>-176017.73</v>
      </c>
      <c r="AZ1070" s="478"/>
      <c r="BA1070" s="568"/>
      <c r="BC1070" s="468" t="s">
        <v>2937</v>
      </c>
      <c r="BD1070" s="468" t="s">
        <v>2937</v>
      </c>
      <c r="BE1070" s="468" t="s">
        <v>2937</v>
      </c>
      <c r="BF1070" s="468" t="s">
        <v>2937</v>
      </c>
      <c r="BG1070" s="468" t="s">
        <v>2938</v>
      </c>
      <c r="BH1070" s="468" t="s">
        <v>1542</v>
      </c>
      <c r="BI1070" s="468" t="s">
        <v>1542</v>
      </c>
      <c r="BK1070" s="468" t="b">
        <v>1</v>
      </c>
      <c r="BL1070" s="468" t="b">
        <v>1</v>
      </c>
      <c r="BM1070" s="468" t="b">
        <v>1</v>
      </c>
      <c r="BN1070" s="468" t="b">
        <v>1</v>
      </c>
      <c r="BO1070" s="468" t="b">
        <v>1</v>
      </c>
      <c r="BP1070" s="468" t="b">
        <v>1</v>
      </c>
      <c r="BQ1070" s="468" t="b">
        <v>1</v>
      </c>
      <c r="BS1070" s="466"/>
    </row>
    <row r="1071" spans="1:71" s="480" customFormat="1" ht="12" customHeight="1" x14ac:dyDescent="0.2">
      <c r="A1071" s="496">
        <v>23201043</v>
      </c>
      <c r="B1071" s="497" t="s">
        <v>3955</v>
      </c>
      <c r="C1071" s="466" t="s">
        <v>2569</v>
      </c>
      <c r="D1071" s="467" t="s">
        <v>1542</v>
      </c>
      <c r="E1071" s="705"/>
      <c r="F1071" s="466"/>
      <c r="G1071" s="467"/>
      <c r="H1071" s="468" t="s">
        <v>2937</v>
      </c>
      <c r="I1071" s="468" t="s">
        <v>2937</v>
      </c>
      <c r="J1071" s="468" t="s">
        <v>2937</v>
      </c>
      <c r="K1071" s="468" t="s">
        <v>2937</v>
      </c>
      <c r="L1071" s="468" t="s">
        <v>2938</v>
      </c>
      <c r="M1071" s="468" t="s">
        <v>1542</v>
      </c>
      <c r="N1071" s="468" t="s">
        <v>1542</v>
      </c>
      <c r="O1071" s="469"/>
      <c r="P1071" s="379">
        <v>-219671.99</v>
      </c>
      <c r="Q1071" s="379">
        <v>-139660.79</v>
      </c>
      <c r="R1071" s="379">
        <v>-113988.23</v>
      </c>
      <c r="S1071" s="379">
        <v>-115953.16</v>
      </c>
      <c r="T1071" s="379">
        <v>-62997.78</v>
      </c>
      <c r="U1071" s="379">
        <v>-92748.54</v>
      </c>
      <c r="V1071" s="379">
        <v>-126312.02</v>
      </c>
      <c r="W1071" s="379">
        <v>-132008.78</v>
      </c>
      <c r="X1071" s="379">
        <v>-160635.84</v>
      </c>
      <c r="Y1071" s="379">
        <v>-231168.64000000001</v>
      </c>
      <c r="Z1071" s="379">
        <v>-247259.5</v>
      </c>
      <c r="AA1071" s="379">
        <v>-259515.48</v>
      </c>
      <c r="AB1071" s="379">
        <v>-227993.06</v>
      </c>
      <c r="AC1071" s="379"/>
      <c r="AD1071" s="379"/>
      <c r="AE1071" s="379">
        <v>-158840.10708333334</v>
      </c>
      <c r="AF1071" s="481"/>
      <c r="AG1071" s="482"/>
      <c r="AH1071" s="471"/>
      <c r="AI1071" s="471"/>
      <c r="AJ1071" s="471"/>
      <c r="AK1071" s="472"/>
      <c r="AL1071" s="471">
        <v>0</v>
      </c>
      <c r="AM1071" s="473"/>
      <c r="AN1071" s="471">
        <v>-158840.10708333334</v>
      </c>
      <c r="AO1071" s="474">
        <v>-158840.10708333334</v>
      </c>
      <c r="AP1071" s="475"/>
      <c r="AQ1071" s="476">
        <v>-227993.06</v>
      </c>
      <c r="AR1071" s="471"/>
      <c r="AS1071" s="471"/>
      <c r="AT1071" s="471"/>
      <c r="AU1071" s="472"/>
      <c r="AV1071" s="471">
        <v>0</v>
      </c>
      <c r="AW1071" s="473"/>
      <c r="AX1071" s="471">
        <v>-227993.06</v>
      </c>
      <c r="AY1071" s="473">
        <v>-227993.06</v>
      </c>
      <c r="AZ1071" s="478"/>
      <c r="BA1071" s="568"/>
      <c r="BC1071" s="468" t="s">
        <v>2937</v>
      </c>
      <c r="BD1071" s="468" t="s">
        <v>2937</v>
      </c>
      <c r="BE1071" s="468" t="s">
        <v>2937</v>
      </c>
      <c r="BF1071" s="468" t="s">
        <v>2937</v>
      </c>
      <c r="BG1071" s="468" t="s">
        <v>2938</v>
      </c>
      <c r="BH1071" s="468" t="s">
        <v>1542</v>
      </c>
      <c r="BI1071" s="468" t="s">
        <v>1542</v>
      </c>
      <c r="BK1071" s="468" t="b">
        <v>1</v>
      </c>
      <c r="BL1071" s="468" t="b">
        <v>1</v>
      </c>
      <c r="BM1071" s="468" t="b">
        <v>1</v>
      </c>
      <c r="BN1071" s="468" t="b">
        <v>1</v>
      </c>
      <c r="BO1071" s="468" t="b">
        <v>1</v>
      </c>
      <c r="BP1071" s="468" t="b">
        <v>1</v>
      </c>
      <c r="BQ1071" s="468" t="b">
        <v>1</v>
      </c>
      <c r="BS1071" s="466"/>
    </row>
    <row r="1072" spans="1:71" s="480" customFormat="1" ht="12" customHeight="1" x14ac:dyDescent="0.2">
      <c r="A1072" s="496">
        <v>23201053</v>
      </c>
      <c r="B1072" s="497" t="s">
        <v>3956</v>
      </c>
      <c r="C1072" s="466" t="s">
        <v>2570</v>
      </c>
      <c r="D1072" s="467" t="s">
        <v>1542</v>
      </c>
      <c r="E1072" s="705"/>
      <c r="F1072" s="466"/>
      <c r="G1072" s="467"/>
      <c r="H1072" s="468" t="s">
        <v>2937</v>
      </c>
      <c r="I1072" s="468" t="s">
        <v>2937</v>
      </c>
      <c r="J1072" s="468" t="s">
        <v>2937</v>
      </c>
      <c r="K1072" s="468" t="s">
        <v>2937</v>
      </c>
      <c r="L1072" s="468" t="s">
        <v>2938</v>
      </c>
      <c r="M1072" s="468" t="s">
        <v>1542</v>
      </c>
      <c r="N1072" s="468" t="s">
        <v>1542</v>
      </c>
      <c r="O1072" s="469"/>
      <c r="P1072" s="379">
        <v>0</v>
      </c>
      <c r="Q1072" s="379">
        <v>0</v>
      </c>
      <c r="R1072" s="379">
        <v>0</v>
      </c>
      <c r="S1072" s="379">
        <v>0</v>
      </c>
      <c r="T1072" s="379">
        <v>0</v>
      </c>
      <c r="U1072" s="379">
        <v>0</v>
      </c>
      <c r="V1072" s="379">
        <v>0</v>
      </c>
      <c r="W1072" s="379">
        <v>0</v>
      </c>
      <c r="X1072" s="379">
        <v>0</v>
      </c>
      <c r="Y1072" s="379">
        <v>0</v>
      </c>
      <c r="Z1072" s="379">
        <v>0</v>
      </c>
      <c r="AA1072" s="379">
        <v>0</v>
      </c>
      <c r="AB1072" s="379">
        <v>0</v>
      </c>
      <c r="AC1072" s="379"/>
      <c r="AD1072" s="379"/>
      <c r="AE1072" s="379">
        <v>0</v>
      </c>
      <c r="AF1072" s="481"/>
      <c r="AG1072" s="482"/>
      <c r="AH1072" s="471"/>
      <c r="AI1072" s="471"/>
      <c r="AJ1072" s="471"/>
      <c r="AK1072" s="472"/>
      <c r="AL1072" s="471">
        <v>0</v>
      </c>
      <c r="AM1072" s="473"/>
      <c r="AN1072" s="471">
        <v>0</v>
      </c>
      <c r="AO1072" s="474">
        <v>0</v>
      </c>
      <c r="AP1072" s="475"/>
      <c r="AQ1072" s="476">
        <v>0</v>
      </c>
      <c r="AR1072" s="471"/>
      <c r="AS1072" s="471"/>
      <c r="AT1072" s="471"/>
      <c r="AU1072" s="472"/>
      <c r="AV1072" s="471">
        <v>0</v>
      </c>
      <c r="AW1072" s="473"/>
      <c r="AX1072" s="471">
        <v>0</v>
      </c>
      <c r="AY1072" s="473">
        <v>0</v>
      </c>
      <c r="AZ1072" s="478"/>
      <c r="BA1072" s="568"/>
      <c r="BC1072" s="468" t="s">
        <v>2937</v>
      </c>
      <c r="BD1072" s="468" t="s">
        <v>2937</v>
      </c>
      <c r="BE1072" s="468" t="s">
        <v>2937</v>
      </c>
      <c r="BF1072" s="468" t="s">
        <v>2937</v>
      </c>
      <c r="BG1072" s="468" t="s">
        <v>2938</v>
      </c>
      <c r="BH1072" s="468" t="s">
        <v>1542</v>
      </c>
      <c r="BI1072" s="468" t="s">
        <v>1542</v>
      </c>
      <c r="BK1072" s="468" t="b">
        <v>1</v>
      </c>
      <c r="BL1072" s="468" t="b">
        <v>1</v>
      </c>
      <c r="BM1072" s="468" t="b">
        <v>1</v>
      </c>
      <c r="BN1072" s="468" t="b">
        <v>1</v>
      </c>
      <c r="BO1072" s="468" t="b">
        <v>1</v>
      </c>
      <c r="BP1072" s="468" t="b">
        <v>1</v>
      </c>
      <c r="BQ1072" s="468" t="b">
        <v>1</v>
      </c>
      <c r="BS1072" s="466"/>
    </row>
    <row r="1073" spans="1:71" s="480" customFormat="1" ht="12" customHeight="1" x14ac:dyDescent="0.2">
      <c r="A1073" s="496">
        <v>23201073</v>
      </c>
      <c r="B1073" s="497" t="s">
        <v>3957</v>
      </c>
      <c r="C1073" s="466" t="s">
        <v>2571</v>
      </c>
      <c r="D1073" s="467" t="s">
        <v>1542</v>
      </c>
      <c r="E1073" s="705"/>
      <c r="F1073" s="466"/>
      <c r="G1073" s="467"/>
      <c r="H1073" s="468" t="s">
        <v>2937</v>
      </c>
      <c r="I1073" s="468" t="s">
        <v>2937</v>
      </c>
      <c r="J1073" s="468" t="s">
        <v>2937</v>
      </c>
      <c r="K1073" s="468" t="s">
        <v>2937</v>
      </c>
      <c r="L1073" s="468" t="s">
        <v>2938</v>
      </c>
      <c r="M1073" s="468" t="s">
        <v>1542</v>
      </c>
      <c r="N1073" s="468" t="s">
        <v>1542</v>
      </c>
      <c r="O1073" s="469"/>
      <c r="P1073" s="379">
        <v>2318.14</v>
      </c>
      <c r="Q1073" s="379">
        <v>-499738.24</v>
      </c>
      <c r="R1073" s="379">
        <v>-544770.98</v>
      </c>
      <c r="S1073" s="379">
        <v>0</v>
      </c>
      <c r="T1073" s="379">
        <v>106.81</v>
      </c>
      <c r="U1073" s="379">
        <v>-723.73</v>
      </c>
      <c r="V1073" s="379">
        <v>-324.12</v>
      </c>
      <c r="W1073" s="379">
        <v>-456193.49</v>
      </c>
      <c r="X1073" s="379">
        <v>-32.24</v>
      </c>
      <c r="Y1073" s="379">
        <v>140.04</v>
      </c>
      <c r="Z1073" s="379">
        <v>519.46</v>
      </c>
      <c r="AA1073" s="379">
        <v>-68.06</v>
      </c>
      <c r="AB1073" s="379">
        <v>-632675.21</v>
      </c>
      <c r="AC1073" s="379"/>
      <c r="AD1073" s="379"/>
      <c r="AE1073" s="379">
        <v>-151355.25708333333</v>
      </c>
      <c r="AF1073" s="481"/>
      <c r="AG1073" s="482"/>
      <c r="AH1073" s="471"/>
      <c r="AI1073" s="471"/>
      <c r="AJ1073" s="471"/>
      <c r="AK1073" s="472"/>
      <c r="AL1073" s="471">
        <v>0</v>
      </c>
      <c r="AM1073" s="473"/>
      <c r="AN1073" s="471">
        <v>-151355.25708333333</v>
      </c>
      <c r="AO1073" s="474">
        <v>-151355.25708333333</v>
      </c>
      <c r="AP1073" s="475"/>
      <c r="AQ1073" s="476">
        <v>-632675.21</v>
      </c>
      <c r="AR1073" s="471"/>
      <c r="AS1073" s="471"/>
      <c r="AT1073" s="471"/>
      <c r="AU1073" s="472"/>
      <c r="AV1073" s="471">
        <v>0</v>
      </c>
      <c r="AW1073" s="473"/>
      <c r="AX1073" s="471">
        <v>-632675.21</v>
      </c>
      <c r="AY1073" s="473">
        <v>-632675.21</v>
      </c>
      <c r="AZ1073" s="478"/>
      <c r="BA1073" s="568"/>
      <c r="BC1073" s="468" t="s">
        <v>2937</v>
      </c>
      <c r="BD1073" s="468" t="s">
        <v>2937</v>
      </c>
      <c r="BE1073" s="468" t="s">
        <v>2937</v>
      </c>
      <c r="BF1073" s="468" t="s">
        <v>2937</v>
      </c>
      <c r="BG1073" s="468" t="s">
        <v>2938</v>
      </c>
      <c r="BH1073" s="468" t="s">
        <v>1542</v>
      </c>
      <c r="BI1073" s="468" t="s">
        <v>1542</v>
      </c>
      <c r="BK1073" s="468" t="b">
        <v>1</v>
      </c>
      <c r="BL1073" s="468" t="b">
        <v>1</v>
      </c>
      <c r="BM1073" s="468" t="b">
        <v>1</v>
      </c>
      <c r="BN1073" s="468" t="b">
        <v>1</v>
      </c>
      <c r="BO1073" s="468" t="b">
        <v>1</v>
      </c>
      <c r="BP1073" s="468" t="b">
        <v>1</v>
      </c>
      <c r="BQ1073" s="468" t="b">
        <v>1</v>
      </c>
      <c r="BS1073" s="466"/>
    </row>
    <row r="1074" spans="1:71" s="480" customFormat="1" ht="12" customHeight="1" x14ac:dyDescent="0.2">
      <c r="A1074" s="496">
        <v>23201093</v>
      </c>
      <c r="B1074" s="497" t="s">
        <v>3958</v>
      </c>
      <c r="C1074" s="466" t="s">
        <v>2572</v>
      </c>
      <c r="D1074" s="467" t="s">
        <v>1542</v>
      </c>
      <c r="E1074" s="705"/>
      <c r="F1074" s="466"/>
      <c r="G1074" s="467"/>
      <c r="H1074" s="468" t="s">
        <v>2937</v>
      </c>
      <c r="I1074" s="468" t="s">
        <v>2937</v>
      </c>
      <c r="J1074" s="468" t="s">
        <v>2937</v>
      </c>
      <c r="K1074" s="468" t="s">
        <v>2937</v>
      </c>
      <c r="L1074" s="468" t="s">
        <v>2938</v>
      </c>
      <c r="M1074" s="468" t="s">
        <v>1542</v>
      </c>
      <c r="N1074" s="468" t="s">
        <v>1542</v>
      </c>
      <c r="O1074" s="469"/>
      <c r="P1074" s="379">
        <v>0</v>
      </c>
      <c r="Q1074" s="379">
        <v>-67965.94</v>
      </c>
      <c r="R1074" s="379">
        <v>-67260.639999999999</v>
      </c>
      <c r="S1074" s="379">
        <v>0</v>
      </c>
      <c r="T1074" s="379">
        <v>0</v>
      </c>
      <c r="U1074" s="379">
        <v>0</v>
      </c>
      <c r="V1074" s="379">
        <v>0</v>
      </c>
      <c r="W1074" s="379">
        <v>-71030.92</v>
      </c>
      <c r="X1074" s="379">
        <v>0</v>
      </c>
      <c r="Y1074" s="379">
        <v>0</v>
      </c>
      <c r="Z1074" s="379">
        <v>0</v>
      </c>
      <c r="AA1074" s="379">
        <v>0</v>
      </c>
      <c r="AB1074" s="379">
        <v>-69360.45</v>
      </c>
      <c r="AC1074" s="379"/>
      <c r="AD1074" s="379"/>
      <c r="AE1074" s="379">
        <v>-20078.143749999999</v>
      </c>
      <c r="AF1074" s="481"/>
      <c r="AG1074" s="482"/>
      <c r="AH1074" s="471"/>
      <c r="AI1074" s="471"/>
      <c r="AJ1074" s="471"/>
      <c r="AK1074" s="472"/>
      <c r="AL1074" s="471">
        <v>0</v>
      </c>
      <c r="AM1074" s="473"/>
      <c r="AN1074" s="471">
        <v>-20078.143749999999</v>
      </c>
      <c r="AO1074" s="474">
        <v>-20078.143749999999</v>
      </c>
      <c r="AP1074" s="475"/>
      <c r="AQ1074" s="476">
        <v>-69360.45</v>
      </c>
      <c r="AR1074" s="471"/>
      <c r="AS1074" s="471"/>
      <c r="AT1074" s="471"/>
      <c r="AU1074" s="472"/>
      <c r="AV1074" s="471">
        <v>0</v>
      </c>
      <c r="AW1074" s="473"/>
      <c r="AX1074" s="471">
        <v>-69360.45</v>
      </c>
      <c r="AY1074" s="473">
        <v>-69360.45</v>
      </c>
      <c r="AZ1074" s="478"/>
      <c r="BA1074" s="568"/>
      <c r="BC1074" s="468" t="s">
        <v>2937</v>
      </c>
      <c r="BD1074" s="468" t="s">
        <v>2937</v>
      </c>
      <c r="BE1074" s="468" t="s">
        <v>2937</v>
      </c>
      <c r="BF1074" s="468" t="s">
        <v>2937</v>
      </c>
      <c r="BG1074" s="468" t="s">
        <v>2938</v>
      </c>
      <c r="BH1074" s="468" t="s">
        <v>1542</v>
      </c>
      <c r="BI1074" s="468" t="s">
        <v>1542</v>
      </c>
      <c r="BK1074" s="468" t="b">
        <v>1</v>
      </c>
      <c r="BL1074" s="468" t="b">
        <v>1</v>
      </c>
      <c r="BM1074" s="468" t="b">
        <v>1</v>
      </c>
      <c r="BN1074" s="468" t="b">
        <v>1</v>
      </c>
      <c r="BO1074" s="468" t="b">
        <v>1</v>
      </c>
      <c r="BP1074" s="468" t="b">
        <v>1</v>
      </c>
      <c r="BQ1074" s="468" t="b">
        <v>1</v>
      </c>
      <c r="BS1074" s="466"/>
    </row>
    <row r="1075" spans="1:71" s="480" customFormat="1" ht="12" customHeight="1" x14ac:dyDescent="0.2">
      <c r="A1075" s="575">
        <v>23201113</v>
      </c>
      <c r="B1075" s="576" t="s">
        <v>3959</v>
      </c>
      <c r="C1075" s="466" t="s">
        <v>2573</v>
      </c>
      <c r="D1075" s="467" t="s">
        <v>1542</v>
      </c>
      <c r="E1075" s="705"/>
      <c r="F1075" s="466"/>
      <c r="G1075" s="467"/>
      <c r="H1075" s="468" t="s">
        <v>2937</v>
      </c>
      <c r="I1075" s="468" t="s">
        <v>2937</v>
      </c>
      <c r="J1075" s="468" t="s">
        <v>2937</v>
      </c>
      <c r="K1075" s="468" t="s">
        <v>2937</v>
      </c>
      <c r="L1075" s="468" t="s">
        <v>2938</v>
      </c>
      <c r="M1075" s="468" t="s">
        <v>1542</v>
      </c>
      <c r="N1075" s="468" t="s">
        <v>1542</v>
      </c>
      <c r="O1075" s="469"/>
      <c r="P1075" s="379">
        <v>19218.310000000001</v>
      </c>
      <c r="Q1075" s="379">
        <v>11365.35</v>
      </c>
      <c r="R1075" s="379">
        <v>9982.2000000000007</v>
      </c>
      <c r="S1075" s="379">
        <v>7583.69</v>
      </c>
      <c r="T1075" s="379">
        <v>10429.49</v>
      </c>
      <c r="U1075" s="379">
        <v>12931.02</v>
      </c>
      <c r="V1075" s="379">
        <v>10615.02</v>
      </c>
      <c r="W1075" s="379">
        <v>6290.14</v>
      </c>
      <c r="X1075" s="379">
        <v>8976.82</v>
      </c>
      <c r="Y1075" s="379">
        <v>21264.45</v>
      </c>
      <c r="Z1075" s="379">
        <v>19464.599999999999</v>
      </c>
      <c r="AA1075" s="379">
        <v>26959.19</v>
      </c>
      <c r="AB1075" s="379">
        <v>4096.22</v>
      </c>
      <c r="AC1075" s="379"/>
      <c r="AD1075" s="379"/>
      <c r="AE1075" s="379">
        <v>13126.602916666669</v>
      </c>
      <c r="AF1075" s="481"/>
      <c r="AG1075" s="482"/>
      <c r="AH1075" s="471"/>
      <c r="AI1075" s="471"/>
      <c r="AJ1075" s="471"/>
      <c r="AK1075" s="472"/>
      <c r="AL1075" s="471">
        <v>0</v>
      </c>
      <c r="AM1075" s="473"/>
      <c r="AN1075" s="471">
        <v>13126.602916666669</v>
      </c>
      <c r="AO1075" s="474">
        <v>13126.602916666669</v>
      </c>
      <c r="AP1075" s="475"/>
      <c r="AQ1075" s="476">
        <v>4096.22</v>
      </c>
      <c r="AR1075" s="471"/>
      <c r="AS1075" s="471"/>
      <c r="AT1075" s="471"/>
      <c r="AU1075" s="472"/>
      <c r="AV1075" s="471">
        <v>0</v>
      </c>
      <c r="AW1075" s="473"/>
      <c r="AX1075" s="471">
        <v>4096.22</v>
      </c>
      <c r="AY1075" s="473">
        <v>4096.22</v>
      </c>
      <c r="AZ1075" s="478"/>
      <c r="BA1075" s="568"/>
      <c r="BC1075" s="468" t="s">
        <v>2937</v>
      </c>
      <c r="BD1075" s="468" t="s">
        <v>2937</v>
      </c>
      <c r="BE1075" s="468" t="s">
        <v>2937</v>
      </c>
      <c r="BF1075" s="468" t="s">
        <v>2937</v>
      </c>
      <c r="BG1075" s="468" t="s">
        <v>2938</v>
      </c>
      <c r="BH1075" s="468" t="s">
        <v>1542</v>
      </c>
      <c r="BI1075" s="468" t="s">
        <v>1542</v>
      </c>
      <c r="BK1075" s="468" t="b">
        <v>1</v>
      </c>
      <c r="BL1075" s="468" t="b">
        <v>1</v>
      </c>
      <c r="BM1075" s="468" t="b">
        <v>1</v>
      </c>
      <c r="BN1075" s="468" t="b">
        <v>1</v>
      </c>
      <c r="BO1075" s="468" t="b">
        <v>1</v>
      </c>
      <c r="BP1075" s="468" t="b">
        <v>1</v>
      </c>
      <c r="BQ1075" s="468" t="b">
        <v>1</v>
      </c>
      <c r="BS1075" s="466"/>
    </row>
    <row r="1076" spans="1:71" s="480" customFormat="1" ht="12" customHeight="1" x14ac:dyDescent="0.2">
      <c r="A1076" s="577">
        <v>23201121</v>
      </c>
      <c r="B1076" s="578" t="s">
        <v>3960</v>
      </c>
      <c r="C1076" s="483" t="s">
        <v>2574</v>
      </c>
      <c r="D1076" s="484" t="s">
        <v>1542</v>
      </c>
      <c r="E1076" s="730"/>
      <c r="F1076" s="501">
        <v>42872</v>
      </c>
      <c r="G1076" s="484"/>
      <c r="H1076" s="486" t="s">
        <v>2937</v>
      </c>
      <c r="I1076" s="486" t="s">
        <v>2937</v>
      </c>
      <c r="J1076" s="486" t="s">
        <v>2937</v>
      </c>
      <c r="K1076" s="486" t="s">
        <v>2937</v>
      </c>
      <c r="L1076" s="486" t="s">
        <v>2938</v>
      </c>
      <c r="M1076" s="486" t="s">
        <v>1542</v>
      </c>
      <c r="N1076" s="486" t="s">
        <v>1542</v>
      </c>
      <c r="O1076" s="487"/>
      <c r="P1076" s="381">
        <v>0</v>
      </c>
      <c r="Q1076" s="381">
        <v>0</v>
      </c>
      <c r="R1076" s="381">
        <v>0</v>
      </c>
      <c r="S1076" s="381">
        <v>0</v>
      </c>
      <c r="T1076" s="381">
        <v>0</v>
      </c>
      <c r="U1076" s="381">
        <v>0</v>
      </c>
      <c r="V1076" s="381">
        <v>0</v>
      </c>
      <c r="W1076" s="381">
        <v>0</v>
      </c>
      <c r="X1076" s="381">
        <v>0</v>
      </c>
      <c r="Y1076" s="381">
        <v>0</v>
      </c>
      <c r="Z1076" s="381">
        <v>0</v>
      </c>
      <c r="AA1076" s="381">
        <v>0</v>
      </c>
      <c r="AB1076" s="381">
        <v>0</v>
      </c>
      <c r="AC1076" s="381"/>
      <c r="AD1076" s="381"/>
      <c r="AE1076" s="381">
        <v>0</v>
      </c>
      <c r="AF1076" s="488"/>
      <c r="AG1076" s="489"/>
      <c r="AH1076" s="490"/>
      <c r="AI1076" s="490"/>
      <c r="AJ1076" s="490"/>
      <c r="AK1076" s="491"/>
      <c r="AL1076" s="490">
        <v>0</v>
      </c>
      <c r="AM1076" s="492"/>
      <c r="AN1076" s="490">
        <v>0</v>
      </c>
      <c r="AO1076" s="493">
        <v>0</v>
      </c>
      <c r="AP1076" s="490"/>
      <c r="AQ1076" s="494">
        <v>0</v>
      </c>
      <c r="AR1076" s="490"/>
      <c r="AS1076" s="490"/>
      <c r="AT1076" s="490"/>
      <c r="AU1076" s="491"/>
      <c r="AV1076" s="490">
        <v>0</v>
      </c>
      <c r="AW1076" s="492"/>
      <c r="AX1076" s="490">
        <v>0</v>
      </c>
      <c r="AY1076" s="492">
        <v>0</v>
      </c>
      <c r="AZ1076" s="731"/>
      <c r="BA1076" s="568"/>
      <c r="BC1076" s="486" t="s">
        <v>2937</v>
      </c>
      <c r="BD1076" s="486" t="s">
        <v>2937</v>
      </c>
      <c r="BE1076" s="486" t="s">
        <v>2937</v>
      </c>
      <c r="BF1076" s="468" t="s">
        <v>2937</v>
      </c>
      <c r="BG1076" s="468" t="s">
        <v>2938</v>
      </c>
      <c r="BH1076" s="468" t="s">
        <v>1542</v>
      </c>
      <c r="BI1076" s="468" t="s">
        <v>1542</v>
      </c>
      <c r="BK1076" s="468" t="b">
        <v>1</v>
      </c>
      <c r="BL1076" s="468" t="b">
        <v>1</v>
      </c>
      <c r="BM1076" s="468" t="b">
        <v>1</v>
      </c>
      <c r="BN1076" s="468" t="b">
        <v>1</v>
      </c>
      <c r="BO1076" s="468" t="b">
        <v>1</v>
      </c>
      <c r="BP1076" s="468" t="b">
        <v>1</v>
      </c>
      <c r="BQ1076" s="468" t="b">
        <v>1</v>
      </c>
      <c r="BS1076" s="466"/>
    </row>
    <row r="1077" spans="1:71" s="480" customFormat="1" ht="12" customHeight="1" x14ac:dyDescent="0.2">
      <c r="A1077" s="496">
        <v>23201153</v>
      </c>
      <c r="B1077" s="497" t="s">
        <v>3961</v>
      </c>
      <c r="C1077" s="466" t="s">
        <v>2575</v>
      </c>
      <c r="D1077" s="467" t="s">
        <v>1542</v>
      </c>
      <c r="E1077" s="705"/>
      <c r="F1077" s="466"/>
      <c r="G1077" s="467"/>
      <c r="H1077" s="468" t="s">
        <v>2937</v>
      </c>
      <c r="I1077" s="468" t="s">
        <v>2937</v>
      </c>
      <c r="J1077" s="468" t="s">
        <v>2937</v>
      </c>
      <c r="K1077" s="468" t="s">
        <v>2937</v>
      </c>
      <c r="L1077" s="468" t="s">
        <v>2938</v>
      </c>
      <c r="M1077" s="468" t="s">
        <v>1542</v>
      </c>
      <c r="N1077" s="468" t="s">
        <v>1542</v>
      </c>
      <c r="O1077" s="469"/>
      <c r="P1077" s="379">
        <v>-8850.0300000000007</v>
      </c>
      <c r="Q1077" s="379">
        <v>-16098.11</v>
      </c>
      <c r="R1077" s="379">
        <v>-15939.05</v>
      </c>
      <c r="S1077" s="379">
        <v>-10783.99</v>
      </c>
      <c r="T1077" s="379">
        <v>-10115.219999999999</v>
      </c>
      <c r="U1077" s="379">
        <v>-10696.62</v>
      </c>
      <c r="V1077" s="379">
        <v>-11099.18</v>
      </c>
      <c r="W1077" s="379">
        <v>-9443.9</v>
      </c>
      <c r="X1077" s="379">
        <v>-8736.19</v>
      </c>
      <c r="Y1077" s="379">
        <v>-7898.04</v>
      </c>
      <c r="Z1077" s="379">
        <v>-7734.45</v>
      </c>
      <c r="AA1077" s="379">
        <v>-8175.19</v>
      </c>
      <c r="AB1077" s="379">
        <v>-9522.18</v>
      </c>
      <c r="AC1077" s="379"/>
      <c r="AD1077" s="379"/>
      <c r="AE1077" s="379">
        <v>-10492.170416666666</v>
      </c>
      <c r="AF1077" s="481"/>
      <c r="AG1077" s="482"/>
      <c r="AH1077" s="471"/>
      <c r="AI1077" s="471"/>
      <c r="AJ1077" s="471"/>
      <c r="AK1077" s="472"/>
      <c r="AL1077" s="471">
        <v>0</v>
      </c>
      <c r="AM1077" s="473"/>
      <c r="AN1077" s="471">
        <v>-10492.170416666666</v>
      </c>
      <c r="AO1077" s="474">
        <v>-10492.170416666666</v>
      </c>
      <c r="AP1077" s="475"/>
      <c r="AQ1077" s="476">
        <v>-9522.18</v>
      </c>
      <c r="AR1077" s="471"/>
      <c r="AS1077" s="471"/>
      <c r="AT1077" s="471"/>
      <c r="AU1077" s="472"/>
      <c r="AV1077" s="471">
        <v>0</v>
      </c>
      <c r="AW1077" s="473"/>
      <c r="AX1077" s="471">
        <v>-9522.18</v>
      </c>
      <c r="AY1077" s="473">
        <v>-9522.18</v>
      </c>
      <c r="AZ1077" s="478"/>
      <c r="BA1077" s="568"/>
      <c r="BC1077" s="468" t="s">
        <v>2937</v>
      </c>
      <c r="BD1077" s="468" t="s">
        <v>2937</v>
      </c>
      <c r="BE1077" s="468" t="s">
        <v>2937</v>
      </c>
      <c r="BF1077" s="468" t="s">
        <v>2937</v>
      </c>
      <c r="BG1077" s="468" t="s">
        <v>2938</v>
      </c>
      <c r="BH1077" s="468" t="s">
        <v>1542</v>
      </c>
      <c r="BI1077" s="468" t="s">
        <v>1542</v>
      </c>
      <c r="BK1077" s="468" t="b">
        <v>1</v>
      </c>
      <c r="BL1077" s="468" t="b">
        <v>1</v>
      </c>
      <c r="BM1077" s="468" t="b">
        <v>1</v>
      </c>
      <c r="BN1077" s="468" t="b">
        <v>1</v>
      </c>
      <c r="BO1077" s="468" t="b">
        <v>1</v>
      </c>
      <c r="BP1077" s="468" t="b">
        <v>1</v>
      </c>
      <c r="BQ1077" s="468" t="b">
        <v>1</v>
      </c>
      <c r="BS1077" s="466"/>
    </row>
    <row r="1078" spans="1:71" s="480" customFormat="1" ht="12" customHeight="1" x14ac:dyDescent="0.2">
      <c r="A1078" s="496">
        <v>23201163</v>
      </c>
      <c r="B1078" s="497" t="s">
        <v>3962</v>
      </c>
      <c r="C1078" s="466" t="s">
        <v>2576</v>
      </c>
      <c r="D1078" s="467" t="s">
        <v>1542</v>
      </c>
      <c r="E1078" s="705"/>
      <c r="F1078" s="466"/>
      <c r="G1078" s="467"/>
      <c r="H1078" s="468" t="s">
        <v>2937</v>
      </c>
      <c r="I1078" s="468" t="s">
        <v>2937</v>
      </c>
      <c r="J1078" s="468" t="s">
        <v>2937</v>
      </c>
      <c r="K1078" s="468" t="s">
        <v>2937</v>
      </c>
      <c r="L1078" s="468" t="s">
        <v>2938</v>
      </c>
      <c r="M1078" s="468" t="s">
        <v>1542</v>
      </c>
      <c r="N1078" s="468" t="s">
        <v>1542</v>
      </c>
      <c r="O1078" s="469"/>
      <c r="P1078" s="379">
        <v>-52296.15</v>
      </c>
      <c r="Q1078" s="379">
        <v>-52720.04</v>
      </c>
      <c r="R1078" s="379">
        <v>-52626.03</v>
      </c>
      <c r="S1078" s="379">
        <v>-53191.45</v>
      </c>
      <c r="T1078" s="379">
        <v>-52678.76</v>
      </c>
      <c r="U1078" s="379">
        <v>-52787.67</v>
      </c>
      <c r="V1078" s="379">
        <v>-53024.24</v>
      </c>
      <c r="W1078" s="379">
        <v>-52825.37</v>
      </c>
      <c r="X1078" s="379">
        <v>-56132.25</v>
      </c>
      <c r="Y1078" s="379">
        <v>-52848.76</v>
      </c>
      <c r="Z1078" s="379">
        <v>-52631.39</v>
      </c>
      <c r="AA1078" s="379">
        <v>-53018.8</v>
      </c>
      <c r="AB1078" s="379">
        <v>-52291.76</v>
      </c>
      <c r="AC1078" s="379"/>
      <c r="AD1078" s="379"/>
      <c r="AE1078" s="379">
        <v>-53064.892916666664</v>
      </c>
      <c r="AF1078" s="481"/>
      <c r="AG1078" s="482"/>
      <c r="AH1078" s="471"/>
      <c r="AI1078" s="471"/>
      <c r="AJ1078" s="471"/>
      <c r="AK1078" s="472"/>
      <c r="AL1078" s="471">
        <v>0</v>
      </c>
      <c r="AM1078" s="473"/>
      <c r="AN1078" s="471">
        <v>-53064.892916666664</v>
      </c>
      <c r="AO1078" s="474">
        <v>-53064.892916666664</v>
      </c>
      <c r="AP1078" s="475"/>
      <c r="AQ1078" s="476">
        <v>-52291.76</v>
      </c>
      <c r="AR1078" s="471"/>
      <c r="AS1078" s="471"/>
      <c r="AT1078" s="471"/>
      <c r="AU1078" s="472"/>
      <c r="AV1078" s="471">
        <v>0</v>
      </c>
      <c r="AW1078" s="473"/>
      <c r="AX1078" s="471">
        <v>-52291.76</v>
      </c>
      <c r="AY1078" s="473">
        <v>-52291.76</v>
      </c>
      <c r="AZ1078" s="478"/>
      <c r="BA1078" s="568"/>
      <c r="BC1078" s="468" t="s">
        <v>2937</v>
      </c>
      <c r="BD1078" s="468" t="s">
        <v>2937</v>
      </c>
      <c r="BE1078" s="468" t="s">
        <v>2937</v>
      </c>
      <c r="BF1078" s="468" t="s">
        <v>2937</v>
      </c>
      <c r="BG1078" s="468" t="s">
        <v>2938</v>
      </c>
      <c r="BH1078" s="468" t="s">
        <v>1542</v>
      </c>
      <c r="BI1078" s="468" t="s">
        <v>1542</v>
      </c>
      <c r="BK1078" s="468" t="b">
        <v>1</v>
      </c>
      <c r="BL1078" s="468" t="b">
        <v>1</v>
      </c>
      <c r="BM1078" s="468" t="b">
        <v>1</v>
      </c>
      <c r="BN1078" s="468" t="b">
        <v>1</v>
      </c>
      <c r="BO1078" s="468" t="b">
        <v>1</v>
      </c>
      <c r="BP1078" s="468" t="b">
        <v>1</v>
      </c>
      <c r="BQ1078" s="468" t="b">
        <v>1</v>
      </c>
      <c r="BS1078" s="466"/>
    </row>
    <row r="1079" spans="1:71" s="480" customFormat="1" ht="12" customHeight="1" x14ac:dyDescent="0.2">
      <c r="A1079" s="496">
        <v>23201173</v>
      </c>
      <c r="B1079" s="497" t="s">
        <v>3963</v>
      </c>
      <c r="C1079" s="466" t="s">
        <v>2577</v>
      </c>
      <c r="D1079" s="467" t="s">
        <v>1542</v>
      </c>
      <c r="E1079" s="705"/>
      <c r="F1079" s="466"/>
      <c r="G1079" s="467"/>
      <c r="H1079" s="468" t="s">
        <v>2937</v>
      </c>
      <c r="I1079" s="468" t="s">
        <v>2937</v>
      </c>
      <c r="J1079" s="468" t="s">
        <v>2937</v>
      </c>
      <c r="K1079" s="468" t="s">
        <v>2937</v>
      </c>
      <c r="L1079" s="468" t="s">
        <v>2938</v>
      </c>
      <c r="M1079" s="468" t="s">
        <v>1542</v>
      </c>
      <c r="N1079" s="468" t="s">
        <v>1542</v>
      </c>
      <c r="O1079" s="469"/>
      <c r="P1079" s="379">
        <v>0</v>
      </c>
      <c r="Q1079" s="379">
        <v>126432.24</v>
      </c>
      <c r="R1079" s="379">
        <v>122923.73</v>
      </c>
      <c r="S1079" s="379">
        <v>0</v>
      </c>
      <c r="T1079" s="379">
        <v>-186079.95</v>
      </c>
      <c r="U1079" s="379">
        <v>78302.41</v>
      </c>
      <c r="V1079" s="379">
        <v>0</v>
      </c>
      <c r="W1079" s="379">
        <v>-17944.71</v>
      </c>
      <c r="X1079" s="379">
        <v>-22951.62</v>
      </c>
      <c r="Y1079" s="379">
        <v>0</v>
      </c>
      <c r="Z1079" s="379">
        <v>-94952.66</v>
      </c>
      <c r="AA1079" s="379">
        <v>-283680.19</v>
      </c>
      <c r="AB1079" s="379">
        <v>0</v>
      </c>
      <c r="AC1079" s="379"/>
      <c r="AD1079" s="379"/>
      <c r="AE1079" s="379">
        <v>-23162.5625</v>
      </c>
      <c r="AF1079" s="481"/>
      <c r="AG1079" s="482"/>
      <c r="AH1079" s="471"/>
      <c r="AI1079" s="471"/>
      <c r="AJ1079" s="471"/>
      <c r="AK1079" s="472"/>
      <c r="AL1079" s="471">
        <v>0</v>
      </c>
      <c r="AM1079" s="473"/>
      <c r="AN1079" s="471">
        <v>-23162.5625</v>
      </c>
      <c r="AO1079" s="474">
        <v>-23162.5625</v>
      </c>
      <c r="AP1079" s="475"/>
      <c r="AQ1079" s="476">
        <v>0</v>
      </c>
      <c r="AR1079" s="471"/>
      <c r="AS1079" s="471"/>
      <c r="AT1079" s="471"/>
      <c r="AU1079" s="472"/>
      <c r="AV1079" s="471">
        <v>0</v>
      </c>
      <c r="AW1079" s="473"/>
      <c r="AX1079" s="471">
        <v>0</v>
      </c>
      <c r="AY1079" s="473">
        <v>0</v>
      </c>
      <c r="AZ1079" s="478"/>
      <c r="BA1079" s="568"/>
      <c r="BC1079" s="468" t="s">
        <v>2937</v>
      </c>
      <c r="BD1079" s="468" t="s">
        <v>2937</v>
      </c>
      <c r="BE1079" s="468" t="s">
        <v>2937</v>
      </c>
      <c r="BF1079" s="468" t="s">
        <v>2937</v>
      </c>
      <c r="BG1079" s="468" t="s">
        <v>2938</v>
      </c>
      <c r="BH1079" s="468" t="s">
        <v>1542</v>
      </c>
      <c r="BI1079" s="468" t="s">
        <v>1542</v>
      </c>
      <c r="BK1079" s="468" t="b">
        <v>1</v>
      </c>
      <c r="BL1079" s="468" t="b">
        <v>1</v>
      </c>
      <c r="BM1079" s="468" t="b">
        <v>1</v>
      </c>
      <c r="BN1079" s="468" t="b">
        <v>1</v>
      </c>
      <c r="BO1079" s="468" t="b">
        <v>1</v>
      </c>
      <c r="BP1079" s="468" t="b">
        <v>1</v>
      </c>
      <c r="BQ1079" s="468" t="b">
        <v>1</v>
      </c>
      <c r="BS1079" s="466"/>
    </row>
    <row r="1080" spans="1:71" s="480" customFormat="1" ht="12" customHeight="1" x14ac:dyDescent="0.2">
      <c r="A1080" s="496">
        <v>23201193</v>
      </c>
      <c r="B1080" s="497" t="s">
        <v>3964</v>
      </c>
      <c r="C1080" s="466" t="s">
        <v>2578</v>
      </c>
      <c r="D1080" s="467" t="s">
        <v>1542</v>
      </c>
      <c r="E1080" s="705"/>
      <c r="F1080" s="466"/>
      <c r="G1080" s="467"/>
      <c r="H1080" s="468" t="s">
        <v>2937</v>
      </c>
      <c r="I1080" s="468" t="s">
        <v>2937</v>
      </c>
      <c r="J1080" s="468" t="s">
        <v>2937</v>
      </c>
      <c r="K1080" s="468" t="s">
        <v>2937</v>
      </c>
      <c r="L1080" s="468" t="s">
        <v>2938</v>
      </c>
      <c r="M1080" s="468" t="s">
        <v>1542</v>
      </c>
      <c r="N1080" s="468" t="s">
        <v>1542</v>
      </c>
      <c r="O1080" s="469"/>
      <c r="P1080" s="379">
        <v>-22187.24</v>
      </c>
      <c r="Q1080" s="379">
        <v>-24934.62</v>
      </c>
      <c r="R1080" s="379">
        <v>-45126.34</v>
      </c>
      <c r="S1080" s="379">
        <v>-103093.75</v>
      </c>
      <c r="T1080" s="379">
        <v>-157517.13</v>
      </c>
      <c r="U1080" s="379">
        <v>-229618.84</v>
      </c>
      <c r="V1080" s="379">
        <v>-288463.11</v>
      </c>
      <c r="W1080" s="379">
        <v>-340246.65</v>
      </c>
      <c r="X1080" s="379">
        <v>-422354.35</v>
      </c>
      <c r="Y1080" s="379">
        <v>-482895.4</v>
      </c>
      <c r="Z1080" s="379">
        <v>-570605.65</v>
      </c>
      <c r="AA1080" s="379">
        <v>-658371.92000000004</v>
      </c>
      <c r="AB1080" s="379">
        <v>-816355.79</v>
      </c>
      <c r="AC1080" s="379"/>
      <c r="AD1080" s="379"/>
      <c r="AE1080" s="379">
        <v>-311874.93958333333</v>
      </c>
      <c r="AF1080" s="481"/>
      <c r="AG1080" s="482"/>
      <c r="AH1080" s="471"/>
      <c r="AI1080" s="471"/>
      <c r="AJ1080" s="471"/>
      <c r="AK1080" s="472"/>
      <c r="AL1080" s="471">
        <v>0</v>
      </c>
      <c r="AM1080" s="473"/>
      <c r="AN1080" s="471">
        <v>-311874.93958333333</v>
      </c>
      <c r="AO1080" s="474">
        <v>-311874.93958333333</v>
      </c>
      <c r="AP1080" s="475"/>
      <c r="AQ1080" s="476">
        <v>-816355.79</v>
      </c>
      <c r="AR1080" s="471"/>
      <c r="AS1080" s="471"/>
      <c r="AT1080" s="471"/>
      <c r="AU1080" s="472"/>
      <c r="AV1080" s="471">
        <v>0</v>
      </c>
      <c r="AW1080" s="473"/>
      <c r="AX1080" s="471">
        <v>-816355.79</v>
      </c>
      <c r="AY1080" s="473">
        <v>-816355.79</v>
      </c>
      <c r="AZ1080" s="478"/>
      <c r="BA1080" s="568"/>
      <c r="BC1080" s="468" t="s">
        <v>2937</v>
      </c>
      <c r="BD1080" s="468" t="s">
        <v>2937</v>
      </c>
      <c r="BE1080" s="468" t="s">
        <v>2937</v>
      </c>
      <c r="BF1080" s="468" t="s">
        <v>2937</v>
      </c>
      <c r="BG1080" s="468" t="s">
        <v>2938</v>
      </c>
      <c r="BH1080" s="468" t="s">
        <v>1542</v>
      </c>
      <c r="BI1080" s="468" t="s">
        <v>1542</v>
      </c>
      <c r="BK1080" s="468" t="b">
        <v>1</v>
      </c>
      <c r="BL1080" s="468" t="b">
        <v>1</v>
      </c>
      <c r="BM1080" s="468" t="b">
        <v>1</v>
      </c>
      <c r="BN1080" s="468" t="b">
        <v>1</v>
      </c>
      <c r="BO1080" s="468" t="b">
        <v>1</v>
      </c>
      <c r="BP1080" s="468" t="b">
        <v>1</v>
      </c>
      <c r="BQ1080" s="468" t="b">
        <v>1</v>
      </c>
      <c r="BS1080" s="466"/>
    </row>
    <row r="1081" spans="1:71" s="480" customFormat="1" ht="12" customHeight="1" x14ac:dyDescent="0.2">
      <c r="A1081" s="496">
        <v>23201203</v>
      </c>
      <c r="B1081" s="497" t="s">
        <v>3965</v>
      </c>
      <c r="C1081" s="466" t="s">
        <v>2579</v>
      </c>
      <c r="D1081" s="467" t="s">
        <v>1542</v>
      </c>
      <c r="E1081" s="705"/>
      <c r="F1081" s="466"/>
      <c r="G1081" s="467"/>
      <c r="H1081" s="468" t="s">
        <v>2937</v>
      </c>
      <c r="I1081" s="468" t="s">
        <v>2937</v>
      </c>
      <c r="J1081" s="468" t="s">
        <v>2937</v>
      </c>
      <c r="K1081" s="468" t="s">
        <v>2937</v>
      </c>
      <c r="L1081" s="468" t="s">
        <v>2938</v>
      </c>
      <c r="M1081" s="468" t="s">
        <v>1542</v>
      </c>
      <c r="N1081" s="468" t="s">
        <v>1542</v>
      </c>
      <c r="O1081" s="469"/>
      <c r="P1081" s="379">
        <v>-88.44</v>
      </c>
      <c r="Q1081" s="379">
        <v>-88.44</v>
      </c>
      <c r="R1081" s="379">
        <v>-554.80999999999995</v>
      </c>
      <c r="S1081" s="379">
        <v>-88.44</v>
      </c>
      <c r="T1081" s="379">
        <v>-88.44</v>
      </c>
      <c r="U1081" s="379">
        <v>-88.44</v>
      </c>
      <c r="V1081" s="379">
        <v>-123.22</v>
      </c>
      <c r="W1081" s="379">
        <v>-300.72000000000003</v>
      </c>
      <c r="X1081" s="379">
        <v>-88.44</v>
      </c>
      <c r="Y1081" s="379">
        <v>-313.92</v>
      </c>
      <c r="Z1081" s="379">
        <v>-490.71</v>
      </c>
      <c r="AA1081" s="379">
        <v>-318.45</v>
      </c>
      <c r="AB1081" s="379">
        <v>-290.70999999999998</v>
      </c>
      <c r="AC1081" s="379"/>
      <c r="AD1081" s="379"/>
      <c r="AE1081" s="379">
        <v>-227.80041666666668</v>
      </c>
      <c r="AF1081" s="481"/>
      <c r="AG1081" s="482"/>
      <c r="AH1081" s="471"/>
      <c r="AI1081" s="471"/>
      <c r="AJ1081" s="471"/>
      <c r="AK1081" s="472"/>
      <c r="AL1081" s="471">
        <v>0</v>
      </c>
      <c r="AM1081" s="473"/>
      <c r="AN1081" s="471">
        <v>-227.80041666666668</v>
      </c>
      <c r="AO1081" s="474">
        <v>-227.80041666666668</v>
      </c>
      <c r="AP1081" s="475"/>
      <c r="AQ1081" s="476">
        <v>-290.70999999999998</v>
      </c>
      <c r="AR1081" s="471"/>
      <c r="AS1081" s="471"/>
      <c r="AT1081" s="471"/>
      <c r="AU1081" s="472"/>
      <c r="AV1081" s="471">
        <v>0</v>
      </c>
      <c r="AW1081" s="473"/>
      <c r="AX1081" s="471">
        <v>-290.70999999999998</v>
      </c>
      <c r="AY1081" s="473">
        <v>-290.70999999999998</v>
      </c>
      <c r="AZ1081" s="478"/>
      <c r="BA1081" s="568"/>
      <c r="BC1081" s="468" t="s">
        <v>2937</v>
      </c>
      <c r="BD1081" s="468" t="s">
        <v>2937</v>
      </c>
      <c r="BE1081" s="468" t="s">
        <v>2937</v>
      </c>
      <c r="BF1081" s="468" t="s">
        <v>2937</v>
      </c>
      <c r="BG1081" s="468" t="s">
        <v>2938</v>
      </c>
      <c r="BH1081" s="468" t="s">
        <v>1542</v>
      </c>
      <c r="BI1081" s="468" t="s">
        <v>1542</v>
      </c>
      <c r="BK1081" s="468" t="b">
        <v>1</v>
      </c>
      <c r="BL1081" s="468" t="b">
        <v>1</v>
      </c>
      <c r="BM1081" s="468" t="b">
        <v>1</v>
      </c>
      <c r="BN1081" s="468" t="b">
        <v>1</v>
      </c>
      <c r="BO1081" s="468" t="b">
        <v>1</v>
      </c>
      <c r="BP1081" s="468" t="b">
        <v>1</v>
      </c>
      <c r="BQ1081" s="468" t="b">
        <v>1</v>
      </c>
      <c r="BS1081" s="466"/>
    </row>
    <row r="1082" spans="1:71" s="480" customFormat="1" ht="12" customHeight="1" x14ac:dyDescent="0.2">
      <c r="A1082" s="496">
        <v>23201213</v>
      </c>
      <c r="B1082" s="497" t="s">
        <v>3966</v>
      </c>
      <c r="C1082" s="466" t="s">
        <v>2580</v>
      </c>
      <c r="D1082" s="467" t="s">
        <v>1542</v>
      </c>
      <c r="E1082" s="705"/>
      <c r="F1082" s="466"/>
      <c r="G1082" s="467"/>
      <c r="H1082" s="468" t="s">
        <v>2937</v>
      </c>
      <c r="I1082" s="468" t="s">
        <v>2937</v>
      </c>
      <c r="J1082" s="468" t="s">
        <v>2937</v>
      </c>
      <c r="K1082" s="468" t="s">
        <v>2937</v>
      </c>
      <c r="L1082" s="468" t="s">
        <v>2938</v>
      </c>
      <c r="M1082" s="468" t="s">
        <v>1542</v>
      </c>
      <c r="N1082" s="468" t="s">
        <v>1542</v>
      </c>
      <c r="O1082" s="469"/>
      <c r="P1082" s="379">
        <v>0</v>
      </c>
      <c r="Q1082" s="379">
        <v>0</v>
      </c>
      <c r="R1082" s="379">
        <v>1500</v>
      </c>
      <c r="S1082" s="379">
        <v>1020</v>
      </c>
      <c r="T1082" s="379">
        <v>1000</v>
      </c>
      <c r="U1082" s="379">
        <v>1000</v>
      </c>
      <c r="V1082" s="379">
        <v>20</v>
      </c>
      <c r="W1082" s="379">
        <v>0</v>
      </c>
      <c r="X1082" s="379">
        <v>0</v>
      </c>
      <c r="Y1082" s="379">
        <v>0</v>
      </c>
      <c r="Z1082" s="379">
        <v>0</v>
      </c>
      <c r="AA1082" s="379">
        <v>0</v>
      </c>
      <c r="AB1082" s="379">
        <v>0</v>
      </c>
      <c r="AC1082" s="379"/>
      <c r="AD1082" s="379"/>
      <c r="AE1082" s="379">
        <v>378.33333333333331</v>
      </c>
      <c r="AF1082" s="481"/>
      <c r="AG1082" s="482"/>
      <c r="AH1082" s="471"/>
      <c r="AI1082" s="471"/>
      <c r="AJ1082" s="471"/>
      <c r="AK1082" s="472"/>
      <c r="AL1082" s="471">
        <v>0</v>
      </c>
      <c r="AM1082" s="473"/>
      <c r="AN1082" s="471">
        <v>378.33333333333331</v>
      </c>
      <c r="AO1082" s="474">
        <v>378.33333333333331</v>
      </c>
      <c r="AP1082" s="475"/>
      <c r="AQ1082" s="476">
        <v>0</v>
      </c>
      <c r="AR1082" s="471"/>
      <c r="AS1082" s="471"/>
      <c r="AT1082" s="471"/>
      <c r="AU1082" s="472"/>
      <c r="AV1082" s="471">
        <v>0</v>
      </c>
      <c r="AW1082" s="473"/>
      <c r="AX1082" s="471">
        <v>0</v>
      </c>
      <c r="AY1082" s="473">
        <v>0</v>
      </c>
      <c r="AZ1082" s="478"/>
      <c r="BA1082" s="568"/>
      <c r="BC1082" s="468" t="s">
        <v>2937</v>
      </c>
      <c r="BD1082" s="468" t="s">
        <v>2937</v>
      </c>
      <c r="BE1082" s="468" t="s">
        <v>2937</v>
      </c>
      <c r="BF1082" s="468" t="s">
        <v>2937</v>
      </c>
      <c r="BG1082" s="468" t="s">
        <v>2938</v>
      </c>
      <c r="BH1082" s="468" t="s">
        <v>1542</v>
      </c>
      <c r="BI1082" s="468" t="s">
        <v>1542</v>
      </c>
      <c r="BK1082" s="468" t="b">
        <v>1</v>
      </c>
      <c r="BL1082" s="468" t="b">
        <v>1</v>
      </c>
      <c r="BM1082" s="468" t="b">
        <v>1</v>
      </c>
      <c r="BN1082" s="468" t="b">
        <v>1</v>
      </c>
      <c r="BO1082" s="468" t="b">
        <v>1</v>
      </c>
      <c r="BP1082" s="468" t="b">
        <v>1</v>
      </c>
      <c r="BQ1082" s="468" t="b">
        <v>1</v>
      </c>
      <c r="BS1082" s="466"/>
    </row>
    <row r="1083" spans="1:71" s="480" customFormat="1" ht="12" customHeight="1" x14ac:dyDescent="0.2">
      <c r="A1083" s="496">
        <v>23201251</v>
      </c>
      <c r="B1083" s="497" t="s">
        <v>3967</v>
      </c>
      <c r="C1083" s="466" t="s">
        <v>2581</v>
      </c>
      <c r="D1083" s="467" t="s">
        <v>1542</v>
      </c>
      <c r="E1083" s="705"/>
      <c r="F1083" s="466"/>
      <c r="G1083" s="467"/>
      <c r="H1083" s="468" t="s">
        <v>2937</v>
      </c>
      <c r="I1083" s="468" t="s">
        <v>2937</v>
      </c>
      <c r="J1083" s="468" t="s">
        <v>2937</v>
      </c>
      <c r="K1083" s="468" t="s">
        <v>2937</v>
      </c>
      <c r="L1083" s="468" t="s">
        <v>2938</v>
      </c>
      <c r="M1083" s="468" t="s">
        <v>1542</v>
      </c>
      <c r="N1083" s="468" t="s">
        <v>1542</v>
      </c>
      <c r="O1083" s="469"/>
      <c r="P1083" s="379">
        <v>-450433</v>
      </c>
      <c r="Q1083" s="379">
        <v>0</v>
      </c>
      <c r="R1083" s="379">
        <v>0</v>
      </c>
      <c r="S1083" s="379">
        <v>-108718</v>
      </c>
      <c r="T1083" s="379">
        <v>-108718</v>
      </c>
      <c r="U1083" s="379">
        <v>-108718</v>
      </c>
      <c r="V1083" s="379">
        <v>-219561</v>
      </c>
      <c r="W1083" s="379">
        <v>-219561</v>
      </c>
      <c r="X1083" s="379">
        <v>-219561</v>
      </c>
      <c r="Y1083" s="379">
        <v>-331011</v>
      </c>
      <c r="Z1083" s="379">
        <v>-331011</v>
      </c>
      <c r="AA1083" s="379">
        <v>-331011</v>
      </c>
      <c r="AB1083" s="379">
        <v>-467416</v>
      </c>
      <c r="AC1083" s="379"/>
      <c r="AD1083" s="379"/>
      <c r="AE1083" s="379">
        <v>-203066.20833333334</v>
      </c>
      <c r="AF1083" s="481"/>
      <c r="AG1083" s="482"/>
      <c r="AH1083" s="471"/>
      <c r="AI1083" s="471"/>
      <c r="AJ1083" s="471"/>
      <c r="AK1083" s="472"/>
      <c r="AL1083" s="471">
        <v>0</v>
      </c>
      <c r="AM1083" s="473"/>
      <c r="AN1083" s="471">
        <v>-203066.20833333334</v>
      </c>
      <c r="AO1083" s="474">
        <v>-203066.20833333334</v>
      </c>
      <c r="AP1083" s="475"/>
      <c r="AQ1083" s="476">
        <v>-467416</v>
      </c>
      <c r="AR1083" s="471"/>
      <c r="AS1083" s="471"/>
      <c r="AT1083" s="471"/>
      <c r="AU1083" s="472"/>
      <c r="AV1083" s="471">
        <v>0</v>
      </c>
      <c r="AW1083" s="473"/>
      <c r="AX1083" s="471">
        <v>-467416</v>
      </c>
      <c r="AY1083" s="473">
        <v>-467416</v>
      </c>
      <c r="AZ1083" s="478"/>
      <c r="BA1083" s="568"/>
      <c r="BC1083" s="468" t="s">
        <v>2937</v>
      </c>
      <c r="BD1083" s="468" t="s">
        <v>2937</v>
      </c>
      <c r="BE1083" s="468" t="s">
        <v>2937</v>
      </c>
      <c r="BF1083" s="468" t="s">
        <v>2937</v>
      </c>
      <c r="BG1083" s="468" t="s">
        <v>2938</v>
      </c>
      <c r="BH1083" s="468" t="s">
        <v>1542</v>
      </c>
      <c r="BI1083" s="468" t="s">
        <v>1542</v>
      </c>
      <c r="BK1083" s="468" t="b">
        <v>1</v>
      </c>
      <c r="BL1083" s="468" t="b">
        <v>1</v>
      </c>
      <c r="BM1083" s="468" t="b">
        <v>1</v>
      </c>
      <c r="BN1083" s="468" t="b">
        <v>1</v>
      </c>
      <c r="BO1083" s="468" t="b">
        <v>1</v>
      </c>
      <c r="BP1083" s="468" t="b">
        <v>1</v>
      </c>
      <c r="BQ1083" s="468" t="b">
        <v>1</v>
      </c>
      <c r="BS1083" s="466"/>
    </row>
    <row r="1084" spans="1:71" s="480" customFormat="1" ht="12" customHeight="1" x14ac:dyDescent="0.2">
      <c r="A1084" s="496">
        <v>23202173</v>
      </c>
      <c r="B1084" s="497" t="s">
        <v>3968</v>
      </c>
      <c r="C1084" s="466" t="s">
        <v>2582</v>
      </c>
      <c r="D1084" s="467" t="s">
        <v>1542</v>
      </c>
      <c r="E1084" s="705"/>
      <c r="F1084" s="466"/>
      <c r="G1084" s="467"/>
      <c r="H1084" s="468" t="s">
        <v>2937</v>
      </c>
      <c r="I1084" s="468" t="s">
        <v>2937</v>
      </c>
      <c r="J1084" s="468" t="s">
        <v>2937</v>
      </c>
      <c r="K1084" s="468" t="s">
        <v>2937</v>
      </c>
      <c r="L1084" s="468" t="s">
        <v>2938</v>
      </c>
      <c r="M1084" s="468" t="s">
        <v>1542</v>
      </c>
      <c r="N1084" s="468" t="s">
        <v>1542</v>
      </c>
      <c r="O1084" s="469"/>
      <c r="P1084" s="379">
        <v>181.24</v>
      </c>
      <c r="Q1084" s="379">
        <v>121.44</v>
      </c>
      <c r="R1084" s="379">
        <v>161.91999999999999</v>
      </c>
      <c r="S1084" s="379">
        <v>202.4</v>
      </c>
      <c r="T1084" s="379">
        <v>242.88</v>
      </c>
      <c r="U1084" s="379">
        <v>376.61</v>
      </c>
      <c r="V1084" s="379">
        <v>305.75</v>
      </c>
      <c r="W1084" s="379">
        <v>445.51</v>
      </c>
      <c r="X1084" s="379">
        <v>456.16</v>
      </c>
      <c r="Y1084" s="379">
        <v>409.1</v>
      </c>
      <c r="Z1084" s="379">
        <v>443.55</v>
      </c>
      <c r="AA1084" s="379">
        <v>478</v>
      </c>
      <c r="AB1084" s="379">
        <v>512.45000000000005</v>
      </c>
      <c r="AC1084" s="379"/>
      <c r="AD1084" s="379"/>
      <c r="AE1084" s="379">
        <v>332.51375000000002</v>
      </c>
      <c r="AF1084" s="481"/>
      <c r="AG1084" s="482"/>
      <c r="AH1084" s="471"/>
      <c r="AI1084" s="471"/>
      <c r="AJ1084" s="471"/>
      <c r="AK1084" s="472"/>
      <c r="AL1084" s="471">
        <v>0</v>
      </c>
      <c r="AM1084" s="473"/>
      <c r="AN1084" s="471">
        <v>332.51375000000002</v>
      </c>
      <c r="AO1084" s="474">
        <v>332.51375000000002</v>
      </c>
      <c r="AP1084" s="475"/>
      <c r="AQ1084" s="476">
        <v>512.45000000000005</v>
      </c>
      <c r="AR1084" s="471"/>
      <c r="AS1084" s="471"/>
      <c r="AT1084" s="471"/>
      <c r="AU1084" s="472"/>
      <c r="AV1084" s="471">
        <v>0</v>
      </c>
      <c r="AW1084" s="473"/>
      <c r="AX1084" s="471">
        <v>512.45000000000005</v>
      </c>
      <c r="AY1084" s="473">
        <v>512.45000000000005</v>
      </c>
      <c r="AZ1084" s="478"/>
      <c r="BA1084" s="568"/>
      <c r="BC1084" s="468" t="s">
        <v>2937</v>
      </c>
      <c r="BD1084" s="468" t="s">
        <v>2937</v>
      </c>
      <c r="BE1084" s="468" t="s">
        <v>2937</v>
      </c>
      <c r="BF1084" s="468" t="s">
        <v>2937</v>
      </c>
      <c r="BG1084" s="468" t="s">
        <v>2938</v>
      </c>
      <c r="BH1084" s="468" t="s">
        <v>1542</v>
      </c>
      <c r="BI1084" s="468" t="s">
        <v>1542</v>
      </c>
      <c r="BK1084" s="468" t="b">
        <v>1</v>
      </c>
      <c r="BL1084" s="468" t="b">
        <v>1</v>
      </c>
      <c r="BM1084" s="468" t="b">
        <v>1</v>
      </c>
      <c r="BN1084" s="468" t="b">
        <v>1</v>
      </c>
      <c r="BO1084" s="468" t="b">
        <v>1</v>
      </c>
      <c r="BP1084" s="468" t="b">
        <v>1</v>
      </c>
      <c r="BQ1084" s="468" t="b">
        <v>1</v>
      </c>
      <c r="BS1084" s="466"/>
    </row>
    <row r="1085" spans="1:71" s="480" customFormat="1" ht="12" customHeight="1" x14ac:dyDescent="0.2">
      <c r="A1085" s="496">
        <v>23202183</v>
      </c>
      <c r="B1085" s="497" t="s">
        <v>3969</v>
      </c>
      <c r="C1085" s="466" t="s">
        <v>2583</v>
      </c>
      <c r="D1085" s="467" t="s">
        <v>1542</v>
      </c>
      <c r="E1085" s="705"/>
      <c r="F1085" s="466"/>
      <c r="G1085" s="467"/>
      <c r="H1085" s="468" t="s">
        <v>2937</v>
      </c>
      <c r="I1085" s="468" t="s">
        <v>2937</v>
      </c>
      <c r="J1085" s="468" t="s">
        <v>2937</v>
      </c>
      <c r="K1085" s="468" t="s">
        <v>2937</v>
      </c>
      <c r="L1085" s="468" t="s">
        <v>2938</v>
      </c>
      <c r="M1085" s="468" t="s">
        <v>1542</v>
      </c>
      <c r="N1085" s="468" t="s">
        <v>1542</v>
      </c>
      <c r="O1085" s="469"/>
      <c r="P1085" s="379">
        <v>-190204.3</v>
      </c>
      <c r="Q1085" s="379">
        <v>-727.55</v>
      </c>
      <c r="R1085" s="379">
        <v>0</v>
      </c>
      <c r="S1085" s="379">
        <v>-138306.44</v>
      </c>
      <c r="T1085" s="379">
        <v>-1061.8900000000001</v>
      </c>
      <c r="U1085" s="379">
        <v>-66231.44</v>
      </c>
      <c r="V1085" s="379">
        <v>-71430.570000000007</v>
      </c>
      <c r="W1085" s="379">
        <v>-138587.76</v>
      </c>
      <c r="X1085" s="379">
        <v>-27087.759999999998</v>
      </c>
      <c r="Y1085" s="379">
        <v>-25148.47</v>
      </c>
      <c r="Z1085" s="379">
        <v>-208151.76</v>
      </c>
      <c r="AA1085" s="379">
        <v>-49915.33</v>
      </c>
      <c r="AB1085" s="379">
        <v>-27769.48</v>
      </c>
      <c r="AC1085" s="379"/>
      <c r="AD1085" s="379"/>
      <c r="AE1085" s="379">
        <v>-69636.32166666667</v>
      </c>
      <c r="AF1085" s="481"/>
      <c r="AG1085" s="482"/>
      <c r="AH1085" s="471"/>
      <c r="AI1085" s="471"/>
      <c r="AJ1085" s="471"/>
      <c r="AK1085" s="472"/>
      <c r="AL1085" s="471">
        <v>0</v>
      </c>
      <c r="AM1085" s="473"/>
      <c r="AN1085" s="471">
        <v>-69636.32166666667</v>
      </c>
      <c r="AO1085" s="474">
        <v>-69636.32166666667</v>
      </c>
      <c r="AP1085" s="475"/>
      <c r="AQ1085" s="476">
        <v>-27769.48</v>
      </c>
      <c r="AR1085" s="471"/>
      <c r="AS1085" s="471"/>
      <c r="AT1085" s="471"/>
      <c r="AU1085" s="472"/>
      <c r="AV1085" s="471">
        <v>0</v>
      </c>
      <c r="AW1085" s="473"/>
      <c r="AX1085" s="471">
        <v>-27769.48</v>
      </c>
      <c r="AY1085" s="473">
        <v>-27769.48</v>
      </c>
      <c r="AZ1085" s="478"/>
      <c r="BA1085" s="568"/>
      <c r="BC1085" s="468" t="s">
        <v>2937</v>
      </c>
      <c r="BD1085" s="468" t="s">
        <v>2937</v>
      </c>
      <c r="BE1085" s="468" t="s">
        <v>2937</v>
      </c>
      <c r="BF1085" s="468" t="s">
        <v>2937</v>
      </c>
      <c r="BG1085" s="468" t="s">
        <v>2938</v>
      </c>
      <c r="BH1085" s="468" t="s">
        <v>1542</v>
      </c>
      <c r="BI1085" s="468" t="s">
        <v>1542</v>
      </c>
      <c r="BK1085" s="468" t="b">
        <v>1</v>
      </c>
      <c r="BL1085" s="468" t="b">
        <v>1</v>
      </c>
      <c r="BM1085" s="468" t="b">
        <v>1</v>
      </c>
      <c r="BN1085" s="468" t="b">
        <v>1</v>
      </c>
      <c r="BO1085" s="468" t="b">
        <v>1</v>
      </c>
      <c r="BP1085" s="468" t="b">
        <v>1</v>
      </c>
      <c r="BQ1085" s="468" t="b">
        <v>1</v>
      </c>
      <c r="BS1085" s="466"/>
    </row>
    <row r="1086" spans="1:71" s="480" customFormat="1" ht="12" customHeight="1" x14ac:dyDescent="0.2">
      <c r="A1086" s="496">
        <v>23202213</v>
      </c>
      <c r="B1086" s="497" t="s">
        <v>3970</v>
      </c>
      <c r="C1086" s="466" t="s">
        <v>2584</v>
      </c>
      <c r="D1086" s="467" t="s">
        <v>1542</v>
      </c>
      <c r="E1086" s="705"/>
      <c r="F1086" s="466"/>
      <c r="G1086" s="467"/>
      <c r="H1086" s="468" t="s">
        <v>2937</v>
      </c>
      <c r="I1086" s="468" t="s">
        <v>2937</v>
      </c>
      <c r="J1086" s="468" t="s">
        <v>2937</v>
      </c>
      <c r="K1086" s="468" t="s">
        <v>2937</v>
      </c>
      <c r="L1086" s="468" t="s">
        <v>2938</v>
      </c>
      <c r="M1086" s="468" t="s">
        <v>1542</v>
      </c>
      <c r="N1086" s="468" t="s">
        <v>1542</v>
      </c>
      <c r="O1086" s="469"/>
      <c r="P1086" s="379">
        <v>0</v>
      </c>
      <c r="Q1086" s="379">
        <v>-1745.41</v>
      </c>
      <c r="R1086" s="379">
        <v>-1743.41</v>
      </c>
      <c r="S1086" s="379">
        <v>0</v>
      </c>
      <c r="T1086" s="379">
        <v>0</v>
      </c>
      <c r="U1086" s="379">
        <v>0</v>
      </c>
      <c r="V1086" s="379">
        <v>0</v>
      </c>
      <c r="W1086" s="379">
        <v>-4689.43</v>
      </c>
      <c r="X1086" s="379">
        <v>0</v>
      </c>
      <c r="Y1086" s="379">
        <v>0</v>
      </c>
      <c r="Z1086" s="379">
        <v>0</v>
      </c>
      <c r="AA1086" s="379">
        <v>0</v>
      </c>
      <c r="AB1086" s="379">
        <v>-1525.26</v>
      </c>
      <c r="AC1086" s="379"/>
      <c r="AD1086" s="379"/>
      <c r="AE1086" s="379">
        <v>-745.07333333333327</v>
      </c>
      <c r="AF1086" s="481"/>
      <c r="AG1086" s="482"/>
      <c r="AH1086" s="471"/>
      <c r="AI1086" s="471"/>
      <c r="AJ1086" s="471"/>
      <c r="AK1086" s="472"/>
      <c r="AL1086" s="471">
        <v>0</v>
      </c>
      <c r="AM1086" s="473"/>
      <c r="AN1086" s="471">
        <v>-745.07333333333327</v>
      </c>
      <c r="AO1086" s="474">
        <v>-745.07333333333327</v>
      </c>
      <c r="AP1086" s="475"/>
      <c r="AQ1086" s="476">
        <v>-1525.26</v>
      </c>
      <c r="AR1086" s="471"/>
      <c r="AS1086" s="471"/>
      <c r="AT1086" s="471"/>
      <c r="AU1086" s="472"/>
      <c r="AV1086" s="471">
        <v>0</v>
      </c>
      <c r="AW1086" s="473"/>
      <c r="AX1086" s="471">
        <v>-1525.26</v>
      </c>
      <c r="AY1086" s="473">
        <v>-1525.26</v>
      </c>
      <c r="AZ1086" s="478"/>
      <c r="BA1086" s="568"/>
      <c r="BC1086" s="468" t="s">
        <v>2937</v>
      </c>
      <c r="BD1086" s="468" t="s">
        <v>2937</v>
      </c>
      <c r="BE1086" s="468" t="s">
        <v>2937</v>
      </c>
      <c r="BF1086" s="468" t="s">
        <v>2937</v>
      </c>
      <c r="BG1086" s="468" t="s">
        <v>2938</v>
      </c>
      <c r="BH1086" s="468" t="s">
        <v>1542</v>
      </c>
      <c r="BI1086" s="468" t="s">
        <v>1542</v>
      </c>
      <c r="BK1086" s="468" t="b">
        <v>1</v>
      </c>
      <c r="BL1086" s="468" t="b">
        <v>1</v>
      </c>
      <c r="BM1086" s="468" t="b">
        <v>1</v>
      </c>
      <c r="BN1086" s="468" t="b">
        <v>1</v>
      </c>
      <c r="BO1086" s="468" t="b">
        <v>1</v>
      </c>
      <c r="BP1086" s="468" t="b">
        <v>1</v>
      </c>
      <c r="BQ1086" s="468" t="b">
        <v>1</v>
      </c>
      <c r="BS1086" s="466"/>
    </row>
    <row r="1087" spans="1:71" s="480" customFormat="1" ht="12" customHeight="1" x14ac:dyDescent="0.2">
      <c r="A1087" s="496">
        <v>23202233</v>
      </c>
      <c r="B1087" s="497" t="s">
        <v>3971</v>
      </c>
      <c r="C1087" s="466" t="s">
        <v>2585</v>
      </c>
      <c r="D1087" s="467" t="s">
        <v>1542</v>
      </c>
      <c r="E1087" s="705"/>
      <c r="F1087" s="466"/>
      <c r="G1087" s="467"/>
      <c r="H1087" s="468" t="s">
        <v>2937</v>
      </c>
      <c r="I1087" s="468" t="s">
        <v>2937</v>
      </c>
      <c r="J1087" s="468" t="s">
        <v>2937</v>
      </c>
      <c r="K1087" s="468" t="s">
        <v>2937</v>
      </c>
      <c r="L1087" s="468" t="s">
        <v>2938</v>
      </c>
      <c r="M1087" s="468" t="s">
        <v>1542</v>
      </c>
      <c r="N1087" s="468" t="s">
        <v>1542</v>
      </c>
      <c r="O1087" s="469"/>
      <c r="P1087" s="379">
        <v>-1449593.5</v>
      </c>
      <c r="Q1087" s="379">
        <v>-731919.12</v>
      </c>
      <c r="R1087" s="379">
        <v>-260962.61</v>
      </c>
      <c r="S1087" s="379">
        <v>362731.75</v>
      </c>
      <c r="T1087" s="379">
        <v>459049.2</v>
      </c>
      <c r="U1087" s="379">
        <v>-97687.56</v>
      </c>
      <c r="V1087" s="379">
        <v>-951930.66</v>
      </c>
      <c r="W1087" s="379">
        <v>-1522552.89</v>
      </c>
      <c r="X1087" s="379">
        <v>-1600086.65</v>
      </c>
      <c r="Y1087" s="379">
        <v>-1730350.43</v>
      </c>
      <c r="Z1087" s="379">
        <v>-1993491.38</v>
      </c>
      <c r="AA1087" s="379">
        <v>-2919672.94</v>
      </c>
      <c r="AB1087" s="379">
        <v>-1891461.84</v>
      </c>
      <c r="AC1087" s="379"/>
      <c r="AD1087" s="379"/>
      <c r="AE1087" s="379">
        <v>-1054783.4133333333</v>
      </c>
      <c r="AF1087" s="481"/>
      <c r="AG1087" s="482"/>
      <c r="AH1087" s="471"/>
      <c r="AI1087" s="471"/>
      <c r="AJ1087" s="471"/>
      <c r="AK1087" s="472"/>
      <c r="AL1087" s="471">
        <v>0</v>
      </c>
      <c r="AM1087" s="473"/>
      <c r="AN1087" s="471">
        <v>-1054783.4133333333</v>
      </c>
      <c r="AO1087" s="474">
        <v>-1054783.4133333333</v>
      </c>
      <c r="AP1087" s="475"/>
      <c r="AQ1087" s="476">
        <v>-1891461.84</v>
      </c>
      <c r="AR1087" s="471"/>
      <c r="AS1087" s="471"/>
      <c r="AT1087" s="471"/>
      <c r="AU1087" s="472"/>
      <c r="AV1087" s="471">
        <v>0</v>
      </c>
      <c r="AW1087" s="473"/>
      <c r="AX1087" s="471">
        <v>-1891461.84</v>
      </c>
      <c r="AY1087" s="473">
        <v>-1891461.84</v>
      </c>
      <c r="AZ1087" s="478"/>
      <c r="BA1087" s="568"/>
      <c r="BC1087" s="468" t="s">
        <v>2937</v>
      </c>
      <c r="BD1087" s="468" t="s">
        <v>2937</v>
      </c>
      <c r="BE1087" s="468" t="s">
        <v>2937</v>
      </c>
      <c r="BF1087" s="468" t="s">
        <v>2937</v>
      </c>
      <c r="BG1087" s="468" t="s">
        <v>2938</v>
      </c>
      <c r="BH1087" s="468" t="s">
        <v>1542</v>
      </c>
      <c r="BI1087" s="468" t="s">
        <v>1542</v>
      </c>
      <c r="BK1087" s="468" t="b">
        <v>1</v>
      </c>
      <c r="BL1087" s="468" t="b">
        <v>1</v>
      </c>
      <c r="BM1087" s="468" t="b">
        <v>1</v>
      </c>
      <c r="BN1087" s="468" t="b">
        <v>1</v>
      </c>
      <c r="BO1087" s="468" t="b">
        <v>1</v>
      </c>
      <c r="BP1087" s="468" t="b">
        <v>1</v>
      </c>
      <c r="BQ1087" s="468" t="b">
        <v>1</v>
      </c>
      <c r="BS1087" s="466"/>
    </row>
    <row r="1088" spans="1:71" s="480" customFormat="1" ht="12" customHeight="1" x14ac:dyDescent="0.2">
      <c r="A1088" s="496">
        <v>23202353</v>
      </c>
      <c r="B1088" s="497" t="s">
        <v>3972</v>
      </c>
      <c r="C1088" s="466" t="s">
        <v>2586</v>
      </c>
      <c r="D1088" s="467" t="s">
        <v>1542</v>
      </c>
      <c r="E1088" s="705"/>
      <c r="F1088" s="466"/>
      <c r="G1088" s="467"/>
      <c r="H1088" s="468" t="s">
        <v>2937</v>
      </c>
      <c r="I1088" s="468" t="s">
        <v>2937</v>
      </c>
      <c r="J1088" s="468" t="s">
        <v>2937</v>
      </c>
      <c r="K1088" s="468" t="s">
        <v>2937</v>
      </c>
      <c r="L1088" s="468" t="s">
        <v>2938</v>
      </c>
      <c r="M1088" s="468" t="s">
        <v>1542</v>
      </c>
      <c r="N1088" s="468" t="s">
        <v>1542</v>
      </c>
      <c r="O1088" s="469"/>
      <c r="P1088" s="379">
        <v>-17759149.170000002</v>
      </c>
      <c r="Q1088" s="379">
        <v>-19080330.289999999</v>
      </c>
      <c r="R1088" s="379">
        <v>-18633073.870000001</v>
      </c>
      <c r="S1088" s="379">
        <v>-18600066.280000001</v>
      </c>
      <c r="T1088" s="379">
        <v>-18560044.149999999</v>
      </c>
      <c r="U1088" s="379">
        <v>-20323700.57</v>
      </c>
      <c r="V1088" s="379">
        <v>-21182465.879999999</v>
      </c>
      <c r="W1088" s="379">
        <v>-20240010.91</v>
      </c>
      <c r="X1088" s="379">
        <v>-21467764.780000001</v>
      </c>
      <c r="Y1088" s="379">
        <v>-21788195.859999999</v>
      </c>
      <c r="Z1088" s="379">
        <v>-23366815.75</v>
      </c>
      <c r="AA1088" s="379">
        <v>-24514615.120000001</v>
      </c>
      <c r="AB1088" s="379">
        <v>-24336850.09</v>
      </c>
      <c r="AC1088" s="379"/>
      <c r="AD1088" s="379"/>
      <c r="AE1088" s="379">
        <v>-20733756.924166664</v>
      </c>
      <c r="AF1088" s="481"/>
      <c r="AG1088" s="482"/>
      <c r="AH1088" s="471"/>
      <c r="AI1088" s="471"/>
      <c r="AJ1088" s="471"/>
      <c r="AK1088" s="472"/>
      <c r="AL1088" s="471">
        <v>0</v>
      </c>
      <c r="AM1088" s="473"/>
      <c r="AN1088" s="471">
        <v>-20733756.924166664</v>
      </c>
      <c r="AO1088" s="474">
        <v>-20733756.924166664</v>
      </c>
      <c r="AP1088" s="475"/>
      <c r="AQ1088" s="476">
        <v>-24336850.09</v>
      </c>
      <c r="AR1088" s="471"/>
      <c r="AS1088" s="471"/>
      <c r="AT1088" s="471"/>
      <c r="AU1088" s="472"/>
      <c r="AV1088" s="471">
        <v>0</v>
      </c>
      <c r="AW1088" s="473"/>
      <c r="AX1088" s="471">
        <v>-24336850.09</v>
      </c>
      <c r="AY1088" s="473">
        <v>-24336850.09</v>
      </c>
      <c r="AZ1088" s="478"/>
      <c r="BA1088" s="568"/>
      <c r="BC1088" s="468" t="s">
        <v>2937</v>
      </c>
      <c r="BD1088" s="468" t="s">
        <v>2937</v>
      </c>
      <c r="BE1088" s="468" t="s">
        <v>2937</v>
      </c>
      <c r="BF1088" s="468" t="s">
        <v>2937</v>
      </c>
      <c r="BG1088" s="468" t="s">
        <v>2938</v>
      </c>
      <c r="BH1088" s="468" t="s">
        <v>1542</v>
      </c>
      <c r="BI1088" s="468" t="s">
        <v>1542</v>
      </c>
      <c r="BK1088" s="468" t="b">
        <v>1</v>
      </c>
      <c r="BL1088" s="468" t="b">
        <v>1</v>
      </c>
      <c r="BM1088" s="468" t="b">
        <v>1</v>
      </c>
      <c r="BN1088" s="468" t="b">
        <v>1</v>
      </c>
      <c r="BO1088" s="468" t="b">
        <v>1</v>
      </c>
      <c r="BP1088" s="468" t="b">
        <v>1</v>
      </c>
      <c r="BQ1088" s="468" t="b">
        <v>1</v>
      </c>
      <c r="BS1088" s="466"/>
    </row>
    <row r="1089" spans="1:71" s="480" customFormat="1" ht="12" customHeight="1" x14ac:dyDescent="0.25">
      <c r="A1089" s="732">
        <v>23402502</v>
      </c>
      <c r="B1089" s="733"/>
      <c r="C1089" s="754" t="s">
        <v>2587</v>
      </c>
      <c r="D1089" s="714" t="s">
        <v>1541</v>
      </c>
      <c r="E1089" s="715"/>
      <c r="F1089" s="734">
        <v>43451</v>
      </c>
      <c r="G1089" s="714"/>
      <c r="H1089" s="717" t="s">
        <v>2937</v>
      </c>
      <c r="I1089" s="717" t="s">
        <v>2937</v>
      </c>
      <c r="J1089" s="717" t="s">
        <v>2937</v>
      </c>
      <c r="K1089" s="717" t="s">
        <v>1541</v>
      </c>
      <c r="L1089" s="717" t="s">
        <v>2938</v>
      </c>
      <c r="M1089" s="717" t="s">
        <v>2938</v>
      </c>
      <c r="N1089" s="717" t="s">
        <v>2937</v>
      </c>
      <c r="O1089" s="718"/>
      <c r="P1089" s="719"/>
      <c r="Q1089" s="719"/>
      <c r="R1089" s="719"/>
      <c r="S1089" s="719"/>
      <c r="T1089" s="719"/>
      <c r="U1089" s="719"/>
      <c r="V1089" s="719"/>
      <c r="W1089" s="719"/>
      <c r="X1089" s="719"/>
      <c r="Y1089" s="719"/>
      <c r="Z1089" s="719"/>
      <c r="AA1089" s="719"/>
      <c r="AB1089" s="719">
        <v>-113371.06</v>
      </c>
      <c r="AC1089" s="719"/>
      <c r="AD1089" s="719"/>
      <c r="AE1089" s="719">
        <v>-4723.7941666666666</v>
      </c>
      <c r="AF1089" s="720"/>
      <c r="AG1089" s="721"/>
      <c r="AH1089" s="722"/>
      <c r="AI1089" s="722"/>
      <c r="AJ1089" s="722"/>
      <c r="AK1089" s="723">
        <v>-4723.7941666666666</v>
      </c>
      <c r="AL1089" s="722">
        <v>-4723.7941666666666</v>
      </c>
      <c r="AM1089" s="724"/>
      <c r="AN1089" s="722"/>
      <c r="AO1089" s="725">
        <v>0</v>
      </c>
      <c r="AP1089" s="722"/>
      <c r="AQ1089" s="726">
        <v>-113371.06</v>
      </c>
      <c r="AR1089" s="722"/>
      <c r="AS1089" s="722"/>
      <c r="AT1089" s="722"/>
      <c r="AU1089" s="723">
        <v>-113371.06</v>
      </c>
      <c r="AV1089" s="722">
        <v>-113371.06</v>
      </c>
      <c r="AW1089" s="724"/>
      <c r="AX1089" s="722"/>
      <c r="AY1089" s="724">
        <v>0</v>
      </c>
      <c r="AZ1089" s="728" t="s">
        <v>2910</v>
      </c>
      <c r="BA1089" s="568"/>
      <c r="BC1089" s="468"/>
      <c r="BD1089" s="468"/>
      <c r="BE1089" s="468"/>
      <c r="BF1089" s="468"/>
      <c r="BG1089" s="468"/>
      <c r="BH1089" s="468"/>
      <c r="BI1089" s="468"/>
      <c r="BK1089" s="468"/>
      <c r="BL1089" s="468"/>
      <c r="BM1089" s="468"/>
      <c r="BN1089" s="468"/>
      <c r="BO1089" s="468"/>
      <c r="BP1089" s="468"/>
      <c r="BQ1089" s="468"/>
      <c r="BS1089" s="466"/>
    </row>
    <row r="1090" spans="1:71" s="480" customFormat="1" ht="12" customHeight="1" x14ac:dyDescent="0.25">
      <c r="A1090" s="732">
        <v>23409470</v>
      </c>
      <c r="B1090" s="733"/>
      <c r="C1090" s="740" t="s">
        <v>2588</v>
      </c>
      <c r="D1090" s="714" t="s">
        <v>1541</v>
      </c>
      <c r="E1090" s="715"/>
      <c r="F1090" s="734">
        <v>43298</v>
      </c>
      <c r="G1090" s="714"/>
      <c r="H1090" s="717" t="s">
        <v>2937</v>
      </c>
      <c r="I1090" s="717" t="s">
        <v>2937</v>
      </c>
      <c r="J1090" s="717" t="s">
        <v>2937</v>
      </c>
      <c r="K1090" s="717" t="s">
        <v>1541</v>
      </c>
      <c r="L1090" s="717" t="s">
        <v>2938</v>
      </c>
      <c r="M1090" s="717" t="s">
        <v>2938</v>
      </c>
      <c r="N1090" s="717" t="s">
        <v>2937</v>
      </c>
      <c r="O1090" s="718"/>
      <c r="P1090" s="719"/>
      <c r="Q1090" s="719"/>
      <c r="R1090" s="719"/>
      <c r="S1090" s="719"/>
      <c r="T1090" s="719"/>
      <c r="U1090" s="719"/>
      <c r="V1090" s="719"/>
      <c r="W1090" s="719">
        <v>-57308.33</v>
      </c>
      <c r="X1090" s="719">
        <v>-57308.33</v>
      </c>
      <c r="Y1090" s="719">
        <v>-57308.33</v>
      </c>
      <c r="Z1090" s="719">
        <v>-57308.33</v>
      </c>
      <c r="AA1090" s="719">
        <v>-57308.33</v>
      </c>
      <c r="AB1090" s="719">
        <v>-57308.33</v>
      </c>
      <c r="AC1090" s="719"/>
      <c r="AD1090" s="719"/>
      <c r="AE1090" s="719">
        <v>-26266.317916666667</v>
      </c>
      <c r="AF1090" s="720"/>
      <c r="AG1090" s="721"/>
      <c r="AH1090" s="722"/>
      <c r="AI1090" s="722"/>
      <c r="AJ1090" s="722"/>
      <c r="AK1090" s="723">
        <v>-26266.317916666667</v>
      </c>
      <c r="AL1090" s="722">
        <v>-26266.317916666667</v>
      </c>
      <c r="AM1090" s="724"/>
      <c r="AN1090" s="722"/>
      <c r="AO1090" s="725">
        <v>0</v>
      </c>
      <c r="AP1090" s="722"/>
      <c r="AQ1090" s="726">
        <v>-57308.33</v>
      </c>
      <c r="AR1090" s="722"/>
      <c r="AS1090" s="722"/>
      <c r="AT1090" s="722"/>
      <c r="AU1090" s="723">
        <v>-57308.33</v>
      </c>
      <c r="AV1090" s="722">
        <v>-57308.33</v>
      </c>
      <c r="AW1090" s="724"/>
      <c r="AX1090" s="722"/>
      <c r="AY1090" s="724">
        <v>0</v>
      </c>
      <c r="AZ1090" s="728" t="s">
        <v>2910</v>
      </c>
      <c r="BA1090" s="568"/>
      <c r="BC1090" s="468"/>
      <c r="BD1090" s="468"/>
      <c r="BE1090" s="468"/>
      <c r="BF1090" s="468"/>
      <c r="BG1090" s="468"/>
      <c r="BH1090" s="468"/>
      <c r="BI1090" s="468"/>
      <c r="BK1090" s="468"/>
      <c r="BL1090" s="468"/>
      <c r="BM1090" s="468"/>
      <c r="BN1090" s="468"/>
      <c r="BO1090" s="468"/>
      <c r="BP1090" s="468"/>
      <c r="BQ1090" s="468"/>
      <c r="BS1090" s="466"/>
    </row>
    <row r="1091" spans="1:71" s="480" customFormat="1" ht="12" customHeight="1" x14ac:dyDescent="0.25">
      <c r="A1091" s="732">
        <v>23409500</v>
      </c>
      <c r="B1091" s="733"/>
      <c r="C1091" s="740" t="s">
        <v>2589</v>
      </c>
      <c r="D1091" s="714" t="s">
        <v>1541</v>
      </c>
      <c r="E1091" s="715"/>
      <c r="F1091" s="734">
        <v>43298</v>
      </c>
      <c r="G1091" s="714"/>
      <c r="H1091" s="717" t="s">
        <v>2937</v>
      </c>
      <c r="I1091" s="717" t="s">
        <v>2937</v>
      </c>
      <c r="J1091" s="717" t="s">
        <v>2937</v>
      </c>
      <c r="K1091" s="717" t="s">
        <v>1541</v>
      </c>
      <c r="L1091" s="717" t="s">
        <v>2938</v>
      </c>
      <c r="M1091" s="717" t="s">
        <v>2938</v>
      </c>
      <c r="N1091" s="717" t="s">
        <v>2937</v>
      </c>
      <c r="O1091" s="718"/>
      <c r="P1091" s="719"/>
      <c r="Q1091" s="719"/>
      <c r="R1091" s="719"/>
      <c r="S1091" s="719"/>
      <c r="T1091" s="719"/>
      <c r="U1091" s="719"/>
      <c r="V1091" s="719"/>
      <c r="W1091" s="719">
        <v>-8816.67</v>
      </c>
      <c r="X1091" s="719">
        <v>-12941.64</v>
      </c>
      <c r="Y1091" s="719">
        <v>-12941.64</v>
      </c>
      <c r="Z1091" s="719">
        <v>-12941.64</v>
      </c>
      <c r="AA1091" s="719">
        <v>-12941.64</v>
      </c>
      <c r="AB1091" s="719">
        <v>-12941.64</v>
      </c>
      <c r="AC1091" s="719"/>
      <c r="AD1091" s="719"/>
      <c r="AE1091" s="719">
        <v>-5587.8374999999987</v>
      </c>
      <c r="AF1091" s="720"/>
      <c r="AG1091" s="721"/>
      <c r="AH1091" s="722"/>
      <c r="AI1091" s="722"/>
      <c r="AJ1091" s="722"/>
      <c r="AK1091" s="723">
        <v>-5587.8374999999987</v>
      </c>
      <c r="AL1091" s="722">
        <v>-5587.8374999999987</v>
      </c>
      <c r="AM1091" s="724"/>
      <c r="AN1091" s="722"/>
      <c r="AO1091" s="725">
        <v>0</v>
      </c>
      <c r="AP1091" s="722"/>
      <c r="AQ1091" s="726">
        <v>-12941.64</v>
      </c>
      <c r="AR1091" s="722"/>
      <c r="AS1091" s="722"/>
      <c r="AT1091" s="722"/>
      <c r="AU1091" s="723">
        <v>-12941.64</v>
      </c>
      <c r="AV1091" s="722">
        <v>-12941.64</v>
      </c>
      <c r="AW1091" s="724"/>
      <c r="AX1091" s="722"/>
      <c r="AY1091" s="724">
        <v>0</v>
      </c>
      <c r="AZ1091" s="728" t="s">
        <v>2910</v>
      </c>
      <c r="BA1091" s="568"/>
      <c r="BC1091" s="468"/>
      <c r="BD1091" s="468"/>
      <c r="BE1091" s="468"/>
      <c r="BF1091" s="468"/>
      <c r="BG1091" s="468"/>
      <c r="BH1091" s="468"/>
      <c r="BI1091" s="468"/>
      <c r="BK1091" s="468"/>
      <c r="BL1091" s="468"/>
      <c r="BM1091" s="468"/>
      <c r="BN1091" s="468"/>
      <c r="BO1091" s="468"/>
      <c r="BP1091" s="468"/>
      <c r="BQ1091" s="468"/>
      <c r="BS1091" s="466"/>
    </row>
    <row r="1092" spans="1:71" s="480" customFormat="1" ht="12" customHeight="1" x14ac:dyDescent="0.2">
      <c r="A1092" s="518">
        <v>23500003</v>
      </c>
      <c r="B1092" s="519" t="s">
        <v>3973</v>
      </c>
      <c r="C1092" s="466" t="s">
        <v>2590</v>
      </c>
      <c r="D1092" s="467" t="s">
        <v>2941</v>
      </c>
      <c r="E1092" s="705"/>
      <c r="F1092" s="466"/>
      <c r="G1092" s="467"/>
      <c r="H1092" s="468" t="s">
        <v>2937</v>
      </c>
      <c r="I1092" s="468" t="s">
        <v>1539</v>
      </c>
      <c r="J1092" s="468" t="s">
        <v>1540</v>
      </c>
      <c r="K1092" s="468" t="s">
        <v>2937</v>
      </c>
      <c r="L1092" s="468" t="s">
        <v>2938</v>
      </c>
      <c r="M1092" s="468" t="s">
        <v>2938</v>
      </c>
      <c r="N1092" s="468" t="s">
        <v>2937</v>
      </c>
      <c r="O1092" s="469"/>
      <c r="P1092" s="379">
        <v>-38144331.890000001</v>
      </c>
      <c r="Q1092" s="379">
        <v>-38050432.270000003</v>
      </c>
      <c r="R1092" s="379">
        <v>-38259272.850000001</v>
      </c>
      <c r="S1092" s="379">
        <v>-38378809.840000004</v>
      </c>
      <c r="T1092" s="379">
        <v>-38658610.049999997</v>
      </c>
      <c r="U1092" s="379">
        <v>-39079683.719999999</v>
      </c>
      <c r="V1092" s="379">
        <v>-39660917.729999997</v>
      </c>
      <c r="W1092" s="379">
        <v>-39930808.579999998</v>
      </c>
      <c r="X1092" s="379">
        <v>-40249294.609999999</v>
      </c>
      <c r="Y1092" s="379">
        <v>-40222152.850000001</v>
      </c>
      <c r="Z1092" s="379">
        <v>-40039034.359999999</v>
      </c>
      <c r="AA1092" s="379">
        <v>-39736122.280000001</v>
      </c>
      <c r="AB1092" s="379">
        <v>-39034010.25</v>
      </c>
      <c r="AC1092" s="379"/>
      <c r="AD1092" s="379"/>
      <c r="AE1092" s="379">
        <v>-39237859.184166662</v>
      </c>
      <c r="AF1092" s="481" t="s">
        <v>2591</v>
      </c>
      <c r="AG1092" s="482" t="s">
        <v>2592</v>
      </c>
      <c r="AH1092" s="471"/>
      <c r="AI1092" s="471">
        <v>-25971538.993999917</v>
      </c>
      <c r="AJ1092" s="471">
        <v>-13266320.190166749</v>
      </c>
      <c r="AK1092" s="472"/>
      <c r="AL1092" s="471">
        <v>-39237859.18416667</v>
      </c>
      <c r="AM1092" s="473"/>
      <c r="AN1092" s="471"/>
      <c r="AO1092" s="474">
        <v>0</v>
      </c>
      <c r="AP1092" s="475"/>
      <c r="AQ1092" s="476">
        <v>-39034010.25</v>
      </c>
      <c r="AR1092" s="471"/>
      <c r="AS1092" s="471">
        <v>-25836611.384475</v>
      </c>
      <c r="AT1092" s="471">
        <v>-13197398.865525</v>
      </c>
      <c r="AU1092" s="472"/>
      <c r="AV1092" s="471">
        <v>-39034010.25</v>
      </c>
      <c r="AW1092" s="473"/>
      <c r="AX1092" s="471"/>
      <c r="AY1092" s="473">
        <v>0</v>
      </c>
      <c r="AZ1092" s="478"/>
      <c r="BA1092" s="568"/>
      <c r="BC1092" s="468" t="s">
        <v>2937</v>
      </c>
      <c r="BD1092" s="468" t="s">
        <v>1539</v>
      </c>
      <c r="BE1092" s="468" t="s">
        <v>1540</v>
      </c>
      <c r="BF1092" s="468" t="s">
        <v>2937</v>
      </c>
      <c r="BG1092" s="468" t="s">
        <v>2938</v>
      </c>
      <c r="BH1092" s="468" t="s">
        <v>2938</v>
      </c>
      <c r="BI1092" s="468" t="s">
        <v>2937</v>
      </c>
      <c r="BK1092" s="468" t="b">
        <v>1</v>
      </c>
      <c r="BL1092" s="468" t="b">
        <v>1</v>
      </c>
      <c r="BM1092" s="468" t="b">
        <v>1</v>
      </c>
      <c r="BN1092" s="468" t="b">
        <v>1</v>
      </c>
      <c r="BO1092" s="468" t="b">
        <v>1</v>
      </c>
      <c r="BP1092" s="468" t="b">
        <v>1</v>
      </c>
      <c r="BQ1092" s="468" t="b">
        <v>1</v>
      </c>
      <c r="BS1092" s="466"/>
    </row>
    <row r="1093" spans="1:71" s="480" customFormat="1" ht="12" customHeight="1" x14ac:dyDescent="0.2">
      <c r="A1093" s="575">
        <v>23500011</v>
      </c>
      <c r="B1093" s="576" t="s">
        <v>3974</v>
      </c>
      <c r="C1093" s="466" t="s">
        <v>2593</v>
      </c>
      <c r="D1093" s="467" t="s">
        <v>1539</v>
      </c>
      <c r="E1093" s="705"/>
      <c r="F1093" s="466"/>
      <c r="G1093" s="467"/>
      <c r="H1093" s="468" t="s">
        <v>2937</v>
      </c>
      <c r="I1093" s="468" t="s">
        <v>1539</v>
      </c>
      <c r="J1093" s="468" t="s">
        <v>2937</v>
      </c>
      <c r="K1093" s="468" t="s">
        <v>2937</v>
      </c>
      <c r="L1093" s="468" t="s">
        <v>2938</v>
      </c>
      <c r="M1093" s="468" t="s">
        <v>2938</v>
      </c>
      <c r="N1093" s="468" t="s">
        <v>2937</v>
      </c>
      <c r="O1093" s="469"/>
      <c r="P1093" s="379">
        <v>-6998673.1799999997</v>
      </c>
      <c r="Q1093" s="379">
        <v>-7028673.1799999997</v>
      </c>
      <c r="R1093" s="379">
        <v>-7148673.1799999997</v>
      </c>
      <c r="S1093" s="379">
        <v>-7328673.1799999997</v>
      </c>
      <c r="T1093" s="379">
        <v>-7328673.1799999997</v>
      </c>
      <c r="U1093" s="379">
        <v>-7438673.1799999997</v>
      </c>
      <c r="V1093" s="379">
        <v>-2038423.18</v>
      </c>
      <c r="W1093" s="379">
        <v>-2369923.1800000002</v>
      </c>
      <c r="X1093" s="379">
        <v>-2451923.1800000002</v>
      </c>
      <c r="Y1093" s="379">
        <v>-2621923.1800000002</v>
      </c>
      <c r="Z1093" s="379">
        <v>-2851923.18</v>
      </c>
      <c r="AA1093" s="379">
        <v>-2995643.46</v>
      </c>
      <c r="AB1093" s="379">
        <v>-2995643.46</v>
      </c>
      <c r="AC1093" s="379"/>
      <c r="AD1093" s="379"/>
      <c r="AE1093" s="379">
        <v>-4716690.2983333329</v>
      </c>
      <c r="AF1093" s="481">
        <v>28</v>
      </c>
      <c r="AG1093" s="482"/>
      <c r="AH1093" s="471"/>
      <c r="AI1093" s="471">
        <v>-4716690.2983333329</v>
      </c>
      <c r="AJ1093" s="471"/>
      <c r="AK1093" s="472"/>
      <c r="AL1093" s="471">
        <v>-4716690.2983333329</v>
      </c>
      <c r="AM1093" s="473"/>
      <c r="AN1093" s="471"/>
      <c r="AO1093" s="474">
        <v>0</v>
      </c>
      <c r="AP1093" s="475"/>
      <c r="AQ1093" s="476">
        <v>-2995643.46</v>
      </c>
      <c r="AR1093" s="471"/>
      <c r="AS1093" s="471">
        <v>-2995643.46</v>
      </c>
      <c r="AT1093" s="471"/>
      <c r="AU1093" s="472"/>
      <c r="AV1093" s="471">
        <v>-2995643.46</v>
      </c>
      <c r="AW1093" s="473"/>
      <c r="AX1093" s="471"/>
      <c r="AY1093" s="473">
        <v>0</v>
      </c>
      <c r="AZ1093" s="478"/>
      <c r="BA1093" s="568"/>
      <c r="BC1093" s="468" t="s">
        <v>2937</v>
      </c>
      <c r="BD1093" s="468" t="s">
        <v>1539</v>
      </c>
      <c r="BE1093" s="468" t="s">
        <v>2937</v>
      </c>
      <c r="BF1093" s="468" t="s">
        <v>2937</v>
      </c>
      <c r="BG1093" s="468" t="s">
        <v>2938</v>
      </c>
      <c r="BH1093" s="468" t="s">
        <v>2938</v>
      </c>
      <c r="BI1093" s="468" t="s">
        <v>2937</v>
      </c>
      <c r="BK1093" s="468" t="b">
        <v>1</v>
      </c>
      <c r="BL1093" s="468" t="b">
        <v>1</v>
      </c>
      <c r="BM1093" s="468" t="b">
        <v>1</v>
      </c>
      <c r="BN1093" s="468" t="b">
        <v>1</v>
      </c>
      <c r="BO1093" s="468" t="b">
        <v>1</v>
      </c>
      <c r="BP1093" s="468" t="b">
        <v>1</v>
      </c>
      <c r="BQ1093" s="468" t="b">
        <v>1</v>
      </c>
      <c r="BS1093" s="466"/>
    </row>
    <row r="1094" spans="1:71" s="480" customFormat="1" ht="12" customHeight="1" x14ac:dyDescent="0.2">
      <c r="A1094" s="496">
        <v>23600021</v>
      </c>
      <c r="B1094" s="497" t="s">
        <v>3975</v>
      </c>
      <c r="C1094" s="466" t="s">
        <v>2594</v>
      </c>
      <c r="D1094" s="467" t="s">
        <v>1542</v>
      </c>
      <c r="E1094" s="705"/>
      <c r="F1094" s="466"/>
      <c r="G1094" s="467"/>
      <c r="H1094" s="468" t="s">
        <v>2937</v>
      </c>
      <c r="I1094" s="468" t="s">
        <v>2937</v>
      </c>
      <c r="J1094" s="468" t="s">
        <v>2937</v>
      </c>
      <c r="K1094" s="468" t="s">
        <v>2937</v>
      </c>
      <c r="L1094" s="468" t="s">
        <v>2938</v>
      </c>
      <c r="M1094" s="468" t="s">
        <v>1542</v>
      </c>
      <c r="N1094" s="468" t="s">
        <v>1542</v>
      </c>
      <c r="O1094" s="469"/>
      <c r="P1094" s="379">
        <v>-5946376.9500000002</v>
      </c>
      <c r="Q1094" s="379">
        <v>-5473016.7999999998</v>
      </c>
      <c r="R1094" s="379">
        <v>-5216658.24</v>
      </c>
      <c r="S1094" s="379">
        <v>-4804327.01</v>
      </c>
      <c r="T1094" s="379">
        <v>-4201190.38</v>
      </c>
      <c r="U1094" s="379">
        <v>-3767924.43</v>
      </c>
      <c r="V1094" s="379">
        <v>-3802994.6</v>
      </c>
      <c r="W1094" s="379">
        <v>-4242803.8600000003</v>
      </c>
      <c r="X1094" s="379">
        <v>-3967348.81</v>
      </c>
      <c r="Y1094" s="379">
        <v>-3622932.33</v>
      </c>
      <c r="Z1094" s="379">
        <v>-4394556.37</v>
      </c>
      <c r="AA1094" s="379">
        <v>-5006618.5199999996</v>
      </c>
      <c r="AB1094" s="379">
        <v>-5475377.0599999996</v>
      </c>
      <c r="AC1094" s="379"/>
      <c r="AD1094" s="379"/>
      <c r="AE1094" s="379">
        <v>-4517604.0295833331</v>
      </c>
      <c r="AF1094" s="481"/>
      <c r="AG1094" s="482"/>
      <c r="AH1094" s="471"/>
      <c r="AI1094" s="471"/>
      <c r="AJ1094" s="471"/>
      <c r="AK1094" s="472"/>
      <c r="AL1094" s="471">
        <v>0</v>
      </c>
      <c r="AM1094" s="473"/>
      <c r="AN1094" s="471">
        <v>-4517604.0295833331</v>
      </c>
      <c r="AO1094" s="474">
        <v>-4517604.0295833331</v>
      </c>
      <c r="AP1094" s="475"/>
      <c r="AQ1094" s="476">
        <v>-5475377.0599999996</v>
      </c>
      <c r="AR1094" s="471"/>
      <c r="AS1094" s="471"/>
      <c r="AT1094" s="471"/>
      <c r="AU1094" s="472"/>
      <c r="AV1094" s="471">
        <v>0</v>
      </c>
      <c r="AW1094" s="473"/>
      <c r="AX1094" s="471">
        <v>-5475377.0599999996</v>
      </c>
      <c r="AY1094" s="473">
        <v>-5475377.0599999996</v>
      </c>
      <c r="AZ1094" s="478"/>
      <c r="BA1094" s="568"/>
      <c r="BC1094" s="468" t="s">
        <v>2937</v>
      </c>
      <c r="BD1094" s="468" t="s">
        <v>2937</v>
      </c>
      <c r="BE1094" s="468" t="s">
        <v>2937</v>
      </c>
      <c r="BF1094" s="468" t="s">
        <v>2937</v>
      </c>
      <c r="BG1094" s="468" t="s">
        <v>2938</v>
      </c>
      <c r="BH1094" s="468" t="s">
        <v>1542</v>
      </c>
      <c r="BI1094" s="468" t="s">
        <v>1542</v>
      </c>
      <c r="BK1094" s="468" t="b">
        <v>1</v>
      </c>
      <c r="BL1094" s="468" t="b">
        <v>1</v>
      </c>
      <c r="BM1094" s="468" t="b">
        <v>1</v>
      </c>
      <c r="BN1094" s="468" t="b">
        <v>1</v>
      </c>
      <c r="BO1094" s="468" t="b">
        <v>1</v>
      </c>
      <c r="BP1094" s="468" t="b">
        <v>1</v>
      </c>
      <c r="BQ1094" s="468" t="b">
        <v>1</v>
      </c>
      <c r="BS1094" s="466"/>
    </row>
    <row r="1095" spans="1:71" s="480" customFormat="1" ht="12" customHeight="1" x14ac:dyDescent="0.2">
      <c r="A1095" s="496">
        <v>23600022</v>
      </c>
      <c r="B1095" s="497" t="s">
        <v>3976</v>
      </c>
      <c r="C1095" s="466" t="s">
        <v>2595</v>
      </c>
      <c r="D1095" s="467" t="s">
        <v>1542</v>
      </c>
      <c r="E1095" s="705"/>
      <c r="F1095" s="466"/>
      <c r="G1095" s="467"/>
      <c r="H1095" s="468" t="s">
        <v>2937</v>
      </c>
      <c r="I1095" s="468" t="s">
        <v>2937</v>
      </c>
      <c r="J1095" s="468" t="s">
        <v>2937</v>
      </c>
      <c r="K1095" s="468" t="s">
        <v>2937</v>
      </c>
      <c r="L1095" s="468" t="s">
        <v>2938</v>
      </c>
      <c r="M1095" s="468" t="s">
        <v>1542</v>
      </c>
      <c r="N1095" s="468" t="s">
        <v>1542</v>
      </c>
      <c r="O1095" s="469"/>
      <c r="P1095" s="379">
        <v>-2645086.54</v>
      </c>
      <c r="Q1095" s="379">
        <v>-2287143.2799999998</v>
      </c>
      <c r="R1095" s="379">
        <v>-2376969.04</v>
      </c>
      <c r="S1095" s="379">
        <v>-1918737.24</v>
      </c>
      <c r="T1095" s="379">
        <v>-1457043.7</v>
      </c>
      <c r="U1095" s="379">
        <v>-972205.18</v>
      </c>
      <c r="V1095" s="379">
        <v>-964205.7</v>
      </c>
      <c r="W1095" s="379">
        <v>-826611.47</v>
      </c>
      <c r="X1095" s="379">
        <v>-870268.85</v>
      </c>
      <c r="Y1095" s="379">
        <v>-982560.8</v>
      </c>
      <c r="Z1095" s="379">
        <v>-1600267.64</v>
      </c>
      <c r="AA1095" s="379">
        <v>-1936311.75</v>
      </c>
      <c r="AB1095" s="379">
        <v>-2318086.25</v>
      </c>
      <c r="AC1095" s="379"/>
      <c r="AD1095" s="379"/>
      <c r="AE1095" s="379">
        <v>-1556159.2537500001</v>
      </c>
      <c r="AF1095" s="481"/>
      <c r="AG1095" s="482"/>
      <c r="AH1095" s="471"/>
      <c r="AI1095" s="471"/>
      <c r="AJ1095" s="471"/>
      <c r="AK1095" s="472"/>
      <c r="AL1095" s="471">
        <v>0</v>
      </c>
      <c r="AM1095" s="473"/>
      <c r="AN1095" s="471">
        <v>-1556159.2537500001</v>
      </c>
      <c r="AO1095" s="474">
        <v>-1556159.2537500001</v>
      </c>
      <c r="AP1095" s="475"/>
      <c r="AQ1095" s="476">
        <v>-2318086.25</v>
      </c>
      <c r="AR1095" s="471"/>
      <c r="AS1095" s="471"/>
      <c r="AT1095" s="471"/>
      <c r="AU1095" s="472"/>
      <c r="AV1095" s="471">
        <v>0</v>
      </c>
      <c r="AW1095" s="473"/>
      <c r="AX1095" s="471">
        <v>-2318086.25</v>
      </c>
      <c r="AY1095" s="473">
        <v>-2318086.25</v>
      </c>
      <c r="AZ1095" s="478"/>
      <c r="BA1095" s="568"/>
      <c r="BC1095" s="468" t="s">
        <v>2937</v>
      </c>
      <c r="BD1095" s="468" t="s">
        <v>2937</v>
      </c>
      <c r="BE1095" s="468" t="s">
        <v>2937</v>
      </c>
      <c r="BF1095" s="468" t="s">
        <v>2937</v>
      </c>
      <c r="BG1095" s="468" t="s">
        <v>2938</v>
      </c>
      <c r="BH1095" s="468" t="s">
        <v>1542</v>
      </c>
      <c r="BI1095" s="468" t="s">
        <v>1542</v>
      </c>
      <c r="BK1095" s="468" t="b">
        <v>1</v>
      </c>
      <c r="BL1095" s="468" t="b">
        <v>1</v>
      </c>
      <c r="BM1095" s="468" t="b">
        <v>1</v>
      </c>
      <c r="BN1095" s="468" t="b">
        <v>1</v>
      </c>
      <c r="BO1095" s="468" t="b">
        <v>1</v>
      </c>
      <c r="BP1095" s="468" t="b">
        <v>1</v>
      </c>
      <c r="BQ1095" s="468" t="b">
        <v>1</v>
      </c>
      <c r="BS1095" s="466"/>
    </row>
    <row r="1096" spans="1:71" s="480" customFormat="1" ht="12" customHeight="1" x14ac:dyDescent="0.2">
      <c r="A1096" s="516">
        <v>23600033</v>
      </c>
      <c r="B1096" s="517" t="s">
        <v>3977</v>
      </c>
      <c r="C1096" s="466" t="s">
        <v>2596</v>
      </c>
      <c r="D1096" s="467" t="s">
        <v>1542</v>
      </c>
      <c r="E1096" s="705"/>
      <c r="F1096" s="466"/>
      <c r="G1096" s="467"/>
      <c r="H1096" s="468" t="s">
        <v>2937</v>
      </c>
      <c r="I1096" s="468" t="s">
        <v>2937</v>
      </c>
      <c r="J1096" s="468" t="s">
        <v>2937</v>
      </c>
      <c r="K1096" s="468" t="s">
        <v>2937</v>
      </c>
      <c r="L1096" s="468" t="s">
        <v>2938</v>
      </c>
      <c r="M1096" s="468" t="s">
        <v>1542</v>
      </c>
      <c r="N1096" s="468" t="s">
        <v>1542</v>
      </c>
      <c r="O1096" s="500"/>
      <c r="P1096" s="379">
        <v>1930464.6</v>
      </c>
      <c r="Q1096" s="379">
        <v>42123.779999999795</v>
      </c>
      <c r="R1096" s="379">
        <v>-604847.91999999993</v>
      </c>
      <c r="S1096" s="379">
        <v>185819.3900000006</v>
      </c>
      <c r="T1096" s="379">
        <v>525067.81999999983</v>
      </c>
      <c r="U1096" s="379">
        <v>-614757.75</v>
      </c>
      <c r="V1096" s="379">
        <v>1900767.3499999999</v>
      </c>
      <c r="W1096" s="379">
        <v>318406.14</v>
      </c>
      <c r="X1096" s="379">
        <v>-2240490.02</v>
      </c>
      <c r="Y1096" s="379">
        <v>1967111.54</v>
      </c>
      <c r="Z1096" s="379">
        <v>6158906.5199999996</v>
      </c>
      <c r="AA1096" s="379">
        <v>3205125.11</v>
      </c>
      <c r="AB1096" s="379">
        <v>504096.95</v>
      </c>
      <c r="AC1096" s="379"/>
      <c r="AD1096" s="379"/>
      <c r="AE1096" s="379">
        <v>1005042.7279166667</v>
      </c>
      <c r="AF1096" s="481"/>
      <c r="AG1096" s="482"/>
      <c r="AH1096" s="471"/>
      <c r="AI1096" s="471"/>
      <c r="AJ1096" s="471"/>
      <c r="AK1096" s="472"/>
      <c r="AL1096" s="471">
        <v>0</v>
      </c>
      <c r="AM1096" s="473"/>
      <c r="AN1096" s="471">
        <v>1005042.7279166667</v>
      </c>
      <c r="AO1096" s="474">
        <v>1005042.7279166667</v>
      </c>
      <c r="AP1096" s="471"/>
      <c r="AQ1096" s="476">
        <v>504096.95</v>
      </c>
      <c r="AR1096" s="471"/>
      <c r="AS1096" s="471"/>
      <c r="AT1096" s="471"/>
      <c r="AU1096" s="472"/>
      <c r="AV1096" s="471">
        <v>0</v>
      </c>
      <c r="AW1096" s="473"/>
      <c r="AX1096" s="471">
        <v>504096.95</v>
      </c>
      <c r="AY1096" s="473">
        <v>504096.95</v>
      </c>
      <c r="AZ1096" s="478"/>
      <c r="BA1096" s="568"/>
      <c r="BC1096" s="468" t="s">
        <v>2937</v>
      </c>
      <c r="BD1096" s="468" t="s">
        <v>2937</v>
      </c>
      <c r="BE1096" s="468" t="s">
        <v>2937</v>
      </c>
      <c r="BF1096" s="468" t="s">
        <v>2937</v>
      </c>
      <c r="BG1096" s="468" t="s">
        <v>2938</v>
      </c>
      <c r="BH1096" s="468" t="s">
        <v>1542</v>
      </c>
      <c r="BI1096" s="468" t="s">
        <v>1542</v>
      </c>
      <c r="BK1096" s="468" t="b">
        <v>1</v>
      </c>
      <c r="BL1096" s="468" t="b">
        <v>1</v>
      </c>
      <c r="BM1096" s="468" t="b">
        <v>1</v>
      </c>
      <c r="BN1096" s="468" t="b">
        <v>1</v>
      </c>
      <c r="BO1096" s="468" t="b">
        <v>1</v>
      </c>
      <c r="BP1096" s="468" t="b">
        <v>1</v>
      </c>
      <c r="BQ1096" s="468" t="b">
        <v>1</v>
      </c>
      <c r="BS1096" s="466"/>
    </row>
    <row r="1097" spans="1:71" s="480" customFormat="1" ht="12" customHeight="1" x14ac:dyDescent="0.2">
      <c r="A1097" s="496">
        <v>23600063</v>
      </c>
      <c r="B1097" s="497" t="s">
        <v>3978</v>
      </c>
      <c r="C1097" s="466" t="s">
        <v>2597</v>
      </c>
      <c r="D1097" s="467" t="s">
        <v>1542</v>
      </c>
      <c r="E1097" s="705"/>
      <c r="F1097" s="466"/>
      <c r="G1097" s="467"/>
      <c r="H1097" s="468" t="s">
        <v>2937</v>
      </c>
      <c r="I1097" s="468" t="s">
        <v>2937</v>
      </c>
      <c r="J1097" s="468" t="s">
        <v>2937</v>
      </c>
      <c r="K1097" s="468" t="s">
        <v>2937</v>
      </c>
      <c r="L1097" s="468" t="s">
        <v>2938</v>
      </c>
      <c r="M1097" s="468" t="s">
        <v>1542</v>
      </c>
      <c r="N1097" s="468" t="s">
        <v>1542</v>
      </c>
      <c r="O1097" s="469"/>
      <c r="P1097" s="379">
        <v>0</v>
      </c>
      <c r="Q1097" s="379">
        <v>0</v>
      </c>
      <c r="R1097" s="379">
        <v>0</v>
      </c>
      <c r="S1097" s="379">
        <v>0</v>
      </c>
      <c r="T1097" s="379">
        <v>0</v>
      </c>
      <c r="U1097" s="379">
        <v>0</v>
      </c>
      <c r="V1097" s="379">
        <v>0</v>
      </c>
      <c r="W1097" s="379">
        <v>0</v>
      </c>
      <c r="X1097" s="379">
        <v>0</v>
      </c>
      <c r="Y1097" s="379">
        <v>0</v>
      </c>
      <c r="Z1097" s="379">
        <v>0</v>
      </c>
      <c r="AA1097" s="379">
        <v>0</v>
      </c>
      <c r="AB1097" s="379">
        <v>0</v>
      </c>
      <c r="AC1097" s="379"/>
      <c r="AD1097" s="379"/>
      <c r="AE1097" s="379">
        <v>0</v>
      </c>
      <c r="AF1097" s="481"/>
      <c r="AG1097" s="482"/>
      <c r="AH1097" s="471"/>
      <c r="AI1097" s="471"/>
      <c r="AJ1097" s="471"/>
      <c r="AK1097" s="472"/>
      <c r="AL1097" s="471">
        <v>0</v>
      </c>
      <c r="AM1097" s="473"/>
      <c r="AN1097" s="471">
        <v>0</v>
      </c>
      <c r="AO1097" s="474">
        <v>0</v>
      </c>
      <c r="AP1097" s="475"/>
      <c r="AQ1097" s="476">
        <v>0</v>
      </c>
      <c r="AR1097" s="471"/>
      <c r="AS1097" s="471"/>
      <c r="AT1097" s="471"/>
      <c r="AU1097" s="472"/>
      <c r="AV1097" s="471">
        <v>0</v>
      </c>
      <c r="AW1097" s="473"/>
      <c r="AX1097" s="471">
        <v>0</v>
      </c>
      <c r="AY1097" s="473">
        <v>0</v>
      </c>
      <c r="AZ1097" s="478"/>
      <c r="BA1097" s="568"/>
      <c r="BC1097" s="468" t="s">
        <v>2937</v>
      </c>
      <c r="BD1097" s="468" t="s">
        <v>2937</v>
      </c>
      <c r="BE1097" s="468" t="s">
        <v>2937</v>
      </c>
      <c r="BF1097" s="468" t="s">
        <v>2937</v>
      </c>
      <c r="BG1097" s="468" t="s">
        <v>2938</v>
      </c>
      <c r="BH1097" s="468" t="s">
        <v>1542</v>
      </c>
      <c r="BI1097" s="468" t="s">
        <v>1542</v>
      </c>
      <c r="BK1097" s="468" t="b">
        <v>1</v>
      </c>
      <c r="BL1097" s="468" t="b">
        <v>1</v>
      </c>
      <c r="BM1097" s="468" t="b">
        <v>1</v>
      </c>
      <c r="BN1097" s="468" t="b">
        <v>1</v>
      </c>
      <c r="BO1097" s="468" t="b">
        <v>1</v>
      </c>
      <c r="BP1097" s="468" t="b">
        <v>1</v>
      </c>
      <c r="BQ1097" s="468" t="b">
        <v>1</v>
      </c>
      <c r="BS1097" s="466"/>
    </row>
    <row r="1098" spans="1:71" s="480" customFormat="1" ht="12" customHeight="1" x14ac:dyDescent="0.2">
      <c r="A1098" s="496">
        <v>23600093</v>
      </c>
      <c r="B1098" s="497" t="s">
        <v>3979</v>
      </c>
      <c r="C1098" s="466" t="s">
        <v>2598</v>
      </c>
      <c r="D1098" s="467" t="s">
        <v>1542</v>
      </c>
      <c r="E1098" s="705"/>
      <c r="F1098" s="466"/>
      <c r="G1098" s="467"/>
      <c r="H1098" s="468" t="s">
        <v>2937</v>
      </c>
      <c r="I1098" s="468" t="s">
        <v>2937</v>
      </c>
      <c r="J1098" s="468" t="s">
        <v>2937</v>
      </c>
      <c r="K1098" s="468" t="s">
        <v>2937</v>
      </c>
      <c r="L1098" s="468" t="s">
        <v>2938</v>
      </c>
      <c r="M1098" s="468" t="s">
        <v>1542</v>
      </c>
      <c r="N1098" s="468" t="s">
        <v>1542</v>
      </c>
      <c r="O1098" s="469"/>
      <c r="P1098" s="379">
        <v>0</v>
      </c>
      <c r="Q1098" s="379">
        <v>-378392.01</v>
      </c>
      <c r="R1098" s="379">
        <v>-409876</v>
      </c>
      <c r="S1098" s="379">
        <v>0</v>
      </c>
      <c r="T1098" s="379">
        <v>0</v>
      </c>
      <c r="U1098" s="379">
        <v>0</v>
      </c>
      <c r="V1098" s="379">
        <v>0</v>
      </c>
      <c r="W1098" s="379">
        <v>-367876.69</v>
      </c>
      <c r="X1098" s="379">
        <v>0</v>
      </c>
      <c r="Y1098" s="379">
        <v>0</v>
      </c>
      <c r="Z1098" s="379">
        <v>0</v>
      </c>
      <c r="AA1098" s="379">
        <v>0</v>
      </c>
      <c r="AB1098" s="379">
        <v>-458957.28</v>
      </c>
      <c r="AC1098" s="379"/>
      <c r="AD1098" s="379"/>
      <c r="AE1098" s="379">
        <v>-115468.61166666665</v>
      </c>
      <c r="AF1098" s="481"/>
      <c r="AG1098" s="482"/>
      <c r="AH1098" s="471"/>
      <c r="AI1098" s="471"/>
      <c r="AJ1098" s="471"/>
      <c r="AK1098" s="472"/>
      <c r="AL1098" s="471">
        <v>0</v>
      </c>
      <c r="AM1098" s="473"/>
      <c r="AN1098" s="471">
        <v>-115468.61166666665</v>
      </c>
      <c r="AO1098" s="474">
        <v>-115468.61166666665</v>
      </c>
      <c r="AP1098" s="475"/>
      <c r="AQ1098" s="476">
        <v>-458957.28</v>
      </c>
      <c r="AR1098" s="471"/>
      <c r="AS1098" s="471"/>
      <c r="AT1098" s="471"/>
      <c r="AU1098" s="472"/>
      <c r="AV1098" s="471">
        <v>0</v>
      </c>
      <c r="AW1098" s="473"/>
      <c r="AX1098" s="471">
        <v>-458957.28</v>
      </c>
      <c r="AY1098" s="473">
        <v>-458957.28</v>
      </c>
      <c r="AZ1098" s="478"/>
      <c r="BA1098" s="568"/>
      <c r="BC1098" s="468" t="s">
        <v>2937</v>
      </c>
      <c r="BD1098" s="468" t="s">
        <v>2937</v>
      </c>
      <c r="BE1098" s="468" t="s">
        <v>2937</v>
      </c>
      <c r="BF1098" s="468" t="s">
        <v>2937</v>
      </c>
      <c r="BG1098" s="468" t="s">
        <v>2938</v>
      </c>
      <c r="BH1098" s="468" t="s">
        <v>1542</v>
      </c>
      <c r="BI1098" s="468" t="s">
        <v>1542</v>
      </c>
      <c r="BK1098" s="468" t="b">
        <v>1</v>
      </c>
      <c r="BL1098" s="468" t="b">
        <v>1</v>
      </c>
      <c r="BM1098" s="468" t="b">
        <v>1</v>
      </c>
      <c r="BN1098" s="468" t="b">
        <v>1</v>
      </c>
      <c r="BO1098" s="468" t="b">
        <v>1</v>
      </c>
      <c r="BP1098" s="468" t="b">
        <v>1</v>
      </c>
      <c r="BQ1098" s="468" t="b">
        <v>1</v>
      </c>
      <c r="BS1098" s="466"/>
    </row>
    <row r="1099" spans="1:71" s="480" customFormat="1" ht="12" customHeight="1" x14ac:dyDescent="0.2">
      <c r="A1099" s="523">
        <v>23600173</v>
      </c>
      <c r="B1099" s="467" t="s">
        <v>3980</v>
      </c>
      <c r="C1099" s="466" t="s">
        <v>2599</v>
      </c>
      <c r="D1099" s="467" t="s">
        <v>1542</v>
      </c>
      <c r="E1099" s="705"/>
      <c r="F1099" s="466"/>
      <c r="G1099" s="467"/>
      <c r="H1099" s="468" t="s">
        <v>2937</v>
      </c>
      <c r="I1099" s="468" t="s">
        <v>2937</v>
      </c>
      <c r="J1099" s="468" t="s">
        <v>2937</v>
      </c>
      <c r="K1099" s="468" t="s">
        <v>2937</v>
      </c>
      <c r="L1099" s="468" t="s">
        <v>2938</v>
      </c>
      <c r="M1099" s="468" t="s">
        <v>1542</v>
      </c>
      <c r="N1099" s="468" t="s">
        <v>1542</v>
      </c>
      <c r="O1099" s="469"/>
      <c r="P1099" s="379">
        <v>-8934.5400000000009</v>
      </c>
      <c r="Q1099" s="379">
        <v>0</v>
      </c>
      <c r="R1099" s="379">
        <v>0</v>
      </c>
      <c r="S1099" s="379">
        <v>-2126.92</v>
      </c>
      <c r="T1099" s="379">
        <v>0</v>
      </c>
      <c r="U1099" s="379">
        <v>0</v>
      </c>
      <c r="V1099" s="379">
        <v>0</v>
      </c>
      <c r="W1099" s="379">
        <v>0</v>
      </c>
      <c r="X1099" s="379">
        <v>0</v>
      </c>
      <c r="Y1099" s="379">
        <v>0</v>
      </c>
      <c r="Z1099" s="379">
        <v>0</v>
      </c>
      <c r="AA1099" s="379">
        <v>0</v>
      </c>
      <c r="AB1099" s="379">
        <v>0</v>
      </c>
      <c r="AC1099" s="379"/>
      <c r="AD1099" s="379"/>
      <c r="AE1099" s="379">
        <v>-549.51583333333338</v>
      </c>
      <c r="AF1099" s="481"/>
      <c r="AG1099" s="482"/>
      <c r="AH1099" s="471"/>
      <c r="AI1099" s="471"/>
      <c r="AJ1099" s="471"/>
      <c r="AK1099" s="472"/>
      <c r="AL1099" s="471">
        <v>0</v>
      </c>
      <c r="AM1099" s="473"/>
      <c r="AN1099" s="471">
        <v>-549.51583333333338</v>
      </c>
      <c r="AO1099" s="474">
        <v>-549.51583333333338</v>
      </c>
      <c r="AP1099" s="475"/>
      <c r="AQ1099" s="476">
        <v>0</v>
      </c>
      <c r="AR1099" s="471"/>
      <c r="AS1099" s="471"/>
      <c r="AT1099" s="471"/>
      <c r="AU1099" s="472"/>
      <c r="AV1099" s="471">
        <v>0</v>
      </c>
      <c r="AW1099" s="473"/>
      <c r="AX1099" s="471">
        <v>0</v>
      </c>
      <c r="AY1099" s="473">
        <v>0</v>
      </c>
      <c r="AZ1099" s="478"/>
      <c r="BA1099" s="568"/>
      <c r="BC1099" s="468" t="s">
        <v>2937</v>
      </c>
      <c r="BD1099" s="468" t="s">
        <v>2937</v>
      </c>
      <c r="BE1099" s="468" t="s">
        <v>2937</v>
      </c>
      <c r="BF1099" s="468" t="s">
        <v>2937</v>
      </c>
      <c r="BG1099" s="468" t="s">
        <v>2938</v>
      </c>
      <c r="BH1099" s="468" t="s">
        <v>1542</v>
      </c>
      <c r="BI1099" s="468" t="s">
        <v>1542</v>
      </c>
      <c r="BK1099" s="468" t="b">
        <v>1</v>
      </c>
      <c r="BL1099" s="468" t="b">
        <v>1</v>
      </c>
      <c r="BM1099" s="468" t="b">
        <v>1</v>
      </c>
      <c r="BN1099" s="468" t="b">
        <v>1</v>
      </c>
      <c r="BO1099" s="468" t="b">
        <v>1</v>
      </c>
      <c r="BP1099" s="468" t="b">
        <v>1</v>
      </c>
      <c r="BQ1099" s="468" t="b">
        <v>1</v>
      </c>
      <c r="BS1099" s="466"/>
    </row>
    <row r="1100" spans="1:71" s="480" customFormat="1" ht="12" customHeight="1" x14ac:dyDescent="0.2">
      <c r="A1100" s="496">
        <v>23600201</v>
      </c>
      <c r="B1100" s="497" t="s">
        <v>3981</v>
      </c>
      <c r="C1100" s="466" t="s">
        <v>2600</v>
      </c>
      <c r="D1100" s="467" t="s">
        <v>1542</v>
      </c>
      <c r="E1100" s="705"/>
      <c r="F1100" s="466"/>
      <c r="G1100" s="467"/>
      <c r="H1100" s="468" t="s">
        <v>2937</v>
      </c>
      <c r="I1100" s="468" t="s">
        <v>2937</v>
      </c>
      <c r="J1100" s="468" t="s">
        <v>2937</v>
      </c>
      <c r="K1100" s="468" t="s">
        <v>2937</v>
      </c>
      <c r="L1100" s="468" t="s">
        <v>2938</v>
      </c>
      <c r="M1100" s="468" t="s">
        <v>1542</v>
      </c>
      <c r="N1100" s="468" t="s">
        <v>1542</v>
      </c>
      <c r="O1100" s="469"/>
      <c r="P1100" s="379">
        <v>-47617627</v>
      </c>
      <c r="Q1100" s="379">
        <v>-51826323.240000002</v>
      </c>
      <c r="R1100" s="379">
        <v>-56035018.75</v>
      </c>
      <c r="S1100" s="379">
        <v>-61608299.609999999</v>
      </c>
      <c r="T1100" s="379">
        <v>-42029532.490000002</v>
      </c>
      <c r="U1100" s="379">
        <v>-46415161.520000003</v>
      </c>
      <c r="V1100" s="379">
        <v>-50813083.840000004</v>
      </c>
      <c r="W1100" s="379">
        <v>-55198947.659999996</v>
      </c>
      <c r="X1100" s="379">
        <v>-59128072.729999997</v>
      </c>
      <c r="Y1100" s="379">
        <v>-63456845.229999997</v>
      </c>
      <c r="Z1100" s="379">
        <v>-43263838.740000002</v>
      </c>
      <c r="AA1100" s="379">
        <v>-47617105.560000002</v>
      </c>
      <c r="AB1100" s="379">
        <v>-51433379.880000003</v>
      </c>
      <c r="AC1100" s="379"/>
      <c r="AD1100" s="379"/>
      <c r="AE1100" s="379">
        <v>-52243144.400833346</v>
      </c>
      <c r="AF1100" s="481"/>
      <c r="AG1100" s="482"/>
      <c r="AH1100" s="471"/>
      <c r="AI1100" s="471"/>
      <c r="AJ1100" s="471"/>
      <c r="AK1100" s="472"/>
      <c r="AL1100" s="471">
        <v>0</v>
      </c>
      <c r="AM1100" s="473"/>
      <c r="AN1100" s="471">
        <v>-52243144.400833346</v>
      </c>
      <c r="AO1100" s="474">
        <v>-52243144.400833346</v>
      </c>
      <c r="AP1100" s="475"/>
      <c r="AQ1100" s="476">
        <v>-51433379.880000003</v>
      </c>
      <c r="AR1100" s="471"/>
      <c r="AS1100" s="471"/>
      <c r="AT1100" s="471"/>
      <c r="AU1100" s="472"/>
      <c r="AV1100" s="471">
        <v>0</v>
      </c>
      <c r="AW1100" s="473"/>
      <c r="AX1100" s="471">
        <v>-51433379.880000003</v>
      </c>
      <c r="AY1100" s="473">
        <v>-51433379.880000003</v>
      </c>
      <c r="AZ1100" s="478"/>
      <c r="BA1100" s="568"/>
      <c r="BC1100" s="468" t="s">
        <v>2937</v>
      </c>
      <c r="BD1100" s="468" t="s">
        <v>2937</v>
      </c>
      <c r="BE1100" s="468" t="s">
        <v>2937</v>
      </c>
      <c r="BF1100" s="468" t="s">
        <v>2937</v>
      </c>
      <c r="BG1100" s="468" t="s">
        <v>2938</v>
      </c>
      <c r="BH1100" s="468" t="s">
        <v>1542</v>
      </c>
      <c r="BI1100" s="468" t="s">
        <v>1542</v>
      </c>
      <c r="BK1100" s="468" t="b">
        <v>1</v>
      </c>
      <c r="BL1100" s="468" t="b">
        <v>1</v>
      </c>
      <c r="BM1100" s="468" t="b">
        <v>1</v>
      </c>
      <c r="BN1100" s="468" t="b">
        <v>1</v>
      </c>
      <c r="BO1100" s="468" t="b">
        <v>1</v>
      </c>
      <c r="BP1100" s="468" t="b">
        <v>1</v>
      </c>
      <c r="BQ1100" s="468" t="b">
        <v>1</v>
      </c>
      <c r="BS1100" s="466"/>
    </row>
    <row r="1101" spans="1:71" s="480" customFormat="1" ht="12" customHeight="1" x14ac:dyDescent="0.2">
      <c r="A1101" s="496">
        <v>23600211</v>
      </c>
      <c r="B1101" s="497" t="s">
        <v>3982</v>
      </c>
      <c r="C1101" s="466" t="s">
        <v>2601</v>
      </c>
      <c r="D1101" s="467" t="s">
        <v>1542</v>
      </c>
      <c r="E1101" s="705"/>
      <c r="F1101" s="466"/>
      <c r="G1101" s="467"/>
      <c r="H1101" s="468" t="s">
        <v>2937</v>
      </c>
      <c r="I1101" s="468" t="s">
        <v>2937</v>
      </c>
      <c r="J1101" s="468" t="s">
        <v>2937</v>
      </c>
      <c r="K1101" s="468" t="s">
        <v>2937</v>
      </c>
      <c r="L1101" s="468" t="s">
        <v>2938</v>
      </c>
      <c r="M1101" s="468" t="s">
        <v>1542</v>
      </c>
      <c r="N1101" s="468" t="s">
        <v>1542</v>
      </c>
      <c r="O1101" s="469"/>
      <c r="P1101" s="379">
        <v>-5937352.9100000001</v>
      </c>
      <c r="Q1101" s="379">
        <v>-7019501.9100000001</v>
      </c>
      <c r="R1101" s="379">
        <v>-8101069.3899999997</v>
      </c>
      <c r="S1101" s="379">
        <v>-9183211.75</v>
      </c>
      <c r="T1101" s="379">
        <v>-10265357.15</v>
      </c>
      <c r="U1101" s="379">
        <v>-5410162.2800000003</v>
      </c>
      <c r="V1101" s="379">
        <v>-5538035.0999999996</v>
      </c>
      <c r="W1101" s="379">
        <v>-6459889.54</v>
      </c>
      <c r="X1101" s="379">
        <v>-7383478.7599999998</v>
      </c>
      <c r="Y1101" s="379">
        <v>-8306485.9800000004</v>
      </c>
      <c r="Z1101" s="379">
        <v>-9229494.1999999993</v>
      </c>
      <c r="AA1101" s="379">
        <v>-4608661.74</v>
      </c>
      <c r="AB1101" s="379">
        <v>-5820202.7400000002</v>
      </c>
      <c r="AC1101" s="379"/>
      <c r="AD1101" s="379"/>
      <c r="AE1101" s="379">
        <v>-7282010.46875</v>
      </c>
      <c r="AF1101" s="481"/>
      <c r="AG1101" s="482"/>
      <c r="AH1101" s="471"/>
      <c r="AI1101" s="471"/>
      <c r="AJ1101" s="471"/>
      <c r="AK1101" s="472"/>
      <c r="AL1101" s="471">
        <v>0</v>
      </c>
      <c r="AM1101" s="473"/>
      <c r="AN1101" s="471">
        <v>-7282010.46875</v>
      </c>
      <c r="AO1101" s="474">
        <v>-7282010.46875</v>
      </c>
      <c r="AP1101" s="475"/>
      <c r="AQ1101" s="476">
        <v>-5820202.7400000002</v>
      </c>
      <c r="AR1101" s="471"/>
      <c r="AS1101" s="471"/>
      <c r="AT1101" s="471"/>
      <c r="AU1101" s="472"/>
      <c r="AV1101" s="471">
        <v>0</v>
      </c>
      <c r="AW1101" s="473"/>
      <c r="AX1101" s="471">
        <v>-5820202.7400000002</v>
      </c>
      <c r="AY1101" s="473">
        <v>-5820202.7400000002</v>
      </c>
      <c r="AZ1101" s="478"/>
      <c r="BA1101" s="568"/>
      <c r="BC1101" s="468" t="s">
        <v>2937</v>
      </c>
      <c r="BD1101" s="468" t="s">
        <v>2937</v>
      </c>
      <c r="BE1101" s="468" t="s">
        <v>2937</v>
      </c>
      <c r="BF1101" s="468" t="s">
        <v>2937</v>
      </c>
      <c r="BG1101" s="468" t="s">
        <v>2938</v>
      </c>
      <c r="BH1101" s="468" t="s">
        <v>1542</v>
      </c>
      <c r="BI1101" s="468" t="s">
        <v>1542</v>
      </c>
      <c r="BK1101" s="468" t="b">
        <v>1</v>
      </c>
      <c r="BL1101" s="468" t="b">
        <v>1</v>
      </c>
      <c r="BM1101" s="468" t="b">
        <v>1</v>
      </c>
      <c r="BN1101" s="468" t="b">
        <v>1</v>
      </c>
      <c r="BO1101" s="468" t="b">
        <v>1</v>
      </c>
      <c r="BP1101" s="468" t="b">
        <v>1</v>
      </c>
      <c r="BQ1101" s="468" t="b">
        <v>1</v>
      </c>
      <c r="BS1101" s="466"/>
    </row>
    <row r="1102" spans="1:71" s="480" customFormat="1" ht="12" customHeight="1" x14ac:dyDescent="0.2">
      <c r="A1102" s="496">
        <v>23600213</v>
      </c>
      <c r="B1102" s="497" t="s">
        <v>3983</v>
      </c>
      <c r="C1102" s="466" t="s">
        <v>2602</v>
      </c>
      <c r="D1102" s="467" t="s">
        <v>1542</v>
      </c>
      <c r="E1102" s="705"/>
      <c r="F1102" s="466"/>
      <c r="G1102" s="467"/>
      <c r="H1102" s="468" t="s">
        <v>2937</v>
      </c>
      <c r="I1102" s="468" t="s">
        <v>2937</v>
      </c>
      <c r="J1102" s="468" t="s">
        <v>2937</v>
      </c>
      <c r="K1102" s="468" t="s">
        <v>2937</v>
      </c>
      <c r="L1102" s="468" t="s">
        <v>2938</v>
      </c>
      <c r="M1102" s="468" t="s">
        <v>1542</v>
      </c>
      <c r="N1102" s="468" t="s">
        <v>1542</v>
      </c>
      <c r="O1102" s="469"/>
      <c r="P1102" s="379">
        <v>-31901.040000000001</v>
      </c>
      <c r="Q1102" s="379">
        <v>-160892.91</v>
      </c>
      <c r="R1102" s="379">
        <v>-297161.98</v>
      </c>
      <c r="S1102" s="379">
        <v>-522432.83</v>
      </c>
      <c r="T1102" s="379">
        <v>-83501.240000000005</v>
      </c>
      <c r="U1102" s="379">
        <v>-139068.44</v>
      </c>
      <c r="V1102" s="379">
        <v>-174333.06</v>
      </c>
      <c r="W1102" s="379">
        <v>-27010.9</v>
      </c>
      <c r="X1102" s="379">
        <v>-39540.910000000003</v>
      </c>
      <c r="Y1102" s="379">
        <v>-48735.91</v>
      </c>
      <c r="Z1102" s="379">
        <v>-7518.33</v>
      </c>
      <c r="AA1102" s="379">
        <v>-13910.57</v>
      </c>
      <c r="AB1102" s="379">
        <v>-42022.2</v>
      </c>
      <c r="AC1102" s="379"/>
      <c r="AD1102" s="379"/>
      <c r="AE1102" s="379">
        <v>-129255.72499999998</v>
      </c>
      <c r="AF1102" s="481"/>
      <c r="AG1102" s="482"/>
      <c r="AH1102" s="471"/>
      <c r="AI1102" s="471"/>
      <c r="AJ1102" s="471"/>
      <c r="AK1102" s="472"/>
      <c r="AL1102" s="471">
        <v>0</v>
      </c>
      <c r="AM1102" s="473"/>
      <c r="AN1102" s="471">
        <v>-129255.72499999998</v>
      </c>
      <c r="AO1102" s="474">
        <v>-129255.72499999998</v>
      </c>
      <c r="AP1102" s="475"/>
      <c r="AQ1102" s="476">
        <v>-42022.2</v>
      </c>
      <c r="AR1102" s="471"/>
      <c r="AS1102" s="471"/>
      <c r="AT1102" s="471"/>
      <c r="AU1102" s="472"/>
      <c r="AV1102" s="471">
        <v>0</v>
      </c>
      <c r="AW1102" s="473"/>
      <c r="AX1102" s="471">
        <v>-42022.2</v>
      </c>
      <c r="AY1102" s="473">
        <v>-42022.2</v>
      </c>
      <c r="AZ1102" s="478"/>
      <c r="BA1102" s="568"/>
      <c r="BC1102" s="468" t="s">
        <v>2937</v>
      </c>
      <c r="BD1102" s="468" t="s">
        <v>2937</v>
      </c>
      <c r="BE1102" s="468" t="s">
        <v>2937</v>
      </c>
      <c r="BF1102" s="468" t="s">
        <v>2937</v>
      </c>
      <c r="BG1102" s="468" t="s">
        <v>2938</v>
      </c>
      <c r="BH1102" s="468" t="s">
        <v>1542</v>
      </c>
      <c r="BI1102" s="468" t="s">
        <v>1542</v>
      </c>
      <c r="BK1102" s="468" t="b">
        <v>1</v>
      </c>
      <c r="BL1102" s="468" t="b">
        <v>1</v>
      </c>
      <c r="BM1102" s="468" t="b">
        <v>1</v>
      </c>
      <c r="BN1102" s="468" t="b">
        <v>1</v>
      </c>
      <c r="BO1102" s="468" t="b">
        <v>1</v>
      </c>
      <c r="BP1102" s="468" t="b">
        <v>1</v>
      </c>
      <c r="BQ1102" s="468" t="b">
        <v>1</v>
      </c>
      <c r="BS1102" s="466"/>
    </row>
    <row r="1103" spans="1:71" s="480" customFormat="1" ht="12" customHeight="1" x14ac:dyDescent="0.2">
      <c r="A1103" s="496">
        <v>23600221</v>
      </c>
      <c r="B1103" s="497" t="s">
        <v>3984</v>
      </c>
      <c r="C1103" s="466" t="s">
        <v>2603</v>
      </c>
      <c r="D1103" s="467" t="s">
        <v>1542</v>
      </c>
      <c r="E1103" s="705"/>
      <c r="F1103" s="466"/>
      <c r="G1103" s="467"/>
      <c r="H1103" s="468" t="s">
        <v>2937</v>
      </c>
      <c r="I1103" s="468" t="s">
        <v>2937</v>
      </c>
      <c r="J1103" s="468" t="s">
        <v>2937</v>
      </c>
      <c r="K1103" s="468" t="s">
        <v>2937</v>
      </c>
      <c r="L1103" s="468" t="s">
        <v>2938</v>
      </c>
      <c r="M1103" s="468" t="s">
        <v>1542</v>
      </c>
      <c r="N1103" s="468" t="s">
        <v>1542</v>
      </c>
      <c r="O1103" s="469"/>
      <c r="P1103" s="379">
        <v>300595.8</v>
      </c>
      <c r="Q1103" s="379">
        <v>250496.8</v>
      </c>
      <c r="R1103" s="379">
        <v>200399.8</v>
      </c>
      <c r="S1103" s="379">
        <v>150286.97</v>
      </c>
      <c r="T1103" s="379">
        <v>100200.97</v>
      </c>
      <c r="U1103" s="379">
        <v>50102.97</v>
      </c>
      <c r="V1103" s="379">
        <v>0</v>
      </c>
      <c r="W1103" s="379">
        <v>-43377</v>
      </c>
      <c r="X1103" s="379">
        <v>-86754</v>
      </c>
      <c r="Y1103" s="379">
        <v>-130132</v>
      </c>
      <c r="Z1103" s="379">
        <v>-173509</v>
      </c>
      <c r="AA1103" s="379">
        <v>292549.99</v>
      </c>
      <c r="AB1103" s="379">
        <v>250756.99</v>
      </c>
      <c r="AC1103" s="379"/>
      <c r="AD1103" s="379"/>
      <c r="AE1103" s="379">
        <v>73828.491249999992</v>
      </c>
      <c r="AF1103" s="481"/>
      <c r="AG1103" s="482"/>
      <c r="AH1103" s="471"/>
      <c r="AI1103" s="471"/>
      <c r="AJ1103" s="471"/>
      <c r="AK1103" s="472"/>
      <c r="AL1103" s="471">
        <v>0</v>
      </c>
      <c r="AM1103" s="473"/>
      <c r="AN1103" s="471">
        <v>73828.491249999992</v>
      </c>
      <c r="AO1103" s="474">
        <v>73828.491249999992</v>
      </c>
      <c r="AP1103" s="475"/>
      <c r="AQ1103" s="476">
        <v>250756.99</v>
      </c>
      <c r="AR1103" s="471"/>
      <c r="AS1103" s="471"/>
      <c r="AT1103" s="471"/>
      <c r="AU1103" s="472"/>
      <c r="AV1103" s="471">
        <v>0</v>
      </c>
      <c r="AW1103" s="473"/>
      <c r="AX1103" s="471">
        <v>250756.99</v>
      </c>
      <c r="AY1103" s="473">
        <v>250756.99</v>
      </c>
      <c r="AZ1103" s="478"/>
      <c r="BA1103" s="568"/>
      <c r="BC1103" s="468" t="s">
        <v>2937</v>
      </c>
      <c r="BD1103" s="468" t="s">
        <v>2937</v>
      </c>
      <c r="BE1103" s="468" t="s">
        <v>2937</v>
      </c>
      <c r="BF1103" s="468" t="s">
        <v>2937</v>
      </c>
      <c r="BG1103" s="468" t="s">
        <v>2938</v>
      </c>
      <c r="BH1103" s="468" t="s">
        <v>1542</v>
      </c>
      <c r="BI1103" s="468" t="s">
        <v>1542</v>
      </c>
      <c r="BK1103" s="468" t="b">
        <v>1</v>
      </c>
      <c r="BL1103" s="468" t="b">
        <v>1</v>
      </c>
      <c r="BM1103" s="468" t="b">
        <v>1</v>
      </c>
      <c r="BN1103" s="468" t="b">
        <v>1</v>
      </c>
      <c r="BO1103" s="468" t="b">
        <v>1</v>
      </c>
      <c r="BP1103" s="468" t="b">
        <v>1</v>
      </c>
      <c r="BQ1103" s="468" t="b">
        <v>1</v>
      </c>
      <c r="BS1103" s="466"/>
    </row>
    <row r="1104" spans="1:71" s="480" customFormat="1" ht="12" customHeight="1" x14ac:dyDescent="0.2">
      <c r="A1104" s="514">
        <v>23600223</v>
      </c>
      <c r="B1104" s="515" t="s">
        <v>3985</v>
      </c>
      <c r="C1104" s="483" t="s">
        <v>2604</v>
      </c>
      <c r="D1104" s="484" t="s">
        <v>1542</v>
      </c>
      <c r="E1104" s="730"/>
      <c r="F1104" s="501">
        <v>42842</v>
      </c>
      <c r="G1104" s="484"/>
      <c r="H1104" s="486" t="s">
        <v>2937</v>
      </c>
      <c r="I1104" s="486" t="s">
        <v>2937</v>
      </c>
      <c r="J1104" s="486" t="s">
        <v>2937</v>
      </c>
      <c r="K1104" s="486" t="s">
        <v>2937</v>
      </c>
      <c r="L1104" s="486" t="s">
        <v>2938</v>
      </c>
      <c r="M1104" s="486" t="s">
        <v>1542</v>
      </c>
      <c r="N1104" s="486" t="s">
        <v>1542</v>
      </c>
      <c r="O1104" s="487"/>
      <c r="P1104" s="381">
        <v>-1907.32</v>
      </c>
      <c r="Q1104" s="381">
        <v>-1907.32</v>
      </c>
      <c r="R1104" s="381">
        <v>-1907.32</v>
      </c>
      <c r="S1104" s="381">
        <v>-3982.99</v>
      </c>
      <c r="T1104" s="381">
        <v>-3922.99</v>
      </c>
      <c r="U1104" s="381">
        <v>-3922.99</v>
      </c>
      <c r="V1104" s="381">
        <v>-5500.95</v>
      </c>
      <c r="W1104" s="381">
        <v>-5500.95</v>
      </c>
      <c r="X1104" s="381">
        <v>-5500.95</v>
      </c>
      <c r="Y1104" s="381">
        <v>-7084.42</v>
      </c>
      <c r="Z1104" s="381">
        <v>-7084.42</v>
      </c>
      <c r="AA1104" s="381">
        <v>-7084.42</v>
      </c>
      <c r="AB1104" s="381">
        <v>-8677.48</v>
      </c>
      <c r="AC1104" s="381"/>
      <c r="AD1104" s="381"/>
      <c r="AE1104" s="381">
        <v>-4891.0099999999993</v>
      </c>
      <c r="AF1104" s="488"/>
      <c r="AG1104" s="489"/>
      <c r="AH1104" s="490"/>
      <c r="AI1104" s="490"/>
      <c r="AJ1104" s="490"/>
      <c r="AK1104" s="491"/>
      <c r="AL1104" s="490">
        <v>0</v>
      </c>
      <c r="AM1104" s="492"/>
      <c r="AN1104" s="490">
        <v>-4891.0099999999993</v>
      </c>
      <c r="AO1104" s="493">
        <v>-4891.0099999999993</v>
      </c>
      <c r="AP1104" s="490"/>
      <c r="AQ1104" s="494">
        <v>-8677.48</v>
      </c>
      <c r="AR1104" s="490"/>
      <c r="AS1104" s="490"/>
      <c r="AT1104" s="490"/>
      <c r="AU1104" s="491"/>
      <c r="AV1104" s="490">
        <v>0</v>
      </c>
      <c r="AW1104" s="492"/>
      <c r="AX1104" s="490">
        <v>-8677.48</v>
      </c>
      <c r="AY1104" s="492">
        <v>-8677.48</v>
      </c>
      <c r="AZ1104" s="731"/>
      <c r="BA1104" s="568"/>
      <c r="BC1104" s="486" t="s">
        <v>2937</v>
      </c>
      <c r="BD1104" s="486" t="s">
        <v>2937</v>
      </c>
      <c r="BE1104" s="486" t="s">
        <v>2937</v>
      </c>
      <c r="BF1104" s="468" t="s">
        <v>2937</v>
      </c>
      <c r="BG1104" s="468" t="s">
        <v>2938</v>
      </c>
      <c r="BH1104" s="468" t="s">
        <v>1542</v>
      </c>
      <c r="BI1104" s="468" t="s">
        <v>1542</v>
      </c>
      <c r="BK1104" s="468" t="b">
        <v>1</v>
      </c>
      <c r="BL1104" s="468" t="b">
        <v>1</v>
      </c>
      <c r="BM1104" s="468" t="b">
        <v>1</v>
      </c>
      <c r="BN1104" s="468" t="b">
        <v>1</v>
      </c>
      <c r="BO1104" s="468" t="b">
        <v>1</v>
      </c>
      <c r="BP1104" s="468" t="b">
        <v>1</v>
      </c>
      <c r="BQ1104" s="468" t="b">
        <v>1</v>
      </c>
      <c r="BS1104" s="466"/>
    </row>
    <row r="1105" spans="1:71" s="480" customFormat="1" ht="12" customHeight="1" x14ac:dyDescent="0.2">
      <c r="A1105" s="496">
        <v>23600232</v>
      </c>
      <c r="B1105" s="497" t="s">
        <v>3986</v>
      </c>
      <c r="C1105" s="466" t="s">
        <v>2605</v>
      </c>
      <c r="D1105" s="467" t="s">
        <v>1542</v>
      </c>
      <c r="E1105" s="705"/>
      <c r="F1105" s="466"/>
      <c r="G1105" s="467"/>
      <c r="H1105" s="468" t="s">
        <v>2937</v>
      </c>
      <c r="I1105" s="468" t="s">
        <v>2937</v>
      </c>
      <c r="J1105" s="468" t="s">
        <v>2937</v>
      </c>
      <c r="K1105" s="468" t="s">
        <v>2937</v>
      </c>
      <c r="L1105" s="468" t="s">
        <v>2938</v>
      </c>
      <c r="M1105" s="468" t="s">
        <v>1542</v>
      </c>
      <c r="N1105" s="468" t="s">
        <v>1542</v>
      </c>
      <c r="O1105" s="469"/>
      <c r="P1105" s="379">
        <v>-21180546.34</v>
      </c>
      <c r="Q1105" s="379">
        <v>-23121503.010000002</v>
      </c>
      <c r="R1105" s="379">
        <v>-25062460.829999998</v>
      </c>
      <c r="S1105" s="379">
        <v>-28106630.260000002</v>
      </c>
      <c r="T1105" s="379">
        <v>-19320381.43</v>
      </c>
      <c r="U1105" s="379">
        <v>-21365149.109999999</v>
      </c>
      <c r="V1105" s="379">
        <v>-23409917.109999999</v>
      </c>
      <c r="W1105" s="379">
        <v>-25454684.75</v>
      </c>
      <c r="X1105" s="379">
        <v>-27536172.239999998</v>
      </c>
      <c r="Y1105" s="379">
        <v>-29585529.969999999</v>
      </c>
      <c r="Z1105" s="379">
        <v>-20493341.510000002</v>
      </c>
      <c r="AA1105" s="379">
        <v>-22543145.84</v>
      </c>
      <c r="AB1105" s="379">
        <v>-24218257.98</v>
      </c>
      <c r="AC1105" s="379"/>
      <c r="AD1105" s="379"/>
      <c r="AE1105" s="379">
        <v>-24058193.185000002</v>
      </c>
      <c r="AF1105" s="481"/>
      <c r="AG1105" s="482"/>
      <c r="AH1105" s="471"/>
      <c r="AI1105" s="471"/>
      <c r="AJ1105" s="471"/>
      <c r="AK1105" s="472"/>
      <c r="AL1105" s="471">
        <v>0</v>
      </c>
      <c r="AM1105" s="473"/>
      <c r="AN1105" s="471">
        <v>-24058193.185000002</v>
      </c>
      <c r="AO1105" s="474">
        <v>-24058193.185000002</v>
      </c>
      <c r="AP1105" s="475"/>
      <c r="AQ1105" s="476">
        <v>-24218257.98</v>
      </c>
      <c r="AR1105" s="471"/>
      <c r="AS1105" s="471"/>
      <c r="AT1105" s="471"/>
      <c r="AU1105" s="472"/>
      <c r="AV1105" s="471">
        <v>0</v>
      </c>
      <c r="AW1105" s="473"/>
      <c r="AX1105" s="471">
        <v>-24218257.98</v>
      </c>
      <c r="AY1105" s="473">
        <v>-24218257.98</v>
      </c>
      <c r="AZ1105" s="478"/>
      <c r="BA1105" s="568"/>
      <c r="BC1105" s="468" t="s">
        <v>2937</v>
      </c>
      <c r="BD1105" s="468" t="s">
        <v>2937</v>
      </c>
      <c r="BE1105" s="468" t="s">
        <v>2937</v>
      </c>
      <c r="BF1105" s="468" t="s">
        <v>2937</v>
      </c>
      <c r="BG1105" s="468" t="s">
        <v>2938</v>
      </c>
      <c r="BH1105" s="468" t="s">
        <v>1542</v>
      </c>
      <c r="BI1105" s="468" t="s">
        <v>1542</v>
      </c>
      <c r="BK1105" s="468" t="b">
        <v>1</v>
      </c>
      <c r="BL1105" s="468" t="b">
        <v>1</v>
      </c>
      <c r="BM1105" s="468" t="b">
        <v>1</v>
      </c>
      <c r="BN1105" s="468" t="b">
        <v>1</v>
      </c>
      <c r="BO1105" s="468" t="b">
        <v>1</v>
      </c>
      <c r="BP1105" s="468" t="b">
        <v>1</v>
      </c>
      <c r="BQ1105" s="468" t="b">
        <v>1</v>
      </c>
      <c r="BS1105" s="466"/>
    </row>
    <row r="1106" spans="1:71" s="480" customFormat="1" ht="12" customHeight="1" x14ac:dyDescent="0.2">
      <c r="A1106" s="496">
        <v>23600351</v>
      </c>
      <c r="B1106" s="497" t="s">
        <v>3987</v>
      </c>
      <c r="C1106" s="466" t="s">
        <v>2606</v>
      </c>
      <c r="D1106" s="467" t="s">
        <v>1542</v>
      </c>
      <c r="E1106" s="705"/>
      <c r="F1106" s="466"/>
      <c r="G1106" s="467"/>
      <c r="H1106" s="468" t="s">
        <v>2937</v>
      </c>
      <c r="I1106" s="468" t="s">
        <v>2937</v>
      </c>
      <c r="J1106" s="468" t="s">
        <v>2937</v>
      </c>
      <c r="K1106" s="468" t="s">
        <v>2937</v>
      </c>
      <c r="L1106" s="468" t="s">
        <v>2938</v>
      </c>
      <c r="M1106" s="468" t="s">
        <v>1542</v>
      </c>
      <c r="N1106" s="468" t="s">
        <v>1542</v>
      </c>
      <c r="O1106" s="469"/>
      <c r="P1106" s="379">
        <v>-11530331.01</v>
      </c>
      <c r="Q1106" s="379">
        <v>-8702922.3399999999</v>
      </c>
      <c r="R1106" s="379">
        <v>-10353542.810000001</v>
      </c>
      <c r="S1106" s="379">
        <v>-12052337.539999999</v>
      </c>
      <c r="T1106" s="379">
        <v>-7430452.2400000002</v>
      </c>
      <c r="U1106" s="379">
        <v>-8138217.3300000001</v>
      </c>
      <c r="V1106" s="379">
        <v>-9411536.5700000003</v>
      </c>
      <c r="W1106" s="379">
        <v>-5869184.6299999999</v>
      </c>
      <c r="X1106" s="379">
        <v>-7913513.2999999998</v>
      </c>
      <c r="Y1106" s="379">
        <v>-8957164.9299999997</v>
      </c>
      <c r="Z1106" s="379">
        <v>-6181642.0800000001</v>
      </c>
      <c r="AA1106" s="379">
        <v>-8284098.2999999998</v>
      </c>
      <c r="AB1106" s="379">
        <v>-11004879.07</v>
      </c>
      <c r="AC1106" s="379"/>
      <c r="AD1106" s="379"/>
      <c r="AE1106" s="379">
        <v>-8713518.0924999993</v>
      </c>
      <c r="AF1106" s="481"/>
      <c r="AG1106" s="482"/>
      <c r="AH1106" s="471"/>
      <c r="AI1106" s="471"/>
      <c r="AJ1106" s="471"/>
      <c r="AK1106" s="472"/>
      <c r="AL1106" s="471">
        <v>0</v>
      </c>
      <c r="AM1106" s="473"/>
      <c r="AN1106" s="471">
        <v>-8713518.0924999993</v>
      </c>
      <c r="AO1106" s="474">
        <v>-8713518.0924999993</v>
      </c>
      <c r="AP1106" s="475"/>
      <c r="AQ1106" s="476">
        <v>-11004879.07</v>
      </c>
      <c r="AR1106" s="471"/>
      <c r="AS1106" s="471"/>
      <c r="AT1106" s="471"/>
      <c r="AU1106" s="472"/>
      <c r="AV1106" s="471">
        <v>0</v>
      </c>
      <c r="AW1106" s="473"/>
      <c r="AX1106" s="471">
        <v>-11004879.07</v>
      </c>
      <c r="AY1106" s="473">
        <v>-11004879.07</v>
      </c>
      <c r="AZ1106" s="478"/>
      <c r="BA1106" s="568"/>
      <c r="BC1106" s="468" t="s">
        <v>2937</v>
      </c>
      <c r="BD1106" s="468" t="s">
        <v>2937</v>
      </c>
      <c r="BE1106" s="468" t="s">
        <v>2937</v>
      </c>
      <c r="BF1106" s="468" t="s">
        <v>2937</v>
      </c>
      <c r="BG1106" s="468" t="s">
        <v>2938</v>
      </c>
      <c r="BH1106" s="468" t="s">
        <v>1542</v>
      </c>
      <c r="BI1106" s="468" t="s">
        <v>1542</v>
      </c>
      <c r="BK1106" s="468" t="b">
        <v>1</v>
      </c>
      <c r="BL1106" s="468" t="b">
        <v>1</v>
      </c>
      <c r="BM1106" s="468" t="b">
        <v>1</v>
      </c>
      <c r="BN1106" s="468" t="b">
        <v>1</v>
      </c>
      <c r="BO1106" s="468" t="b">
        <v>1</v>
      </c>
      <c r="BP1106" s="468" t="b">
        <v>1</v>
      </c>
      <c r="BQ1106" s="468" t="b">
        <v>1</v>
      </c>
      <c r="BS1106" s="466"/>
    </row>
    <row r="1107" spans="1:71" s="480" customFormat="1" ht="12" customHeight="1" x14ac:dyDescent="0.2">
      <c r="A1107" s="496">
        <v>23600391</v>
      </c>
      <c r="B1107" s="497" t="s">
        <v>3988</v>
      </c>
      <c r="C1107" s="466" t="s">
        <v>2607</v>
      </c>
      <c r="D1107" s="467" t="s">
        <v>1542</v>
      </c>
      <c r="E1107" s="705"/>
      <c r="F1107" s="466"/>
      <c r="G1107" s="467"/>
      <c r="H1107" s="468" t="s">
        <v>2937</v>
      </c>
      <c r="I1107" s="468" t="s">
        <v>2937</v>
      </c>
      <c r="J1107" s="468" t="s">
        <v>2937</v>
      </c>
      <c r="K1107" s="468" t="s">
        <v>2937</v>
      </c>
      <c r="L1107" s="468" t="s">
        <v>2938</v>
      </c>
      <c r="M1107" s="468" t="s">
        <v>1542</v>
      </c>
      <c r="N1107" s="468" t="s">
        <v>1542</v>
      </c>
      <c r="O1107" s="469"/>
      <c r="P1107" s="379">
        <v>-447736.65</v>
      </c>
      <c r="Q1107" s="379">
        <v>-127401.58</v>
      </c>
      <c r="R1107" s="379">
        <v>-254803.16</v>
      </c>
      <c r="S1107" s="379">
        <v>-382204.74</v>
      </c>
      <c r="T1107" s="379">
        <v>-127401.58</v>
      </c>
      <c r="U1107" s="379">
        <v>-254803.16</v>
      </c>
      <c r="V1107" s="379">
        <v>-382204.74</v>
      </c>
      <c r="W1107" s="379">
        <v>-127401.58</v>
      </c>
      <c r="X1107" s="379">
        <v>-254803.16</v>
      </c>
      <c r="Y1107" s="379">
        <v>-382204.74</v>
      </c>
      <c r="Z1107" s="379">
        <v>-127401.58</v>
      </c>
      <c r="AA1107" s="379">
        <v>-254803.16</v>
      </c>
      <c r="AB1107" s="379">
        <v>-382204.74</v>
      </c>
      <c r="AC1107" s="379"/>
      <c r="AD1107" s="379"/>
      <c r="AE1107" s="379">
        <v>-257533.65625</v>
      </c>
      <c r="AF1107" s="481"/>
      <c r="AG1107" s="482"/>
      <c r="AH1107" s="471"/>
      <c r="AI1107" s="471"/>
      <c r="AJ1107" s="471"/>
      <c r="AK1107" s="472"/>
      <c r="AL1107" s="471">
        <v>0</v>
      </c>
      <c r="AM1107" s="473"/>
      <c r="AN1107" s="471">
        <v>-257533.65625</v>
      </c>
      <c r="AO1107" s="474">
        <v>-257533.65625</v>
      </c>
      <c r="AP1107" s="475"/>
      <c r="AQ1107" s="476">
        <v>-382204.74</v>
      </c>
      <c r="AR1107" s="471"/>
      <c r="AS1107" s="471"/>
      <c r="AT1107" s="471"/>
      <c r="AU1107" s="472"/>
      <c r="AV1107" s="471">
        <v>0</v>
      </c>
      <c r="AW1107" s="473"/>
      <c r="AX1107" s="471">
        <v>-382204.74</v>
      </c>
      <c r="AY1107" s="473">
        <v>-382204.74</v>
      </c>
      <c r="AZ1107" s="478"/>
      <c r="BA1107" s="568"/>
      <c r="BC1107" s="468" t="s">
        <v>2937</v>
      </c>
      <c r="BD1107" s="468" t="s">
        <v>2937</v>
      </c>
      <c r="BE1107" s="468" t="s">
        <v>2937</v>
      </c>
      <c r="BF1107" s="468" t="s">
        <v>2937</v>
      </c>
      <c r="BG1107" s="468" t="s">
        <v>2938</v>
      </c>
      <c r="BH1107" s="468" t="s">
        <v>1542</v>
      </c>
      <c r="BI1107" s="468" t="s">
        <v>1542</v>
      </c>
      <c r="BK1107" s="468" t="b">
        <v>1</v>
      </c>
      <c r="BL1107" s="468" t="b">
        <v>1</v>
      </c>
      <c r="BM1107" s="468" t="b">
        <v>1</v>
      </c>
      <c r="BN1107" s="468" t="b">
        <v>1</v>
      </c>
      <c r="BO1107" s="468" t="b">
        <v>1</v>
      </c>
      <c r="BP1107" s="468" t="b">
        <v>1</v>
      </c>
      <c r="BQ1107" s="468" t="b">
        <v>1</v>
      </c>
      <c r="BS1107" s="466"/>
    </row>
    <row r="1108" spans="1:71" s="480" customFormat="1" ht="12" customHeight="1" x14ac:dyDescent="0.2">
      <c r="A1108" s="496">
        <v>23600421</v>
      </c>
      <c r="B1108" s="497" t="s">
        <v>3989</v>
      </c>
      <c r="C1108" s="466" t="s">
        <v>2608</v>
      </c>
      <c r="D1108" s="467" t="s">
        <v>1542</v>
      </c>
      <c r="E1108" s="705"/>
      <c r="F1108" s="466"/>
      <c r="G1108" s="467"/>
      <c r="H1108" s="468" t="s">
        <v>2937</v>
      </c>
      <c r="I1108" s="468" t="s">
        <v>2937</v>
      </c>
      <c r="J1108" s="468" t="s">
        <v>2937</v>
      </c>
      <c r="K1108" s="468" t="s">
        <v>2937</v>
      </c>
      <c r="L1108" s="468" t="s">
        <v>2938</v>
      </c>
      <c r="M1108" s="468" t="s">
        <v>1542</v>
      </c>
      <c r="N1108" s="468" t="s">
        <v>1542</v>
      </c>
      <c r="O1108" s="469"/>
      <c r="P1108" s="379">
        <v>0</v>
      </c>
      <c r="Q1108" s="379">
        <v>-13.7</v>
      </c>
      <c r="R1108" s="379">
        <v>-32.32</v>
      </c>
      <c r="S1108" s="379">
        <v>0</v>
      </c>
      <c r="T1108" s="379">
        <v>0</v>
      </c>
      <c r="U1108" s="379">
        <v>0</v>
      </c>
      <c r="V1108" s="379">
        <v>0</v>
      </c>
      <c r="W1108" s="379">
        <v>0</v>
      </c>
      <c r="X1108" s="379">
        <v>0</v>
      </c>
      <c r="Y1108" s="379">
        <v>0</v>
      </c>
      <c r="Z1108" s="379">
        <v>0</v>
      </c>
      <c r="AA1108" s="379">
        <v>0</v>
      </c>
      <c r="AB1108" s="379">
        <v>0</v>
      </c>
      <c r="AC1108" s="379"/>
      <c r="AD1108" s="379"/>
      <c r="AE1108" s="379">
        <v>-3.8349999999999995</v>
      </c>
      <c r="AF1108" s="481"/>
      <c r="AG1108" s="482"/>
      <c r="AH1108" s="471"/>
      <c r="AI1108" s="471"/>
      <c r="AJ1108" s="471"/>
      <c r="AK1108" s="472"/>
      <c r="AL1108" s="471">
        <v>0</v>
      </c>
      <c r="AM1108" s="473"/>
      <c r="AN1108" s="471">
        <v>-3.8349999999999995</v>
      </c>
      <c r="AO1108" s="474">
        <v>-3.8349999999999995</v>
      </c>
      <c r="AP1108" s="475"/>
      <c r="AQ1108" s="476">
        <v>0</v>
      </c>
      <c r="AR1108" s="471"/>
      <c r="AS1108" s="471"/>
      <c r="AT1108" s="471"/>
      <c r="AU1108" s="472"/>
      <c r="AV1108" s="471">
        <v>0</v>
      </c>
      <c r="AW1108" s="473"/>
      <c r="AX1108" s="471">
        <v>0</v>
      </c>
      <c r="AY1108" s="473">
        <v>0</v>
      </c>
      <c r="AZ1108" s="478"/>
      <c r="BA1108" s="568"/>
      <c r="BC1108" s="468" t="s">
        <v>2937</v>
      </c>
      <c r="BD1108" s="468" t="s">
        <v>2937</v>
      </c>
      <c r="BE1108" s="468" t="s">
        <v>2937</v>
      </c>
      <c r="BF1108" s="468" t="s">
        <v>2937</v>
      </c>
      <c r="BG1108" s="468" t="s">
        <v>2938</v>
      </c>
      <c r="BH1108" s="468" t="s">
        <v>1542</v>
      </c>
      <c r="BI1108" s="468" t="s">
        <v>1542</v>
      </c>
      <c r="BK1108" s="468" t="b">
        <v>1</v>
      </c>
      <c r="BL1108" s="468" t="b">
        <v>1</v>
      </c>
      <c r="BM1108" s="468" t="b">
        <v>1</v>
      </c>
      <c r="BN1108" s="468" t="b">
        <v>1</v>
      </c>
      <c r="BO1108" s="468" t="b">
        <v>1</v>
      </c>
      <c r="BP1108" s="468" t="b">
        <v>1</v>
      </c>
      <c r="BQ1108" s="468" t="b">
        <v>1</v>
      </c>
      <c r="BS1108" s="466"/>
    </row>
    <row r="1109" spans="1:71" s="480" customFormat="1" ht="12" customHeight="1" x14ac:dyDescent="0.2">
      <c r="A1109" s="496">
        <v>23600431</v>
      </c>
      <c r="B1109" s="497" t="s">
        <v>3990</v>
      </c>
      <c r="C1109" s="466" t="s">
        <v>2609</v>
      </c>
      <c r="D1109" s="467" t="s">
        <v>1542</v>
      </c>
      <c r="E1109" s="705"/>
      <c r="F1109" s="466"/>
      <c r="G1109" s="467"/>
      <c r="H1109" s="468" t="s">
        <v>2937</v>
      </c>
      <c r="I1109" s="468" t="s">
        <v>2937</v>
      </c>
      <c r="J1109" s="468" t="s">
        <v>2937</v>
      </c>
      <c r="K1109" s="468" t="s">
        <v>2937</v>
      </c>
      <c r="L1109" s="468" t="s">
        <v>2938</v>
      </c>
      <c r="M1109" s="468" t="s">
        <v>1542</v>
      </c>
      <c r="N1109" s="468" t="s">
        <v>1542</v>
      </c>
      <c r="O1109" s="469"/>
      <c r="P1109" s="379">
        <v>-8092.7</v>
      </c>
      <c r="Q1109" s="379">
        <v>-17498.490000000002</v>
      </c>
      <c r="R1109" s="379">
        <v>-22608.61</v>
      </c>
      <c r="S1109" s="379">
        <v>-31405.96</v>
      </c>
      <c r="T1109" s="379">
        <v>-15611.25</v>
      </c>
      <c r="U1109" s="379">
        <v>-13412.22</v>
      </c>
      <c r="V1109" s="379">
        <v>2459.35</v>
      </c>
      <c r="W1109" s="379">
        <v>1406.56</v>
      </c>
      <c r="X1109" s="379">
        <v>4521.03</v>
      </c>
      <c r="Y1109" s="379">
        <v>-36799.25</v>
      </c>
      <c r="Z1109" s="379">
        <v>39890.019999999997</v>
      </c>
      <c r="AA1109" s="379">
        <v>18829.22</v>
      </c>
      <c r="AB1109" s="379">
        <v>-62754.39</v>
      </c>
      <c r="AC1109" s="379"/>
      <c r="AD1109" s="379"/>
      <c r="AE1109" s="379">
        <v>-8804.4287500000009</v>
      </c>
      <c r="AF1109" s="481"/>
      <c r="AG1109" s="482"/>
      <c r="AH1109" s="471"/>
      <c r="AI1109" s="471"/>
      <c r="AJ1109" s="471"/>
      <c r="AK1109" s="472"/>
      <c r="AL1109" s="471">
        <v>0</v>
      </c>
      <c r="AM1109" s="473"/>
      <c r="AN1109" s="471">
        <v>-8804.4287500000009</v>
      </c>
      <c r="AO1109" s="474">
        <v>-8804.4287500000009</v>
      </c>
      <c r="AP1109" s="475"/>
      <c r="AQ1109" s="476">
        <v>-62754.39</v>
      </c>
      <c r="AR1109" s="471"/>
      <c r="AS1109" s="471"/>
      <c r="AT1109" s="471"/>
      <c r="AU1109" s="472"/>
      <c r="AV1109" s="471">
        <v>0</v>
      </c>
      <c r="AW1109" s="473"/>
      <c r="AX1109" s="471">
        <v>-62754.39</v>
      </c>
      <c r="AY1109" s="473">
        <v>-62754.39</v>
      </c>
      <c r="AZ1109" s="478"/>
      <c r="BA1109" s="568"/>
      <c r="BC1109" s="468" t="s">
        <v>2937</v>
      </c>
      <c r="BD1109" s="468" t="s">
        <v>2937</v>
      </c>
      <c r="BE1109" s="468" t="s">
        <v>2937</v>
      </c>
      <c r="BF1109" s="468" t="s">
        <v>2937</v>
      </c>
      <c r="BG1109" s="468" t="s">
        <v>2938</v>
      </c>
      <c r="BH1109" s="468" t="s">
        <v>1542</v>
      </c>
      <c r="BI1109" s="468" t="s">
        <v>1542</v>
      </c>
      <c r="BK1109" s="468" t="b">
        <v>1</v>
      </c>
      <c r="BL1109" s="468" t="b">
        <v>1</v>
      </c>
      <c r="BM1109" s="468" t="b">
        <v>1</v>
      </c>
      <c r="BN1109" s="468" t="b">
        <v>1</v>
      </c>
      <c r="BO1109" s="468" t="b">
        <v>1</v>
      </c>
      <c r="BP1109" s="468" t="b">
        <v>1</v>
      </c>
      <c r="BQ1109" s="468" t="b">
        <v>1</v>
      </c>
      <c r="BS1109" s="466"/>
    </row>
    <row r="1110" spans="1:71" s="480" customFormat="1" ht="12" customHeight="1" x14ac:dyDescent="0.2">
      <c r="A1110" s="496">
        <v>23600451</v>
      </c>
      <c r="B1110" s="497" t="s">
        <v>3991</v>
      </c>
      <c r="C1110" s="466" t="s">
        <v>2610</v>
      </c>
      <c r="D1110" s="467" t="s">
        <v>1542</v>
      </c>
      <c r="E1110" s="705" t="s">
        <v>930</v>
      </c>
      <c r="F1110" s="466"/>
      <c r="G1110" s="467"/>
      <c r="H1110" s="468" t="s">
        <v>2937</v>
      </c>
      <c r="I1110" s="468" t="s">
        <v>2937</v>
      </c>
      <c r="J1110" s="468" t="s">
        <v>2937</v>
      </c>
      <c r="K1110" s="468" t="s">
        <v>2937</v>
      </c>
      <c r="L1110" s="468" t="s">
        <v>2938</v>
      </c>
      <c r="M1110" s="468" t="s">
        <v>1542</v>
      </c>
      <c r="N1110" s="468" t="s">
        <v>1542</v>
      </c>
      <c r="O1110" s="500"/>
      <c r="P1110" s="379">
        <v>-1504.98</v>
      </c>
      <c r="Q1110" s="379">
        <v>-170354.06</v>
      </c>
      <c r="R1110" s="379">
        <v>-274831.37</v>
      </c>
      <c r="S1110" s="379">
        <v>-421125.63</v>
      </c>
      <c r="T1110" s="379">
        <v>-507564.69</v>
      </c>
      <c r="U1110" s="379">
        <v>-498033.43</v>
      </c>
      <c r="V1110" s="379">
        <v>-241204.95</v>
      </c>
      <c r="W1110" s="379">
        <v>-281139.89</v>
      </c>
      <c r="X1110" s="379">
        <v>-270844.09999999998</v>
      </c>
      <c r="Y1110" s="379">
        <v>-278762.7</v>
      </c>
      <c r="Z1110" s="379">
        <v>-308055.86</v>
      </c>
      <c r="AA1110" s="379">
        <v>-424252.04</v>
      </c>
      <c r="AB1110" s="379">
        <v>0</v>
      </c>
      <c r="AC1110" s="379"/>
      <c r="AD1110" s="379"/>
      <c r="AE1110" s="379">
        <v>-306410.10083333339</v>
      </c>
      <c r="AF1110" s="481"/>
      <c r="AG1110" s="482"/>
      <c r="AH1110" s="471"/>
      <c r="AI1110" s="471"/>
      <c r="AJ1110" s="471"/>
      <c r="AK1110" s="472"/>
      <c r="AL1110" s="471">
        <v>0</v>
      </c>
      <c r="AM1110" s="473"/>
      <c r="AN1110" s="471">
        <v>-306410.10083333339</v>
      </c>
      <c r="AO1110" s="474">
        <v>-306410.10083333339</v>
      </c>
      <c r="AP1110" s="471"/>
      <c r="AQ1110" s="476">
        <v>0</v>
      </c>
      <c r="AR1110" s="471"/>
      <c r="AS1110" s="471"/>
      <c r="AT1110" s="471"/>
      <c r="AU1110" s="472"/>
      <c r="AV1110" s="471">
        <v>0</v>
      </c>
      <c r="AW1110" s="473"/>
      <c r="AX1110" s="471">
        <v>0</v>
      </c>
      <c r="AY1110" s="473">
        <v>0</v>
      </c>
      <c r="AZ1110" s="478"/>
      <c r="BA1110" s="568"/>
      <c r="BC1110" s="468" t="s">
        <v>2937</v>
      </c>
      <c r="BD1110" s="468" t="s">
        <v>2937</v>
      </c>
      <c r="BE1110" s="468" t="s">
        <v>2937</v>
      </c>
      <c r="BF1110" s="468" t="s">
        <v>2937</v>
      </c>
      <c r="BG1110" s="468" t="s">
        <v>2938</v>
      </c>
      <c r="BH1110" s="468" t="s">
        <v>1542</v>
      </c>
      <c r="BI1110" s="468" t="s">
        <v>1542</v>
      </c>
      <c r="BK1110" s="468" t="b">
        <v>1</v>
      </c>
      <c r="BL1110" s="468" t="b">
        <v>1</v>
      </c>
      <c r="BM1110" s="468" t="b">
        <v>1</v>
      </c>
      <c r="BN1110" s="468" t="b">
        <v>1</v>
      </c>
      <c r="BO1110" s="468" t="b">
        <v>1</v>
      </c>
      <c r="BP1110" s="468" t="b">
        <v>1</v>
      </c>
      <c r="BQ1110" s="468" t="b">
        <v>1</v>
      </c>
      <c r="BS1110" s="466"/>
    </row>
    <row r="1111" spans="1:71" s="480" customFormat="1" ht="12" customHeight="1" x14ac:dyDescent="0.2">
      <c r="A1111" s="496">
        <v>23600471</v>
      </c>
      <c r="B1111" s="497" t="s">
        <v>3992</v>
      </c>
      <c r="C1111" s="466" t="s">
        <v>2611</v>
      </c>
      <c r="D1111" s="467" t="s">
        <v>1542</v>
      </c>
      <c r="E1111" s="705"/>
      <c r="F1111" s="466"/>
      <c r="G1111" s="467"/>
      <c r="H1111" s="468" t="s">
        <v>2937</v>
      </c>
      <c r="I1111" s="468" t="s">
        <v>2937</v>
      </c>
      <c r="J1111" s="468" t="s">
        <v>2937</v>
      </c>
      <c r="K1111" s="468" t="s">
        <v>2937</v>
      </c>
      <c r="L1111" s="468" t="s">
        <v>2938</v>
      </c>
      <c r="M1111" s="468" t="s">
        <v>1542</v>
      </c>
      <c r="N1111" s="468" t="s">
        <v>1542</v>
      </c>
      <c r="O1111" s="469"/>
      <c r="P1111" s="379">
        <v>-8277936.5499999998</v>
      </c>
      <c r="Q1111" s="379">
        <v>-8297388.4299999997</v>
      </c>
      <c r="R1111" s="379">
        <v>-9673199.0099999998</v>
      </c>
      <c r="S1111" s="379">
        <v>-8425050.5399999991</v>
      </c>
      <c r="T1111" s="379">
        <v>-7414432.0199999996</v>
      </c>
      <c r="U1111" s="379">
        <v>-6260943.8700000001</v>
      </c>
      <c r="V1111" s="379">
        <v>-5731530.7000000002</v>
      </c>
      <c r="W1111" s="379">
        <v>-5970408.6900000004</v>
      </c>
      <c r="X1111" s="379">
        <v>-6477371.8300000001</v>
      </c>
      <c r="Y1111" s="379">
        <v>-5970630.2800000003</v>
      </c>
      <c r="Z1111" s="379">
        <v>461221.2</v>
      </c>
      <c r="AA1111" s="379">
        <v>3047854.06</v>
      </c>
      <c r="AB1111" s="379">
        <v>-7004643.2599999998</v>
      </c>
      <c r="AC1111" s="379"/>
      <c r="AD1111" s="379"/>
      <c r="AE1111" s="379">
        <v>-5696097.5012499988</v>
      </c>
      <c r="AF1111" s="481"/>
      <c r="AG1111" s="482"/>
      <c r="AH1111" s="471"/>
      <c r="AI1111" s="471"/>
      <c r="AJ1111" s="471"/>
      <c r="AK1111" s="472"/>
      <c r="AL1111" s="471">
        <v>0</v>
      </c>
      <c r="AM1111" s="473"/>
      <c r="AN1111" s="471">
        <v>-5696097.5012499988</v>
      </c>
      <c r="AO1111" s="474">
        <v>-5696097.5012499988</v>
      </c>
      <c r="AP1111" s="475"/>
      <c r="AQ1111" s="476">
        <v>-7004643.2599999998</v>
      </c>
      <c r="AR1111" s="471"/>
      <c r="AS1111" s="471"/>
      <c r="AT1111" s="471"/>
      <c r="AU1111" s="472"/>
      <c r="AV1111" s="471">
        <v>0</v>
      </c>
      <c r="AW1111" s="473"/>
      <c r="AX1111" s="471">
        <v>-7004643.2599999998</v>
      </c>
      <c r="AY1111" s="473">
        <v>-7004643.2599999998</v>
      </c>
      <c r="AZ1111" s="478"/>
      <c r="BA1111" s="568"/>
      <c r="BC1111" s="468" t="s">
        <v>2937</v>
      </c>
      <c r="BD1111" s="468" t="s">
        <v>2937</v>
      </c>
      <c r="BE1111" s="468" t="s">
        <v>2937</v>
      </c>
      <c r="BF1111" s="468" t="s">
        <v>2937</v>
      </c>
      <c r="BG1111" s="468" t="s">
        <v>2938</v>
      </c>
      <c r="BH1111" s="468" t="s">
        <v>1542</v>
      </c>
      <c r="BI1111" s="468" t="s">
        <v>1542</v>
      </c>
      <c r="BK1111" s="468" t="b">
        <v>1</v>
      </c>
      <c r="BL1111" s="468" t="b">
        <v>1</v>
      </c>
      <c r="BM1111" s="468" t="b">
        <v>1</v>
      </c>
      <c r="BN1111" s="468" t="b">
        <v>1</v>
      </c>
      <c r="BO1111" s="468" t="b">
        <v>1</v>
      </c>
      <c r="BP1111" s="468" t="b">
        <v>1</v>
      </c>
      <c r="BQ1111" s="468" t="b">
        <v>1</v>
      </c>
      <c r="BS1111" s="466"/>
    </row>
    <row r="1112" spans="1:71" s="480" customFormat="1" ht="12" customHeight="1" x14ac:dyDescent="0.2">
      <c r="A1112" s="496">
        <v>23600552</v>
      </c>
      <c r="B1112" s="497" t="s">
        <v>3993</v>
      </c>
      <c r="C1112" s="466" t="s">
        <v>2612</v>
      </c>
      <c r="D1112" s="467" t="s">
        <v>1542</v>
      </c>
      <c r="E1112" s="705"/>
      <c r="F1112" s="466"/>
      <c r="G1112" s="467"/>
      <c r="H1112" s="468" t="s">
        <v>2937</v>
      </c>
      <c r="I1112" s="468" t="s">
        <v>2937</v>
      </c>
      <c r="J1112" s="468" t="s">
        <v>2937</v>
      </c>
      <c r="K1112" s="468" t="s">
        <v>2937</v>
      </c>
      <c r="L1112" s="468" t="s">
        <v>2938</v>
      </c>
      <c r="M1112" s="468" t="s">
        <v>1542</v>
      </c>
      <c r="N1112" s="468" t="s">
        <v>1542</v>
      </c>
      <c r="O1112" s="469"/>
      <c r="P1112" s="379">
        <v>-4593883.99</v>
      </c>
      <c r="Q1112" s="379">
        <v>-4296306.41</v>
      </c>
      <c r="R1112" s="379">
        <v>-5292098.3</v>
      </c>
      <c r="S1112" s="379">
        <v>-4594989.93</v>
      </c>
      <c r="T1112" s="379">
        <v>-3501401.56</v>
      </c>
      <c r="U1112" s="379">
        <v>-2259856.9</v>
      </c>
      <c r="V1112" s="379">
        <v>-1614554.14</v>
      </c>
      <c r="W1112" s="379">
        <v>-1409182.96</v>
      </c>
      <c r="X1112" s="379">
        <v>-1350108.43</v>
      </c>
      <c r="Y1112" s="379">
        <v>-1398457.7</v>
      </c>
      <c r="Z1112" s="379">
        <v>-1662444.13</v>
      </c>
      <c r="AA1112" s="379">
        <v>-2878552.17</v>
      </c>
      <c r="AB1112" s="379">
        <v>-3932042.44</v>
      </c>
      <c r="AC1112" s="379"/>
      <c r="AD1112" s="379"/>
      <c r="AE1112" s="379">
        <v>-2876742.9870833331</v>
      </c>
      <c r="AF1112" s="481"/>
      <c r="AG1112" s="482"/>
      <c r="AH1112" s="471"/>
      <c r="AI1112" s="471"/>
      <c r="AJ1112" s="471"/>
      <c r="AK1112" s="472"/>
      <c r="AL1112" s="471">
        <v>0</v>
      </c>
      <c r="AM1112" s="473"/>
      <c r="AN1112" s="471">
        <v>-2876742.9870833331</v>
      </c>
      <c r="AO1112" s="474">
        <v>-2876742.9870833331</v>
      </c>
      <c r="AP1112" s="475"/>
      <c r="AQ1112" s="476">
        <v>-3932042.44</v>
      </c>
      <c r="AR1112" s="471"/>
      <c r="AS1112" s="471"/>
      <c r="AT1112" s="471"/>
      <c r="AU1112" s="472"/>
      <c r="AV1112" s="471">
        <v>0</v>
      </c>
      <c r="AW1112" s="473"/>
      <c r="AX1112" s="471">
        <v>-3932042.44</v>
      </c>
      <c r="AY1112" s="473">
        <v>-3932042.44</v>
      </c>
      <c r="AZ1112" s="478"/>
      <c r="BA1112" s="568"/>
      <c r="BC1112" s="468" t="s">
        <v>2937</v>
      </c>
      <c r="BD1112" s="468" t="s">
        <v>2937</v>
      </c>
      <c r="BE1112" s="468" t="s">
        <v>2937</v>
      </c>
      <c r="BF1112" s="468" t="s">
        <v>2937</v>
      </c>
      <c r="BG1112" s="468" t="s">
        <v>2938</v>
      </c>
      <c r="BH1112" s="468" t="s">
        <v>1542</v>
      </c>
      <c r="BI1112" s="468" t="s">
        <v>1542</v>
      </c>
      <c r="BK1112" s="468" t="b">
        <v>1</v>
      </c>
      <c r="BL1112" s="468" t="b">
        <v>1</v>
      </c>
      <c r="BM1112" s="468" t="b">
        <v>1</v>
      </c>
      <c r="BN1112" s="468" t="b">
        <v>1</v>
      </c>
      <c r="BO1112" s="468" t="b">
        <v>1</v>
      </c>
      <c r="BP1112" s="468" t="b">
        <v>1</v>
      </c>
      <c r="BQ1112" s="468" t="b">
        <v>1</v>
      </c>
      <c r="BS1112" s="466"/>
    </row>
    <row r="1113" spans="1:71" s="480" customFormat="1" ht="12" customHeight="1" x14ac:dyDescent="0.2">
      <c r="A1113" s="496">
        <v>23600602</v>
      </c>
      <c r="B1113" s="497" t="s">
        <v>3994</v>
      </c>
      <c r="C1113" s="466" t="s">
        <v>2613</v>
      </c>
      <c r="D1113" s="467" t="s">
        <v>1542</v>
      </c>
      <c r="E1113" s="705"/>
      <c r="F1113" s="466"/>
      <c r="G1113" s="467"/>
      <c r="H1113" s="468" t="s">
        <v>2937</v>
      </c>
      <c r="I1113" s="468" t="s">
        <v>2937</v>
      </c>
      <c r="J1113" s="468" t="s">
        <v>2937</v>
      </c>
      <c r="K1113" s="468" t="s">
        <v>2937</v>
      </c>
      <c r="L1113" s="468" t="s">
        <v>2938</v>
      </c>
      <c r="M1113" s="468" t="s">
        <v>1542</v>
      </c>
      <c r="N1113" s="468" t="s">
        <v>1542</v>
      </c>
      <c r="O1113" s="469"/>
      <c r="P1113" s="379">
        <v>-6360987.04</v>
      </c>
      <c r="Q1113" s="379">
        <v>-5852642.1799999997</v>
      </c>
      <c r="R1113" s="379">
        <v>-6364501.25</v>
      </c>
      <c r="S1113" s="379">
        <v>-6862619.7400000002</v>
      </c>
      <c r="T1113" s="379">
        <v>-4260897.22</v>
      </c>
      <c r="U1113" s="379">
        <v>-3370944.65</v>
      </c>
      <c r="V1113" s="379">
        <v>-3034037.48</v>
      </c>
      <c r="W1113" s="379">
        <v>-1651463.59</v>
      </c>
      <c r="X1113" s="379">
        <v>-1899390.48</v>
      </c>
      <c r="Y1113" s="379">
        <v>-2131499.48</v>
      </c>
      <c r="Z1113" s="379">
        <v>-2390153.38</v>
      </c>
      <c r="AA1113" s="379">
        <v>-3673405.3</v>
      </c>
      <c r="AB1113" s="379">
        <v>-5297354.9400000004</v>
      </c>
      <c r="AC1113" s="379"/>
      <c r="AD1113" s="379"/>
      <c r="AE1113" s="379">
        <v>-3943393.811666667</v>
      </c>
      <c r="AF1113" s="481"/>
      <c r="AG1113" s="482"/>
      <c r="AH1113" s="471"/>
      <c r="AI1113" s="471"/>
      <c r="AJ1113" s="471"/>
      <c r="AK1113" s="472"/>
      <c r="AL1113" s="471">
        <v>0</v>
      </c>
      <c r="AM1113" s="473"/>
      <c r="AN1113" s="471">
        <v>-3943393.811666667</v>
      </c>
      <c r="AO1113" s="474">
        <v>-3943393.811666667</v>
      </c>
      <c r="AP1113" s="475"/>
      <c r="AQ1113" s="476">
        <v>-5297354.9400000004</v>
      </c>
      <c r="AR1113" s="471"/>
      <c r="AS1113" s="471"/>
      <c r="AT1113" s="471"/>
      <c r="AU1113" s="472"/>
      <c r="AV1113" s="471">
        <v>0</v>
      </c>
      <c r="AW1113" s="473"/>
      <c r="AX1113" s="471">
        <v>-5297354.9400000004</v>
      </c>
      <c r="AY1113" s="473">
        <v>-5297354.9400000004</v>
      </c>
      <c r="AZ1113" s="478"/>
      <c r="BA1113" s="568"/>
      <c r="BC1113" s="468" t="s">
        <v>2937</v>
      </c>
      <c r="BD1113" s="468" t="s">
        <v>2937</v>
      </c>
      <c r="BE1113" s="468" t="s">
        <v>2937</v>
      </c>
      <c r="BF1113" s="468" t="s">
        <v>2937</v>
      </c>
      <c r="BG1113" s="468" t="s">
        <v>2938</v>
      </c>
      <c r="BH1113" s="468" t="s">
        <v>1542</v>
      </c>
      <c r="BI1113" s="468" t="s">
        <v>1542</v>
      </c>
      <c r="BK1113" s="468" t="b">
        <v>1</v>
      </c>
      <c r="BL1113" s="468" t="b">
        <v>1</v>
      </c>
      <c r="BM1113" s="468" t="b">
        <v>1</v>
      </c>
      <c r="BN1113" s="468" t="b">
        <v>1</v>
      </c>
      <c r="BO1113" s="468" t="b">
        <v>1</v>
      </c>
      <c r="BP1113" s="468" t="b">
        <v>1</v>
      </c>
      <c r="BQ1113" s="468" t="b">
        <v>1</v>
      </c>
      <c r="BS1113" s="466"/>
    </row>
    <row r="1114" spans="1:71" s="480" customFormat="1" ht="12" customHeight="1" x14ac:dyDescent="0.2">
      <c r="A1114" s="496">
        <v>23601003</v>
      </c>
      <c r="B1114" s="497" t="s">
        <v>3995</v>
      </c>
      <c r="C1114" s="466" t="s">
        <v>2614</v>
      </c>
      <c r="D1114" s="467" t="s">
        <v>1542</v>
      </c>
      <c r="E1114" s="705"/>
      <c r="F1114" s="466"/>
      <c r="G1114" s="467"/>
      <c r="H1114" s="468" t="s">
        <v>2937</v>
      </c>
      <c r="I1114" s="468" t="s">
        <v>2937</v>
      </c>
      <c r="J1114" s="468" t="s">
        <v>2937</v>
      </c>
      <c r="K1114" s="468" t="s">
        <v>2937</v>
      </c>
      <c r="L1114" s="468" t="s">
        <v>2938</v>
      </c>
      <c r="M1114" s="468" t="s">
        <v>1542</v>
      </c>
      <c r="N1114" s="468" t="s">
        <v>1542</v>
      </c>
      <c r="O1114" s="469"/>
      <c r="P1114" s="379">
        <v>-2429013.19</v>
      </c>
      <c r="Q1114" s="379">
        <v>-2449731.11</v>
      </c>
      <c r="R1114" s="379">
        <v>-2297372.02</v>
      </c>
      <c r="S1114" s="379">
        <v>-2554606.42</v>
      </c>
      <c r="T1114" s="379">
        <v>-2447295.4300000002</v>
      </c>
      <c r="U1114" s="379">
        <v>-2453311.04</v>
      </c>
      <c r="V1114" s="379">
        <v>-775548.85</v>
      </c>
      <c r="W1114" s="379">
        <v>-738469.62</v>
      </c>
      <c r="X1114" s="379">
        <v>-783377.83</v>
      </c>
      <c r="Y1114" s="379">
        <v>-725155.36</v>
      </c>
      <c r="Z1114" s="379">
        <v>-931455.53</v>
      </c>
      <c r="AA1114" s="379">
        <v>-741874.22</v>
      </c>
      <c r="AB1114" s="379">
        <v>-528726.38</v>
      </c>
      <c r="AC1114" s="379"/>
      <c r="AD1114" s="379"/>
      <c r="AE1114" s="379">
        <v>-1531422.2679166663</v>
      </c>
      <c r="AF1114" s="481"/>
      <c r="AG1114" s="482"/>
      <c r="AH1114" s="471"/>
      <c r="AI1114" s="471"/>
      <c r="AJ1114" s="471"/>
      <c r="AK1114" s="472"/>
      <c r="AL1114" s="471">
        <v>0</v>
      </c>
      <c r="AM1114" s="473"/>
      <c r="AN1114" s="471">
        <v>-1531422.2679166663</v>
      </c>
      <c r="AO1114" s="474">
        <v>-1531422.2679166663</v>
      </c>
      <c r="AP1114" s="475"/>
      <c r="AQ1114" s="476">
        <v>-528726.38</v>
      </c>
      <c r="AR1114" s="471"/>
      <c r="AS1114" s="471"/>
      <c r="AT1114" s="471"/>
      <c r="AU1114" s="472"/>
      <c r="AV1114" s="471">
        <v>0</v>
      </c>
      <c r="AW1114" s="473"/>
      <c r="AX1114" s="471">
        <v>-528726.38</v>
      </c>
      <c r="AY1114" s="473">
        <v>-528726.38</v>
      </c>
      <c r="AZ1114" s="478"/>
      <c r="BA1114" s="568"/>
      <c r="BC1114" s="468" t="s">
        <v>2937</v>
      </c>
      <c r="BD1114" s="468" t="s">
        <v>2937</v>
      </c>
      <c r="BE1114" s="468" t="s">
        <v>2937</v>
      </c>
      <c r="BF1114" s="468" t="s">
        <v>2937</v>
      </c>
      <c r="BG1114" s="468" t="s">
        <v>2938</v>
      </c>
      <c r="BH1114" s="468" t="s">
        <v>1542</v>
      </c>
      <c r="BI1114" s="468" t="s">
        <v>1542</v>
      </c>
      <c r="BK1114" s="468" t="b">
        <v>1</v>
      </c>
      <c r="BL1114" s="468" t="b">
        <v>1</v>
      </c>
      <c r="BM1114" s="468" t="b">
        <v>1</v>
      </c>
      <c r="BN1114" s="468" t="b">
        <v>1</v>
      </c>
      <c r="BO1114" s="468" t="b">
        <v>1</v>
      </c>
      <c r="BP1114" s="468" t="b">
        <v>1</v>
      </c>
      <c r="BQ1114" s="468" t="b">
        <v>1</v>
      </c>
      <c r="BS1114" s="466"/>
    </row>
    <row r="1115" spans="1:71" s="480" customFormat="1" ht="12" customHeight="1" x14ac:dyDescent="0.2">
      <c r="A1115" s="496">
        <v>23601013</v>
      </c>
      <c r="B1115" s="497" t="s">
        <v>3996</v>
      </c>
      <c r="C1115" s="466" t="s">
        <v>2615</v>
      </c>
      <c r="D1115" s="467" t="s">
        <v>1542</v>
      </c>
      <c r="E1115" s="705"/>
      <c r="F1115" s="466"/>
      <c r="G1115" s="467"/>
      <c r="H1115" s="468" t="s">
        <v>2937</v>
      </c>
      <c r="I1115" s="468" t="s">
        <v>2937</v>
      </c>
      <c r="J1115" s="468" t="s">
        <v>2937</v>
      </c>
      <c r="K1115" s="468" t="s">
        <v>2937</v>
      </c>
      <c r="L1115" s="468" t="s">
        <v>2938</v>
      </c>
      <c r="M1115" s="468" t="s">
        <v>1542</v>
      </c>
      <c r="N1115" s="468" t="s">
        <v>1542</v>
      </c>
      <c r="O1115" s="469"/>
      <c r="P1115" s="379">
        <v>-8428.32</v>
      </c>
      <c r="Q1115" s="379">
        <v>-102073.66</v>
      </c>
      <c r="R1115" s="379">
        <v>-79572</v>
      </c>
      <c r="S1115" s="379">
        <v>-88161.49</v>
      </c>
      <c r="T1115" s="379">
        <v>-144496.71</v>
      </c>
      <c r="U1115" s="379">
        <v>-131579.24</v>
      </c>
      <c r="V1115" s="379">
        <v>-87522.240000000005</v>
      </c>
      <c r="W1115" s="379">
        <v>-159412.82999999999</v>
      </c>
      <c r="X1115" s="379">
        <v>-149382.18</v>
      </c>
      <c r="Y1115" s="379">
        <v>-120002.54</v>
      </c>
      <c r="Z1115" s="379">
        <v>-155865.68</v>
      </c>
      <c r="AA1115" s="379">
        <v>-150032.12</v>
      </c>
      <c r="AB1115" s="379">
        <v>-92117.55</v>
      </c>
      <c r="AC1115" s="379"/>
      <c r="AD1115" s="379"/>
      <c r="AE1115" s="379">
        <v>-118197.80208333333</v>
      </c>
      <c r="AF1115" s="481"/>
      <c r="AG1115" s="482"/>
      <c r="AH1115" s="471"/>
      <c r="AI1115" s="471"/>
      <c r="AJ1115" s="471"/>
      <c r="AK1115" s="472"/>
      <c r="AL1115" s="471">
        <v>0</v>
      </c>
      <c r="AM1115" s="473"/>
      <c r="AN1115" s="471">
        <v>-118197.80208333333</v>
      </c>
      <c r="AO1115" s="474">
        <v>-118197.80208333333</v>
      </c>
      <c r="AP1115" s="475"/>
      <c r="AQ1115" s="476">
        <v>-92117.55</v>
      </c>
      <c r="AR1115" s="471"/>
      <c r="AS1115" s="471"/>
      <c r="AT1115" s="471"/>
      <c r="AU1115" s="472"/>
      <c r="AV1115" s="471">
        <v>0</v>
      </c>
      <c r="AW1115" s="473"/>
      <c r="AX1115" s="471">
        <v>-92117.55</v>
      </c>
      <c r="AY1115" s="473">
        <v>-92117.55</v>
      </c>
      <c r="AZ1115" s="478"/>
      <c r="BA1115" s="568"/>
      <c r="BC1115" s="468" t="s">
        <v>2937</v>
      </c>
      <c r="BD1115" s="468" t="s">
        <v>2937</v>
      </c>
      <c r="BE1115" s="468" t="s">
        <v>2937</v>
      </c>
      <c r="BF1115" s="468" t="s">
        <v>2937</v>
      </c>
      <c r="BG1115" s="468" t="s">
        <v>2938</v>
      </c>
      <c r="BH1115" s="468" t="s">
        <v>1542</v>
      </c>
      <c r="BI1115" s="468" t="s">
        <v>1542</v>
      </c>
      <c r="BK1115" s="468" t="b">
        <v>1</v>
      </c>
      <c r="BL1115" s="468" t="b">
        <v>1</v>
      </c>
      <c r="BM1115" s="468" t="b">
        <v>1</v>
      </c>
      <c r="BN1115" s="468" t="b">
        <v>1</v>
      </c>
      <c r="BO1115" s="468" t="b">
        <v>1</v>
      </c>
      <c r="BP1115" s="468" t="b">
        <v>1</v>
      </c>
      <c r="BQ1115" s="468" t="b">
        <v>1</v>
      </c>
      <c r="BS1115" s="466"/>
    </row>
    <row r="1116" spans="1:71" s="480" customFormat="1" ht="12" customHeight="1" x14ac:dyDescent="0.2">
      <c r="A1116" s="496">
        <v>23601023</v>
      </c>
      <c r="B1116" s="497" t="s">
        <v>3997</v>
      </c>
      <c r="C1116" s="466" t="s">
        <v>2616</v>
      </c>
      <c r="D1116" s="467" t="s">
        <v>1542</v>
      </c>
      <c r="E1116" s="705"/>
      <c r="F1116" s="466"/>
      <c r="G1116" s="467"/>
      <c r="H1116" s="468" t="s">
        <v>2937</v>
      </c>
      <c r="I1116" s="468" t="s">
        <v>2937</v>
      </c>
      <c r="J1116" s="468" t="s">
        <v>2937</v>
      </c>
      <c r="K1116" s="468" t="s">
        <v>2937</v>
      </c>
      <c r="L1116" s="468" t="s">
        <v>2938</v>
      </c>
      <c r="M1116" s="468" t="s">
        <v>1542</v>
      </c>
      <c r="N1116" s="468" t="s">
        <v>1542</v>
      </c>
      <c r="O1116" s="469"/>
      <c r="P1116" s="379">
        <v>-40524.92</v>
      </c>
      <c r="Q1116" s="379">
        <v>-3550.6</v>
      </c>
      <c r="R1116" s="379">
        <v>-3000.19</v>
      </c>
      <c r="S1116" s="379">
        <v>-9454.93</v>
      </c>
      <c r="T1116" s="379">
        <v>-2770.03</v>
      </c>
      <c r="U1116" s="379">
        <v>-3019.61</v>
      </c>
      <c r="V1116" s="379">
        <v>-5104.18</v>
      </c>
      <c r="W1116" s="379">
        <v>-2510.13</v>
      </c>
      <c r="X1116" s="379">
        <v>-3074.18</v>
      </c>
      <c r="Y1116" s="379">
        <v>-10630.09</v>
      </c>
      <c r="Z1116" s="379">
        <v>-3547.39</v>
      </c>
      <c r="AA1116" s="379">
        <v>-5892.57</v>
      </c>
      <c r="AB1116" s="379">
        <v>-35459.620000000003</v>
      </c>
      <c r="AC1116" s="379"/>
      <c r="AD1116" s="379"/>
      <c r="AE1116" s="379">
        <v>-7545.5141666666677</v>
      </c>
      <c r="AF1116" s="481"/>
      <c r="AG1116" s="482"/>
      <c r="AH1116" s="471"/>
      <c r="AI1116" s="471"/>
      <c r="AJ1116" s="471"/>
      <c r="AK1116" s="472"/>
      <c r="AL1116" s="471">
        <v>0</v>
      </c>
      <c r="AM1116" s="473"/>
      <c r="AN1116" s="471">
        <v>-7545.5141666666677</v>
      </c>
      <c r="AO1116" s="474">
        <v>-7545.5141666666677</v>
      </c>
      <c r="AP1116" s="475"/>
      <c r="AQ1116" s="476">
        <v>-35459.620000000003</v>
      </c>
      <c r="AR1116" s="471"/>
      <c r="AS1116" s="471"/>
      <c r="AT1116" s="471"/>
      <c r="AU1116" s="472"/>
      <c r="AV1116" s="471">
        <v>0</v>
      </c>
      <c r="AW1116" s="473"/>
      <c r="AX1116" s="471">
        <v>-35459.620000000003</v>
      </c>
      <c r="AY1116" s="473">
        <v>-35459.620000000003</v>
      </c>
      <c r="AZ1116" s="478"/>
      <c r="BA1116" s="568"/>
      <c r="BC1116" s="468" t="s">
        <v>2937</v>
      </c>
      <c r="BD1116" s="468" t="s">
        <v>2937</v>
      </c>
      <c r="BE1116" s="468" t="s">
        <v>2937</v>
      </c>
      <c r="BF1116" s="468" t="s">
        <v>2937</v>
      </c>
      <c r="BG1116" s="468" t="s">
        <v>2938</v>
      </c>
      <c r="BH1116" s="468" t="s">
        <v>1542</v>
      </c>
      <c r="BI1116" s="468" t="s">
        <v>1542</v>
      </c>
      <c r="BK1116" s="468" t="b">
        <v>1</v>
      </c>
      <c r="BL1116" s="468" t="b">
        <v>1</v>
      </c>
      <c r="BM1116" s="468" t="b">
        <v>1</v>
      </c>
      <c r="BN1116" s="468" t="b">
        <v>1</v>
      </c>
      <c r="BO1116" s="468" t="b">
        <v>1</v>
      </c>
      <c r="BP1116" s="468" t="b">
        <v>1</v>
      </c>
      <c r="BQ1116" s="468" t="b">
        <v>1</v>
      </c>
      <c r="BS1116" s="466"/>
    </row>
    <row r="1117" spans="1:71" s="480" customFormat="1" ht="12" customHeight="1" x14ac:dyDescent="0.2">
      <c r="A1117" s="496">
        <v>23601043</v>
      </c>
      <c r="B1117" s="497" t="s">
        <v>3998</v>
      </c>
      <c r="C1117" s="466" t="s">
        <v>2617</v>
      </c>
      <c r="D1117" s="467" t="s">
        <v>1542</v>
      </c>
      <c r="E1117" s="705"/>
      <c r="F1117" s="466"/>
      <c r="G1117" s="467"/>
      <c r="H1117" s="468" t="s">
        <v>2937</v>
      </c>
      <c r="I1117" s="468" t="s">
        <v>2937</v>
      </c>
      <c r="J1117" s="468" t="s">
        <v>2937</v>
      </c>
      <c r="K1117" s="468" t="s">
        <v>2937</v>
      </c>
      <c r="L1117" s="468" t="s">
        <v>2938</v>
      </c>
      <c r="M1117" s="468" t="s">
        <v>1542</v>
      </c>
      <c r="N1117" s="468" t="s">
        <v>1542</v>
      </c>
      <c r="O1117" s="469"/>
      <c r="P1117" s="379">
        <v>-4035.58</v>
      </c>
      <c r="Q1117" s="379">
        <v>-125278.13</v>
      </c>
      <c r="R1117" s="379">
        <v>-133561.34</v>
      </c>
      <c r="S1117" s="379">
        <v>-136316.84</v>
      </c>
      <c r="T1117" s="379">
        <v>-1542.5</v>
      </c>
      <c r="U1117" s="379">
        <v>-2596.34</v>
      </c>
      <c r="V1117" s="379">
        <v>-3605.87</v>
      </c>
      <c r="W1117" s="379">
        <v>-1579.79</v>
      </c>
      <c r="X1117" s="379">
        <v>-2773.24</v>
      </c>
      <c r="Y1117" s="379">
        <v>-3719.9</v>
      </c>
      <c r="Z1117" s="379">
        <v>-1343.32</v>
      </c>
      <c r="AA1117" s="379">
        <v>-2211.23</v>
      </c>
      <c r="AB1117" s="379">
        <v>-33719.440000000002</v>
      </c>
      <c r="AC1117" s="379"/>
      <c r="AD1117" s="379"/>
      <c r="AE1117" s="379">
        <v>-36117.167500000003</v>
      </c>
      <c r="AF1117" s="481"/>
      <c r="AG1117" s="482"/>
      <c r="AH1117" s="471"/>
      <c r="AI1117" s="471"/>
      <c r="AJ1117" s="471"/>
      <c r="AK1117" s="472"/>
      <c r="AL1117" s="471">
        <v>0</v>
      </c>
      <c r="AM1117" s="473"/>
      <c r="AN1117" s="471">
        <v>-36117.167500000003</v>
      </c>
      <c r="AO1117" s="474">
        <v>-36117.167500000003</v>
      </c>
      <c r="AP1117" s="475"/>
      <c r="AQ1117" s="476">
        <v>-33719.440000000002</v>
      </c>
      <c r="AR1117" s="471"/>
      <c r="AS1117" s="471"/>
      <c r="AT1117" s="471"/>
      <c r="AU1117" s="472"/>
      <c r="AV1117" s="471">
        <v>0</v>
      </c>
      <c r="AW1117" s="473"/>
      <c r="AX1117" s="471">
        <v>-33719.440000000002</v>
      </c>
      <c r="AY1117" s="473">
        <v>-33719.440000000002</v>
      </c>
      <c r="AZ1117" s="478"/>
      <c r="BA1117" s="568"/>
      <c r="BC1117" s="468" t="s">
        <v>2937</v>
      </c>
      <c r="BD1117" s="468" t="s">
        <v>2937</v>
      </c>
      <c r="BE1117" s="468" t="s">
        <v>2937</v>
      </c>
      <c r="BF1117" s="468" t="s">
        <v>2937</v>
      </c>
      <c r="BG1117" s="468" t="s">
        <v>2938</v>
      </c>
      <c r="BH1117" s="468" t="s">
        <v>1542</v>
      </c>
      <c r="BI1117" s="468" t="s">
        <v>1542</v>
      </c>
      <c r="BK1117" s="468" t="b">
        <v>1</v>
      </c>
      <c r="BL1117" s="468" t="b">
        <v>1</v>
      </c>
      <c r="BM1117" s="468" t="b">
        <v>1</v>
      </c>
      <c r="BN1117" s="468" t="b">
        <v>1</v>
      </c>
      <c r="BO1117" s="468" t="b">
        <v>1</v>
      </c>
      <c r="BP1117" s="468" t="b">
        <v>1</v>
      </c>
      <c r="BQ1117" s="468" t="b">
        <v>1</v>
      </c>
      <c r="BS1117" s="466"/>
    </row>
    <row r="1118" spans="1:71" s="480" customFormat="1" ht="12" customHeight="1" x14ac:dyDescent="0.2">
      <c r="A1118" s="496">
        <v>23700363</v>
      </c>
      <c r="B1118" s="497" t="s">
        <v>3999</v>
      </c>
      <c r="C1118" s="466" t="s">
        <v>2618</v>
      </c>
      <c r="D1118" s="467" t="s">
        <v>1542</v>
      </c>
      <c r="E1118" s="705"/>
      <c r="F1118" s="466"/>
      <c r="G1118" s="467"/>
      <c r="H1118" s="468" t="s">
        <v>2937</v>
      </c>
      <c r="I1118" s="468" t="s">
        <v>2937</v>
      </c>
      <c r="J1118" s="468" t="s">
        <v>2937</v>
      </c>
      <c r="K1118" s="468" t="s">
        <v>2937</v>
      </c>
      <c r="L1118" s="468" t="s">
        <v>2938</v>
      </c>
      <c r="M1118" s="468" t="s">
        <v>1542</v>
      </c>
      <c r="N1118" s="468" t="s">
        <v>1542</v>
      </c>
      <c r="O1118" s="469"/>
      <c r="P1118" s="379">
        <v>-44687.5</v>
      </c>
      <c r="Q1118" s="379">
        <v>-134062.5</v>
      </c>
      <c r="R1118" s="379">
        <v>-223437.5</v>
      </c>
      <c r="S1118" s="379">
        <v>-312812.5</v>
      </c>
      <c r="T1118" s="379">
        <v>-402187.5</v>
      </c>
      <c r="U1118" s="379">
        <v>-491562.5</v>
      </c>
      <c r="V1118" s="379">
        <v>-44687.5</v>
      </c>
      <c r="W1118" s="379">
        <v>-134062.5</v>
      </c>
      <c r="X1118" s="379">
        <v>-223437.5</v>
      </c>
      <c r="Y1118" s="379">
        <v>-312812.5</v>
      </c>
      <c r="Z1118" s="379">
        <v>-402187.5</v>
      </c>
      <c r="AA1118" s="379">
        <v>-491562.5</v>
      </c>
      <c r="AB1118" s="379">
        <v>-44687.5</v>
      </c>
      <c r="AC1118" s="379"/>
      <c r="AD1118" s="379"/>
      <c r="AE1118" s="379">
        <v>-268125</v>
      </c>
      <c r="AF1118" s="481"/>
      <c r="AG1118" s="482"/>
      <c r="AH1118" s="471"/>
      <c r="AI1118" s="471"/>
      <c r="AJ1118" s="471"/>
      <c r="AK1118" s="472"/>
      <c r="AL1118" s="471">
        <v>0</v>
      </c>
      <c r="AM1118" s="473"/>
      <c r="AN1118" s="471">
        <v>-268125</v>
      </c>
      <c r="AO1118" s="474">
        <v>-268125</v>
      </c>
      <c r="AP1118" s="475"/>
      <c r="AQ1118" s="476">
        <v>-44687.5</v>
      </c>
      <c r="AR1118" s="471"/>
      <c r="AS1118" s="471"/>
      <c r="AT1118" s="471"/>
      <c r="AU1118" s="472"/>
      <c r="AV1118" s="471">
        <v>0</v>
      </c>
      <c r="AW1118" s="473"/>
      <c r="AX1118" s="471">
        <v>-44687.5</v>
      </c>
      <c r="AY1118" s="473">
        <v>-44687.5</v>
      </c>
      <c r="AZ1118" s="478"/>
      <c r="BA1118" s="568"/>
      <c r="BC1118" s="468" t="s">
        <v>2937</v>
      </c>
      <c r="BD1118" s="468" t="s">
        <v>2937</v>
      </c>
      <c r="BE1118" s="468" t="s">
        <v>2937</v>
      </c>
      <c r="BF1118" s="468" t="s">
        <v>2937</v>
      </c>
      <c r="BG1118" s="468" t="s">
        <v>2938</v>
      </c>
      <c r="BH1118" s="468" t="s">
        <v>1542</v>
      </c>
      <c r="BI1118" s="468" t="s">
        <v>1542</v>
      </c>
      <c r="BK1118" s="468" t="b">
        <v>1</v>
      </c>
      <c r="BL1118" s="468" t="b">
        <v>1</v>
      </c>
      <c r="BM1118" s="468" t="b">
        <v>1</v>
      </c>
      <c r="BN1118" s="468" t="b">
        <v>1</v>
      </c>
      <c r="BO1118" s="468" t="b">
        <v>1</v>
      </c>
      <c r="BP1118" s="468" t="b">
        <v>1</v>
      </c>
      <c r="BQ1118" s="468" t="b">
        <v>1</v>
      </c>
      <c r="BS1118" s="466"/>
    </row>
    <row r="1119" spans="1:71" s="480" customFormat="1" ht="12" customHeight="1" x14ac:dyDescent="0.2">
      <c r="A1119" s="496">
        <v>23700383</v>
      </c>
      <c r="B1119" s="497" t="s">
        <v>4000</v>
      </c>
      <c r="C1119" s="466" t="s">
        <v>2619</v>
      </c>
      <c r="D1119" s="467" t="s">
        <v>1542</v>
      </c>
      <c r="E1119" s="705"/>
      <c r="F1119" s="466"/>
      <c r="G1119" s="467"/>
      <c r="H1119" s="468" t="s">
        <v>2937</v>
      </c>
      <c r="I1119" s="468" t="s">
        <v>2937</v>
      </c>
      <c r="J1119" s="468" t="s">
        <v>2937</v>
      </c>
      <c r="K1119" s="468" t="s">
        <v>2937</v>
      </c>
      <c r="L1119" s="468" t="s">
        <v>2938</v>
      </c>
      <c r="M1119" s="468" t="s">
        <v>1542</v>
      </c>
      <c r="N1119" s="468" t="s">
        <v>1542</v>
      </c>
      <c r="O1119" s="469"/>
      <c r="P1119" s="379">
        <v>-6000</v>
      </c>
      <c r="Q1119" s="379">
        <v>-18000</v>
      </c>
      <c r="R1119" s="379">
        <v>-30000</v>
      </c>
      <c r="S1119" s="379">
        <v>-42000</v>
      </c>
      <c r="T1119" s="379">
        <v>-54000</v>
      </c>
      <c r="U1119" s="379">
        <v>-66000</v>
      </c>
      <c r="V1119" s="379">
        <v>-6000</v>
      </c>
      <c r="W1119" s="379">
        <v>-18000</v>
      </c>
      <c r="X1119" s="379">
        <v>-30000</v>
      </c>
      <c r="Y1119" s="379">
        <v>-42000</v>
      </c>
      <c r="Z1119" s="379">
        <v>-54000</v>
      </c>
      <c r="AA1119" s="379">
        <v>-66000</v>
      </c>
      <c r="AB1119" s="379">
        <v>-6000</v>
      </c>
      <c r="AC1119" s="379"/>
      <c r="AD1119" s="379"/>
      <c r="AE1119" s="379">
        <v>-36000</v>
      </c>
      <c r="AF1119" s="481"/>
      <c r="AG1119" s="482"/>
      <c r="AH1119" s="471"/>
      <c r="AI1119" s="471"/>
      <c r="AJ1119" s="471"/>
      <c r="AK1119" s="472"/>
      <c r="AL1119" s="471">
        <v>0</v>
      </c>
      <c r="AM1119" s="473"/>
      <c r="AN1119" s="471">
        <v>-36000</v>
      </c>
      <c r="AO1119" s="474">
        <v>-36000</v>
      </c>
      <c r="AP1119" s="475"/>
      <c r="AQ1119" s="476">
        <v>-6000</v>
      </c>
      <c r="AR1119" s="471"/>
      <c r="AS1119" s="471"/>
      <c r="AT1119" s="471"/>
      <c r="AU1119" s="472"/>
      <c r="AV1119" s="471">
        <v>0</v>
      </c>
      <c r="AW1119" s="473"/>
      <c r="AX1119" s="471">
        <v>-6000</v>
      </c>
      <c r="AY1119" s="473">
        <v>-6000</v>
      </c>
      <c r="AZ1119" s="478"/>
      <c r="BA1119" s="568"/>
      <c r="BC1119" s="468" t="s">
        <v>2937</v>
      </c>
      <c r="BD1119" s="468" t="s">
        <v>2937</v>
      </c>
      <c r="BE1119" s="468" t="s">
        <v>2937</v>
      </c>
      <c r="BF1119" s="468" t="s">
        <v>2937</v>
      </c>
      <c r="BG1119" s="468" t="s">
        <v>2938</v>
      </c>
      <c r="BH1119" s="468" t="s">
        <v>1542</v>
      </c>
      <c r="BI1119" s="468" t="s">
        <v>1542</v>
      </c>
      <c r="BK1119" s="468" t="b">
        <v>1</v>
      </c>
      <c r="BL1119" s="468" t="b">
        <v>1</v>
      </c>
      <c r="BM1119" s="468" t="b">
        <v>1</v>
      </c>
      <c r="BN1119" s="468" t="b">
        <v>1</v>
      </c>
      <c r="BO1119" s="468" t="b">
        <v>1</v>
      </c>
      <c r="BP1119" s="468" t="b">
        <v>1</v>
      </c>
      <c r="BQ1119" s="468" t="b">
        <v>1</v>
      </c>
      <c r="BS1119" s="466"/>
    </row>
    <row r="1120" spans="1:71" s="480" customFormat="1" ht="12" customHeight="1" x14ac:dyDescent="0.2">
      <c r="A1120" s="496">
        <v>23700713</v>
      </c>
      <c r="B1120" s="497" t="s">
        <v>4001</v>
      </c>
      <c r="C1120" s="466" t="s">
        <v>2620</v>
      </c>
      <c r="D1120" s="467" t="s">
        <v>1542</v>
      </c>
      <c r="E1120" s="705"/>
      <c r="F1120" s="466"/>
      <c r="G1120" s="467"/>
      <c r="H1120" s="468" t="s">
        <v>2937</v>
      </c>
      <c r="I1120" s="468" t="s">
        <v>2937</v>
      </c>
      <c r="J1120" s="468" t="s">
        <v>2937</v>
      </c>
      <c r="K1120" s="468" t="s">
        <v>2937</v>
      </c>
      <c r="L1120" s="468" t="s">
        <v>2938</v>
      </c>
      <c r="M1120" s="468" t="s">
        <v>1542</v>
      </c>
      <c r="N1120" s="468" t="s">
        <v>1542</v>
      </c>
      <c r="O1120" s="469"/>
      <c r="P1120" s="379">
        <v>-10691.43</v>
      </c>
      <c r="Q1120" s="379">
        <v>-10691.43</v>
      </c>
      <c r="R1120" s="379">
        <v>-8135.87</v>
      </c>
      <c r="S1120" s="379">
        <v>-8135.87</v>
      </c>
      <c r="T1120" s="379">
        <v>-8135.87</v>
      </c>
      <c r="U1120" s="379">
        <v>-7935.87</v>
      </c>
      <c r="V1120" s="379">
        <v>-7935.87</v>
      </c>
      <c r="W1120" s="379">
        <v>-7935.87</v>
      </c>
      <c r="X1120" s="379">
        <v>-7935.87</v>
      </c>
      <c r="Y1120" s="379">
        <v>-7935.87</v>
      </c>
      <c r="Z1120" s="379">
        <v>-7935.87</v>
      </c>
      <c r="AA1120" s="379">
        <v>0</v>
      </c>
      <c r="AB1120" s="379">
        <v>0</v>
      </c>
      <c r="AC1120" s="379"/>
      <c r="AD1120" s="379"/>
      <c r="AE1120" s="379">
        <v>-7338.3312499999993</v>
      </c>
      <c r="AF1120" s="481"/>
      <c r="AG1120" s="482"/>
      <c r="AH1120" s="471"/>
      <c r="AI1120" s="471"/>
      <c r="AJ1120" s="471"/>
      <c r="AK1120" s="472"/>
      <c r="AL1120" s="471">
        <v>0</v>
      </c>
      <c r="AM1120" s="473"/>
      <c r="AN1120" s="471">
        <v>-7338.3312499999993</v>
      </c>
      <c r="AO1120" s="474">
        <v>-7338.3312499999993</v>
      </c>
      <c r="AP1120" s="475"/>
      <c r="AQ1120" s="476">
        <v>0</v>
      </c>
      <c r="AR1120" s="471"/>
      <c r="AS1120" s="471"/>
      <c r="AT1120" s="471"/>
      <c r="AU1120" s="472"/>
      <c r="AV1120" s="471">
        <v>0</v>
      </c>
      <c r="AW1120" s="473"/>
      <c r="AX1120" s="471">
        <v>0</v>
      </c>
      <c r="AY1120" s="473">
        <v>0</v>
      </c>
      <c r="AZ1120" s="478"/>
      <c r="BA1120" s="568"/>
      <c r="BC1120" s="468" t="s">
        <v>2937</v>
      </c>
      <c r="BD1120" s="468" t="s">
        <v>2937</v>
      </c>
      <c r="BE1120" s="468" t="s">
        <v>2937</v>
      </c>
      <c r="BF1120" s="468" t="s">
        <v>2937</v>
      </c>
      <c r="BG1120" s="468" t="s">
        <v>2938</v>
      </c>
      <c r="BH1120" s="468" t="s">
        <v>1542</v>
      </c>
      <c r="BI1120" s="468" t="s">
        <v>1542</v>
      </c>
      <c r="BK1120" s="468" t="b">
        <v>1</v>
      </c>
      <c r="BL1120" s="468" t="b">
        <v>1</v>
      </c>
      <c r="BM1120" s="468" t="b">
        <v>1</v>
      </c>
      <c r="BN1120" s="468" t="b">
        <v>1</v>
      </c>
      <c r="BO1120" s="468" t="b">
        <v>1</v>
      </c>
      <c r="BP1120" s="468" t="b">
        <v>1</v>
      </c>
      <c r="BQ1120" s="468" t="b">
        <v>1</v>
      </c>
      <c r="BS1120" s="466"/>
    </row>
    <row r="1121" spans="1:71" s="480" customFormat="1" ht="12" customHeight="1" x14ac:dyDescent="0.2">
      <c r="A1121" s="496">
        <v>23700813</v>
      </c>
      <c r="B1121" s="497" t="s">
        <v>4002</v>
      </c>
      <c r="C1121" s="466" t="s">
        <v>2621</v>
      </c>
      <c r="D1121" s="467" t="s">
        <v>1542</v>
      </c>
      <c r="E1121" s="705"/>
      <c r="F1121" s="466"/>
      <c r="G1121" s="467"/>
      <c r="H1121" s="468" t="s">
        <v>2937</v>
      </c>
      <c r="I1121" s="468" t="s">
        <v>2937</v>
      </c>
      <c r="J1121" s="468" t="s">
        <v>2937</v>
      </c>
      <c r="K1121" s="468" t="s">
        <v>2937</v>
      </c>
      <c r="L1121" s="468" t="s">
        <v>2938</v>
      </c>
      <c r="M1121" s="468" t="s">
        <v>1542</v>
      </c>
      <c r="N1121" s="468" t="s">
        <v>1542</v>
      </c>
      <c r="O1121" s="469"/>
      <c r="P1121" s="379">
        <v>-1458333.04</v>
      </c>
      <c r="Q1121" s="379">
        <v>-2041666.37</v>
      </c>
      <c r="R1121" s="379">
        <v>-2624999.7000000002</v>
      </c>
      <c r="S1121" s="379">
        <v>-3208333.03</v>
      </c>
      <c r="T1121" s="379">
        <v>-291666.36</v>
      </c>
      <c r="U1121" s="379">
        <v>-874999.69</v>
      </c>
      <c r="V1121" s="379">
        <v>-1458333.02</v>
      </c>
      <c r="W1121" s="379">
        <v>-2041666.35</v>
      </c>
      <c r="X1121" s="379">
        <v>-2624999.6800000002</v>
      </c>
      <c r="Y1121" s="379">
        <v>-3208333.01</v>
      </c>
      <c r="Z1121" s="379">
        <v>-291666.34000000003</v>
      </c>
      <c r="AA1121" s="379">
        <v>-874999.67</v>
      </c>
      <c r="AB1121" s="379">
        <v>-1458333</v>
      </c>
      <c r="AC1121" s="379"/>
      <c r="AD1121" s="379"/>
      <c r="AE1121" s="379">
        <v>-1749999.6866666668</v>
      </c>
      <c r="AF1121" s="481"/>
      <c r="AG1121" s="482"/>
      <c r="AH1121" s="471"/>
      <c r="AI1121" s="471"/>
      <c r="AJ1121" s="471"/>
      <c r="AK1121" s="472"/>
      <c r="AL1121" s="471">
        <v>0</v>
      </c>
      <c r="AM1121" s="473"/>
      <c r="AN1121" s="471">
        <v>-1749999.6866666668</v>
      </c>
      <c r="AO1121" s="474">
        <v>-1749999.6866666668</v>
      </c>
      <c r="AP1121" s="475"/>
      <c r="AQ1121" s="476">
        <v>-1458333</v>
      </c>
      <c r="AR1121" s="471"/>
      <c r="AS1121" s="471"/>
      <c r="AT1121" s="471"/>
      <c r="AU1121" s="472"/>
      <c r="AV1121" s="471">
        <v>0</v>
      </c>
      <c r="AW1121" s="473"/>
      <c r="AX1121" s="471">
        <v>-1458333</v>
      </c>
      <c r="AY1121" s="473">
        <v>-1458333</v>
      </c>
      <c r="AZ1121" s="478"/>
      <c r="BA1121" s="568"/>
      <c r="BC1121" s="468" t="s">
        <v>2937</v>
      </c>
      <c r="BD1121" s="468" t="s">
        <v>2937</v>
      </c>
      <c r="BE1121" s="468" t="s">
        <v>2937</v>
      </c>
      <c r="BF1121" s="468" t="s">
        <v>2937</v>
      </c>
      <c r="BG1121" s="468" t="s">
        <v>2938</v>
      </c>
      <c r="BH1121" s="468" t="s">
        <v>1542</v>
      </c>
      <c r="BI1121" s="468" t="s">
        <v>1542</v>
      </c>
      <c r="BK1121" s="468" t="b">
        <v>1</v>
      </c>
      <c r="BL1121" s="468" t="b">
        <v>1</v>
      </c>
      <c r="BM1121" s="468" t="b">
        <v>1</v>
      </c>
      <c r="BN1121" s="468" t="b">
        <v>1</v>
      </c>
      <c r="BO1121" s="468" t="b">
        <v>1</v>
      </c>
      <c r="BP1121" s="468" t="b">
        <v>1</v>
      </c>
      <c r="BQ1121" s="468" t="b">
        <v>1</v>
      </c>
      <c r="BS1121" s="466"/>
    </row>
    <row r="1122" spans="1:71" s="480" customFormat="1" ht="12" customHeight="1" x14ac:dyDescent="0.2">
      <c r="A1122" s="496">
        <v>23700823</v>
      </c>
      <c r="B1122" s="497" t="s">
        <v>4003</v>
      </c>
      <c r="C1122" s="466" t="s">
        <v>2622</v>
      </c>
      <c r="D1122" s="467" t="s">
        <v>1542</v>
      </c>
      <c r="E1122" s="705"/>
      <c r="F1122" s="466"/>
      <c r="G1122" s="467"/>
      <c r="H1122" s="468" t="s">
        <v>2937</v>
      </c>
      <c r="I1122" s="468" t="s">
        <v>2937</v>
      </c>
      <c r="J1122" s="468" t="s">
        <v>2937</v>
      </c>
      <c r="K1122" s="468" t="s">
        <v>2937</v>
      </c>
      <c r="L1122" s="468" t="s">
        <v>2938</v>
      </c>
      <c r="M1122" s="468" t="s">
        <v>1542</v>
      </c>
      <c r="N1122" s="468" t="s">
        <v>1542</v>
      </c>
      <c r="O1122" s="469"/>
      <c r="P1122" s="379">
        <v>-3931666.37</v>
      </c>
      <c r="Q1122" s="379">
        <v>-5054999.7</v>
      </c>
      <c r="R1122" s="379">
        <v>-6178333.0300000003</v>
      </c>
      <c r="S1122" s="379">
        <v>-561666.36</v>
      </c>
      <c r="T1122" s="379">
        <v>-1684999.69</v>
      </c>
      <c r="U1122" s="379">
        <v>-2808333.02</v>
      </c>
      <c r="V1122" s="379">
        <v>0</v>
      </c>
      <c r="W1122" s="379">
        <v>0</v>
      </c>
      <c r="X1122" s="379">
        <v>0</v>
      </c>
      <c r="Y1122" s="379">
        <v>0</v>
      </c>
      <c r="Z1122" s="379">
        <v>0</v>
      </c>
      <c r="AA1122" s="379">
        <v>0</v>
      </c>
      <c r="AB1122" s="379">
        <v>0</v>
      </c>
      <c r="AC1122" s="379"/>
      <c r="AD1122" s="379"/>
      <c r="AE1122" s="379">
        <v>-1521180.4154166665</v>
      </c>
      <c r="AF1122" s="481"/>
      <c r="AG1122" s="482"/>
      <c r="AH1122" s="471"/>
      <c r="AI1122" s="471"/>
      <c r="AJ1122" s="471"/>
      <c r="AK1122" s="472"/>
      <c r="AL1122" s="471">
        <v>0</v>
      </c>
      <c r="AM1122" s="473"/>
      <c r="AN1122" s="471">
        <v>-1521180.4154166665</v>
      </c>
      <c r="AO1122" s="474">
        <v>-1521180.4154166665</v>
      </c>
      <c r="AP1122" s="475"/>
      <c r="AQ1122" s="476">
        <v>0</v>
      </c>
      <c r="AR1122" s="471"/>
      <c r="AS1122" s="471"/>
      <c r="AT1122" s="471"/>
      <c r="AU1122" s="472"/>
      <c r="AV1122" s="471">
        <v>0</v>
      </c>
      <c r="AW1122" s="473"/>
      <c r="AX1122" s="471">
        <v>0</v>
      </c>
      <c r="AY1122" s="473">
        <v>0</v>
      </c>
      <c r="AZ1122" s="478"/>
      <c r="BA1122" s="568"/>
      <c r="BC1122" s="468" t="s">
        <v>2937</v>
      </c>
      <c r="BD1122" s="468" t="s">
        <v>2937</v>
      </c>
      <c r="BE1122" s="468" t="s">
        <v>2937</v>
      </c>
      <c r="BF1122" s="468" t="s">
        <v>2937</v>
      </c>
      <c r="BG1122" s="468" t="s">
        <v>2938</v>
      </c>
      <c r="BH1122" s="468" t="s">
        <v>1542</v>
      </c>
      <c r="BI1122" s="468" t="s">
        <v>1542</v>
      </c>
      <c r="BK1122" s="468" t="b">
        <v>1</v>
      </c>
      <c r="BL1122" s="468" t="b">
        <v>1</v>
      </c>
      <c r="BM1122" s="468" t="b">
        <v>1</v>
      </c>
      <c r="BN1122" s="468" t="b">
        <v>1</v>
      </c>
      <c r="BO1122" s="468" t="b">
        <v>1</v>
      </c>
      <c r="BP1122" s="468" t="b">
        <v>1</v>
      </c>
      <c r="BQ1122" s="468" t="b">
        <v>1</v>
      </c>
      <c r="BS1122" s="466"/>
    </row>
    <row r="1123" spans="1:71" s="480" customFormat="1" ht="12" customHeight="1" x14ac:dyDescent="0.2">
      <c r="A1123" s="496">
        <v>23700841</v>
      </c>
      <c r="B1123" s="497" t="s">
        <v>4004</v>
      </c>
      <c r="C1123" s="466" t="s">
        <v>2623</v>
      </c>
      <c r="D1123" s="467" t="s">
        <v>1542</v>
      </c>
      <c r="E1123" s="705"/>
      <c r="F1123" s="466"/>
      <c r="G1123" s="467"/>
      <c r="H1123" s="468" t="s">
        <v>2937</v>
      </c>
      <c r="I1123" s="468" t="s">
        <v>2937</v>
      </c>
      <c r="J1123" s="468" t="s">
        <v>2937</v>
      </c>
      <c r="K1123" s="468" t="s">
        <v>2937</v>
      </c>
      <c r="L1123" s="468" t="s">
        <v>2938</v>
      </c>
      <c r="M1123" s="468" t="s">
        <v>1542</v>
      </c>
      <c r="N1123" s="468" t="s">
        <v>1542</v>
      </c>
      <c r="O1123" s="469"/>
      <c r="P1123" s="379">
        <v>-896542.13</v>
      </c>
      <c r="Q1123" s="379">
        <v>-896542.13</v>
      </c>
      <c r="R1123" s="379">
        <v>-896542.13</v>
      </c>
      <c r="S1123" s="379">
        <v>-980445.2</v>
      </c>
      <c r="T1123" s="379">
        <v>-980445.2</v>
      </c>
      <c r="U1123" s="379">
        <v>-980445.2</v>
      </c>
      <c r="V1123" s="379">
        <v>-321141.55</v>
      </c>
      <c r="W1123" s="379">
        <v>-383043.11</v>
      </c>
      <c r="X1123" s="379">
        <v>-383043.11</v>
      </c>
      <c r="Y1123" s="379">
        <v>-416282.5</v>
      </c>
      <c r="Z1123" s="379">
        <v>-416282.5</v>
      </c>
      <c r="AA1123" s="379">
        <v>-416282.5</v>
      </c>
      <c r="AB1123" s="379">
        <v>-458709.33</v>
      </c>
      <c r="AC1123" s="379"/>
      <c r="AD1123" s="379"/>
      <c r="AE1123" s="379">
        <v>-645676.7383333334</v>
      </c>
      <c r="AF1123" s="481"/>
      <c r="AG1123" s="482"/>
      <c r="AH1123" s="471"/>
      <c r="AI1123" s="471"/>
      <c r="AJ1123" s="471"/>
      <c r="AK1123" s="472"/>
      <c r="AL1123" s="471">
        <v>0</v>
      </c>
      <c r="AM1123" s="473"/>
      <c r="AN1123" s="471">
        <v>-645676.7383333334</v>
      </c>
      <c r="AO1123" s="474">
        <v>-645676.7383333334</v>
      </c>
      <c r="AP1123" s="475"/>
      <c r="AQ1123" s="476">
        <v>-458709.33</v>
      </c>
      <c r="AR1123" s="471"/>
      <c r="AS1123" s="471"/>
      <c r="AT1123" s="471"/>
      <c r="AU1123" s="472"/>
      <c r="AV1123" s="471">
        <v>0</v>
      </c>
      <c r="AW1123" s="473"/>
      <c r="AX1123" s="471">
        <v>-458709.33</v>
      </c>
      <c r="AY1123" s="473">
        <v>-458709.33</v>
      </c>
      <c r="AZ1123" s="478"/>
      <c r="BA1123" s="568"/>
      <c r="BC1123" s="468" t="s">
        <v>2937</v>
      </c>
      <c r="BD1123" s="468" t="s">
        <v>2937</v>
      </c>
      <c r="BE1123" s="468" t="s">
        <v>2937</v>
      </c>
      <c r="BF1123" s="468" t="s">
        <v>2937</v>
      </c>
      <c r="BG1123" s="468" t="s">
        <v>2938</v>
      </c>
      <c r="BH1123" s="468" t="s">
        <v>1542</v>
      </c>
      <c r="BI1123" s="468" t="s">
        <v>1542</v>
      </c>
      <c r="BK1123" s="468" t="b">
        <v>1</v>
      </c>
      <c r="BL1123" s="468" t="b">
        <v>1</v>
      </c>
      <c r="BM1123" s="468" t="b">
        <v>1</v>
      </c>
      <c r="BN1123" s="468" t="b">
        <v>1</v>
      </c>
      <c r="BO1123" s="468" t="b">
        <v>1</v>
      </c>
      <c r="BP1123" s="468" t="b">
        <v>1</v>
      </c>
      <c r="BQ1123" s="468" t="b">
        <v>1</v>
      </c>
      <c r="BS1123" s="466"/>
    </row>
    <row r="1124" spans="1:71" s="480" customFormat="1" ht="12" customHeight="1" x14ac:dyDescent="0.2">
      <c r="A1124" s="496">
        <v>23700873</v>
      </c>
      <c r="B1124" s="497" t="s">
        <v>4005</v>
      </c>
      <c r="C1124" s="466" t="s">
        <v>2624</v>
      </c>
      <c r="D1124" s="467" t="s">
        <v>1542</v>
      </c>
      <c r="E1124" s="705"/>
      <c r="F1124" s="466"/>
      <c r="G1124" s="467"/>
      <c r="H1124" s="468" t="s">
        <v>2937</v>
      </c>
      <c r="I1124" s="468" t="s">
        <v>2937</v>
      </c>
      <c r="J1124" s="468" t="s">
        <v>2937</v>
      </c>
      <c r="K1124" s="468" t="s">
        <v>2937</v>
      </c>
      <c r="L1124" s="468" t="s">
        <v>2938</v>
      </c>
      <c r="M1124" s="468" t="s">
        <v>1542</v>
      </c>
      <c r="N1124" s="468" t="s">
        <v>1542</v>
      </c>
      <c r="O1124" s="469"/>
      <c r="P1124" s="379">
        <v>-6142500</v>
      </c>
      <c r="Q1124" s="379">
        <v>-7897500</v>
      </c>
      <c r="R1124" s="379">
        <v>-9652500</v>
      </c>
      <c r="S1124" s="379">
        <v>-877500</v>
      </c>
      <c r="T1124" s="379">
        <v>-2632500</v>
      </c>
      <c r="U1124" s="379">
        <v>-4387500</v>
      </c>
      <c r="V1124" s="379">
        <v>-6142500</v>
      </c>
      <c r="W1124" s="379">
        <v>-7897500</v>
      </c>
      <c r="X1124" s="379">
        <v>-9652500</v>
      </c>
      <c r="Y1124" s="379">
        <v>-877500</v>
      </c>
      <c r="Z1124" s="379">
        <v>-2632500</v>
      </c>
      <c r="AA1124" s="379">
        <v>-4387500</v>
      </c>
      <c r="AB1124" s="379">
        <v>-6142500</v>
      </c>
      <c r="AC1124" s="379"/>
      <c r="AD1124" s="379"/>
      <c r="AE1124" s="379">
        <v>-5265000</v>
      </c>
      <c r="AF1124" s="481"/>
      <c r="AG1124" s="482"/>
      <c r="AH1124" s="471"/>
      <c r="AI1124" s="471"/>
      <c r="AJ1124" s="471"/>
      <c r="AK1124" s="472"/>
      <c r="AL1124" s="471">
        <v>0</v>
      </c>
      <c r="AM1124" s="473"/>
      <c r="AN1124" s="471">
        <v>-5265000</v>
      </c>
      <c r="AO1124" s="474">
        <v>-5265000</v>
      </c>
      <c r="AP1124" s="475"/>
      <c r="AQ1124" s="476">
        <v>-6142500</v>
      </c>
      <c r="AR1124" s="471"/>
      <c r="AS1124" s="471"/>
      <c r="AT1124" s="471"/>
      <c r="AU1124" s="472"/>
      <c r="AV1124" s="471">
        <v>0</v>
      </c>
      <c r="AW1124" s="473"/>
      <c r="AX1124" s="471">
        <v>-6142500</v>
      </c>
      <c r="AY1124" s="473">
        <v>-6142500</v>
      </c>
      <c r="AZ1124" s="478"/>
      <c r="BA1124" s="568"/>
      <c r="BC1124" s="468" t="s">
        <v>2937</v>
      </c>
      <c r="BD1124" s="468" t="s">
        <v>2937</v>
      </c>
      <c r="BE1124" s="468" t="s">
        <v>2937</v>
      </c>
      <c r="BF1124" s="468" t="s">
        <v>2937</v>
      </c>
      <c r="BG1124" s="468" t="s">
        <v>2938</v>
      </c>
      <c r="BH1124" s="468" t="s">
        <v>1542</v>
      </c>
      <c r="BI1124" s="468" t="s">
        <v>1542</v>
      </c>
      <c r="BK1124" s="468" t="b">
        <v>1</v>
      </c>
      <c r="BL1124" s="468" t="b">
        <v>1</v>
      </c>
      <c r="BM1124" s="468" t="b">
        <v>1</v>
      </c>
      <c r="BN1124" s="468" t="b">
        <v>1</v>
      </c>
      <c r="BO1124" s="468" t="b">
        <v>1</v>
      </c>
      <c r="BP1124" s="468" t="b">
        <v>1</v>
      </c>
      <c r="BQ1124" s="468" t="b">
        <v>1</v>
      </c>
      <c r="BS1124" s="466"/>
    </row>
    <row r="1125" spans="1:71" s="480" customFormat="1" ht="12" customHeight="1" x14ac:dyDescent="0.2">
      <c r="A1125" s="496">
        <v>23700963</v>
      </c>
      <c r="B1125" s="497" t="s">
        <v>4006</v>
      </c>
      <c r="C1125" s="466" t="s">
        <v>2625</v>
      </c>
      <c r="D1125" s="467" t="s">
        <v>1542</v>
      </c>
      <c r="E1125" s="705"/>
      <c r="F1125" s="466"/>
      <c r="G1125" s="467"/>
      <c r="H1125" s="468" t="s">
        <v>2937</v>
      </c>
      <c r="I1125" s="468" t="s">
        <v>2937</v>
      </c>
      <c r="J1125" s="468" t="s">
        <v>2937</v>
      </c>
      <c r="K1125" s="468" t="s">
        <v>2937</v>
      </c>
      <c r="L1125" s="468" t="s">
        <v>2938</v>
      </c>
      <c r="M1125" s="468" t="s">
        <v>1542</v>
      </c>
      <c r="N1125" s="468" t="s">
        <v>1542</v>
      </c>
      <c r="O1125" s="469"/>
      <c r="P1125" s="379">
        <v>-1180368.46</v>
      </c>
      <c r="Q1125" s="379">
        <v>-2322660.13</v>
      </c>
      <c r="R1125" s="379">
        <v>-3464951.8</v>
      </c>
      <c r="S1125" s="379">
        <v>-4607243.47</v>
      </c>
      <c r="T1125" s="379">
        <v>-5749535.1399999997</v>
      </c>
      <c r="U1125" s="379">
        <v>-6891826.8099999996</v>
      </c>
      <c r="V1125" s="379">
        <v>-1180368.48</v>
      </c>
      <c r="W1125" s="379">
        <v>-2322660.15</v>
      </c>
      <c r="X1125" s="379">
        <v>-3464951.82</v>
      </c>
      <c r="Y1125" s="379">
        <v>-4607243.49</v>
      </c>
      <c r="Z1125" s="379">
        <v>-5749535.1600000001</v>
      </c>
      <c r="AA1125" s="379">
        <v>-6891826.8300000001</v>
      </c>
      <c r="AB1125" s="379">
        <v>-1180368.5</v>
      </c>
      <c r="AC1125" s="379"/>
      <c r="AD1125" s="379"/>
      <c r="AE1125" s="379">
        <v>-4036097.6466666665</v>
      </c>
      <c r="AF1125" s="481"/>
      <c r="AG1125" s="482"/>
      <c r="AH1125" s="471"/>
      <c r="AI1125" s="471"/>
      <c r="AJ1125" s="471"/>
      <c r="AK1125" s="472"/>
      <c r="AL1125" s="471">
        <v>0</v>
      </c>
      <c r="AM1125" s="473"/>
      <c r="AN1125" s="471">
        <v>-4036097.6466666665</v>
      </c>
      <c r="AO1125" s="474">
        <v>-4036097.6466666665</v>
      </c>
      <c r="AP1125" s="475"/>
      <c r="AQ1125" s="476">
        <v>-1180368.5</v>
      </c>
      <c r="AR1125" s="471"/>
      <c r="AS1125" s="471"/>
      <c r="AT1125" s="471"/>
      <c r="AU1125" s="472"/>
      <c r="AV1125" s="471">
        <v>0</v>
      </c>
      <c r="AW1125" s="473"/>
      <c r="AX1125" s="471">
        <v>-1180368.5</v>
      </c>
      <c r="AY1125" s="473">
        <v>-1180368.5</v>
      </c>
      <c r="AZ1125" s="478"/>
      <c r="BA1125" s="568"/>
      <c r="BC1125" s="468" t="s">
        <v>2937</v>
      </c>
      <c r="BD1125" s="468" t="s">
        <v>2937</v>
      </c>
      <c r="BE1125" s="468" t="s">
        <v>2937</v>
      </c>
      <c r="BF1125" s="468" t="s">
        <v>2937</v>
      </c>
      <c r="BG1125" s="468" t="s">
        <v>2938</v>
      </c>
      <c r="BH1125" s="468" t="s">
        <v>1542</v>
      </c>
      <c r="BI1125" s="468" t="s">
        <v>1542</v>
      </c>
      <c r="BK1125" s="468" t="b">
        <v>1</v>
      </c>
      <c r="BL1125" s="468" t="b">
        <v>1</v>
      </c>
      <c r="BM1125" s="468" t="b">
        <v>1</v>
      </c>
      <c r="BN1125" s="468" t="b">
        <v>1</v>
      </c>
      <c r="BO1125" s="468" t="b">
        <v>1</v>
      </c>
      <c r="BP1125" s="468" t="b">
        <v>1</v>
      </c>
      <c r="BQ1125" s="468" t="b">
        <v>1</v>
      </c>
      <c r="BS1125" s="466"/>
    </row>
    <row r="1126" spans="1:71" s="480" customFormat="1" ht="12" customHeight="1" x14ac:dyDescent="0.2">
      <c r="A1126" s="502">
        <v>23701013</v>
      </c>
      <c r="B1126" s="503" t="s">
        <v>4007</v>
      </c>
      <c r="C1126" s="569" t="s">
        <v>2626</v>
      </c>
      <c r="D1126" s="467" t="s">
        <v>1542</v>
      </c>
      <c r="E1126" s="705"/>
      <c r="F1126" s="569"/>
      <c r="G1126" s="467"/>
      <c r="H1126" s="468" t="s">
        <v>2937</v>
      </c>
      <c r="I1126" s="468" t="s">
        <v>2937</v>
      </c>
      <c r="J1126" s="468" t="s">
        <v>2937</v>
      </c>
      <c r="K1126" s="468" t="s">
        <v>2937</v>
      </c>
      <c r="L1126" s="468" t="s">
        <v>2938</v>
      </c>
      <c r="M1126" s="468" t="s">
        <v>1542</v>
      </c>
      <c r="N1126" s="468" t="s">
        <v>1542</v>
      </c>
      <c r="O1126" s="469"/>
      <c r="P1126" s="379">
        <v>0</v>
      </c>
      <c r="Q1126" s="379">
        <v>0</v>
      </c>
      <c r="R1126" s="379">
        <v>0</v>
      </c>
      <c r="S1126" s="379">
        <v>0</v>
      </c>
      <c r="T1126" s="379">
        <v>0</v>
      </c>
      <c r="U1126" s="379">
        <v>0</v>
      </c>
      <c r="V1126" s="379">
        <v>0</v>
      </c>
      <c r="W1126" s="379">
        <v>0</v>
      </c>
      <c r="X1126" s="379">
        <v>0</v>
      </c>
      <c r="Y1126" s="379">
        <v>0</v>
      </c>
      <c r="Z1126" s="379">
        <v>0</v>
      </c>
      <c r="AA1126" s="379">
        <v>0</v>
      </c>
      <c r="AB1126" s="379">
        <v>0</v>
      </c>
      <c r="AC1126" s="379"/>
      <c r="AD1126" s="379"/>
      <c r="AE1126" s="379">
        <v>0</v>
      </c>
      <c r="AF1126" s="481"/>
      <c r="AG1126" s="482"/>
      <c r="AH1126" s="471"/>
      <c r="AI1126" s="471"/>
      <c r="AJ1126" s="471"/>
      <c r="AK1126" s="472"/>
      <c r="AL1126" s="471">
        <v>0</v>
      </c>
      <c r="AM1126" s="473"/>
      <c r="AN1126" s="471">
        <v>0</v>
      </c>
      <c r="AO1126" s="474">
        <v>0</v>
      </c>
      <c r="AP1126" s="475"/>
      <c r="AQ1126" s="476">
        <v>0</v>
      </c>
      <c r="AR1126" s="471"/>
      <c r="AS1126" s="471"/>
      <c r="AT1126" s="471"/>
      <c r="AU1126" s="472"/>
      <c r="AV1126" s="471">
        <v>0</v>
      </c>
      <c r="AW1126" s="473"/>
      <c r="AX1126" s="471">
        <v>0</v>
      </c>
      <c r="AY1126" s="473">
        <v>0</v>
      </c>
      <c r="AZ1126" s="478"/>
      <c r="BA1126" s="568"/>
      <c r="BC1126" s="468" t="s">
        <v>2937</v>
      </c>
      <c r="BD1126" s="468" t="s">
        <v>2937</v>
      </c>
      <c r="BE1126" s="468" t="s">
        <v>2937</v>
      </c>
      <c r="BF1126" s="468" t="s">
        <v>2937</v>
      </c>
      <c r="BG1126" s="468" t="s">
        <v>2938</v>
      </c>
      <c r="BH1126" s="468" t="s">
        <v>1542</v>
      </c>
      <c r="BI1126" s="468" t="s">
        <v>1542</v>
      </c>
      <c r="BK1126" s="468" t="b">
        <v>1</v>
      </c>
      <c r="BL1126" s="468" t="b">
        <v>1</v>
      </c>
      <c r="BM1126" s="468" t="b">
        <v>1</v>
      </c>
      <c r="BN1126" s="468" t="b">
        <v>1</v>
      </c>
      <c r="BO1126" s="468" t="b">
        <v>1</v>
      </c>
      <c r="BP1126" s="468" t="b">
        <v>1</v>
      </c>
      <c r="BQ1126" s="468" t="b">
        <v>1</v>
      </c>
      <c r="BS1126" s="466"/>
    </row>
    <row r="1127" spans="1:71" s="480" customFormat="1" ht="12" customHeight="1" x14ac:dyDescent="0.2">
      <c r="A1127" s="502">
        <v>23701023</v>
      </c>
      <c r="B1127" s="503" t="s">
        <v>4008</v>
      </c>
      <c r="C1127" s="569" t="s">
        <v>2627</v>
      </c>
      <c r="D1127" s="467" t="s">
        <v>1542</v>
      </c>
      <c r="E1127" s="705"/>
      <c r="F1127" s="569"/>
      <c r="G1127" s="467"/>
      <c r="H1127" s="468" t="s">
        <v>2937</v>
      </c>
      <c r="I1127" s="468" t="s">
        <v>2937</v>
      </c>
      <c r="J1127" s="468" t="s">
        <v>2937</v>
      </c>
      <c r="K1127" s="468" t="s">
        <v>2937</v>
      </c>
      <c r="L1127" s="468" t="s">
        <v>2938</v>
      </c>
      <c r="M1127" s="468" t="s">
        <v>1542</v>
      </c>
      <c r="N1127" s="468" t="s">
        <v>1542</v>
      </c>
      <c r="O1127" s="469"/>
      <c r="P1127" s="379">
        <v>-746471.03</v>
      </c>
      <c r="Q1127" s="379">
        <v>-2147304.36</v>
      </c>
      <c r="R1127" s="379">
        <v>-3548137.69</v>
      </c>
      <c r="S1127" s="379">
        <v>-4948971.0199999996</v>
      </c>
      <c r="T1127" s="379">
        <v>-6349804.3499999996</v>
      </c>
      <c r="U1127" s="379">
        <v>-7750637.6799999997</v>
      </c>
      <c r="V1127" s="379">
        <v>-746471.01</v>
      </c>
      <c r="W1127" s="379">
        <v>-2147304.34</v>
      </c>
      <c r="X1127" s="379">
        <v>-3548137.67</v>
      </c>
      <c r="Y1127" s="379">
        <v>-4948971</v>
      </c>
      <c r="Z1127" s="379">
        <v>-6349804.3300000001</v>
      </c>
      <c r="AA1127" s="379">
        <v>-7750637.6600000001</v>
      </c>
      <c r="AB1127" s="379">
        <v>-746470.99</v>
      </c>
      <c r="AC1127" s="379"/>
      <c r="AD1127" s="379"/>
      <c r="AE1127" s="379">
        <v>-4248554.3433333328</v>
      </c>
      <c r="AF1127" s="481"/>
      <c r="AG1127" s="482"/>
      <c r="AH1127" s="471"/>
      <c r="AI1127" s="471"/>
      <c r="AJ1127" s="471"/>
      <c r="AK1127" s="472"/>
      <c r="AL1127" s="471">
        <v>0</v>
      </c>
      <c r="AM1127" s="473"/>
      <c r="AN1127" s="471">
        <v>-4248554.3433333328</v>
      </c>
      <c r="AO1127" s="474">
        <v>-4248554.3433333328</v>
      </c>
      <c r="AP1127" s="475"/>
      <c r="AQ1127" s="476">
        <v>-746470.99</v>
      </c>
      <c r="AR1127" s="471"/>
      <c r="AS1127" s="471"/>
      <c r="AT1127" s="471"/>
      <c r="AU1127" s="472"/>
      <c r="AV1127" s="471">
        <v>0</v>
      </c>
      <c r="AW1127" s="473"/>
      <c r="AX1127" s="471">
        <v>-746470.99</v>
      </c>
      <c r="AY1127" s="473">
        <v>-746470.99</v>
      </c>
      <c r="AZ1127" s="478"/>
      <c r="BA1127" s="568"/>
      <c r="BC1127" s="468" t="s">
        <v>2937</v>
      </c>
      <c r="BD1127" s="468" t="s">
        <v>2937</v>
      </c>
      <c r="BE1127" s="468" t="s">
        <v>2937</v>
      </c>
      <c r="BF1127" s="468" t="s">
        <v>2937</v>
      </c>
      <c r="BG1127" s="468" t="s">
        <v>2938</v>
      </c>
      <c r="BH1127" s="468" t="s">
        <v>1542</v>
      </c>
      <c r="BI1127" s="468" t="s">
        <v>1542</v>
      </c>
      <c r="BK1127" s="468" t="b">
        <v>1</v>
      </c>
      <c r="BL1127" s="468" t="b">
        <v>1</v>
      </c>
      <c r="BM1127" s="468" t="b">
        <v>1</v>
      </c>
      <c r="BN1127" s="468" t="b">
        <v>1</v>
      </c>
      <c r="BO1127" s="468" t="b">
        <v>1</v>
      </c>
      <c r="BP1127" s="468" t="b">
        <v>1</v>
      </c>
      <c r="BQ1127" s="468" t="b">
        <v>1</v>
      </c>
      <c r="BS1127" s="466"/>
    </row>
    <row r="1128" spans="1:71" s="480" customFormat="1" ht="12" customHeight="1" x14ac:dyDescent="0.2">
      <c r="A1128" s="502">
        <v>23701033</v>
      </c>
      <c r="B1128" s="503" t="s">
        <v>4009</v>
      </c>
      <c r="C1128" s="579" t="s">
        <v>2628</v>
      </c>
      <c r="D1128" s="467" t="s">
        <v>1542</v>
      </c>
      <c r="E1128" s="705"/>
      <c r="F1128" s="579"/>
      <c r="G1128" s="467"/>
      <c r="H1128" s="468" t="s">
        <v>2937</v>
      </c>
      <c r="I1128" s="468" t="s">
        <v>2937</v>
      </c>
      <c r="J1128" s="468" t="s">
        <v>2937</v>
      </c>
      <c r="K1128" s="468" t="s">
        <v>2937</v>
      </c>
      <c r="L1128" s="468" t="s">
        <v>2938</v>
      </c>
      <c r="M1128" s="468" t="s">
        <v>1542</v>
      </c>
      <c r="N1128" s="468" t="s">
        <v>1542</v>
      </c>
      <c r="O1128" s="469"/>
      <c r="P1128" s="379">
        <v>-5542033.3300000001</v>
      </c>
      <c r="Q1128" s="379">
        <v>-7110533.3300000001</v>
      </c>
      <c r="R1128" s="379">
        <v>-8679033.3300000001</v>
      </c>
      <c r="S1128" s="379">
        <v>-836533.33</v>
      </c>
      <c r="T1128" s="379">
        <v>-2405033.33</v>
      </c>
      <c r="U1128" s="379">
        <v>-3973533.33</v>
      </c>
      <c r="V1128" s="379">
        <v>-5542033.3300000001</v>
      </c>
      <c r="W1128" s="379">
        <v>-7110533.3300000001</v>
      </c>
      <c r="X1128" s="379">
        <v>-8679033.3300000001</v>
      </c>
      <c r="Y1128" s="379">
        <v>-836533.33</v>
      </c>
      <c r="Z1128" s="379">
        <v>-2405033.33</v>
      </c>
      <c r="AA1128" s="379">
        <v>-3973533.33</v>
      </c>
      <c r="AB1128" s="379">
        <v>-5542033.3300000001</v>
      </c>
      <c r="AC1128" s="379"/>
      <c r="AD1128" s="379"/>
      <c r="AE1128" s="379">
        <v>-4757783.3299999991</v>
      </c>
      <c r="AF1128" s="481"/>
      <c r="AG1128" s="482"/>
      <c r="AH1128" s="471"/>
      <c r="AI1128" s="471"/>
      <c r="AJ1128" s="471"/>
      <c r="AK1128" s="472"/>
      <c r="AL1128" s="471">
        <v>0</v>
      </c>
      <c r="AM1128" s="473"/>
      <c r="AN1128" s="471">
        <v>-4757783.3299999991</v>
      </c>
      <c r="AO1128" s="474">
        <v>-4757783.3299999991</v>
      </c>
      <c r="AP1128" s="475"/>
      <c r="AQ1128" s="476">
        <v>-5542033.3300000001</v>
      </c>
      <c r="AR1128" s="471"/>
      <c r="AS1128" s="471"/>
      <c r="AT1128" s="471"/>
      <c r="AU1128" s="472"/>
      <c r="AV1128" s="471">
        <v>0</v>
      </c>
      <c r="AW1128" s="473"/>
      <c r="AX1128" s="471">
        <v>-5542033.3300000001</v>
      </c>
      <c r="AY1128" s="473">
        <v>-5542033.3300000001</v>
      </c>
      <c r="AZ1128" s="478"/>
      <c r="BA1128" s="568"/>
      <c r="BC1128" s="468" t="s">
        <v>2937</v>
      </c>
      <c r="BD1128" s="468" t="s">
        <v>2937</v>
      </c>
      <c r="BE1128" s="468" t="s">
        <v>2937</v>
      </c>
      <c r="BF1128" s="468" t="s">
        <v>2937</v>
      </c>
      <c r="BG1128" s="468" t="s">
        <v>2938</v>
      </c>
      <c r="BH1128" s="468" t="s">
        <v>1542</v>
      </c>
      <c r="BI1128" s="468" t="s">
        <v>1542</v>
      </c>
      <c r="BK1128" s="468" t="b">
        <v>1</v>
      </c>
      <c r="BL1128" s="468" t="b">
        <v>1</v>
      </c>
      <c r="BM1128" s="468" t="b">
        <v>1</v>
      </c>
      <c r="BN1128" s="468" t="b">
        <v>1</v>
      </c>
      <c r="BO1128" s="468" t="b">
        <v>1</v>
      </c>
      <c r="BP1128" s="468" t="b">
        <v>1</v>
      </c>
      <c r="BQ1128" s="468" t="b">
        <v>1</v>
      </c>
      <c r="BS1128" s="466"/>
    </row>
    <row r="1129" spans="1:71" s="480" customFormat="1" ht="12" customHeight="1" x14ac:dyDescent="0.2">
      <c r="A1129" s="421">
        <v>23701053</v>
      </c>
      <c r="B1129" s="422" t="s">
        <v>4010</v>
      </c>
      <c r="C1129" s="398" t="s">
        <v>1969</v>
      </c>
      <c r="D1129" s="467" t="s">
        <v>1542</v>
      </c>
      <c r="E1129" s="705"/>
      <c r="F1129" s="392"/>
      <c r="G1129" s="467"/>
      <c r="H1129" s="468" t="s">
        <v>2937</v>
      </c>
      <c r="I1129" s="468" t="s">
        <v>2937</v>
      </c>
      <c r="J1129" s="468" t="s">
        <v>2937</v>
      </c>
      <c r="K1129" s="468" t="s">
        <v>2937</v>
      </c>
      <c r="L1129" s="468" t="s">
        <v>2938</v>
      </c>
      <c r="M1129" s="468" t="s">
        <v>1542</v>
      </c>
      <c r="N1129" s="468" t="s">
        <v>1542</v>
      </c>
      <c r="O1129" s="469"/>
      <c r="P1129" s="379">
        <v>-863399.75</v>
      </c>
      <c r="Q1129" s="379">
        <v>-1726799.26</v>
      </c>
      <c r="R1129" s="379">
        <v>-2506643.98</v>
      </c>
      <c r="S1129" s="379">
        <v>-220908.43</v>
      </c>
      <c r="T1129" s="379">
        <v>0</v>
      </c>
      <c r="U1129" s="379">
        <v>0</v>
      </c>
      <c r="V1129" s="379">
        <v>0</v>
      </c>
      <c r="W1129" s="379">
        <v>0</v>
      </c>
      <c r="X1129" s="379">
        <v>0</v>
      </c>
      <c r="Y1129" s="379">
        <v>0</v>
      </c>
      <c r="Z1129" s="379">
        <v>0</v>
      </c>
      <c r="AA1129" s="379">
        <v>0</v>
      </c>
      <c r="AB1129" s="379">
        <v>0</v>
      </c>
      <c r="AC1129" s="379"/>
      <c r="AD1129" s="379"/>
      <c r="AE1129" s="379">
        <v>-407170.96208333335</v>
      </c>
      <c r="AF1129" s="481"/>
      <c r="AG1129" s="482"/>
      <c r="AH1129" s="471"/>
      <c r="AI1129" s="471"/>
      <c r="AJ1129" s="471"/>
      <c r="AK1129" s="472"/>
      <c r="AL1129" s="471">
        <v>0</v>
      </c>
      <c r="AM1129" s="473"/>
      <c r="AN1129" s="471">
        <v>-407170.96208333335</v>
      </c>
      <c r="AO1129" s="474">
        <v>-407170.96208333335</v>
      </c>
      <c r="AP1129" s="475"/>
      <c r="AQ1129" s="476">
        <v>0</v>
      </c>
      <c r="AR1129" s="471"/>
      <c r="AS1129" s="471"/>
      <c r="AT1129" s="471"/>
      <c r="AU1129" s="472"/>
      <c r="AV1129" s="471">
        <v>0</v>
      </c>
      <c r="AW1129" s="473"/>
      <c r="AX1129" s="471">
        <v>0</v>
      </c>
      <c r="AY1129" s="473">
        <v>0</v>
      </c>
      <c r="AZ1129" s="478"/>
      <c r="BA1129" s="568"/>
      <c r="BC1129" s="468" t="s">
        <v>2937</v>
      </c>
      <c r="BD1129" s="468" t="s">
        <v>2937</v>
      </c>
      <c r="BE1129" s="468" t="s">
        <v>2937</v>
      </c>
      <c r="BF1129" s="468" t="s">
        <v>2937</v>
      </c>
      <c r="BG1129" s="468" t="s">
        <v>2938</v>
      </c>
      <c r="BH1129" s="468" t="s">
        <v>1542</v>
      </c>
      <c r="BI1129" s="468" t="s">
        <v>1542</v>
      </c>
      <c r="BK1129" s="468" t="b">
        <v>1</v>
      </c>
      <c r="BL1129" s="468" t="b">
        <v>1</v>
      </c>
      <c r="BM1129" s="468" t="b">
        <v>1</v>
      </c>
      <c r="BN1129" s="468" t="b">
        <v>1</v>
      </c>
      <c r="BO1129" s="468" t="b">
        <v>1</v>
      </c>
      <c r="BP1129" s="468" t="b">
        <v>1</v>
      </c>
      <c r="BQ1129" s="468" t="b">
        <v>1</v>
      </c>
      <c r="BS1129" s="466"/>
    </row>
    <row r="1130" spans="1:71" s="480" customFormat="1" ht="12" customHeight="1" x14ac:dyDescent="0.2">
      <c r="A1130" s="496">
        <v>23701063</v>
      </c>
      <c r="B1130" s="497" t="s">
        <v>4011</v>
      </c>
      <c r="C1130" s="466" t="s">
        <v>2629</v>
      </c>
      <c r="D1130" s="467" t="s">
        <v>1542</v>
      </c>
      <c r="E1130" s="705"/>
      <c r="F1130" s="466"/>
      <c r="G1130" s="467"/>
      <c r="H1130" s="468" t="s">
        <v>2937</v>
      </c>
      <c r="I1130" s="468" t="s">
        <v>2937</v>
      </c>
      <c r="J1130" s="468" t="s">
        <v>2937</v>
      </c>
      <c r="K1130" s="468" t="s">
        <v>2937</v>
      </c>
      <c r="L1130" s="468" t="s">
        <v>2938</v>
      </c>
      <c r="M1130" s="468" t="s">
        <v>1542</v>
      </c>
      <c r="N1130" s="468" t="s">
        <v>1542</v>
      </c>
      <c r="O1130" s="469"/>
      <c r="P1130" s="379">
        <v>-16567.43</v>
      </c>
      <c r="Q1130" s="379">
        <v>-131872.15</v>
      </c>
      <c r="R1130" s="379">
        <v>-243190.15</v>
      </c>
      <c r="S1130" s="379">
        <v>-12545.26</v>
      </c>
      <c r="T1130" s="379">
        <v>-124047.57</v>
      </c>
      <c r="U1130" s="379">
        <v>-245929.57</v>
      </c>
      <c r="V1130" s="379">
        <v>-12670.79</v>
      </c>
      <c r="W1130" s="379">
        <v>-127790.79</v>
      </c>
      <c r="X1130" s="379">
        <v>-250910.79</v>
      </c>
      <c r="Y1130" s="379">
        <v>-16170.9</v>
      </c>
      <c r="Z1130" s="379">
        <v>-132081.96</v>
      </c>
      <c r="AA1130" s="379">
        <v>-251230.96</v>
      </c>
      <c r="AB1130" s="379">
        <v>-8795.4</v>
      </c>
      <c r="AC1130" s="379"/>
      <c r="AD1130" s="379"/>
      <c r="AE1130" s="379">
        <v>-130093.52541666666</v>
      </c>
      <c r="AF1130" s="481"/>
      <c r="AG1130" s="482"/>
      <c r="AH1130" s="471"/>
      <c r="AI1130" s="471"/>
      <c r="AJ1130" s="471"/>
      <c r="AK1130" s="472"/>
      <c r="AL1130" s="471">
        <v>0</v>
      </c>
      <c r="AM1130" s="473"/>
      <c r="AN1130" s="471">
        <v>-130093.52541666666</v>
      </c>
      <c r="AO1130" s="474">
        <v>-130093.52541666666</v>
      </c>
      <c r="AP1130" s="475"/>
      <c r="AQ1130" s="476">
        <v>-8795.4</v>
      </c>
      <c r="AR1130" s="471"/>
      <c r="AS1130" s="471"/>
      <c r="AT1130" s="471"/>
      <c r="AU1130" s="472"/>
      <c r="AV1130" s="471">
        <v>0</v>
      </c>
      <c r="AW1130" s="473"/>
      <c r="AX1130" s="471">
        <v>-8795.4</v>
      </c>
      <c r="AY1130" s="473">
        <v>-8795.4</v>
      </c>
      <c r="AZ1130" s="478"/>
      <c r="BA1130" s="568"/>
      <c r="BC1130" s="468" t="s">
        <v>2937</v>
      </c>
      <c r="BD1130" s="468" t="s">
        <v>2937</v>
      </c>
      <c r="BE1130" s="468" t="s">
        <v>2937</v>
      </c>
      <c r="BF1130" s="468" t="s">
        <v>2937</v>
      </c>
      <c r="BG1130" s="468" t="s">
        <v>2938</v>
      </c>
      <c r="BH1130" s="468" t="s">
        <v>1542</v>
      </c>
      <c r="BI1130" s="468" t="s">
        <v>1542</v>
      </c>
      <c r="BK1130" s="468" t="b">
        <v>1</v>
      </c>
      <c r="BL1130" s="468" t="b">
        <v>1</v>
      </c>
      <c r="BM1130" s="468" t="b">
        <v>1</v>
      </c>
      <c r="BN1130" s="468" t="b">
        <v>1</v>
      </c>
      <c r="BO1130" s="468" t="b">
        <v>1</v>
      </c>
      <c r="BP1130" s="468" t="b">
        <v>1</v>
      </c>
      <c r="BQ1130" s="468" t="b">
        <v>1</v>
      </c>
      <c r="BS1130" s="466"/>
    </row>
    <row r="1131" spans="1:71" s="480" customFormat="1" ht="12" customHeight="1" x14ac:dyDescent="0.2">
      <c r="A1131" s="498">
        <v>23701103</v>
      </c>
      <c r="B1131" s="499"/>
      <c r="C1131" s="483" t="s">
        <v>2630</v>
      </c>
      <c r="D1131" s="484" t="s">
        <v>1542</v>
      </c>
      <c r="E1131" s="730"/>
      <c r="F1131" s="501">
        <v>43268</v>
      </c>
      <c r="G1131" s="484"/>
      <c r="H1131" s="486"/>
      <c r="I1131" s="486"/>
      <c r="J1131" s="486"/>
      <c r="K1131" s="486"/>
      <c r="L1131" s="486" t="s">
        <v>2938</v>
      </c>
      <c r="M1131" s="486" t="s">
        <v>1542</v>
      </c>
      <c r="N1131" s="486" t="s">
        <v>1542</v>
      </c>
      <c r="O1131" s="487"/>
      <c r="P1131" s="381"/>
      <c r="Q1131" s="381"/>
      <c r="R1131" s="381"/>
      <c r="S1131" s="381"/>
      <c r="T1131" s="381"/>
      <c r="U1131" s="381"/>
      <c r="V1131" s="381">
        <v>-1126133.33</v>
      </c>
      <c r="W1131" s="381">
        <v>-3237633.33</v>
      </c>
      <c r="X1131" s="381">
        <v>-5349133.33</v>
      </c>
      <c r="Y1131" s="381">
        <v>-7460633.3300000001</v>
      </c>
      <c r="Z1131" s="381">
        <v>-9572133.3300000001</v>
      </c>
      <c r="AA1131" s="381">
        <v>-11683633.33</v>
      </c>
      <c r="AB1131" s="381">
        <v>-1055750</v>
      </c>
      <c r="AC1131" s="381"/>
      <c r="AD1131" s="381"/>
      <c r="AE1131" s="381">
        <v>-3246431.2483333331</v>
      </c>
      <c r="AF1131" s="488"/>
      <c r="AG1131" s="489"/>
      <c r="AH1131" s="490"/>
      <c r="AI1131" s="490"/>
      <c r="AJ1131" s="490"/>
      <c r="AK1131" s="491"/>
      <c r="AL1131" s="490">
        <v>0</v>
      </c>
      <c r="AM1131" s="492"/>
      <c r="AN1131" s="490">
        <v>-3246431.2483333331</v>
      </c>
      <c r="AO1131" s="493">
        <v>-3246431.2483333331</v>
      </c>
      <c r="AP1131" s="490"/>
      <c r="AQ1131" s="494">
        <v>-1055750</v>
      </c>
      <c r="AR1131" s="490"/>
      <c r="AS1131" s="490"/>
      <c r="AT1131" s="490"/>
      <c r="AU1131" s="491"/>
      <c r="AV1131" s="490">
        <v>0</v>
      </c>
      <c r="AW1131" s="492"/>
      <c r="AX1131" s="490">
        <v>-1055750</v>
      </c>
      <c r="AY1131" s="492">
        <v>-1055750</v>
      </c>
      <c r="AZ1131" s="731"/>
      <c r="BA1131" s="568"/>
      <c r="BC1131" s="486"/>
      <c r="BD1131" s="486"/>
      <c r="BE1131" s="486"/>
      <c r="BF1131" s="468"/>
      <c r="BG1131" s="468" t="s">
        <v>2938</v>
      </c>
      <c r="BH1131" s="468" t="s">
        <v>1542</v>
      </c>
      <c r="BI1131" s="468" t="s">
        <v>1542</v>
      </c>
      <c r="BK1131" s="468" t="b">
        <v>1</v>
      </c>
      <c r="BL1131" s="468" t="b">
        <v>1</v>
      </c>
      <c r="BM1131" s="468" t="b">
        <v>1</v>
      </c>
      <c r="BN1131" s="468" t="b">
        <v>1</v>
      </c>
      <c r="BO1131" s="468" t="b">
        <v>1</v>
      </c>
      <c r="BP1131" s="468" t="b">
        <v>1</v>
      </c>
      <c r="BQ1131" s="468" t="b">
        <v>1</v>
      </c>
      <c r="BS1131" s="466"/>
    </row>
    <row r="1132" spans="1:71" s="480" customFormat="1" ht="12" customHeight="1" x14ac:dyDescent="0.2">
      <c r="A1132" s="496">
        <v>23701113</v>
      </c>
      <c r="B1132" s="497" t="s">
        <v>4012</v>
      </c>
      <c r="C1132" s="466" t="s">
        <v>2631</v>
      </c>
      <c r="D1132" s="467" t="s">
        <v>1542</v>
      </c>
      <c r="E1132" s="705"/>
      <c r="F1132" s="466"/>
      <c r="G1132" s="467"/>
      <c r="H1132" s="468" t="s">
        <v>2937</v>
      </c>
      <c r="I1132" s="468" t="s">
        <v>2937</v>
      </c>
      <c r="J1132" s="468" t="s">
        <v>2937</v>
      </c>
      <c r="K1132" s="468" t="s">
        <v>2937</v>
      </c>
      <c r="L1132" s="468" t="s">
        <v>2938</v>
      </c>
      <c r="M1132" s="468" t="s">
        <v>1542</v>
      </c>
      <c r="N1132" s="468" t="s">
        <v>1542</v>
      </c>
      <c r="O1132" s="469"/>
      <c r="P1132" s="379">
        <v>-5037375</v>
      </c>
      <c r="Q1132" s="379">
        <v>-6716500</v>
      </c>
      <c r="R1132" s="379">
        <v>-8395625</v>
      </c>
      <c r="S1132" s="379">
        <v>-10074750</v>
      </c>
      <c r="T1132" s="379">
        <v>-1679125</v>
      </c>
      <c r="U1132" s="379">
        <v>-3358250</v>
      </c>
      <c r="V1132" s="379">
        <v>-5037375</v>
      </c>
      <c r="W1132" s="379">
        <v>-6716500</v>
      </c>
      <c r="X1132" s="379">
        <v>-8395625</v>
      </c>
      <c r="Y1132" s="379">
        <v>-10074750</v>
      </c>
      <c r="Z1132" s="379">
        <v>-1679125</v>
      </c>
      <c r="AA1132" s="379">
        <v>-3358250</v>
      </c>
      <c r="AB1132" s="379">
        <v>-5037375</v>
      </c>
      <c r="AC1132" s="379"/>
      <c r="AD1132" s="379"/>
      <c r="AE1132" s="379">
        <v>-5876937.5</v>
      </c>
      <c r="AF1132" s="481"/>
      <c r="AG1132" s="482"/>
      <c r="AH1132" s="471"/>
      <c r="AI1132" s="471"/>
      <c r="AJ1132" s="471"/>
      <c r="AK1132" s="472"/>
      <c r="AL1132" s="471">
        <v>0</v>
      </c>
      <c r="AM1132" s="473"/>
      <c r="AN1132" s="471">
        <v>-5876937.5</v>
      </c>
      <c r="AO1132" s="474">
        <v>-5876937.5</v>
      </c>
      <c r="AP1132" s="475"/>
      <c r="AQ1132" s="476">
        <v>-5037375</v>
      </c>
      <c r="AR1132" s="471"/>
      <c r="AS1132" s="471"/>
      <c r="AT1132" s="471"/>
      <c r="AU1132" s="472"/>
      <c r="AV1132" s="471">
        <v>0</v>
      </c>
      <c r="AW1132" s="473"/>
      <c r="AX1132" s="471">
        <v>-5037375</v>
      </c>
      <c r="AY1132" s="473">
        <v>-5037375</v>
      </c>
      <c r="AZ1132" s="478"/>
      <c r="BA1132" s="568"/>
      <c r="BC1132" s="468" t="s">
        <v>2937</v>
      </c>
      <c r="BD1132" s="468" t="s">
        <v>2937</v>
      </c>
      <c r="BE1132" s="468" t="s">
        <v>2937</v>
      </c>
      <c r="BF1132" s="468" t="s">
        <v>2937</v>
      </c>
      <c r="BG1132" s="468" t="s">
        <v>2938</v>
      </c>
      <c r="BH1132" s="468" t="s">
        <v>1542</v>
      </c>
      <c r="BI1132" s="468" t="s">
        <v>1542</v>
      </c>
      <c r="BK1132" s="468" t="b">
        <v>1</v>
      </c>
      <c r="BL1132" s="468" t="b">
        <v>1</v>
      </c>
      <c r="BM1132" s="468" t="b">
        <v>1</v>
      </c>
      <c r="BN1132" s="468" t="b">
        <v>1</v>
      </c>
      <c r="BO1132" s="468" t="b">
        <v>1</v>
      </c>
      <c r="BP1132" s="468" t="b">
        <v>1</v>
      </c>
      <c r="BQ1132" s="468" t="b">
        <v>1</v>
      </c>
      <c r="BS1132" s="466"/>
    </row>
    <row r="1133" spans="1:71" s="480" customFormat="1" ht="12" customHeight="1" x14ac:dyDescent="0.2">
      <c r="A1133" s="496">
        <v>23701123</v>
      </c>
      <c r="B1133" s="497" t="s">
        <v>4013</v>
      </c>
      <c r="C1133" s="466" t="s">
        <v>1973</v>
      </c>
      <c r="D1133" s="467" t="s">
        <v>1542</v>
      </c>
      <c r="E1133" s="705"/>
      <c r="F1133" s="466"/>
      <c r="G1133" s="467"/>
      <c r="H1133" s="468" t="s">
        <v>2937</v>
      </c>
      <c r="I1133" s="468" t="s">
        <v>2937</v>
      </c>
      <c r="J1133" s="468" t="s">
        <v>2937</v>
      </c>
      <c r="K1133" s="468" t="s">
        <v>2937</v>
      </c>
      <c r="L1133" s="468" t="s">
        <v>2938</v>
      </c>
      <c r="M1133" s="468" t="s">
        <v>1542</v>
      </c>
      <c r="N1133" s="468" t="s">
        <v>1542</v>
      </c>
      <c r="O1133" s="469"/>
      <c r="P1133" s="379">
        <v>-5597809.2400000002</v>
      </c>
      <c r="Q1133" s="379">
        <v>-7167288.4100000001</v>
      </c>
      <c r="R1133" s="379">
        <v>-8736767.5800000001</v>
      </c>
      <c r="S1133" s="379">
        <v>-889371.75</v>
      </c>
      <c r="T1133" s="379">
        <v>-2458850.92</v>
      </c>
      <c r="U1133" s="379">
        <v>-4028330.09</v>
      </c>
      <c r="V1133" s="379">
        <v>-5597809.2599999998</v>
      </c>
      <c r="W1133" s="379">
        <v>-7167288.4299999997</v>
      </c>
      <c r="X1133" s="379">
        <v>-8736767.5999999996</v>
      </c>
      <c r="Y1133" s="379">
        <v>-889371.77</v>
      </c>
      <c r="Z1133" s="379">
        <v>-2458850.94</v>
      </c>
      <c r="AA1133" s="379">
        <v>-4028330.11</v>
      </c>
      <c r="AB1133" s="379">
        <v>-5597809.2800000003</v>
      </c>
      <c r="AC1133" s="379"/>
      <c r="AD1133" s="379"/>
      <c r="AE1133" s="379">
        <v>-4813069.6766666668</v>
      </c>
      <c r="AF1133" s="481"/>
      <c r="AG1133" s="482"/>
      <c r="AH1133" s="471"/>
      <c r="AI1133" s="471"/>
      <c r="AJ1133" s="471"/>
      <c r="AK1133" s="472"/>
      <c r="AL1133" s="471">
        <v>0</v>
      </c>
      <c r="AM1133" s="473"/>
      <c r="AN1133" s="471">
        <v>-4813069.6766666668</v>
      </c>
      <c r="AO1133" s="474">
        <v>-4813069.6766666668</v>
      </c>
      <c r="AP1133" s="475"/>
      <c r="AQ1133" s="476">
        <v>-5597809.2800000003</v>
      </c>
      <c r="AR1133" s="471"/>
      <c r="AS1133" s="471"/>
      <c r="AT1133" s="471"/>
      <c r="AU1133" s="472"/>
      <c r="AV1133" s="471">
        <v>0</v>
      </c>
      <c r="AW1133" s="473"/>
      <c r="AX1133" s="471">
        <v>-5597809.2800000003</v>
      </c>
      <c r="AY1133" s="473">
        <v>-5597809.2800000003</v>
      </c>
      <c r="AZ1133" s="478"/>
      <c r="BA1133" s="568"/>
      <c r="BC1133" s="468" t="s">
        <v>2937</v>
      </c>
      <c r="BD1133" s="468" t="s">
        <v>2937</v>
      </c>
      <c r="BE1133" s="468" t="s">
        <v>2937</v>
      </c>
      <c r="BF1133" s="468" t="s">
        <v>2937</v>
      </c>
      <c r="BG1133" s="468" t="s">
        <v>2938</v>
      </c>
      <c r="BH1133" s="468" t="s">
        <v>1542</v>
      </c>
      <c r="BI1133" s="468" t="s">
        <v>1542</v>
      </c>
      <c r="BK1133" s="468" t="b">
        <v>1</v>
      </c>
      <c r="BL1133" s="468" t="b">
        <v>1</v>
      </c>
      <c r="BM1133" s="468" t="b">
        <v>1</v>
      </c>
      <c r="BN1133" s="468" t="b">
        <v>1</v>
      </c>
      <c r="BO1133" s="468" t="b">
        <v>1</v>
      </c>
      <c r="BP1133" s="468" t="b">
        <v>1</v>
      </c>
      <c r="BQ1133" s="468" t="b">
        <v>1</v>
      </c>
      <c r="BS1133" s="466"/>
    </row>
    <row r="1134" spans="1:71" s="480" customFormat="1" ht="12" customHeight="1" x14ac:dyDescent="0.2">
      <c r="A1134" s="496">
        <v>23701133</v>
      </c>
      <c r="B1134" s="497" t="s">
        <v>4014</v>
      </c>
      <c r="C1134" s="466" t="s">
        <v>1974</v>
      </c>
      <c r="D1134" s="467" t="s">
        <v>1542</v>
      </c>
      <c r="E1134" s="705"/>
      <c r="F1134" s="466"/>
      <c r="G1134" s="467"/>
      <c r="H1134" s="468" t="s">
        <v>2937</v>
      </c>
      <c r="I1134" s="468" t="s">
        <v>2937</v>
      </c>
      <c r="J1134" s="468" t="s">
        <v>2937</v>
      </c>
      <c r="K1134" s="468" t="s">
        <v>2937</v>
      </c>
      <c r="L1134" s="468" t="s">
        <v>2938</v>
      </c>
      <c r="M1134" s="468" t="s">
        <v>1542</v>
      </c>
      <c r="N1134" s="468" t="s">
        <v>1542</v>
      </c>
      <c r="O1134" s="469"/>
      <c r="P1134" s="379">
        <v>-6644610.7999999998</v>
      </c>
      <c r="Q1134" s="379">
        <v>-640444.13</v>
      </c>
      <c r="R1134" s="379">
        <v>-1841277.46</v>
      </c>
      <c r="S1134" s="379">
        <v>-3042110.79</v>
      </c>
      <c r="T1134" s="379">
        <v>-4242944.12</v>
      </c>
      <c r="U1134" s="379">
        <v>-5443777.4500000002</v>
      </c>
      <c r="V1134" s="379">
        <v>-6644610.7800000003</v>
      </c>
      <c r="W1134" s="379">
        <v>-640444.11</v>
      </c>
      <c r="X1134" s="379">
        <v>-1841277.44</v>
      </c>
      <c r="Y1134" s="379">
        <v>-3042110.77</v>
      </c>
      <c r="Z1134" s="379">
        <v>-4242944.0999999996</v>
      </c>
      <c r="AA1134" s="379">
        <v>-5443777.4299999997</v>
      </c>
      <c r="AB1134" s="379">
        <v>-6644610.7599999998</v>
      </c>
      <c r="AC1134" s="379"/>
      <c r="AD1134" s="379"/>
      <c r="AE1134" s="379">
        <v>-3642527.4466666668</v>
      </c>
      <c r="AF1134" s="481"/>
      <c r="AG1134" s="482"/>
      <c r="AH1134" s="471"/>
      <c r="AI1134" s="471"/>
      <c r="AJ1134" s="471"/>
      <c r="AK1134" s="472"/>
      <c r="AL1134" s="471">
        <v>0</v>
      </c>
      <c r="AM1134" s="473"/>
      <c r="AN1134" s="471">
        <v>-3642527.4466666668</v>
      </c>
      <c r="AO1134" s="474">
        <v>-3642527.4466666668</v>
      </c>
      <c r="AP1134" s="475"/>
      <c r="AQ1134" s="476">
        <v>-6644610.7599999998</v>
      </c>
      <c r="AR1134" s="471"/>
      <c r="AS1134" s="471"/>
      <c r="AT1134" s="471"/>
      <c r="AU1134" s="472"/>
      <c r="AV1134" s="471">
        <v>0</v>
      </c>
      <c r="AW1134" s="473"/>
      <c r="AX1134" s="471">
        <v>-6644610.7599999998</v>
      </c>
      <c r="AY1134" s="473">
        <v>-6644610.7599999998</v>
      </c>
      <c r="AZ1134" s="478"/>
      <c r="BA1134" s="568"/>
      <c r="BC1134" s="468" t="s">
        <v>2937</v>
      </c>
      <c r="BD1134" s="468" t="s">
        <v>2937</v>
      </c>
      <c r="BE1134" s="468" t="s">
        <v>2937</v>
      </c>
      <c r="BF1134" s="468" t="s">
        <v>2937</v>
      </c>
      <c r="BG1134" s="468" t="s">
        <v>2938</v>
      </c>
      <c r="BH1134" s="468" t="s">
        <v>1542</v>
      </c>
      <c r="BI1134" s="468" t="s">
        <v>1542</v>
      </c>
      <c r="BK1134" s="468" t="b">
        <v>1</v>
      </c>
      <c r="BL1134" s="468" t="b">
        <v>1</v>
      </c>
      <c r="BM1134" s="468" t="b">
        <v>1</v>
      </c>
      <c r="BN1134" s="468" t="b">
        <v>1</v>
      </c>
      <c r="BO1134" s="468" t="b">
        <v>1</v>
      </c>
      <c r="BP1134" s="468" t="b">
        <v>1</v>
      </c>
      <c r="BQ1134" s="468" t="b">
        <v>1</v>
      </c>
      <c r="BS1134" s="466"/>
    </row>
    <row r="1135" spans="1:71" s="480" customFormat="1" ht="12" customHeight="1" x14ac:dyDescent="0.2">
      <c r="A1135" s="496">
        <v>23701143</v>
      </c>
      <c r="B1135" s="497" t="s">
        <v>4015</v>
      </c>
      <c r="C1135" s="466" t="s">
        <v>1975</v>
      </c>
      <c r="D1135" s="467" t="s">
        <v>1542</v>
      </c>
      <c r="E1135" s="705"/>
      <c r="F1135" s="466"/>
      <c r="G1135" s="467"/>
      <c r="H1135" s="468" t="s">
        <v>2937</v>
      </c>
      <c r="I1135" s="468" t="s">
        <v>2937</v>
      </c>
      <c r="J1135" s="468" t="s">
        <v>2937</v>
      </c>
      <c r="K1135" s="468" t="s">
        <v>2937</v>
      </c>
      <c r="L1135" s="468" t="s">
        <v>2938</v>
      </c>
      <c r="M1135" s="468" t="s">
        <v>1542</v>
      </c>
      <c r="N1135" s="468" t="s">
        <v>1542</v>
      </c>
      <c r="O1135" s="469"/>
      <c r="P1135" s="379">
        <v>-3617716.66</v>
      </c>
      <c r="Q1135" s="379">
        <v>-5027216.66</v>
      </c>
      <c r="R1135" s="379">
        <v>-6436716.6600000001</v>
      </c>
      <c r="S1135" s="379">
        <v>-7846216.6600000001</v>
      </c>
      <c r="T1135" s="379">
        <v>-798716.66</v>
      </c>
      <c r="U1135" s="379">
        <v>-2208216.66</v>
      </c>
      <c r="V1135" s="379">
        <v>-3617716.66</v>
      </c>
      <c r="W1135" s="379">
        <v>-5027216.66</v>
      </c>
      <c r="X1135" s="379">
        <v>-6436716.6600000001</v>
      </c>
      <c r="Y1135" s="379">
        <v>-7846216.6600000001</v>
      </c>
      <c r="Z1135" s="379">
        <v>-798716.66</v>
      </c>
      <c r="AA1135" s="379">
        <v>-2208216.66</v>
      </c>
      <c r="AB1135" s="379">
        <v>-3617716.66</v>
      </c>
      <c r="AC1135" s="379"/>
      <c r="AD1135" s="379"/>
      <c r="AE1135" s="379">
        <v>-4322466.6599999992</v>
      </c>
      <c r="AF1135" s="481"/>
      <c r="AG1135" s="482"/>
      <c r="AH1135" s="471"/>
      <c r="AI1135" s="471"/>
      <c r="AJ1135" s="471"/>
      <c r="AK1135" s="472"/>
      <c r="AL1135" s="471">
        <v>0</v>
      </c>
      <c r="AM1135" s="473"/>
      <c r="AN1135" s="471">
        <v>-4322466.6599999992</v>
      </c>
      <c r="AO1135" s="474">
        <v>-4322466.6599999992</v>
      </c>
      <c r="AP1135" s="475"/>
      <c r="AQ1135" s="476">
        <v>-3617716.66</v>
      </c>
      <c r="AR1135" s="471"/>
      <c r="AS1135" s="471"/>
      <c r="AT1135" s="471"/>
      <c r="AU1135" s="472"/>
      <c r="AV1135" s="471">
        <v>0</v>
      </c>
      <c r="AW1135" s="473"/>
      <c r="AX1135" s="471">
        <v>-3617716.66</v>
      </c>
      <c r="AY1135" s="473">
        <v>-3617716.66</v>
      </c>
      <c r="AZ1135" s="478"/>
      <c r="BA1135" s="568"/>
      <c r="BC1135" s="468" t="s">
        <v>2937</v>
      </c>
      <c r="BD1135" s="468" t="s">
        <v>2937</v>
      </c>
      <c r="BE1135" s="468" t="s">
        <v>2937</v>
      </c>
      <c r="BF1135" s="468" t="s">
        <v>2937</v>
      </c>
      <c r="BG1135" s="468" t="s">
        <v>2938</v>
      </c>
      <c r="BH1135" s="468" t="s">
        <v>1542</v>
      </c>
      <c r="BI1135" s="468" t="s">
        <v>1542</v>
      </c>
      <c r="BK1135" s="468" t="b">
        <v>1</v>
      </c>
      <c r="BL1135" s="468" t="b">
        <v>1</v>
      </c>
      <c r="BM1135" s="468" t="b">
        <v>1</v>
      </c>
      <c r="BN1135" s="468" t="b">
        <v>1</v>
      </c>
      <c r="BO1135" s="468" t="b">
        <v>1</v>
      </c>
      <c r="BP1135" s="468" t="b">
        <v>1</v>
      </c>
      <c r="BQ1135" s="468" t="b">
        <v>1</v>
      </c>
      <c r="BS1135" s="466"/>
    </row>
    <row r="1136" spans="1:71" s="480" customFormat="1" ht="12" customHeight="1" x14ac:dyDescent="0.2">
      <c r="A1136" s="496">
        <v>23701153</v>
      </c>
      <c r="B1136" s="497" t="s">
        <v>4016</v>
      </c>
      <c r="C1136" s="466" t="s">
        <v>2632</v>
      </c>
      <c r="D1136" s="467" t="s">
        <v>1542</v>
      </c>
      <c r="E1136" s="705"/>
      <c r="F1136" s="466"/>
      <c r="G1136" s="467"/>
      <c r="H1136" s="468" t="s">
        <v>2937</v>
      </c>
      <c r="I1136" s="468" t="s">
        <v>2937</v>
      </c>
      <c r="J1136" s="468" t="s">
        <v>2937</v>
      </c>
      <c r="K1136" s="468" t="s">
        <v>2937</v>
      </c>
      <c r="L1136" s="468" t="s">
        <v>2938</v>
      </c>
      <c r="M1136" s="468" t="s">
        <v>1542</v>
      </c>
      <c r="N1136" s="468" t="s">
        <v>1542</v>
      </c>
      <c r="O1136" s="469"/>
      <c r="P1136" s="379">
        <v>-1416416.67</v>
      </c>
      <c r="Q1136" s="379">
        <v>-2340166.67</v>
      </c>
      <c r="R1136" s="379">
        <v>-3263916.67</v>
      </c>
      <c r="S1136" s="379">
        <v>-4187666.67</v>
      </c>
      <c r="T1136" s="379">
        <v>-5111416.67</v>
      </c>
      <c r="U1136" s="379">
        <v>-492666.67</v>
      </c>
      <c r="V1136" s="379">
        <v>-1416416.67</v>
      </c>
      <c r="W1136" s="379">
        <v>-2340166.67</v>
      </c>
      <c r="X1136" s="379">
        <v>-3263916.67</v>
      </c>
      <c r="Y1136" s="379">
        <v>-4187666.67</v>
      </c>
      <c r="Z1136" s="379">
        <v>-5111416.67</v>
      </c>
      <c r="AA1136" s="379">
        <v>-492666.67</v>
      </c>
      <c r="AB1136" s="379">
        <v>-1416416.67</v>
      </c>
      <c r="AC1136" s="379"/>
      <c r="AD1136" s="379"/>
      <c r="AE1136" s="379">
        <v>-2802041.6700000004</v>
      </c>
      <c r="AF1136" s="481"/>
      <c r="AG1136" s="482"/>
      <c r="AH1136" s="471"/>
      <c r="AI1136" s="471"/>
      <c r="AJ1136" s="471"/>
      <c r="AK1136" s="472"/>
      <c r="AL1136" s="471">
        <v>0</v>
      </c>
      <c r="AM1136" s="473"/>
      <c r="AN1136" s="471">
        <v>-2802041.6700000004</v>
      </c>
      <c r="AO1136" s="474">
        <v>-2802041.6700000004</v>
      </c>
      <c r="AP1136" s="475"/>
      <c r="AQ1136" s="476">
        <v>-1416416.67</v>
      </c>
      <c r="AR1136" s="471"/>
      <c r="AS1136" s="471"/>
      <c r="AT1136" s="471"/>
      <c r="AU1136" s="472"/>
      <c r="AV1136" s="471">
        <v>0</v>
      </c>
      <c r="AW1136" s="473"/>
      <c r="AX1136" s="471">
        <v>-1416416.67</v>
      </c>
      <c r="AY1136" s="473">
        <v>-1416416.67</v>
      </c>
      <c r="AZ1136" s="478"/>
      <c r="BA1136" s="568"/>
      <c r="BC1136" s="468" t="s">
        <v>2937</v>
      </c>
      <c r="BD1136" s="468" t="s">
        <v>2937</v>
      </c>
      <c r="BE1136" s="468" t="s">
        <v>2937</v>
      </c>
      <c r="BF1136" s="468" t="s">
        <v>2937</v>
      </c>
      <c r="BG1136" s="468" t="s">
        <v>2938</v>
      </c>
      <c r="BH1136" s="468" t="s">
        <v>1542</v>
      </c>
      <c r="BI1136" s="468" t="s">
        <v>1542</v>
      </c>
      <c r="BK1136" s="468" t="b">
        <v>1</v>
      </c>
      <c r="BL1136" s="468" t="b">
        <v>1</v>
      </c>
      <c r="BM1136" s="468" t="b">
        <v>1</v>
      </c>
      <c r="BN1136" s="468" t="b">
        <v>1</v>
      </c>
      <c r="BO1136" s="468" t="b">
        <v>1</v>
      </c>
      <c r="BP1136" s="468" t="b">
        <v>1</v>
      </c>
      <c r="BQ1136" s="468" t="b">
        <v>1</v>
      </c>
      <c r="BS1136" s="466"/>
    </row>
    <row r="1137" spans="1:71" s="480" customFormat="1" ht="12" customHeight="1" x14ac:dyDescent="0.2">
      <c r="A1137" s="496">
        <v>23701163</v>
      </c>
      <c r="B1137" s="497" t="s">
        <v>4017</v>
      </c>
      <c r="C1137" s="466" t="s">
        <v>2633</v>
      </c>
      <c r="D1137" s="467" t="s">
        <v>1542</v>
      </c>
      <c r="E1137" s="705"/>
      <c r="F1137" s="466"/>
      <c r="G1137" s="467"/>
      <c r="H1137" s="468" t="s">
        <v>2937</v>
      </c>
      <c r="I1137" s="468" t="s">
        <v>2937</v>
      </c>
      <c r="J1137" s="468" t="s">
        <v>2937</v>
      </c>
      <c r="K1137" s="468" t="s">
        <v>2937</v>
      </c>
      <c r="L1137" s="468" t="s">
        <v>2938</v>
      </c>
      <c r="M1137" s="468" t="s">
        <v>1542</v>
      </c>
      <c r="N1137" s="468" t="s">
        <v>1542</v>
      </c>
      <c r="O1137" s="469"/>
      <c r="P1137" s="379">
        <v>-270250</v>
      </c>
      <c r="Q1137" s="379">
        <v>-446500</v>
      </c>
      <c r="R1137" s="379">
        <v>-622750</v>
      </c>
      <c r="S1137" s="379">
        <v>-799000</v>
      </c>
      <c r="T1137" s="379">
        <v>-975250</v>
      </c>
      <c r="U1137" s="379">
        <v>-94000</v>
      </c>
      <c r="V1137" s="379">
        <v>-270250</v>
      </c>
      <c r="W1137" s="379">
        <v>-446500</v>
      </c>
      <c r="X1137" s="379">
        <v>-622750</v>
      </c>
      <c r="Y1137" s="379">
        <v>-799000</v>
      </c>
      <c r="Z1137" s="379">
        <v>-975250</v>
      </c>
      <c r="AA1137" s="379">
        <v>-94000</v>
      </c>
      <c r="AB1137" s="379">
        <v>-270250</v>
      </c>
      <c r="AC1137" s="379"/>
      <c r="AD1137" s="379"/>
      <c r="AE1137" s="379">
        <v>-534625</v>
      </c>
      <c r="AF1137" s="481"/>
      <c r="AG1137" s="482"/>
      <c r="AH1137" s="471"/>
      <c r="AI1137" s="471"/>
      <c r="AJ1137" s="471"/>
      <c r="AK1137" s="472"/>
      <c r="AL1137" s="471">
        <v>0</v>
      </c>
      <c r="AM1137" s="473"/>
      <c r="AN1137" s="471">
        <v>-534625</v>
      </c>
      <c r="AO1137" s="474">
        <v>-534625</v>
      </c>
      <c r="AP1137" s="475"/>
      <c r="AQ1137" s="476">
        <v>-270250</v>
      </c>
      <c r="AR1137" s="471"/>
      <c r="AS1137" s="471"/>
      <c r="AT1137" s="471"/>
      <c r="AU1137" s="472"/>
      <c r="AV1137" s="471">
        <v>0</v>
      </c>
      <c r="AW1137" s="473"/>
      <c r="AX1137" s="471">
        <v>-270250</v>
      </c>
      <c r="AY1137" s="473">
        <v>-270250</v>
      </c>
      <c r="AZ1137" s="478"/>
      <c r="BA1137" s="568"/>
      <c r="BC1137" s="468" t="s">
        <v>2937</v>
      </c>
      <c r="BD1137" s="468" t="s">
        <v>2937</v>
      </c>
      <c r="BE1137" s="468" t="s">
        <v>2937</v>
      </c>
      <c r="BF1137" s="468" t="s">
        <v>2937</v>
      </c>
      <c r="BG1137" s="468" t="s">
        <v>2938</v>
      </c>
      <c r="BH1137" s="468" t="s">
        <v>1542</v>
      </c>
      <c r="BI1137" s="468" t="s">
        <v>1542</v>
      </c>
      <c r="BK1137" s="468" t="b">
        <v>1</v>
      </c>
      <c r="BL1137" s="468" t="b">
        <v>1</v>
      </c>
      <c r="BM1137" s="468" t="b">
        <v>1</v>
      </c>
      <c r="BN1137" s="468" t="b">
        <v>1</v>
      </c>
      <c r="BO1137" s="468" t="b">
        <v>1</v>
      </c>
      <c r="BP1137" s="468" t="b">
        <v>1</v>
      </c>
      <c r="BQ1137" s="468" t="b">
        <v>1</v>
      </c>
      <c r="BS1137" s="466"/>
    </row>
    <row r="1138" spans="1:71" s="480" customFormat="1" ht="12" customHeight="1" x14ac:dyDescent="0.2">
      <c r="A1138" s="496">
        <v>23701173</v>
      </c>
      <c r="B1138" s="497" t="s">
        <v>4018</v>
      </c>
      <c r="C1138" s="466" t="s">
        <v>2634</v>
      </c>
      <c r="D1138" s="467" t="s">
        <v>1542</v>
      </c>
      <c r="E1138" s="705"/>
      <c r="F1138" s="466"/>
      <c r="G1138" s="467"/>
      <c r="H1138" s="468" t="s">
        <v>2937</v>
      </c>
      <c r="I1138" s="468" t="s">
        <v>2937</v>
      </c>
      <c r="J1138" s="468" t="s">
        <v>2937</v>
      </c>
      <c r="K1138" s="468" t="s">
        <v>2937</v>
      </c>
      <c r="L1138" s="468" t="s">
        <v>2938</v>
      </c>
      <c r="M1138" s="468" t="s">
        <v>1542</v>
      </c>
      <c r="N1138" s="468" t="s">
        <v>1542</v>
      </c>
      <c r="O1138" s="469"/>
      <c r="P1138" s="379">
        <v>-202295.47</v>
      </c>
      <c r="Q1138" s="379">
        <v>-52565.27</v>
      </c>
      <c r="R1138" s="379">
        <v>-104804.4</v>
      </c>
      <c r="S1138" s="379">
        <v>-154479.69</v>
      </c>
      <c r="T1138" s="379">
        <v>-201662.55</v>
      </c>
      <c r="U1138" s="379">
        <v>-246178.23</v>
      </c>
      <c r="V1138" s="379">
        <v>-288487.39</v>
      </c>
      <c r="W1138" s="379">
        <v>-332286.21999999997</v>
      </c>
      <c r="X1138" s="379">
        <v>-372154.65</v>
      </c>
      <c r="Y1138" s="379">
        <v>-410714.04</v>
      </c>
      <c r="Z1138" s="379">
        <v>-443796.63</v>
      </c>
      <c r="AA1138" s="379">
        <v>-479626.63</v>
      </c>
      <c r="AB1138" s="379">
        <v>-511843.78</v>
      </c>
      <c r="AC1138" s="379"/>
      <c r="AD1138" s="379"/>
      <c r="AE1138" s="379">
        <v>-286985.44374999998</v>
      </c>
      <c r="AF1138" s="481"/>
      <c r="AG1138" s="482"/>
      <c r="AH1138" s="471"/>
      <c r="AI1138" s="471"/>
      <c r="AJ1138" s="471"/>
      <c r="AK1138" s="472"/>
      <c r="AL1138" s="471">
        <v>0</v>
      </c>
      <c r="AM1138" s="473"/>
      <c r="AN1138" s="471">
        <v>-286985.44374999998</v>
      </c>
      <c r="AO1138" s="474">
        <v>-286985.44374999998</v>
      </c>
      <c r="AP1138" s="475"/>
      <c r="AQ1138" s="476">
        <v>-511843.78</v>
      </c>
      <c r="AR1138" s="471"/>
      <c r="AS1138" s="471"/>
      <c r="AT1138" s="471"/>
      <c r="AU1138" s="472"/>
      <c r="AV1138" s="471">
        <v>0</v>
      </c>
      <c r="AW1138" s="473"/>
      <c r="AX1138" s="471">
        <v>-511843.78</v>
      </c>
      <c r="AY1138" s="473">
        <v>-511843.78</v>
      </c>
      <c r="AZ1138" s="478"/>
      <c r="BA1138" s="568"/>
      <c r="BC1138" s="468" t="s">
        <v>2937</v>
      </c>
      <c r="BD1138" s="468" t="s">
        <v>2937</v>
      </c>
      <c r="BE1138" s="468" t="s">
        <v>2937</v>
      </c>
      <c r="BF1138" s="468" t="s">
        <v>2937</v>
      </c>
      <c r="BG1138" s="468" t="s">
        <v>2938</v>
      </c>
      <c r="BH1138" s="468" t="s">
        <v>1542</v>
      </c>
      <c r="BI1138" s="468" t="s">
        <v>1542</v>
      </c>
      <c r="BK1138" s="468" t="b">
        <v>1</v>
      </c>
      <c r="BL1138" s="468" t="b">
        <v>1</v>
      </c>
      <c r="BM1138" s="468" t="b">
        <v>1</v>
      </c>
      <c r="BN1138" s="468" t="b">
        <v>1</v>
      </c>
      <c r="BO1138" s="468" t="b">
        <v>1</v>
      </c>
      <c r="BP1138" s="468" t="b">
        <v>1</v>
      </c>
      <c r="BQ1138" s="468" t="b">
        <v>1</v>
      </c>
      <c r="BS1138" s="466"/>
    </row>
    <row r="1139" spans="1:71" s="480" customFormat="1" ht="12" customHeight="1" x14ac:dyDescent="0.2">
      <c r="A1139" s="496">
        <v>23701183</v>
      </c>
      <c r="B1139" s="497" t="s">
        <v>4019</v>
      </c>
      <c r="C1139" s="466" t="s">
        <v>2471</v>
      </c>
      <c r="D1139" s="467" t="s">
        <v>1542</v>
      </c>
      <c r="E1139" s="705"/>
      <c r="F1139" s="466"/>
      <c r="G1139" s="467"/>
      <c r="H1139" s="468" t="s">
        <v>2937</v>
      </c>
      <c r="I1139" s="468" t="s">
        <v>2937</v>
      </c>
      <c r="J1139" s="468" t="s">
        <v>2937</v>
      </c>
      <c r="K1139" s="468" t="s">
        <v>2937</v>
      </c>
      <c r="L1139" s="468" t="s">
        <v>2938</v>
      </c>
      <c r="M1139" s="468" t="s">
        <v>1542</v>
      </c>
      <c r="N1139" s="468" t="s">
        <v>1542</v>
      </c>
      <c r="O1139" s="469"/>
      <c r="P1139" s="379">
        <v>-1814979.83</v>
      </c>
      <c r="Q1139" s="379">
        <v>-2264974.83</v>
      </c>
      <c r="R1139" s="379">
        <v>-2714969.83</v>
      </c>
      <c r="S1139" s="379">
        <v>-464994.83</v>
      </c>
      <c r="T1139" s="379">
        <v>-914989.83</v>
      </c>
      <c r="U1139" s="379">
        <v>-1364984.83</v>
      </c>
      <c r="V1139" s="379">
        <v>-1814979.83</v>
      </c>
      <c r="W1139" s="379">
        <v>-2264974.83</v>
      </c>
      <c r="X1139" s="379">
        <v>-2714969.83</v>
      </c>
      <c r="Y1139" s="379">
        <v>-464994.83</v>
      </c>
      <c r="Z1139" s="379">
        <v>-914989.83</v>
      </c>
      <c r="AA1139" s="379">
        <v>-1364984.83</v>
      </c>
      <c r="AB1139" s="379">
        <v>-1814979.83</v>
      </c>
      <c r="AC1139" s="379"/>
      <c r="AD1139" s="379"/>
      <c r="AE1139" s="379">
        <v>-1589982.33</v>
      </c>
      <c r="AF1139" s="481"/>
      <c r="AG1139" s="482"/>
      <c r="AH1139" s="471"/>
      <c r="AI1139" s="471"/>
      <c r="AJ1139" s="471"/>
      <c r="AK1139" s="472"/>
      <c r="AL1139" s="471">
        <v>0</v>
      </c>
      <c r="AM1139" s="473"/>
      <c r="AN1139" s="471">
        <v>-1589982.33</v>
      </c>
      <c r="AO1139" s="474">
        <v>-1589982.33</v>
      </c>
      <c r="AP1139" s="475"/>
      <c r="AQ1139" s="476">
        <v>-1814979.83</v>
      </c>
      <c r="AR1139" s="471"/>
      <c r="AS1139" s="471"/>
      <c r="AT1139" s="471"/>
      <c r="AU1139" s="472"/>
      <c r="AV1139" s="471">
        <v>0</v>
      </c>
      <c r="AW1139" s="473"/>
      <c r="AX1139" s="471">
        <v>-1814979.83</v>
      </c>
      <c r="AY1139" s="473">
        <v>-1814979.83</v>
      </c>
      <c r="AZ1139" s="478"/>
      <c r="BA1139" s="568"/>
      <c r="BC1139" s="468" t="s">
        <v>2937</v>
      </c>
      <c r="BD1139" s="468" t="s">
        <v>2937</v>
      </c>
      <c r="BE1139" s="468" t="s">
        <v>2937</v>
      </c>
      <c r="BF1139" s="468" t="s">
        <v>2937</v>
      </c>
      <c r="BG1139" s="468" t="s">
        <v>2938</v>
      </c>
      <c r="BH1139" s="468" t="s">
        <v>1542</v>
      </c>
      <c r="BI1139" s="468" t="s">
        <v>1542</v>
      </c>
      <c r="BK1139" s="468" t="b">
        <v>1</v>
      </c>
      <c r="BL1139" s="468" t="b">
        <v>1</v>
      </c>
      <c r="BM1139" s="468" t="b">
        <v>1</v>
      </c>
      <c r="BN1139" s="468" t="b">
        <v>1</v>
      </c>
      <c r="BO1139" s="468" t="b">
        <v>1</v>
      </c>
      <c r="BP1139" s="468" t="b">
        <v>1</v>
      </c>
      <c r="BQ1139" s="468" t="b">
        <v>1</v>
      </c>
      <c r="BS1139" s="466"/>
    </row>
    <row r="1140" spans="1:71" s="480" customFormat="1" ht="12" customHeight="1" x14ac:dyDescent="0.2">
      <c r="A1140" s="496">
        <v>23701193</v>
      </c>
      <c r="B1140" s="497" t="s">
        <v>4020</v>
      </c>
      <c r="C1140" s="466" t="s">
        <v>2635</v>
      </c>
      <c r="D1140" s="467" t="s">
        <v>1542</v>
      </c>
      <c r="E1140" s="705"/>
      <c r="F1140" s="466"/>
      <c r="G1140" s="467"/>
      <c r="H1140" s="468" t="s">
        <v>2937</v>
      </c>
      <c r="I1140" s="468" t="s">
        <v>2937</v>
      </c>
      <c r="J1140" s="468" t="s">
        <v>2937</v>
      </c>
      <c r="K1140" s="468" t="s">
        <v>2937</v>
      </c>
      <c r="L1140" s="468" t="s">
        <v>2938</v>
      </c>
      <c r="M1140" s="468" t="s">
        <v>1542</v>
      </c>
      <c r="N1140" s="468" t="s">
        <v>1542</v>
      </c>
      <c r="O1140" s="469"/>
      <c r="P1140" s="379">
        <v>-314600</v>
      </c>
      <c r="Q1140" s="379">
        <v>-392600</v>
      </c>
      <c r="R1140" s="379">
        <v>-470600</v>
      </c>
      <c r="S1140" s="379">
        <v>-80600</v>
      </c>
      <c r="T1140" s="379">
        <v>-158600</v>
      </c>
      <c r="U1140" s="379">
        <v>-236600</v>
      </c>
      <c r="V1140" s="379">
        <v>-314600</v>
      </c>
      <c r="W1140" s="379">
        <v>-392600</v>
      </c>
      <c r="X1140" s="379">
        <v>-470600</v>
      </c>
      <c r="Y1140" s="379">
        <v>-80600</v>
      </c>
      <c r="Z1140" s="379">
        <v>-158600</v>
      </c>
      <c r="AA1140" s="379">
        <v>-236600</v>
      </c>
      <c r="AB1140" s="379">
        <v>-314600</v>
      </c>
      <c r="AC1140" s="379"/>
      <c r="AD1140" s="379"/>
      <c r="AE1140" s="379">
        <v>-275600</v>
      </c>
      <c r="AF1140" s="481"/>
      <c r="AG1140" s="482"/>
      <c r="AH1140" s="471"/>
      <c r="AI1140" s="471"/>
      <c r="AJ1140" s="471"/>
      <c r="AK1140" s="472"/>
      <c r="AL1140" s="471">
        <v>0</v>
      </c>
      <c r="AM1140" s="473"/>
      <c r="AN1140" s="471">
        <v>-275600</v>
      </c>
      <c r="AO1140" s="474">
        <v>-275600</v>
      </c>
      <c r="AP1140" s="475"/>
      <c r="AQ1140" s="476">
        <v>-314600</v>
      </c>
      <c r="AR1140" s="471"/>
      <c r="AS1140" s="471"/>
      <c r="AT1140" s="471"/>
      <c r="AU1140" s="472"/>
      <c r="AV1140" s="471">
        <v>0</v>
      </c>
      <c r="AW1140" s="473"/>
      <c r="AX1140" s="471">
        <v>-314600</v>
      </c>
      <c r="AY1140" s="473">
        <v>-314600</v>
      </c>
      <c r="AZ1140" s="478"/>
      <c r="BA1140" s="568"/>
      <c r="BC1140" s="468" t="s">
        <v>2937</v>
      </c>
      <c r="BD1140" s="468" t="s">
        <v>2937</v>
      </c>
      <c r="BE1140" s="468" t="s">
        <v>2937</v>
      </c>
      <c r="BF1140" s="468" t="s">
        <v>2937</v>
      </c>
      <c r="BG1140" s="468" t="s">
        <v>2938</v>
      </c>
      <c r="BH1140" s="468" t="s">
        <v>1542</v>
      </c>
      <c r="BI1140" s="468" t="s">
        <v>1542</v>
      </c>
      <c r="BK1140" s="468" t="b">
        <v>1</v>
      </c>
      <c r="BL1140" s="468" t="b">
        <v>1</v>
      </c>
      <c r="BM1140" s="468" t="b">
        <v>1</v>
      </c>
      <c r="BN1140" s="468" t="b">
        <v>1</v>
      </c>
      <c r="BO1140" s="468" t="b">
        <v>1</v>
      </c>
      <c r="BP1140" s="468" t="b">
        <v>1</v>
      </c>
      <c r="BQ1140" s="468" t="b">
        <v>1</v>
      </c>
      <c r="BS1140" s="466"/>
    </row>
    <row r="1141" spans="1:71" s="480" customFormat="1" ht="12" customHeight="1" x14ac:dyDescent="0.2">
      <c r="A1141" s="516">
        <v>23701203</v>
      </c>
      <c r="B1141" s="517" t="s">
        <v>4021</v>
      </c>
      <c r="C1141" s="765" t="s">
        <v>2636</v>
      </c>
      <c r="D1141" s="467" t="s">
        <v>1542</v>
      </c>
      <c r="E1141" s="705"/>
      <c r="F1141" s="765"/>
      <c r="G1141" s="467"/>
      <c r="H1141" s="468" t="s">
        <v>2937</v>
      </c>
      <c r="I1141" s="468" t="s">
        <v>2937</v>
      </c>
      <c r="J1141" s="468" t="s">
        <v>2937</v>
      </c>
      <c r="K1141" s="468" t="s">
        <v>2937</v>
      </c>
      <c r="L1141" s="468" t="s">
        <v>2938</v>
      </c>
      <c r="M1141" s="468" t="s">
        <v>1542</v>
      </c>
      <c r="N1141" s="468" t="s">
        <v>1542</v>
      </c>
      <c r="O1141" s="500"/>
      <c r="P1141" s="379">
        <v>-2081319.54</v>
      </c>
      <c r="Q1141" s="379">
        <v>-3604236.21</v>
      </c>
      <c r="R1141" s="379">
        <v>-5127152.88</v>
      </c>
      <c r="S1141" s="379">
        <v>-6650069.5499999998</v>
      </c>
      <c r="T1141" s="379">
        <v>-8172986.2199999997</v>
      </c>
      <c r="U1141" s="379">
        <v>-558402.89</v>
      </c>
      <c r="V1141" s="379">
        <v>-2081319.56</v>
      </c>
      <c r="W1141" s="379">
        <v>-3604236.23</v>
      </c>
      <c r="X1141" s="379">
        <v>-5127152.9000000004</v>
      </c>
      <c r="Y1141" s="379">
        <v>-6650069.5700000003</v>
      </c>
      <c r="Z1141" s="379">
        <v>-8172986.2400000002</v>
      </c>
      <c r="AA1141" s="379">
        <v>-558402.91</v>
      </c>
      <c r="AB1141" s="379">
        <v>-2081319.58</v>
      </c>
      <c r="AC1141" s="379"/>
      <c r="AD1141" s="379"/>
      <c r="AE1141" s="379">
        <v>-4365694.5599999996</v>
      </c>
      <c r="AF1141" s="481"/>
      <c r="AG1141" s="482"/>
      <c r="AH1141" s="471"/>
      <c r="AI1141" s="471"/>
      <c r="AJ1141" s="471"/>
      <c r="AK1141" s="472"/>
      <c r="AL1141" s="471">
        <v>0</v>
      </c>
      <c r="AM1141" s="473"/>
      <c r="AN1141" s="471">
        <v>-4365694.5599999996</v>
      </c>
      <c r="AO1141" s="474">
        <v>-4365694.5599999996</v>
      </c>
      <c r="AP1141" s="471"/>
      <c r="AQ1141" s="476">
        <v>-2081319.58</v>
      </c>
      <c r="AR1141" s="471"/>
      <c r="AS1141" s="471"/>
      <c r="AT1141" s="471"/>
      <c r="AU1141" s="472"/>
      <c r="AV1141" s="471">
        <v>0</v>
      </c>
      <c r="AW1141" s="473"/>
      <c r="AX1141" s="471">
        <v>-2081319.58</v>
      </c>
      <c r="AY1141" s="473">
        <v>-2081319.58</v>
      </c>
      <c r="AZ1141" s="478"/>
      <c r="BA1141" s="568"/>
      <c r="BC1141" s="468" t="s">
        <v>2937</v>
      </c>
      <c r="BD1141" s="468" t="s">
        <v>2937</v>
      </c>
      <c r="BE1141" s="468" t="s">
        <v>2937</v>
      </c>
      <c r="BF1141" s="468" t="s">
        <v>2937</v>
      </c>
      <c r="BG1141" s="468" t="s">
        <v>2938</v>
      </c>
      <c r="BH1141" s="468" t="s">
        <v>1542</v>
      </c>
      <c r="BI1141" s="468" t="s">
        <v>1542</v>
      </c>
      <c r="BK1141" s="468" t="b">
        <v>1</v>
      </c>
      <c r="BL1141" s="468" t="b">
        <v>1</v>
      </c>
      <c r="BM1141" s="468" t="b">
        <v>1</v>
      </c>
      <c r="BN1141" s="468" t="b">
        <v>1</v>
      </c>
      <c r="BO1141" s="468" t="b">
        <v>1</v>
      </c>
      <c r="BP1141" s="468" t="b">
        <v>1</v>
      </c>
      <c r="BQ1141" s="468" t="b">
        <v>1</v>
      </c>
      <c r="BS1141" s="466"/>
    </row>
    <row r="1142" spans="1:71" s="480" customFormat="1" ht="12" customHeight="1" x14ac:dyDescent="0.2">
      <c r="A1142" s="496">
        <v>24100043</v>
      </c>
      <c r="B1142" s="497" t="s">
        <v>4022</v>
      </c>
      <c r="C1142" s="466" t="s">
        <v>2637</v>
      </c>
      <c r="D1142" s="467" t="s">
        <v>1542</v>
      </c>
      <c r="E1142" s="705"/>
      <c r="F1142" s="466"/>
      <c r="G1142" s="467"/>
      <c r="H1142" s="468" t="s">
        <v>2937</v>
      </c>
      <c r="I1142" s="468" t="s">
        <v>2937</v>
      </c>
      <c r="J1142" s="468" t="s">
        <v>2937</v>
      </c>
      <c r="K1142" s="468" t="s">
        <v>2937</v>
      </c>
      <c r="L1142" s="468" t="s">
        <v>2938</v>
      </c>
      <c r="M1142" s="468" t="s">
        <v>1542</v>
      </c>
      <c r="N1142" s="468" t="s">
        <v>1542</v>
      </c>
      <c r="O1142" s="500"/>
      <c r="P1142" s="379">
        <v>0</v>
      </c>
      <c r="Q1142" s="379">
        <v>-378392.01</v>
      </c>
      <c r="R1142" s="379">
        <v>-409876</v>
      </c>
      <c r="S1142" s="379">
        <v>0</v>
      </c>
      <c r="T1142" s="379">
        <v>0</v>
      </c>
      <c r="U1142" s="379">
        <v>0</v>
      </c>
      <c r="V1142" s="379">
        <v>0</v>
      </c>
      <c r="W1142" s="379">
        <v>-367876.69</v>
      </c>
      <c r="X1142" s="379">
        <v>0</v>
      </c>
      <c r="Y1142" s="379">
        <v>0</v>
      </c>
      <c r="Z1142" s="379">
        <v>0</v>
      </c>
      <c r="AA1142" s="379">
        <v>0</v>
      </c>
      <c r="AB1142" s="379">
        <v>-458957.28</v>
      </c>
      <c r="AC1142" s="379"/>
      <c r="AD1142" s="379"/>
      <c r="AE1142" s="379">
        <v>-115468.61166666665</v>
      </c>
      <c r="AF1142" s="481"/>
      <c r="AG1142" s="482"/>
      <c r="AH1142" s="471"/>
      <c r="AI1142" s="471"/>
      <c r="AJ1142" s="471"/>
      <c r="AK1142" s="472"/>
      <c r="AL1142" s="471">
        <v>0</v>
      </c>
      <c r="AM1142" s="473"/>
      <c r="AN1142" s="471">
        <v>-115468.61166666665</v>
      </c>
      <c r="AO1142" s="474">
        <v>-115468.61166666665</v>
      </c>
      <c r="AP1142" s="471"/>
      <c r="AQ1142" s="476">
        <v>-458957.28</v>
      </c>
      <c r="AR1142" s="471"/>
      <c r="AS1142" s="471"/>
      <c r="AT1142" s="471"/>
      <c r="AU1142" s="472"/>
      <c r="AV1142" s="471">
        <v>0</v>
      </c>
      <c r="AW1142" s="473"/>
      <c r="AX1142" s="471">
        <v>-458957.28</v>
      </c>
      <c r="AY1142" s="473">
        <v>-458957.28</v>
      </c>
      <c r="AZ1142" s="478"/>
      <c r="BA1142" s="568"/>
      <c r="BC1142" s="468" t="s">
        <v>2937</v>
      </c>
      <c r="BD1142" s="468" t="s">
        <v>2937</v>
      </c>
      <c r="BE1142" s="468" t="s">
        <v>2937</v>
      </c>
      <c r="BF1142" s="468" t="s">
        <v>2937</v>
      </c>
      <c r="BG1142" s="468" t="s">
        <v>2938</v>
      </c>
      <c r="BH1142" s="468" t="s">
        <v>1542</v>
      </c>
      <c r="BI1142" s="468" t="s">
        <v>1542</v>
      </c>
      <c r="BK1142" s="468" t="b">
        <v>1</v>
      </c>
      <c r="BL1142" s="468" t="b">
        <v>1</v>
      </c>
      <c r="BM1142" s="468" t="b">
        <v>1</v>
      </c>
      <c r="BN1142" s="468" t="b">
        <v>1</v>
      </c>
      <c r="BO1142" s="468" t="b">
        <v>1</v>
      </c>
      <c r="BP1142" s="468" t="b">
        <v>1</v>
      </c>
      <c r="BQ1142" s="468" t="b">
        <v>1</v>
      </c>
      <c r="BS1142" s="466"/>
    </row>
    <row r="1143" spans="1:71" s="480" customFormat="1" ht="12" customHeight="1" x14ac:dyDescent="0.2">
      <c r="A1143" s="496">
        <v>24100063</v>
      </c>
      <c r="B1143" s="497" t="s">
        <v>4023</v>
      </c>
      <c r="C1143" s="466" t="s">
        <v>2638</v>
      </c>
      <c r="D1143" s="467" t="s">
        <v>1542</v>
      </c>
      <c r="E1143" s="705"/>
      <c r="F1143" s="466"/>
      <c r="G1143" s="467"/>
      <c r="H1143" s="468" t="s">
        <v>2937</v>
      </c>
      <c r="I1143" s="468" t="s">
        <v>2937</v>
      </c>
      <c r="J1143" s="468" t="s">
        <v>2937</v>
      </c>
      <c r="K1143" s="468" t="s">
        <v>2937</v>
      </c>
      <c r="L1143" s="468" t="s">
        <v>2938</v>
      </c>
      <c r="M1143" s="468" t="s">
        <v>1542</v>
      </c>
      <c r="N1143" s="468" t="s">
        <v>1542</v>
      </c>
      <c r="O1143" s="500"/>
      <c r="P1143" s="379">
        <v>103.86</v>
      </c>
      <c r="Q1143" s="379">
        <v>-901.96</v>
      </c>
      <c r="R1143" s="379">
        <v>-90</v>
      </c>
      <c r="S1143" s="379">
        <v>-348</v>
      </c>
      <c r="T1143" s="379">
        <v>-63.5</v>
      </c>
      <c r="U1143" s="379">
        <v>-357.59</v>
      </c>
      <c r="V1143" s="379">
        <v>-350.94</v>
      </c>
      <c r="W1143" s="379">
        <v>-1201.1500000000001</v>
      </c>
      <c r="X1143" s="379">
        <v>-1205.32</v>
      </c>
      <c r="Y1143" s="379">
        <v>-149.47</v>
      </c>
      <c r="Z1143" s="379">
        <v>-327.9</v>
      </c>
      <c r="AA1143" s="379">
        <v>142</v>
      </c>
      <c r="AB1143" s="379">
        <v>267.06</v>
      </c>
      <c r="AC1143" s="379"/>
      <c r="AD1143" s="379"/>
      <c r="AE1143" s="379">
        <v>-389.03083333333331</v>
      </c>
      <c r="AF1143" s="481"/>
      <c r="AG1143" s="482"/>
      <c r="AH1143" s="471"/>
      <c r="AI1143" s="471"/>
      <c r="AJ1143" s="471"/>
      <c r="AK1143" s="472"/>
      <c r="AL1143" s="471">
        <v>0</v>
      </c>
      <c r="AM1143" s="473"/>
      <c r="AN1143" s="471">
        <v>-389.03083333333331</v>
      </c>
      <c r="AO1143" s="474">
        <v>-389.03083333333331</v>
      </c>
      <c r="AP1143" s="471"/>
      <c r="AQ1143" s="476">
        <v>267.06</v>
      </c>
      <c r="AR1143" s="471"/>
      <c r="AS1143" s="471"/>
      <c r="AT1143" s="471"/>
      <c r="AU1143" s="472"/>
      <c r="AV1143" s="471">
        <v>0</v>
      </c>
      <c r="AW1143" s="473"/>
      <c r="AX1143" s="471">
        <v>267.06</v>
      </c>
      <c r="AY1143" s="473">
        <v>267.06</v>
      </c>
      <c r="AZ1143" s="478"/>
      <c r="BA1143" s="568"/>
      <c r="BC1143" s="468" t="s">
        <v>2937</v>
      </c>
      <c r="BD1143" s="468" t="s">
        <v>2937</v>
      </c>
      <c r="BE1143" s="468" t="s">
        <v>2937</v>
      </c>
      <c r="BF1143" s="468" t="s">
        <v>2937</v>
      </c>
      <c r="BG1143" s="468" t="s">
        <v>2938</v>
      </c>
      <c r="BH1143" s="468" t="s">
        <v>1542</v>
      </c>
      <c r="BI1143" s="468" t="s">
        <v>1542</v>
      </c>
      <c r="BK1143" s="468" t="b">
        <v>1</v>
      </c>
      <c r="BL1143" s="468" t="b">
        <v>1</v>
      </c>
      <c r="BM1143" s="468" t="b">
        <v>1</v>
      </c>
      <c r="BN1143" s="468" t="b">
        <v>1</v>
      </c>
      <c r="BO1143" s="468" t="b">
        <v>1</v>
      </c>
      <c r="BP1143" s="468" t="b">
        <v>1</v>
      </c>
      <c r="BQ1143" s="468" t="b">
        <v>1</v>
      </c>
      <c r="BS1143" s="466"/>
    </row>
    <row r="1144" spans="1:71" s="480" customFormat="1" ht="12" customHeight="1" x14ac:dyDescent="0.2">
      <c r="A1144" s="496">
        <v>24100143</v>
      </c>
      <c r="B1144" s="497" t="s">
        <v>4024</v>
      </c>
      <c r="C1144" s="466" t="s">
        <v>2639</v>
      </c>
      <c r="D1144" s="467" t="s">
        <v>1542</v>
      </c>
      <c r="E1144" s="705"/>
      <c r="F1144" s="466"/>
      <c r="G1144" s="467"/>
      <c r="H1144" s="468" t="s">
        <v>2937</v>
      </c>
      <c r="I1144" s="468" t="s">
        <v>2937</v>
      </c>
      <c r="J1144" s="468" t="s">
        <v>2937</v>
      </c>
      <c r="K1144" s="468" t="s">
        <v>2937</v>
      </c>
      <c r="L1144" s="468" t="s">
        <v>2938</v>
      </c>
      <c r="M1144" s="468" t="s">
        <v>1542</v>
      </c>
      <c r="N1144" s="468" t="s">
        <v>1542</v>
      </c>
      <c r="O1144" s="500"/>
      <c r="P1144" s="379">
        <v>0</v>
      </c>
      <c r="Q1144" s="379">
        <v>-487510.33</v>
      </c>
      <c r="R1144" s="379">
        <v>-681299.41</v>
      </c>
      <c r="S1144" s="379">
        <v>0</v>
      </c>
      <c r="T1144" s="379">
        <v>0</v>
      </c>
      <c r="U1144" s="379">
        <v>0</v>
      </c>
      <c r="V1144" s="379">
        <v>0</v>
      </c>
      <c r="W1144" s="379">
        <v>-650957.05000000005</v>
      </c>
      <c r="X1144" s="379">
        <v>0</v>
      </c>
      <c r="Y1144" s="379">
        <v>0</v>
      </c>
      <c r="Z1144" s="379">
        <v>0</v>
      </c>
      <c r="AA1144" s="379">
        <v>293.77</v>
      </c>
      <c r="AB1144" s="379">
        <v>-827797.92</v>
      </c>
      <c r="AC1144" s="379"/>
      <c r="AD1144" s="379"/>
      <c r="AE1144" s="379">
        <v>-186114.33166666667</v>
      </c>
      <c r="AF1144" s="481"/>
      <c r="AG1144" s="482"/>
      <c r="AH1144" s="471"/>
      <c r="AI1144" s="471"/>
      <c r="AJ1144" s="471"/>
      <c r="AK1144" s="472"/>
      <c r="AL1144" s="471">
        <v>0</v>
      </c>
      <c r="AM1144" s="473"/>
      <c r="AN1144" s="471">
        <v>-186114.33166666667</v>
      </c>
      <c r="AO1144" s="474">
        <v>-186114.33166666667</v>
      </c>
      <c r="AP1144" s="471"/>
      <c r="AQ1144" s="476">
        <v>-827797.92</v>
      </c>
      <c r="AR1144" s="471"/>
      <c r="AS1144" s="471"/>
      <c r="AT1144" s="471"/>
      <c r="AU1144" s="472"/>
      <c r="AV1144" s="471">
        <v>0</v>
      </c>
      <c r="AW1144" s="473"/>
      <c r="AX1144" s="471">
        <v>-827797.92</v>
      </c>
      <c r="AY1144" s="473">
        <v>-827797.92</v>
      </c>
      <c r="AZ1144" s="478"/>
      <c r="BA1144" s="568"/>
      <c r="BC1144" s="468" t="s">
        <v>2937</v>
      </c>
      <c r="BD1144" s="468" t="s">
        <v>2937</v>
      </c>
      <c r="BE1144" s="468" t="s">
        <v>2937</v>
      </c>
      <c r="BF1144" s="468" t="s">
        <v>2937</v>
      </c>
      <c r="BG1144" s="468" t="s">
        <v>2938</v>
      </c>
      <c r="BH1144" s="468" t="s">
        <v>1542</v>
      </c>
      <c r="BI1144" s="468" t="s">
        <v>1542</v>
      </c>
      <c r="BK1144" s="468" t="b">
        <v>1</v>
      </c>
      <c r="BL1144" s="468" t="b">
        <v>1</v>
      </c>
      <c r="BM1144" s="468" t="b">
        <v>1</v>
      </c>
      <c r="BN1144" s="468" t="b">
        <v>1</v>
      </c>
      <c r="BO1144" s="468" t="b">
        <v>1</v>
      </c>
      <c r="BP1144" s="468" t="b">
        <v>1</v>
      </c>
      <c r="BQ1144" s="468" t="b">
        <v>1</v>
      </c>
      <c r="BS1144" s="466"/>
    </row>
    <row r="1145" spans="1:71" s="480" customFormat="1" ht="12" customHeight="1" x14ac:dyDescent="0.2">
      <c r="A1145" s="496">
        <v>24100173</v>
      </c>
      <c r="B1145" s="497" t="s">
        <v>4025</v>
      </c>
      <c r="C1145" s="466" t="s">
        <v>2638</v>
      </c>
      <c r="D1145" s="467" t="s">
        <v>1542</v>
      </c>
      <c r="E1145" s="705"/>
      <c r="F1145" s="466"/>
      <c r="G1145" s="467"/>
      <c r="H1145" s="468" t="s">
        <v>2937</v>
      </c>
      <c r="I1145" s="468" t="s">
        <v>2937</v>
      </c>
      <c r="J1145" s="468" t="s">
        <v>2937</v>
      </c>
      <c r="K1145" s="468" t="s">
        <v>2937</v>
      </c>
      <c r="L1145" s="468" t="s">
        <v>2938</v>
      </c>
      <c r="M1145" s="468" t="s">
        <v>1542</v>
      </c>
      <c r="N1145" s="468" t="s">
        <v>1542</v>
      </c>
      <c r="O1145" s="500"/>
      <c r="P1145" s="379">
        <v>-25061.47</v>
      </c>
      <c r="Q1145" s="379">
        <v>-7627.36</v>
      </c>
      <c r="R1145" s="379">
        <v>-11797.43</v>
      </c>
      <c r="S1145" s="379">
        <v>-17963.78</v>
      </c>
      <c r="T1145" s="379">
        <v>-7375.5</v>
      </c>
      <c r="U1145" s="379">
        <v>-10536.5</v>
      </c>
      <c r="V1145" s="379">
        <v>-34731.14</v>
      </c>
      <c r="W1145" s="379">
        <v>-4884.41</v>
      </c>
      <c r="X1145" s="379">
        <v>-21605.69</v>
      </c>
      <c r="Y1145" s="379">
        <v>-8279.6200000000008</v>
      </c>
      <c r="Z1145" s="379">
        <v>-9092.31</v>
      </c>
      <c r="AA1145" s="379">
        <v>-9002.2199999999993</v>
      </c>
      <c r="AB1145" s="379">
        <v>-16210.5</v>
      </c>
      <c r="AC1145" s="379"/>
      <c r="AD1145" s="379"/>
      <c r="AE1145" s="379">
        <v>-13627.662083333335</v>
      </c>
      <c r="AF1145" s="481"/>
      <c r="AG1145" s="482"/>
      <c r="AH1145" s="471"/>
      <c r="AI1145" s="471"/>
      <c r="AJ1145" s="471"/>
      <c r="AK1145" s="472"/>
      <c r="AL1145" s="471">
        <v>0</v>
      </c>
      <c r="AM1145" s="473"/>
      <c r="AN1145" s="471">
        <v>-13627.662083333335</v>
      </c>
      <c r="AO1145" s="474">
        <v>-13627.662083333335</v>
      </c>
      <c r="AP1145" s="471"/>
      <c r="AQ1145" s="476">
        <v>-16210.5</v>
      </c>
      <c r="AR1145" s="471"/>
      <c r="AS1145" s="471"/>
      <c r="AT1145" s="471"/>
      <c r="AU1145" s="472"/>
      <c r="AV1145" s="471">
        <v>0</v>
      </c>
      <c r="AW1145" s="473"/>
      <c r="AX1145" s="471">
        <v>-16210.5</v>
      </c>
      <c r="AY1145" s="473">
        <v>-16210.5</v>
      </c>
      <c r="AZ1145" s="478"/>
      <c r="BA1145" s="568"/>
      <c r="BC1145" s="468" t="s">
        <v>2937</v>
      </c>
      <c r="BD1145" s="468" t="s">
        <v>2937</v>
      </c>
      <c r="BE1145" s="468" t="s">
        <v>2937</v>
      </c>
      <c r="BF1145" s="468" t="s">
        <v>2937</v>
      </c>
      <c r="BG1145" s="468" t="s">
        <v>2938</v>
      </c>
      <c r="BH1145" s="468" t="s">
        <v>1542</v>
      </c>
      <c r="BI1145" s="468" t="s">
        <v>1542</v>
      </c>
      <c r="BK1145" s="468" t="b">
        <v>1</v>
      </c>
      <c r="BL1145" s="468" t="b">
        <v>1</v>
      </c>
      <c r="BM1145" s="468" t="b">
        <v>1</v>
      </c>
      <c r="BN1145" s="468" t="b">
        <v>1</v>
      </c>
      <c r="BO1145" s="468" t="b">
        <v>1</v>
      </c>
      <c r="BP1145" s="468" t="b">
        <v>1</v>
      </c>
      <c r="BQ1145" s="468" t="b">
        <v>1</v>
      </c>
      <c r="BS1145" s="466"/>
    </row>
    <row r="1146" spans="1:71" s="480" customFormat="1" ht="12" customHeight="1" x14ac:dyDescent="0.2">
      <c r="A1146" s="496">
        <v>24100212</v>
      </c>
      <c r="B1146" s="497" t="s">
        <v>4026</v>
      </c>
      <c r="C1146" s="466" t="s">
        <v>2640</v>
      </c>
      <c r="D1146" s="467" t="s">
        <v>1542</v>
      </c>
      <c r="E1146" s="705"/>
      <c r="F1146" s="466"/>
      <c r="G1146" s="467"/>
      <c r="H1146" s="468" t="s">
        <v>2937</v>
      </c>
      <c r="I1146" s="468" t="s">
        <v>2937</v>
      </c>
      <c r="J1146" s="468" t="s">
        <v>2937</v>
      </c>
      <c r="K1146" s="468" t="s">
        <v>2937</v>
      </c>
      <c r="L1146" s="468" t="s">
        <v>2938</v>
      </c>
      <c r="M1146" s="468" t="s">
        <v>1542</v>
      </c>
      <c r="N1146" s="468" t="s">
        <v>1542</v>
      </c>
      <c r="O1146" s="500"/>
      <c r="P1146" s="379">
        <v>-1411579.35</v>
      </c>
      <c r="Q1146" s="379">
        <v>-1532502.2</v>
      </c>
      <c r="R1146" s="379">
        <v>-1535093.54</v>
      </c>
      <c r="S1146" s="379">
        <v>-1365260.29</v>
      </c>
      <c r="T1146" s="379">
        <v>-1262964.26</v>
      </c>
      <c r="U1146" s="379">
        <v>-1085324.71</v>
      </c>
      <c r="V1146" s="379">
        <v>-1000578.5</v>
      </c>
      <c r="W1146" s="379">
        <v>-1052680.99</v>
      </c>
      <c r="X1146" s="379">
        <v>-1325330.2</v>
      </c>
      <c r="Y1146" s="379">
        <v>-1424783.75</v>
      </c>
      <c r="Z1146" s="379">
        <v>-1524454.2</v>
      </c>
      <c r="AA1146" s="379">
        <v>-5122991.7699999996</v>
      </c>
      <c r="AB1146" s="379">
        <v>-6074512.4000000004</v>
      </c>
      <c r="AC1146" s="379"/>
      <c r="AD1146" s="379"/>
      <c r="AE1146" s="379">
        <v>-1831250.857083333</v>
      </c>
      <c r="AF1146" s="481"/>
      <c r="AG1146" s="482"/>
      <c r="AH1146" s="471"/>
      <c r="AI1146" s="471"/>
      <c r="AJ1146" s="471"/>
      <c r="AK1146" s="472"/>
      <c r="AL1146" s="471">
        <v>0</v>
      </c>
      <c r="AM1146" s="473"/>
      <c r="AN1146" s="471">
        <v>-1831250.857083333</v>
      </c>
      <c r="AO1146" s="474">
        <v>-1831250.857083333</v>
      </c>
      <c r="AP1146" s="471"/>
      <c r="AQ1146" s="476">
        <v>-6074512.4000000004</v>
      </c>
      <c r="AR1146" s="471"/>
      <c r="AS1146" s="471"/>
      <c r="AT1146" s="471"/>
      <c r="AU1146" s="472"/>
      <c r="AV1146" s="471">
        <v>0</v>
      </c>
      <c r="AW1146" s="473"/>
      <c r="AX1146" s="471">
        <v>-6074512.4000000004</v>
      </c>
      <c r="AY1146" s="473">
        <v>-6074512.4000000004</v>
      </c>
      <c r="AZ1146" s="478"/>
      <c r="BA1146" s="568"/>
      <c r="BC1146" s="468" t="s">
        <v>2937</v>
      </c>
      <c r="BD1146" s="468" t="s">
        <v>2937</v>
      </c>
      <c r="BE1146" s="468" t="s">
        <v>2937</v>
      </c>
      <c r="BF1146" s="468" t="s">
        <v>2937</v>
      </c>
      <c r="BG1146" s="468" t="s">
        <v>2938</v>
      </c>
      <c r="BH1146" s="468" t="s">
        <v>1542</v>
      </c>
      <c r="BI1146" s="468" t="s">
        <v>1542</v>
      </c>
      <c r="BK1146" s="468" t="b">
        <v>1</v>
      </c>
      <c r="BL1146" s="468" t="b">
        <v>1</v>
      </c>
      <c r="BM1146" s="468" t="b">
        <v>1</v>
      </c>
      <c r="BN1146" s="468" t="b">
        <v>1</v>
      </c>
      <c r="BO1146" s="468" t="b">
        <v>1</v>
      </c>
      <c r="BP1146" s="468" t="b">
        <v>1</v>
      </c>
      <c r="BQ1146" s="468" t="b">
        <v>1</v>
      </c>
      <c r="BS1146" s="466"/>
    </row>
    <row r="1147" spans="1:71" s="480" customFormat="1" ht="12" customHeight="1" x14ac:dyDescent="0.2">
      <c r="A1147" s="496">
        <v>24200011</v>
      </c>
      <c r="B1147" s="497" t="s">
        <v>4027</v>
      </c>
      <c r="C1147" s="466" t="s">
        <v>2641</v>
      </c>
      <c r="D1147" s="467" t="s">
        <v>1542</v>
      </c>
      <c r="E1147" s="705"/>
      <c r="F1147" s="466"/>
      <c r="G1147" s="467"/>
      <c r="H1147" s="468" t="s">
        <v>2937</v>
      </c>
      <c r="I1147" s="468" t="s">
        <v>2937</v>
      </c>
      <c r="J1147" s="468" t="s">
        <v>2937</v>
      </c>
      <c r="K1147" s="468" t="s">
        <v>2937</v>
      </c>
      <c r="L1147" s="468" t="s">
        <v>2938</v>
      </c>
      <c r="M1147" s="468" t="s">
        <v>1542</v>
      </c>
      <c r="N1147" s="468" t="s">
        <v>1542</v>
      </c>
      <c r="O1147" s="500"/>
      <c r="P1147" s="379">
        <v>-44414.79</v>
      </c>
      <c r="Q1147" s="379">
        <v>-44414.79</v>
      </c>
      <c r="R1147" s="379">
        <v>-48656.62</v>
      </c>
      <c r="S1147" s="379">
        <v>-48419.87</v>
      </c>
      <c r="T1147" s="379">
        <v>-48419.87</v>
      </c>
      <c r="U1147" s="379">
        <v>-48419.87</v>
      </c>
      <c r="V1147" s="379">
        <v>-48419.87</v>
      </c>
      <c r="W1147" s="379">
        <v>-45299.87</v>
      </c>
      <c r="X1147" s="379">
        <v>-39761.870000000003</v>
      </c>
      <c r="Y1147" s="379">
        <v>-36665.870000000003</v>
      </c>
      <c r="Z1147" s="379">
        <v>-49427.71</v>
      </c>
      <c r="AA1147" s="379">
        <v>-47125.96</v>
      </c>
      <c r="AB1147" s="379">
        <v>-47125.96</v>
      </c>
      <c r="AC1147" s="379"/>
      <c r="AD1147" s="379"/>
      <c r="AE1147" s="379">
        <v>-45900.212083333339</v>
      </c>
      <c r="AF1147" s="481"/>
      <c r="AG1147" s="482"/>
      <c r="AH1147" s="471"/>
      <c r="AI1147" s="471"/>
      <c r="AJ1147" s="471"/>
      <c r="AK1147" s="472"/>
      <c r="AL1147" s="471">
        <v>0</v>
      </c>
      <c r="AM1147" s="473"/>
      <c r="AN1147" s="471">
        <v>-45900.212083333339</v>
      </c>
      <c r="AO1147" s="474">
        <v>-45900.212083333339</v>
      </c>
      <c r="AP1147" s="471"/>
      <c r="AQ1147" s="476">
        <v>-47125.96</v>
      </c>
      <c r="AR1147" s="471"/>
      <c r="AS1147" s="471"/>
      <c r="AT1147" s="471"/>
      <c r="AU1147" s="472"/>
      <c r="AV1147" s="471">
        <v>0</v>
      </c>
      <c r="AW1147" s="473"/>
      <c r="AX1147" s="471">
        <v>-47125.96</v>
      </c>
      <c r="AY1147" s="473">
        <v>-47125.96</v>
      </c>
      <c r="AZ1147" s="478"/>
      <c r="BA1147" s="568"/>
      <c r="BC1147" s="468" t="s">
        <v>2937</v>
      </c>
      <c r="BD1147" s="468" t="s">
        <v>2937</v>
      </c>
      <c r="BE1147" s="468" t="s">
        <v>2937</v>
      </c>
      <c r="BF1147" s="468" t="s">
        <v>2937</v>
      </c>
      <c r="BG1147" s="468" t="s">
        <v>2938</v>
      </c>
      <c r="BH1147" s="468" t="s">
        <v>1542</v>
      </c>
      <c r="BI1147" s="468" t="s">
        <v>1542</v>
      </c>
      <c r="BK1147" s="468" t="b">
        <v>1</v>
      </c>
      <c r="BL1147" s="468" t="b">
        <v>1</v>
      </c>
      <c r="BM1147" s="468" t="b">
        <v>1</v>
      </c>
      <c r="BN1147" s="468" t="b">
        <v>1</v>
      </c>
      <c r="BO1147" s="468" t="b">
        <v>1</v>
      </c>
      <c r="BP1147" s="468" t="b">
        <v>1</v>
      </c>
      <c r="BQ1147" s="468" t="b">
        <v>1</v>
      </c>
      <c r="BS1147" s="466"/>
    </row>
    <row r="1148" spans="1:71" s="480" customFormat="1" ht="12" customHeight="1" x14ac:dyDescent="0.2">
      <c r="A1148" s="516">
        <v>24200032</v>
      </c>
      <c r="B1148" s="517" t="s">
        <v>4028</v>
      </c>
      <c r="C1148" s="466" t="s">
        <v>2642</v>
      </c>
      <c r="D1148" s="467" t="s">
        <v>1541</v>
      </c>
      <c r="E1148" s="705"/>
      <c r="F1148" s="466"/>
      <c r="G1148" s="467"/>
      <c r="H1148" s="468" t="s">
        <v>2937</v>
      </c>
      <c r="I1148" s="468" t="s">
        <v>2937</v>
      </c>
      <c r="J1148" s="468" t="s">
        <v>2937</v>
      </c>
      <c r="K1148" s="468" t="s">
        <v>1541</v>
      </c>
      <c r="L1148" s="468" t="s">
        <v>2938</v>
      </c>
      <c r="M1148" s="468" t="s">
        <v>2938</v>
      </c>
      <c r="N1148" s="468" t="s">
        <v>2937</v>
      </c>
      <c r="O1148" s="500"/>
      <c r="P1148" s="379">
        <v>-1250000</v>
      </c>
      <c r="Q1148" s="379">
        <v>-1250000</v>
      </c>
      <c r="R1148" s="379">
        <v>-1250000</v>
      </c>
      <c r="S1148" s="379">
        <v>-1250000</v>
      </c>
      <c r="T1148" s="379">
        <v>-1250000</v>
      </c>
      <c r="U1148" s="379">
        <v>-1250000</v>
      </c>
      <c r="V1148" s="379">
        <v>-1250000</v>
      </c>
      <c r="W1148" s="379">
        <v>-1250000</v>
      </c>
      <c r="X1148" s="379">
        <v>-1250000</v>
      </c>
      <c r="Y1148" s="379">
        <v>-1250000</v>
      </c>
      <c r="Z1148" s="379">
        <v>-1250000</v>
      </c>
      <c r="AA1148" s="379">
        <v>-1250000</v>
      </c>
      <c r="AB1148" s="379">
        <v>-1250000</v>
      </c>
      <c r="AC1148" s="379"/>
      <c r="AD1148" s="379"/>
      <c r="AE1148" s="379">
        <v>-1250000</v>
      </c>
      <c r="AF1148" s="481"/>
      <c r="AG1148" s="482"/>
      <c r="AH1148" s="471"/>
      <c r="AI1148" s="471"/>
      <c r="AJ1148" s="471"/>
      <c r="AK1148" s="472">
        <v>-1250000</v>
      </c>
      <c r="AL1148" s="471">
        <v>-1250000</v>
      </c>
      <c r="AM1148" s="473"/>
      <c r="AN1148" s="471"/>
      <c r="AO1148" s="474">
        <v>0</v>
      </c>
      <c r="AP1148" s="471"/>
      <c r="AQ1148" s="476">
        <v>-1250000</v>
      </c>
      <c r="AR1148" s="471"/>
      <c r="AS1148" s="471"/>
      <c r="AT1148" s="471"/>
      <c r="AU1148" s="472">
        <v>-1250000</v>
      </c>
      <c r="AV1148" s="471">
        <v>-1250000</v>
      </c>
      <c r="AW1148" s="473"/>
      <c r="AX1148" s="471"/>
      <c r="AY1148" s="473">
        <v>0</v>
      </c>
      <c r="AZ1148" s="478" t="s">
        <v>2910</v>
      </c>
      <c r="BA1148" s="568"/>
      <c r="BC1148" s="468" t="s">
        <v>2937</v>
      </c>
      <c r="BD1148" s="468" t="s">
        <v>2937</v>
      </c>
      <c r="BE1148" s="468" t="s">
        <v>2937</v>
      </c>
      <c r="BF1148" s="468" t="s">
        <v>1541</v>
      </c>
      <c r="BG1148" s="468" t="s">
        <v>2938</v>
      </c>
      <c r="BH1148" s="468" t="s">
        <v>2938</v>
      </c>
      <c r="BI1148" s="468" t="s">
        <v>2937</v>
      </c>
      <c r="BK1148" s="468" t="b">
        <v>1</v>
      </c>
      <c r="BL1148" s="468" t="b">
        <v>1</v>
      </c>
      <c r="BM1148" s="468" t="b">
        <v>1</v>
      </c>
      <c r="BN1148" s="468" t="b">
        <v>1</v>
      </c>
      <c r="BO1148" s="468" t="b">
        <v>1</v>
      </c>
      <c r="BP1148" s="468" t="b">
        <v>1</v>
      </c>
      <c r="BQ1148" s="468" t="b">
        <v>1</v>
      </c>
      <c r="BS1148" s="466"/>
    </row>
    <row r="1149" spans="1:71" s="480" customFormat="1" ht="12" customHeight="1" x14ac:dyDescent="0.2">
      <c r="A1149" s="383">
        <v>24200041</v>
      </c>
      <c r="B1149" s="384" t="s">
        <v>4029</v>
      </c>
      <c r="C1149" s="466" t="s">
        <v>2643</v>
      </c>
      <c r="D1149" s="467" t="s">
        <v>1541</v>
      </c>
      <c r="E1149" s="705"/>
      <c r="F1149" s="466"/>
      <c r="G1149" s="467"/>
      <c r="H1149" s="468" t="s">
        <v>2937</v>
      </c>
      <c r="I1149" s="468" t="s">
        <v>2937</v>
      </c>
      <c r="J1149" s="468" t="s">
        <v>2937</v>
      </c>
      <c r="K1149" s="468" t="s">
        <v>1541</v>
      </c>
      <c r="L1149" s="468" t="s">
        <v>2938</v>
      </c>
      <c r="M1149" s="468" t="s">
        <v>2938</v>
      </c>
      <c r="N1149" s="468" t="s">
        <v>2937</v>
      </c>
      <c r="O1149" s="469"/>
      <c r="P1149" s="379">
        <v>-95250</v>
      </c>
      <c r="Q1149" s="379">
        <v>-95250</v>
      </c>
      <c r="R1149" s="379">
        <v>-95250</v>
      </c>
      <c r="S1149" s="379">
        <v>-154000</v>
      </c>
      <c r="T1149" s="379">
        <v>-154000</v>
      </c>
      <c r="U1149" s="379">
        <v>-70000</v>
      </c>
      <c r="V1149" s="379">
        <v>-310000</v>
      </c>
      <c r="W1149" s="379">
        <v>-310000</v>
      </c>
      <c r="X1149" s="379">
        <v>-310000</v>
      </c>
      <c r="Y1149" s="379">
        <v>-365000</v>
      </c>
      <c r="Z1149" s="379">
        <v>-365000</v>
      </c>
      <c r="AA1149" s="379">
        <v>-365000</v>
      </c>
      <c r="AB1149" s="379">
        <v>-445000</v>
      </c>
      <c r="AC1149" s="379"/>
      <c r="AD1149" s="379"/>
      <c r="AE1149" s="379">
        <v>-238635.41666666666</v>
      </c>
      <c r="AF1149" s="481"/>
      <c r="AG1149" s="482"/>
      <c r="AH1149" s="471"/>
      <c r="AI1149" s="471"/>
      <c r="AJ1149" s="471"/>
      <c r="AK1149" s="472">
        <v>-238635.41666666666</v>
      </c>
      <c r="AL1149" s="471">
        <v>-238635.41666666666</v>
      </c>
      <c r="AM1149" s="473"/>
      <c r="AN1149" s="471"/>
      <c r="AO1149" s="474">
        <v>0</v>
      </c>
      <c r="AP1149" s="475"/>
      <c r="AQ1149" s="476">
        <v>-445000</v>
      </c>
      <c r="AR1149" s="471"/>
      <c r="AS1149" s="471"/>
      <c r="AT1149" s="471"/>
      <c r="AU1149" s="472">
        <v>-445000</v>
      </c>
      <c r="AV1149" s="471">
        <v>-445000</v>
      </c>
      <c r="AW1149" s="473"/>
      <c r="AX1149" s="471"/>
      <c r="AY1149" s="473">
        <v>0</v>
      </c>
      <c r="AZ1149" s="478" t="s">
        <v>2910</v>
      </c>
      <c r="BA1149" s="568"/>
      <c r="BC1149" s="468" t="s">
        <v>2937</v>
      </c>
      <c r="BD1149" s="468" t="s">
        <v>2937</v>
      </c>
      <c r="BE1149" s="468" t="s">
        <v>2937</v>
      </c>
      <c r="BF1149" s="468" t="s">
        <v>1541</v>
      </c>
      <c r="BG1149" s="468" t="s">
        <v>2938</v>
      </c>
      <c r="BH1149" s="468" t="s">
        <v>2938</v>
      </c>
      <c r="BI1149" s="468" t="s">
        <v>2937</v>
      </c>
      <c r="BK1149" s="468" t="b">
        <v>1</v>
      </c>
      <c r="BL1149" s="468" t="b">
        <v>1</v>
      </c>
      <c r="BM1149" s="468" t="b">
        <v>1</v>
      </c>
      <c r="BN1149" s="468" t="b">
        <v>1</v>
      </c>
      <c r="BO1149" s="468" t="b">
        <v>1</v>
      </c>
      <c r="BP1149" s="468" t="b">
        <v>1</v>
      </c>
      <c r="BQ1149" s="468" t="b">
        <v>1</v>
      </c>
      <c r="BS1149" s="466"/>
    </row>
    <row r="1150" spans="1:71" s="480" customFormat="1" ht="12" customHeight="1" x14ac:dyDescent="0.2">
      <c r="A1150" s="383">
        <v>24200061</v>
      </c>
      <c r="B1150" s="384" t="s">
        <v>4030</v>
      </c>
      <c r="C1150" s="466" t="s">
        <v>2644</v>
      </c>
      <c r="D1150" s="467" t="s">
        <v>1542</v>
      </c>
      <c r="E1150" s="705"/>
      <c r="F1150" s="466"/>
      <c r="G1150" s="467"/>
      <c r="H1150" s="468" t="s">
        <v>2937</v>
      </c>
      <c r="I1150" s="468" t="s">
        <v>2937</v>
      </c>
      <c r="J1150" s="468" t="s">
        <v>2937</v>
      </c>
      <c r="K1150" s="468" t="s">
        <v>2937</v>
      </c>
      <c r="L1150" s="468" t="s">
        <v>2938</v>
      </c>
      <c r="M1150" s="468" t="s">
        <v>1542</v>
      </c>
      <c r="N1150" s="468" t="s">
        <v>1542</v>
      </c>
      <c r="O1150" s="469"/>
      <c r="P1150" s="379">
        <v>-447144.34</v>
      </c>
      <c r="Q1150" s="379">
        <v>-491858.78</v>
      </c>
      <c r="R1150" s="379">
        <v>-539500</v>
      </c>
      <c r="S1150" s="379">
        <v>-584458.32999999996</v>
      </c>
      <c r="T1150" s="379">
        <v>-629416.67000000004</v>
      </c>
      <c r="U1150" s="379">
        <v>-674375</v>
      </c>
      <c r="V1150" s="379">
        <v>-650088.51</v>
      </c>
      <c r="W1150" s="379">
        <v>-224791.67</v>
      </c>
      <c r="X1150" s="379">
        <v>-269750</v>
      </c>
      <c r="Y1150" s="379">
        <v>-314708.33</v>
      </c>
      <c r="Z1150" s="379">
        <v>-359666.67</v>
      </c>
      <c r="AA1150" s="379">
        <v>-404625</v>
      </c>
      <c r="AB1150" s="379">
        <v>-449583.33</v>
      </c>
      <c r="AC1150" s="379"/>
      <c r="AD1150" s="379"/>
      <c r="AE1150" s="379">
        <v>-465966.89958333335</v>
      </c>
      <c r="AF1150" s="481"/>
      <c r="AG1150" s="482"/>
      <c r="AH1150" s="471"/>
      <c r="AI1150" s="471"/>
      <c r="AJ1150" s="471"/>
      <c r="AK1150" s="472"/>
      <c r="AL1150" s="471">
        <v>0</v>
      </c>
      <c r="AM1150" s="473"/>
      <c r="AN1150" s="471">
        <v>-465966.89958333335</v>
      </c>
      <c r="AO1150" s="474">
        <v>-465966.89958333335</v>
      </c>
      <c r="AP1150" s="475"/>
      <c r="AQ1150" s="476">
        <v>-449583.33</v>
      </c>
      <c r="AR1150" s="471"/>
      <c r="AS1150" s="471"/>
      <c r="AT1150" s="471"/>
      <c r="AU1150" s="472"/>
      <c r="AV1150" s="471">
        <v>0</v>
      </c>
      <c r="AW1150" s="473"/>
      <c r="AX1150" s="471">
        <v>-449583.33</v>
      </c>
      <c r="AY1150" s="473">
        <v>-449583.33</v>
      </c>
      <c r="AZ1150" s="478"/>
      <c r="BA1150" s="568"/>
      <c r="BC1150" s="468" t="s">
        <v>2937</v>
      </c>
      <c r="BD1150" s="468" t="s">
        <v>2937</v>
      </c>
      <c r="BE1150" s="468" t="s">
        <v>2937</v>
      </c>
      <c r="BF1150" s="468" t="s">
        <v>2937</v>
      </c>
      <c r="BG1150" s="468" t="s">
        <v>2938</v>
      </c>
      <c r="BH1150" s="468" t="s">
        <v>1542</v>
      </c>
      <c r="BI1150" s="468" t="s">
        <v>1542</v>
      </c>
      <c r="BK1150" s="468" t="b">
        <v>1</v>
      </c>
      <c r="BL1150" s="468" t="b">
        <v>1</v>
      </c>
      <c r="BM1150" s="468" t="b">
        <v>1</v>
      </c>
      <c r="BN1150" s="468" t="b">
        <v>1</v>
      </c>
      <c r="BO1150" s="468" t="b">
        <v>1</v>
      </c>
      <c r="BP1150" s="468" t="b">
        <v>1</v>
      </c>
      <c r="BQ1150" s="468" t="b">
        <v>1</v>
      </c>
      <c r="BS1150" s="466"/>
    </row>
    <row r="1151" spans="1:71" s="480" customFormat="1" ht="12" customHeight="1" x14ac:dyDescent="0.2">
      <c r="A1151" s="496">
        <v>24200071</v>
      </c>
      <c r="B1151" s="497" t="s">
        <v>4031</v>
      </c>
      <c r="C1151" s="466" t="s">
        <v>2645</v>
      </c>
      <c r="D1151" s="467" t="s">
        <v>1542</v>
      </c>
      <c r="E1151" s="705"/>
      <c r="F1151" s="466"/>
      <c r="G1151" s="467"/>
      <c r="H1151" s="468" t="s">
        <v>2937</v>
      </c>
      <c r="I1151" s="468" t="s">
        <v>2937</v>
      </c>
      <c r="J1151" s="468" t="s">
        <v>2937</v>
      </c>
      <c r="K1151" s="468" t="s">
        <v>2937</v>
      </c>
      <c r="L1151" s="468" t="s">
        <v>2938</v>
      </c>
      <c r="M1151" s="468" t="s">
        <v>1542</v>
      </c>
      <c r="N1151" s="468" t="s">
        <v>1542</v>
      </c>
      <c r="O1151" s="469"/>
      <c r="P1151" s="379">
        <v>-9373.82</v>
      </c>
      <c r="Q1151" s="379">
        <v>-9593.82</v>
      </c>
      <c r="R1151" s="379">
        <v>-9593.82</v>
      </c>
      <c r="S1151" s="379">
        <v>-6749.42</v>
      </c>
      <c r="T1151" s="379">
        <v>-9593.82</v>
      </c>
      <c r="U1151" s="379">
        <v>-9593.82</v>
      </c>
      <c r="V1151" s="379">
        <v>-7309.42</v>
      </c>
      <c r="W1151" s="379">
        <v>-9593.82</v>
      </c>
      <c r="X1151" s="379">
        <v>-9593.82</v>
      </c>
      <c r="Y1151" s="379">
        <v>-7866.02</v>
      </c>
      <c r="Z1151" s="379">
        <v>-9730.42</v>
      </c>
      <c r="AA1151" s="379">
        <v>-566.29</v>
      </c>
      <c r="AB1151" s="379">
        <v>-58074.16</v>
      </c>
      <c r="AC1151" s="379"/>
      <c r="AD1151" s="379"/>
      <c r="AE1151" s="379">
        <v>-10292.373333333333</v>
      </c>
      <c r="AF1151" s="481"/>
      <c r="AG1151" s="482"/>
      <c r="AH1151" s="471"/>
      <c r="AI1151" s="471"/>
      <c r="AJ1151" s="471"/>
      <c r="AK1151" s="472"/>
      <c r="AL1151" s="471">
        <v>0</v>
      </c>
      <c r="AM1151" s="473"/>
      <c r="AN1151" s="471">
        <v>-10292.373333333333</v>
      </c>
      <c r="AO1151" s="474">
        <v>-10292.373333333333</v>
      </c>
      <c r="AP1151" s="475"/>
      <c r="AQ1151" s="476">
        <v>-58074.16</v>
      </c>
      <c r="AR1151" s="471"/>
      <c r="AS1151" s="471"/>
      <c r="AT1151" s="471"/>
      <c r="AU1151" s="472"/>
      <c r="AV1151" s="471">
        <v>0</v>
      </c>
      <c r="AW1151" s="473"/>
      <c r="AX1151" s="471">
        <v>-58074.16</v>
      </c>
      <c r="AY1151" s="473">
        <v>-58074.16</v>
      </c>
      <c r="AZ1151" s="478"/>
      <c r="BA1151" s="568"/>
      <c r="BC1151" s="468" t="s">
        <v>2937</v>
      </c>
      <c r="BD1151" s="468" t="s">
        <v>2937</v>
      </c>
      <c r="BE1151" s="468" t="s">
        <v>2937</v>
      </c>
      <c r="BF1151" s="468" t="s">
        <v>2937</v>
      </c>
      <c r="BG1151" s="468" t="s">
        <v>2938</v>
      </c>
      <c r="BH1151" s="468" t="s">
        <v>1542</v>
      </c>
      <c r="BI1151" s="468" t="s">
        <v>1542</v>
      </c>
      <c r="BK1151" s="468" t="b">
        <v>1</v>
      </c>
      <c r="BL1151" s="468" t="b">
        <v>1</v>
      </c>
      <c r="BM1151" s="468" t="b">
        <v>1</v>
      </c>
      <c r="BN1151" s="468" t="b">
        <v>1</v>
      </c>
      <c r="BO1151" s="468" t="b">
        <v>1</v>
      </c>
      <c r="BP1151" s="468" t="b">
        <v>1</v>
      </c>
      <c r="BQ1151" s="468" t="b">
        <v>1</v>
      </c>
      <c r="BS1151" s="466"/>
    </row>
    <row r="1152" spans="1:71" s="480" customFormat="1" ht="12" customHeight="1" x14ac:dyDescent="0.2">
      <c r="A1152" s="514">
        <v>24200101</v>
      </c>
      <c r="B1152" s="515" t="s">
        <v>4032</v>
      </c>
      <c r="C1152" s="483" t="s">
        <v>2646</v>
      </c>
      <c r="D1152" s="484" t="s">
        <v>1541</v>
      </c>
      <c r="E1152" s="730"/>
      <c r="F1152" s="501">
        <v>42995</v>
      </c>
      <c r="G1152" s="484"/>
      <c r="H1152" s="486" t="s">
        <v>2937</v>
      </c>
      <c r="I1152" s="486" t="s">
        <v>2937</v>
      </c>
      <c r="J1152" s="486" t="s">
        <v>2937</v>
      </c>
      <c r="K1152" s="486" t="s">
        <v>1541</v>
      </c>
      <c r="L1152" s="486" t="s">
        <v>2938</v>
      </c>
      <c r="M1152" s="486" t="s">
        <v>2938</v>
      </c>
      <c r="N1152" s="486" t="s">
        <v>2937</v>
      </c>
      <c r="O1152" s="487"/>
      <c r="P1152" s="381">
        <v>-30000</v>
      </c>
      <c r="Q1152" s="381">
        <v>-30000</v>
      </c>
      <c r="R1152" s="381">
        <v>-39000</v>
      </c>
      <c r="S1152" s="381">
        <v>-21000</v>
      </c>
      <c r="T1152" s="381">
        <v>-21000</v>
      </c>
      <c r="U1152" s="381">
        <v>-20000</v>
      </c>
      <c r="V1152" s="381">
        <v>-20000</v>
      </c>
      <c r="W1152" s="381">
        <v>-22000</v>
      </c>
      <c r="X1152" s="381">
        <v>-22000</v>
      </c>
      <c r="Y1152" s="381">
        <v>-20000</v>
      </c>
      <c r="Z1152" s="381">
        <v>-20000</v>
      </c>
      <c r="AA1152" s="381">
        <v>-20000</v>
      </c>
      <c r="AB1152" s="381">
        <v>-20000</v>
      </c>
      <c r="AC1152" s="381"/>
      <c r="AD1152" s="381"/>
      <c r="AE1152" s="381">
        <v>-23333.333333333332</v>
      </c>
      <c r="AF1152" s="488"/>
      <c r="AG1152" s="489"/>
      <c r="AH1152" s="490"/>
      <c r="AI1152" s="490"/>
      <c r="AJ1152" s="490"/>
      <c r="AK1152" s="491">
        <v>-23333.333333333332</v>
      </c>
      <c r="AL1152" s="490">
        <v>-23333.333333333332</v>
      </c>
      <c r="AM1152" s="492"/>
      <c r="AN1152" s="490"/>
      <c r="AO1152" s="493">
        <v>0</v>
      </c>
      <c r="AP1152" s="490"/>
      <c r="AQ1152" s="494">
        <v>-20000</v>
      </c>
      <c r="AR1152" s="490"/>
      <c r="AS1152" s="490"/>
      <c r="AT1152" s="490"/>
      <c r="AU1152" s="491">
        <v>-20000</v>
      </c>
      <c r="AV1152" s="490">
        <v>-20000</v>
      </c>
      <c r="AW1152" s="492"/>
      <c r="AX1152" s="490"/>
      <c r="AY1152" s="492">
        <v>0</v>
      </c>
      <c r="AZ1152" s="731" t="s">
        <v>2910</v>
      </c>
      <c r="BA1152" s="568"/>
      <c r="BC1152" s="486" t="s">
        <v>2937</v>
      </c>
      <c r="BD1152" s="486" t="s">
        <v>2937</v>
      </c>
      <c r="BE1152" s="486" t="s">
        <v>2937</v>
      </c>
      <c r="BF1152" s="468" t="s">
        <v>1541</v>
      </c>
      <c r="BG1152" s="468" t="s">
        <v>2938</v>
      </c>
      <c r="BH1152" s="468" t="s">
        <v>2938</v>
      </c>
      <c r="BI1152" s="468" t="s">
        <v>2937</v>
      </c>
      <c r="BK1152" s="468" t="b">
        <v>1</v>
      </c>
      <c r="BL1152" s="468" t="b">
        <v>1</v>
      </c>
      <c r="BM1152" s="468" t="b">
        <v>1</v>
      </c>
      <c r="BN1152" s="468" t="b">
        <v>1</v>
      </c>
      <c r="BO1152" s="468" t="b">
        <v>1</v>
      </c>
      <c r="BP1152" s="468" t="b">
        <v>1</v>
      </c>
      <c r="BQ1152" s="468" t="b">
        <v>1</v>
      </c>
      <c r="BS1152" s="466"/>
    </row>
    <row r="1153" spans="1:71" s="480" customFormat="1" ht="12" customHeight="1" x14ac:dyDescent="0.2">
      <c r="A1153" s="496">
        <v>24200103</v>
      </c>
      <c r="B1153" s="497" t="s">
        <v>4033</v>
      </c>
      <c r="C1153" s="466" t="s">
        <v>2647</v>
      </c>
      <c r="D1153" s="467" t="s">
        <v>1542</v>
      </c>
      <c r="E1153" s="705"/>
      <c r="F1153" s="466"/>
      <c r="G1153" s="467"/>
      <c r="H1153" s="468" t="s">
        <v>2937</v>
      </c>
      <c r="I1153" s="468" t="s">
        <v>2937</v>
      </c>
      <c r="J1153" s="468" t="s">
        <v>2937</v>
      </c>
      <c r="K1153" s="468" t="s">
        <v>2937</v>
      </c>
      <c r="L1153" s="468" t="s">
        <v>2938</v>
      </c>
      <c r="M1153" s="468" t="s">
        <v>1542</v>
      </c>
      <c r="N1153" s="468" t="s">
        <v>1542</v>
      </c>
      <c r="O1153" s="469"/>
      <c r="P1153" s="379">
        <v>-25000</v>
      </c>
      <c r="Q1153" s="379">
        <v>-25000</v>
      </c>
      <c r="R1153" s="379">
        <v>-25000</v>
      </c>
      <c r="S1153" s="379">
        <v>-25000</v>
      </c>
      <c r="T1153" s="379">
        <v>-25000</v>
      </c>
      <c r="U1153" s="379">
        <v>-25000</v>
      </c>
      <c r="V1153" s="379">
        <v>-25000</v>
      </c>
      <c r="W1153" s="379">
        <v>-25000</v>
      </c>
      <c r="X1153" s="379">
        <v>-25000</v>
      </c>
      <c r="Y1153" s="379">
        <v>-25000</v>
      </c>
      <c r="Z1153" s="379">
        <v>-25000</v>
      </c>
      <c r="AA1153" s="379">
        <v>-25000</v>
      </c>
      <c r="AB1153" s="379">
        <v>-25000</v>
      </c>
      <c r="AC1153" s="379"/>
      <c r="AD1153" s="379"/>
      <c r="AE1153" s="379">
        <v>-25000</v>
      </c>
      <c r="AF1153" s="481"/>
      <c r="AG1153" s="482"/>
      <c r="AH1153" s="471"/>
      <c r="AI1153" s="471"/>
      <c r="AJ1153" s="471"/>
      <c r="AK1153" s="472"/>
      <c r="AL1153" s="471">
        <v>0</v>
      </c>
      <c r="AM1153" s="473"/>
      <c r="AN1153" s="471">
        <v>-25000</v>
      </c>
      <c r="AO1153" s="474">
        <v>-25000</v>
      </c>
      <c r="AP1153" s="475"/>
      <c r="AQ1153" s="476">
        <v>-25000</v>
      </c>
      <c r="AR1153" s="471"/>
      <c r="AS1153" s="471"/>
      <c r="AT1153" s="471"/>
      <c r="AU1153" s="472"/>
      <c r="AV1153" s="471">
        <v>0</v>
      </c>
      <c r="AW1153" s="473"/>
      <c r="AX1153" s="471">
        <v>-25000</v>
      </c>
      <c r="AY1153" s="473">
        <v>-25000</v>
      </c>
      <c r="AZ1153" s="478"/>
      <c r="BA1153" s="568"/>
      <c r="BC1153" s="468" t="s">
        <v>2937</v>
      </c>
      <c r="BD1153" s="468" t="s">
        <v>2937</v>
      </c>
      <c r="BE1153" s="468" t="s">
        <v>2937</v>
      </c>
      <c r="BF1153" s="468" t="s">
        <v>2937</v>
      </c>
      <c r="BG1153" s="468" t="s">
        <v>2938</v>
      </c>
      <c r="BH1153" s="468" t="s">
        <v>1542</v>
      </c>
      <c r="BI1153" s="468" t="s">
        <v>1542</v>
      </c>
      <c r="BK1153" s="468" t="b">
        <v>1</v>
      </c>
      <c r="BL1153" s="468" t="b">
        <v>1</v>
      </c>
      <c r="BM1153" s="468" t="b">
        <v>1</v>
      </c>
      <c r="BN1153" s="468" t="b">
        <v>1</v>
      </c>
      <c r="BO1153" s="468" t="b">
        <v>1</v>
      </c>
      <c r="BP1153" s="468" t="b">
        <v>1</v>
      </c>
      <c r="BQ1153" s="468" t="b">
        <v>1</v>
      </c>
      <c r="BS1153" s="466"/>
    </row>
    <row r="1154" spans="1:71" s="480" customFormat="1" ht="12" customHeight="1" x14ac:dyDescent="0.2">
      <c r="A1154" s="496">
        <v>24200451</v>
      </c>
      <c r="B1154" s="497" t="s">
        <v>4034</v>
      </c>
      <c r="C1154" s="466" t="s">
        <v>2648</v>
      </c>
      <c r="D1154" s="467" t="s">
        <v>1541</v>
      </c>
      <c r="E1154" s="705"/>
      <c r="F1154" s="466"/>
      <c r="G1154" s="467"/>
      <c r="H1154" s="468" t="s">
        <v>2937</v>
      </c>
      <c r="I1154" s="468" t="s">
        <v>2937</v>
      </c>
      <c r="J1154" s="468" t="s">
        <v>2937</v>
      </c>
      <c r="K1154" s="468" t="s">
        <v>1541</v>
      </c>
      <c r="L1154" s="468" t="s">
        <v>2938</v>
      </c>
      <c r="M1154" s="468" t="s">
        <v>2938</v>
      </c>
      <c r="N1154" s="468" t="s">
        <v>2937</v>
      </c>
      <c r="O1154" s="469"/>
      <c r="P1154" s="379">
        <v>-8649.74</v>
      </c>
      <c r="Q1154" s="379">
        <v>-2585014.5499999998</v>
      </c>
      <c r="R1154" s="379">
        <v>-2314212.71</v>
      </c>
      <c r="S1154" s="379">
        <v>-2059700.73</v>
      </c>
      <c r="T1154" s="379">
        <v>-1835949.58</v>
      </c>
      <c r="U1154" s="379">
        <v>-1609260.71</v>
      </c>
      <c r="V1154" s="379">
        <v>-1411625.38</v>
      </c>
      <c r="W1154" s="379">
        <v>-1192687.1000000001</v>
      </c>
      <c r="X1154" s="379">
        <v>-984003.95</v>
      </c>
      <c r="Y1154" s="379">
        <v>-792535.37</v>
      </c>
      <c r="Z1154" s="379">
        <v>-569413.35</v>
      </c>
      <c r="AA1154" s="379">
        <v>-323822.78999999998</v>
      </c>
      <c r="AB1154" s="379">
        <v>-37928.75</v>
      </c>
      <c r="AC1154" s="379"/>
      <c r="AD1154" s="379"/>
      <c r="AE1154" s="379">
        <v>-1308459.6220833331</v>
      </c>
      <c r="AF1154" s="481"/>
      <c r="AG1154" s="482"/>
      <c r="AH1154" s="471"/>
      <c r="AI1154" s="471"/>
      <c r="AJ1154" s="471"/>
      <c r="AK1154" s="472">
        <v>-1308459.6220833331</v>
      </c>
      <c r="AL1154" s="471">
        <v>-1308459.6220833331</v>
      </c>
      <c r="AM1154" s="473"/>
      <c r="AN1154" s="471"/>
      <c r="AO1154" s="474">
        <v>0</v>
      </c>
      <c r="AP1154" s="475"/>
      <c r="AQ1154" s="476">
        <v>-37928.75</v>
      </c>
      <c r="AR1154" s="471"/>
      <c r="AS1154" s="471"/>
      <c r="AT1154" s="471"/>
      <c r="AU1154" s="472">
        <v>-37928.75</v>
      </c>
      <c r="AV1154" s="471">
        <v>-37928.75</v>
      </c>
      <c r="AW1154" s="473"/>
      <c r="AX1154" s="471"/>
      <c r="AY1154" s="473">
        <v>0</v>
      </c>
      <c r="AZ1154" s="478" t="s">
        <v>2917</v>
      </c>
      <c r="BA1154" s="568"/>
      <c r="BC1154" s="468" t="s">
        <v>2937</v>
      </c>
      <c r="BD1154" s="468" t="s">
        <v>2937</v>
      </c>
      <c r="BE1154" s="468" t="s">
        <v>2937</v>
      </c>
      <c r="BF1154" s="468" t="s">
        <v>1541</v>
      </c>
      <c r="BG1154" s="468" t="s">
        <v>2938</v>
      </c>
      <c r="BH1154" s="468" t="s">
        <v>2938</v>
      </c>
      <c r="BI1154" s="468" t="s">
        <v>2937</v>
      </c>
      <c r="BK1154" s="468" t="b">
        <v>1</v>
      </c>
      <c r="BL1154" s="468" t="b">
        <v>1</v>
      </c>
      <c r="BM1154" s="468" t="b">
        <v>1</v>
      </c>
      <c r="BN1154" s="468" t="b">
        <v>1</v>
      </c>
      <c r="BO1154" s="468" t="b">
        <v>1</v>
      </c>
      <c r="BP1154" s="468" t="b">
        <v>1</v>
      </c>
      <c r="BQ1154" s="468" t="b">
        <v>1</v>
      </c>
      <c r="BS1154" s="466"/>
    </row>
    <row r="1155" spans="1:71" s="480" customFormat="1" ht="12" customHeight="1" x14ac:dyDescent="0.2">
      <c r="A1155" s="496">
        <v>24200461</v>
      </c>
      <c r="B1155" s="497" t="s">
        <v>4035</v>
      </c>
      <c r="C1155" s="466" t="s">
        <v>2509</v>
      </c>
      <c r="D1155" s="467" t="s">
        <v>1541</v>
      </c>
      <c r="E1155" s="705"/>
      <c r="F1155" s="466"/>
      <c r="G1155" s="467"/>
      <c r="H1155" s="468" t="s">
        <v>2937</v>
      </c>
      <c r="I1155" s="468" t="s">
        <v>2937</v>
      </c>
      <c r="J1155" s="468" t="s">
        <v>2937</v>
      </c>
      <c r="K1155" s="468" t="s">
        <v>1541</v>
      </c>
      <c r="L1155" s="468" t="s">
        <v>2938</v>
      </c>
      <c r="M1155" s="468" t="s">
        <v>2938</v>
      </c>
      <c r="N1155" s="468" t="s">
        <v>2937</v>
      </c>
      <c r="O1155" s="469"/>
      <c r="P1155" s="379">
        <v>-50828.74</v>
      </c>
      <c r="Q1155" s="379">
        <v>-18493018.440000001</v>
      </c>
      <c r="R1155" s="379">
        <v>-16554313.18</v>
      </c>
      <c r="S1155" s="379">
        <v>-14732229.050000001</v>
      </c>
      <c r="T1155" s="379">
        <v>-13130365.68</v>
      </c>
      <c r="U1155" s="379">
        <v>-11509120.109999999</v>
      </c>
      <c r="V1155" s="379">
        <v>-10095119.119999999</v>
      </c>
      <c r="W1155" s="379">
        <v>-8528704.1899999995</v>
      </c>
      <c r="X1155" s="379">
        <v>-7035660.5499999998</v>
      </c>
      <c r="Y1155" s="379">
        <v>-5665780.2000000002</v>
      </c>
      <c r="Z1155" s="379">
        <v>-4069432.31</v>
      </c>
      <c r="AA1155" s="379">
        <v>-2312331.0099999998</v>
      </c>
      <c r="AB1155" s="379">
        <v>-266874.63</v>
      </c>
      <c r="AC1155" s="379"/>
      <c r="AD1155" s="379"/>
      <c r="AE1155" s="379">
        <v>-9357077.1270833351</v>
      </c>
      <c r="AF1155" s="481"/>
      <c r="AG1155" s="482"/>
      <c r="AH1155" s="471"/>
      <c r="AI1155" s="471"/>
      <c r="AJ1155" s="471"/>
      <c r="AK1155" s="472">
        <v>-9357077.1270833351</v>
      </c>
      <c r="AL1155" s="471">
        <v>-9357077.1270833351</v>
      </c>
      <c r="AM1155" s="473"/>
      <c r="AN1155" s="471"/>
      <c r="AO1155" s="474">
        <v>0</v>
      </c>
      <c r="AP1155" s="475"/>
      <c r="AQ1155" s="476">
        <v>-266874.63</v>
      </c>
      <c r="AR1155" s="471"/>
      <c r="AS1155" s="471"/>
      <c r="AT1155" s="471"/>
      <c r="AU1155" s="472">
        <v>-266874.63</v>
      </c>
      <c r="AV1155" s="471">
        <v>-266874.63</v>
      </c>
      <c r="AW1155" s="473"/>
      <c r="AX1155" s="471"/>
      <c r="AY1155" s="473">
        <v>0</v>
      </c>
      <c r="AZ1155" s="478" t="s">
        <v>2917</v>
      </c>
      <c r="BA1155" s="568"/>
      <c r="BC1155" s="468" t="s">
        <v>2937</v>
      </c>
      <c r="BD1155" s="468" t="s">
        <v>2937</v>
      </c>
      <c r="BE1155" s="468" t="s">
        <v>2937</v>
      </c>
      <c r="BF1155" s="468" t="s">
        <v>1541</v>
      </c>
      <c r="BG1155" s="468" t="s">
        <v>2938</v>
      </c>
      <c r="BH1155" s="468" t="s">
        <v>2938</v>
      </c>
      <c r="BI1155" s="468" t="s">
        <v>2937</v>
      </c>
      <c r="BK1155" s="468" t="b">
        <v>1</v>
      </c>
      <c r="BL1155" s="468" t="b">
        <v>1</v>
      </c>
      <c r="BM1155" s="468" t="b">
        <v>1</v>
      </c>
      <c r="BN1155" s="468" t="b">
        <v>1</v>
      </c>
      <c r="BO1155" s="468" t="b">
        <v>1</v>
      </c>
      <c r="BP1155" s="468" t="b">
        <v>1</v>
      </c>
      <c r="BQ1155" s="468" t="b">
        <v>1</v>
      </c>
      <c r="BS1155" s="466"/>
    </row>
    <row r="1156" spans="1:71" s="480" customFormat="1" ht="12" customHeight="1" x14ac:dyDescent="0.2">
      <c r="A1156" s="496">
        <v>24200511</v>
      </c>
      <c r="B1156" s="497" t="s">
        <v>4036</v>
      </c>
      <c r="C1156" s="466" t="s">
        <v>2649</v>
      </c>
      <c r="D1156" s="467" t="s">
        <v>1542</v>
      </c>
      <c r="E1156" s="705"/>
      <c r="F1156" s="466"/>
      <c r="G1156" s="467"/>
      <c r="H1156" s="468" t="s">
        <v>2937</v>
      </c>
      <c r="I1156" s="468" t="s">
        <v>2937</v>
      </c>
      <c r="J1156" s="468" t="s">
        <v>2937</v>
      </c>
      <c r="K1156" s="468" t="s">
        <v>2937</v>
      </c>
      <c r="L1156" s="468" t="s">
        <v>2938</v>
      </c>
      <c r="M1156" s="468" t="s">
        <v>1542</v>
      </c>
      <c r="N1156" s="468" t="s">
        <v>1542</v>
      </c>
      <c r="O1156" s="469"/>
      <c r="P1156" s="379">
        <v>-4616412</v>
      </c>
      <c r="Q1156" s="379">
        <v>-5106105</v>
      </c>
      <c r="R1156" s="379">
        <v>-5570270</v>
      </c>
      <c r="S1156" s="379">
        <v>-5996151</v>
      </c>
      <c r="T1156" s="379">
        <v>-1730170</v>
      </c>
      <c r="U1156" s="379">
        <v>-2063541</v>
      </c>
      <c r="V1156" s="379">
        <v>-2374331</v>
      </c>
      <c r="W1156" s="379">
        <v>-2730805</v>
      </c>
      <c r="X1156" s="379">
        <v>-3081131</v>
      </c>
      <c r="Y1156" s="379">
        <v>-3381872</v>
      </c>
      <c r="Z1156" s="379">
        <v>-3771924</v>
      </c>
      <c r="AA1156" s="379">
        <v>-4238945</v>
      </c>
      <c r="AB1156" s="379">
        <v>-4724438</v>
      </c>
      <c r="AC1156" s="379"/>
      <c r="AD1156" s="379"/>
      <c r="AE1156" s="379">
        <v>-3726305.8333333335</v>
      </c>
      <c r="AF1156" s="481"/>
      <c r="AG1156" s="482"/>
      <c r="AH1156" s="471"/>
      <c r="AI1156" s="471"/>
      <c r="AJ1156" s="471"/>
      <c r="AK1156" s="472"/>
      <c r="AL1156" s="471">
        <v>0</v>
      </c>
      <c r="AM1156" s="473"/>
      <c r="AN1156" s="471">
        <v>-3726305.8333333335</v>
      </c>
      <c r="AO1156" s="474">
        <v>-3726305.8333333335</v>
      </c>
      <c r="AP1156" s="475"/>
      <c r="AQ1156" s="476">
        <v>-4724438</v>
      </c>
      <c r="AR1156" s="471"/>
      <c r="AS1156" s="471"/>
      <c r="AT1156" s="471"/>
      <c r="AU1156" s="472"/>
      <c r="AV1156" s="471">
        <v>0</v>
      </c>
      <c r="AW1156" s="473"/>
      <c r="AX1156" s="471">
        <v>-4724438</v>
      </c>
      <c r="AY1156" s="473">
        <v>-4724438</v>
      </c>
      <c r="AZ1156" s="478"/>
      <c r="BA1156" s="568"/>
      <c r="BC1156" s="468" t="s">
        <v>2937</v>
      </c>
      <c r="BD1156" s="468" t="s">
        <v>2937</v>
      </c>
      <c r="BE1156" s="468" t="s">
        <v>2937</v>
      </c>
      <c r="BF1156" s="468" t="s">
        <v>2937</v>
      </c>
      <c r="BG1156" s="468" t="s">
        <v>2938</v>
      </c>
      <c r="BH1156" s="468" t="s">
        <v>1542</v>
      </c>
      <c r="BI1156" s="468" t="s">
        <v>1542</v>
      </c>
      <c r="BK1156" s="468" t="b">
        <v>1</v>
      </c>
      <c r="BL1156" s="468" t="b">
        <v>1</v>
      </c>
      <c r="BM1156" s="468" t="b">
        <v>1</v>
      </c>
      <c r="BN1156" s="468" t="b">
        <v>1</v>
      </c>
      <c r="BO1156" s="468" t="b">
        <v>1</v>
      </c>
      <c r="BP1156" s="468" t="b">
        <v>1</v>
      </c>
      <c r="BQ1156" s="468" t="b">
        <v>1</v>
      </c>
      <c r="BS1156" s="466"/>
    </row>
    <row r="1157" spans="1:71" s="480" customFormat="1" ht="12" customHeight="1" x14ac:dyDescent="0.2">
      <c r="A1157" s="496">
        <v>24200521</v>
      </c>
      <c r="B1157" s="497" t="s">
        <v>4037</v>
      </c>
      <c r="C1157" s="466" t="s">
        <v>2650</v>
      </c>
      <c r="D1157" s="467" t="s">
        <v>1542</v>
      </c>
      <c r="E1157" s="705"/>
      <c r="F1157" s="466"/>
      <c r="G1157" s="467"/>
      <c r="H1157" s="468" t="s">
        <v>2937</v>
      </c>
      <c r="I1157" s="468" t="s">
        <v>2937</v>
      </c>
      <c r="J1157" s="468" t="s">
        <v>2937</v>
      </c>
      <c r="K1157" s="468" t="s">
        <v>2937</v>
      </c>
      <c r="L1157" s="468" t="s">
        <v>2938</v>
      </c>
      <c r="M1157" s="468" t="s">
        <v>1542</v>
      </c>
      <c r="N1157" s="468" t="s">
        <v>1542</v>
      </c>
      <c r="O1157" s="469"/>
      <c r="P1157" s="379">
        <v>-229815.99</v>
      </c>
      <c r="Q1157" s="379">
        <v>-306421.32</v>
      </c>
      <c r="R1157" s="379">
        <v>-383026.65</v>
      </c>
      <c r="S1157" s="379">
        <v>-459631.98</v>
      </c>
      <c r="T1157" s="379">
        <v>-536237.31000000006</v>
      </c>
      <c r="U1157" s="379">
        <v>0</v>
      </c>
      <c r="V1157" s="379">
        <v>0</v>
      </c>
      <c r="W1157" s="379">
        <v>0</v>
      </c>
      <c r="X1157" s="379">
        <v>0</v>
      </c>
      <c r="Y1157" s="379">
        <v>0</v>
      </c>
      <c r="Z1157" s="379">
        <v>-78520.42</v>
      </c>
      <c r="AA1157" s="379">
        <v>-157040.84</v>
      </c>
      <c r="AB1157" s="379">
        <v>-235561.26</v>
      </c>
      <c r="AC1157" s="379"/>
      <c r="AD1157" s="379"/>
      <c r="AE1157" s="379">
        <v>-179463.92874999999</v>
      </c>
      <c r="AF1157" s="481"/>
      <c r="AG1157" s="482"/>
      <c r="AH1157" s="471"/>
      <c r="AI1157" s="471"/>
      <c r="AJ1157" s="471"/>
      <c r="AK1157" s="472"/>
      <c r="AL1157" s="471">
        <v>0</v>
      </c>
      <c r="AM1157" s="473"/>
      <c r="AN1157" s="471">
        <v>-179463.92874999999</v>
      </c>
      <c r="AO1157" s="474">
        <v>-179463.92874999999</v>
      </c>
      <c r="AP1157" s="475"/>
      <c r="AQ1157" s="476">
        <v>-235561.26</v>
      </c>
      <c r="AR1157" s="471"/>
      <c r="AS1157" s="471"/>
      <c r="AT1157" s="471"/>
      <c r="AU1157" s="472"/>
      <c r="AV1157" s="471">
        <v>0</v>
      </c>
      <c r="AW1157" s="473"/>
      <c r="AX1157" s="471">
        <v>-235561.26</v>
      </c>
      <c r="AY1157" s="473">
        <v>-235561.26</v>
      </c>
      <c r="AZ1157" s="478"/>
      <c r="BA1157" s="568"/>
      <c r="BC1157" s="468" t="s">
        <v>2937</v>
      </c>
      <c r="BD1157" s="468" t="s">
        <v>2937</v>
      </c>
      <c r="BE1157" s="468" t="s">
        <v>2937</v>
      </c>
      <c r="BF1157" s="468" t="s">
        <v>2937</v>
      </c>
      <c r="BG1157" s="468" t="s">
        <v>2938</v>
      </c>
      <c r="BH1157" s="468" t="s">
        <v>1542</v>
      </c>
      <c r="BI1157" s="468" t="s">
        <v>1542</v>
      </c>
      <c r="BK1157" s="468" t="b">
        <v>1</v>
      </c>
      <c r="BL1157" s="468" t="b">
        <v>1</v>
      </c>
      <c r="BM1157" s="468" t="b">
        <v>1</v>
      </c>
      <c r="BN1157" s="468" t="b">
        <v>1</v>
      </c>
      <c r="BO1157" s="468" t="b">
        <v>1</v>
      </c>
      <c r="BP1157" s="468" t="b">
        <v>1</v>
      </c>
      <c r="BQ1157" s="468" t="b">
        <v>1</v>
      </c>
      <c r="BS1157" s="466"/>
    </row>
    <row r="1158" spans="1:71" s="480" customFormat="1" ht="12" customHeight="1" x14ac:dyDescent="0.2">
      <c r="A1158" s="496">
        <v>24200541</v>
      </c>
      <c r="B1158" s="497" t="s">
        <v>4038</v>
      </c>
      <c r="C1158" s="466" t="s">
        <v>2651</v>
      </c>
      <c r="D1158" s="467" t="s">
        <v>1542</v>
      </c>
      <c r="E1158" s="705"/>
      <c r="F1158" s="466"/>
      <c r="G1158" s="467"/>
      <c r="H1158" s="468" t="s">
        <v>2937</v>
      </c>
      <c r="I1158" s="468" t="s">
        <v>2937</v>
      </c>
      <c r="J1158" s="468" t="s">
        <v>2937</v>
      </c>
      <c r="K1158" s="468" t="s">
        <v>2937</v>
      </c>
      <c r="L1158" s="468" t="s">
        <v>2938</v>
      </c>
      <c r="M1158" s="468" t="s">
        <v>1542</v>
      </c>
      <c r="N1158" s="468" t="s">
        <v>1542</v>
      </c>
      <c r="O1158" s="469"/>
      <c r="P1158" s="379">
        <v>-100203.45</v>
      </c>
      <c r="Q1158" s="379">
        <v>-120244.14</v>
      </c>
      <c r="R1158" s="379">
        <v>-140284.82999999999</v>
      </c>
      <c r="S1158" s="379">
        <v>-160325.51999999999</v>
      </c>
      <c r="T1158" s="379">
        <v>-180366.21</v>
      </c>
      <c r="U1158" s="379">
        <v>-200406.9</v>
      </c>
      <c r="V1158" s="379">
        <v>-220447.59</v>
      </c>
      <c r="W1158" s="379">
        <v>-23046.43</v>
      </c>
      <c r="X1158" s="379">
        <v>-18120.150000000001</v>
      </c>
      <c r="Y1158" s="379">
        <v>-36240.300000000003</v>
      </c>
      <c r="Z1158" s="379">
        <v>-54360.45</v>
      </c>
      <c r="AA1158" s="379">
        <v>-72480.600000000006</v>
      </c>
      <c r="AB1158" s="379">
        <v>-90600.75</v>
      </c>
      <c r="AC1158" s="379"/>
      <c r="AD1158" s="379"/>
      <c r="AE1158" s="379">
        <v>-110143.76833333336</v>
      </c>
      <c r="AF1158" s="481"/>
      <c r="AG1158" s="482"/>
      <c r="AH1158" s="471"/>
      <c r="AI1158" s="471"/>
      <c r="AJ1158" s="471"/>
      <c r="AK1158" s="472"/>
      <c r="AL1158" s="471">
        <v>0</v>
      </c>
      <c r="AM1158" s="473"/>
      <c r="AN1158" s="471">
        <v>-110143.76833333336</v>
      </c>
      <c r="AO1158" s="474">
        <v>-110143.76833333336</v>
      </c>
      <c r="AP1158" s="475"/>
      <c r="AQ1158" s="476">
        <v>-90600.75</v>
      </c>
      <c r="AR1158" s="471"/>
      <c r="AS1158" s="471"/>
      <c r="AT1158" s="471"/>
      <c r="AU1158" s="472"/>
      <c r="AV1158" s="471">
        <v>0</v>
      </c>
      <c r="AW1158" s="473"/>
      <c r="AX1158" s="471">
        <v>-90600.75</v>
      </c>
      <c r="AY1158" s="473">
        <v>-90600.75</v>
      </c>
      <c r="AZ1158" s="478"/>
      <c r="BA1158" s="568"/>
      <c r="BC1158" s="468" t="s">
        <v>2937</v>
      </c>
      <c r="BD1158" s="468" t="s">
        <v>2937</v>
      </c>
      <c r="BE1158" s="468" t="s">
        <v>2937</v>
      </c>
      <c r="BF1158" s="468" t="s">
        <v>2937</v>
      </c>
      <c r="BG1158" s="468" t="s">
        <v>2938</v>
      </c>
      <c r="BH1158" s="468" t="s">
        <v>1542</v>
      </c>
      <c r="BI1158" s="468" t="s">
        <v>1542</v>
      </c>
      <c r="BK1158" s="468" t="b">
        <v>1</v>
      </c>
      <c r="BL1158" s="468" t="b">
        <v>1</v>
      </c>
      <c r="BM1158" s="468" t="b">
        <v>1</v>
      </c>
      <c r="BN1158" s="468" t="b">
        <v>1</v>
      </c>
      <c r="BO1158" s="468" t="b">
        <v>1</v>
      </c>
      <c r="BP1158" s="468" t="b">
        <v>1</v>
      </c>
      <c r="BQ1158" s="468" t="b">
        <v>1</v>
      </c>
      <c r="BS1158" s="466"/>
    </row>
    <row r="1159" spans="1:71" s="480" customFormat="1" ht="12" customHeight="1" x14ac:dyDescent="0.2">
      <c r="A1159" s="496">
        <v>24200551</v>
      </c>
      <c r="B1159" s="497" t="s">
        <v>4039</v>
      </c>
      <c r="C1159" s="466" t="s">
        <v>2652</v>
      </c>
      <c r="D1159" s="467" t="s">
        <v>1542</v>
      </c>
      <c r="E1159" s="705"/>
      <c r="F1159" s="466"/>
      <c r="G1159" s="467"/>
      <c r="H1159" s="468" t="s">
        <v>2937</v>
      </c>
      <c r="I1159" s="468" t="s">
        <v>2937</v>
      </c>
      <c r="J1159" s="468" t="s">
        <v>2937</v>
      </c>
      <c r="K1159" s="468" t="s">
        <v>2937</v>
      </c>
      <c r="L1159" s="468" t="s">
        <v>2938</v>
      </c>
      <c r="M1159" s="468" t="s">
        <v>1542</v>
      </c>
      <c r="N1159" s="468" t="s">
        <v>1542</v>
      </c>
      <c r="O1159" s="469"/>
      <c r="P1159" s="379">
        <v>-100203.45</v>
      </c>
      <c r="Q1159" s="379">
        <v>-120244.14</v>
      </c>
      <c r="R1159" s="379">
        <v>-140284.82999999999</v>
      </c>
      <c r="S1159" s="379">
        <v>-160325.51999999999</v>
      </c>
      <c r="T1159" s="379">
        <v>-180366.21</v>
      </c>
      <c r="U1159" s="379">
        <v>-200406.9</v>
      </c>
      <c r="V1159" s="379">
        <v>-220447.59</v>
      </c>
      <c r="W1159" s="379">
        <v>-23046.43</v>
      </c>
      <c r="X1159" s="379">
        <v>-18120.150000000001</v>
      </c>
      <c r="Y1159" s="379">
        <v>-36240.300000000003</v>
      </c>
      <c r="Z1159" s="379">
        <v>-54360.45</v>
      </c>
      <c r="AA1159" s="379">
        <v>-72480.600000000006</v>
      </c>
      <c r="AB1159" s="379">
        <v>-90600.75</v>
      </c>
      <c r="AC1159" s="379"/>
      <c r="AD1159" s="379"/>
      <c r="AE1159" s="379">
        <v>-110143.76833333336</v>
      </c>
      <c r="AF1159" s="481"/>
      <c r="AG1159" s="482"/>
      <c r="AH1159" s="471"/>
      <c r="AI1159" s="471"/>
      <c r="AJ1159" s="471"/>
      <c r="AK1159" s="472"/>
      <c r="AL1159" s="471">
        <v>0</v>
      </c>
      <c r="AM1159" s="473"/>
      <c r="AN1159" s="471">
        <v>-110143.76833333336</v>
      </c>
      <c r="AO1159" s="474">
        <v>-110143.76833333336</v>
      </c>
      <c r="AP1159" s="475"/>
      <c r="AQ1159" s="476">
        <v>-90600.75</v>
      </c>
      <c r="AR1159" s="471"/>
      <c r="AS1159" s="471"/>
      <c r="AT1159" s="471"/>
      <c r="AU1159" s="472"/>
      <c r="AV1159" s="471">
        <v>0</v>
      </c>
      <c r="AW1159" s="473"/>
      <c r="AX1159" s="471">
        <v>-90600.75</v>
      </c>
      <c r="AY1159" s="473">
        <v>-90600.75</v>
      </c>
      <c r="AZ1159" s="478"/>
      <c r="BA1159" s="568"/>
      <c r="BC1159" s="468" t="s">
        <v>2937</v>
      </c>
      <c r="BD1159" s="468" t="s">
        <v>2937</v>
      </c>
      <c r="BE1159" s="468" t="s">
        <v>2937</v>
      </c>
      <c r="BF1159" s="468" t="s">
        <v>2937</v>
      </c>
      <c r="BG1159" s="468" t="s">
        <v>2938</v>
      </c>
      <c r="BH1159" s="468" t="s">
        <v>1542</v>
      </c>
      <c r="BI1159" s="468" t="s">
        <v>1542</v>
      </c>
      <c r="BK1159" s="468" t="b">
        <v>1</v>
      </c>
      <c r="BL1159" s="468" t="b">
        <v>1</v>
      </c>
      <c r="BM1159" s="468" t="b">
        <v>1</v>
      </c>
      <c r="BN1159" s="468" t="b">
        <v>1</v>
      </c>
      <c r="BO1159" s="468" t="b">
        <v>1</v>
      </c>
      <c r="BP1159" s="468" t="b">
        <v>1</v>
      </c>
      <c r="BQ1159" s="468" t="b">
        <v>1</v>
      </c>
      <c r="BS1159" s="466"/>
    </row>
    <row r="1160" spans="1:71" s="480" customFormat="1" ht="12" customHeight="1" x14ac:dyDescent="0.2">
      <c r="A1160" s="496">
        <v>24200561</v>
      </c>
      <c r="B1160" s="497" t="s">
        <v>4040</v>
      </c>
      <c r="C1160" s="466" t="s">
        <v>2653</v>
      </c>
      <c r="D1160" s="467" t="s">
        <v>1542</v>
      </c>
      <c r="E1160" s="705"/>
      <c r="F1160" s="466"/>
      <c r="G1160" s="467"/>
      <c r="H1160" s="468" t="s">
        <v>2937</v>
      </c>
      <c r="I1160" s="468" t="s">
        <v>2937</v>
      </c>
      <c r="J1160" s="468" t="s">
        <v>2937</v>
      </c>
      <c r="K1160" s="468" t="s">
        <v>2937</v>
      </c>
      <c r="L1160" s="468" t="s">
        <v>2938</v>
      </c>
      <c r="M1160" s="468" t="s">
        <v>1542</v>
      </c>
      <c r="N1160" s="468" t="s">
        <v>1542</v>
      </c>
      <c r="O1160" s="469"/>
      <c r="P1160" s="379">
        <v>-28847.25</v>
      </c>
      <c r="Q1160" s="379">
        <v>-34616.699999999997</v>
      </c>
      <c r="R1160" s="379">
        <v>-40386.15</v>
      </c>
      <c r="S1160" s="379">
        <v>-46155.6</v>
      </c>
      <c r="T1160" s="379">
        <v>-51925.05</v>
      </c>
      <c r="U1160" s="379">
        <v>-57694.5</v>
      </c>
      <c r="V1160" s="379">
        <v>-63463.95</v>
      </c>
      <c r="W1160" s="379">
        <v>-9156.2199999999993</v>
      </c>
      <c r="X1160" s="379">
        <v>-5006.43</v>
      </c>
      <c r="Y1160" s="379">
        <v>-10012.86</v>
      </c>
      <c r="Z1160" s="379">
        <v>-15019.29</v>
      </c>
      <c r="AA1160" s="379">
        <v>-20025.72</v>
      </c>
      <c r="AB1160" s="379">
        <v>-25032.15</v>
      </c>
      <c r="AC1160" s="379"/>
      <c r="AD1160" s="379"/>
      <c r="AE1160" s="379">
        <v>-31700.180833333332</v>
      </c>
      <c r="AF1160" s="481"/>
      <c r="AG1160" s="482"/>
      <c r="AH1160" s="471"/>
      <c r="AI1160" s="471"/>
      <c r="AJ1160" s="471"/>
      <c r="AK1160" s="472"/>
      <c r="AL1160" s="471">
        <v>0</v>
      </c>
      <c r="AM1160" s="473"/>
      <c r="AN1160" s="471">
        <v>-31700.180833333332</v>
      </c>
      <c r="AO1160" s="474">
        <v>-31700.180833333332</v>
      </c>
      <c r="AP1160" s="475"/>
      <c r="AQ1160" s="476">
        <v>-25032.15</v>
      </c>
      <c r="AR1160" s="471"/>
      <c r="AS1160" s="471"/>
      <c r="AT1160" s="471"/>
      <c r="AU1160" s="472"/>
      <c r="AV1160" s="471">
        <v>0</v>
      </c>
      <c r="AW1160" s="473"/>
      <c r="AX1160" s="471">
        <v>-25032.15</v>
      </c>
      <c r="AY1160" s="473">
        <v>-25032.15</v>
      </c>
      <c r="AZ1160" s="478"/>
      <c r="BA1160" s="568"/>
      <c r="BC1160" s="468" t="s">
        <v>2937</v>
      </c>
      <c r="BD1160" s="468" t="s">
        <v>2937</v>
      </c>
      <c r="BE1160" s="468" t="s">
        <v>2937</v>
      </c>
      <c r="BF1160" s="468" t="s">
        <v>2937</v>
      </c>
      <c r="BG1160" s="468" t="s">
        <v>2938</v>
      </c>
      <c r="BH1160" s="468" t="s">
        <v>1542</v>
      </c>
      <c r="BI1160" s="468" t="s">
        <v>1542</v>
      </c>
      <c r="BK1160" s="468" t="b">
        <v>1</v>
      </c>
      <c r="BL1160" s="468" t="b">
        <v>1</v>
      </c>
      <c r="BM1160" s="468" t="b">
        <v>1</v>
      </c>
      <c r="BN1160" s="468" t="b">
        <v>1</v>
      </c>
      <c r="BO1160" s="468" t="b">
        <v>1</v>
      </c>
      <c r="BP1160" s="468" t="b">
        <v>1</v>
      </c>
      <c r="BQ1160" s="468" t="b">
        <v>1</v>
      </c>
      <c r="BS1160" s="466"/>
    </row>
    <row r="1161" spans="1:71" s="480" customFormat="1" ht="12" customHeight="1" x14ac:dyDescent="0.2">
      <c r="A1161" s="496">
        <v>24200571</v>
      </c>
      <c r="B1161" s="497" t="s">
        <v>4041</v>
      </c>
      <c r="C1161" s="466" t="s">
        <v>2654</v>
      </c>
      <c r="D1161" s="467" t="s">
        <v>1542</v>
      </c>
      <c r="E1161" s="705"/>
      <c r="F1161" s="466"/>
      <c r="G1161" s="467"/>
      <c r="H1161" s="468" t="s">
        <v>2937</v>
      </c>
      <c r="I1161" s="468" t="s">
        <v>2937</v>
      </c>
      <c r="J1161" s="468" t="s">
        <v>2937</v>
      </c>
      <c r="K1161" s="468" t="s">
        <v>2937</v>
      </c>
      <c r="L1161" s="468" t="s">
        <v>2938</v>
      </c>
      <c r="M1161" s="468" t="s">
        <v>1542</v>
      </c>
      <c r="N1161" s="468" t="s">
        <v>1542</v>
      </c>
      <c r="O1161" s="469"/>
      <c r="P1161" s="379">
        <v>-28847.25</v>
      </c>
      <c r="Q1161" s="379">
        <v>-34616.699999999997</v>
      </c>
      <c r="R1161" s="379">
        <v>-40386.15</v>
      </c>
      <c r="S1161" s="379">
        <v>-46155.6</v>
      </c>
      <c r="T1161" s="379">
        <v>-51925.05</v>
      </c>
      <c r="U1161" s="379">
        <v>-57694.5</v>
      </c>
      <c r="V1161" s="379">
        <v>-63463.95</v>
      </c>
      <c r="W1161" s="379">
        <v>-9156.23</v>
      </c>
      <c r="X1161" s="379">
        <v>-5006.43</v>
      </c>
      <c r="Y1161" s="379">
        <v>-10012.86</v>
      </c>
      <c r="Z1161" s="379">
        <v>-15019.29</v>
      </c>
      <c r="AA1161" s="379">
        <v>-20025.72</v>
      </c>
      <c r="AB1161" s="379">
        <v>-25032.15</v>
      </c>
      <c r="AC1161" s="379"/>
      <c r="AD1161" s="379"/>
      <c r="AE1161" s="379">
        <v>-31700.181666666667</v>
      </c>
      <c r="AF1161" s="481"/>
      <c r="AG1161" s="482"/>
      <c r="AH1161" s="471"/>
      <c r="AI1161" s="471"/>
      <c r="AJ1161" s="471"/>
      <c r="AK1161" s="472"/>
      <c r="AL1161" s="471">
        <v>0</v>
      </c>
      <c r="AM1161" s="473"/>
      <c r="AN1161" s="471">
        <v>-31700.181666666667</v>
      </c>
      <c r="AO1161" s="474">
        <v>-31700.181666666667</v>
      </c>
      <c r="AP1161" s="475"/>
      <c r="AQ1161" s="476">
        <v>-25032.15</v>
      </c>
      <c r="AR1161" s="471"/>
      <c r="AS1161" s="471"/>
      <c r="AT1161" s="471"/>
      <c r="AU1161" s="472"/>
      <c r="AV1161" s="471">
        <v>0</v>
      </c>
      <c r="AW1161" s="473"/>
      <c r="AX1161" s="471">
        <v>-25032.15</v>
      </c>
      <c r="AY1161" s="473">
        <v>-25032.15</v>
      </c>
      <c r="AZ1161" s="478"/>
      <c r="BA1161" s="568"/>
      <c r="BC1161" s="468" t="s">
        <v>2937</v>
      </c>
      <c r="BD1161" s="468" t="s">
        <v>2937</v>
      </c>
      <c r="BE1161" s="468" t="s">
        <v>2937</v>
      </c>
      <c r="BF1161" s="468" t="s">
        <v>2937</v>
      </c>
      <c r="BG1161" s="468" t="s">
        <v>2938</v>
      </c>
      <c r="BH1161" s="468" t="s">
        <v>1542</v>
      </c>
      <c r="BI1161" s="468" t="s">
        <v>1542</v>
      </c>
      <c r="BK1161" s="468" t="b">
        <v>1</v>
      </c>
      <c r="BL1161" s="468" t="b">
        <v>1</v>
      </c>
      <c r="BM1161" s="468" t="b">
        <v>1</v>
      </c>
      <c r="BN1161" s="468" t="b">
        <v>1</v>
      </c>
      <c r="BO1161" s="468" t="b">
        <v>1</v>
      </c>
      <c r="BP1161" s="468" t="b">
        <v>1</v>
      </c>
      <c r="BQ1161" s="468" t="b">
        <v>1</v>
      </c>
      <c r="BS1161" s="466"/>
    </row>
    <row r="1162" spans="1:71" s="480" customFormat="1" ht="12" customHeight="1" x14ac:dyDescent="0.2">
      <c r="A1162" s="516">
        <v>24200603</v>
      </c>
      <c r="B1162" s="517" t="s">
        <v>4042</v>
      </c>
      <c r="C1162" s="466" t="s">
        <v>2655</v>
      </c>
      <c r="D1162" s="467" t="s">
        <v>1542</v>
      </c>
      <c r="E1162" s="705" t="s">
        <v>930</v>
      </c>
      <c r="F1162" s="466"/>
      <c r="G1162" s="467"/>
      <c r="H1162" s="468" t="s">
        <v>2937</v>
      </c>
      <c r="I1162" s="468" t="s">
        <v>2937</v>
      </c>
      <c r="J1162" s="468" t="s">
        <v>2937</v>
      </c>
      <c r="K1162" s="468" t="s">
        <v>2937</v>
      </c>
      <c r="L1162" s="468" t="s">
        <v>2938</v>
      </c>
      <c r="M1162" s="468" t="s">
        <v>1542</v>
      </c>
      <c r="N1162" s="468" t="s">
        <v>1542</v>
      </c>
      <c r="O1162" s="500"/>
      <c r="P1162" s="379">
        <v>0</v>
      </c>
      <c r="Q1162" s="379">
        <v>0</v>
      </c>
      <c r="R1162" s="379">
        <v>0</v>
      </c>
      <c r="S1162" s="379">
        <v>0</v>
      </c>
      <c r="T1162" s="379">
        <v>0</v>
      </c>
      <c r="U1162" s="379">
        <v>0</v>
      </c>
      <c r="V1162" s="379">
        <v>0</v>
      </c>
      <c r="W1162" s="379">
        <v>0</v>
      </c>
      <c r="X1162" s="379">
        <v>0</v>
      </c>
      <c r="Y1162" s="379">
        <v>0</v>
      </c>
      <c r="Z1162" s="379">
        <v>0</v>
      </c>
      <c r="AA1162" s="379">
        <v>0</v>
      </c>
      <c r="AB1162" s="379">
        <v>0</v>
      </c>
      <c r="AC1162" s="379"/>
      <c r="AD1162" s="379"/>
      <c r="AE1162" s="379">
        <v>0</v>
      </c>
      <c r="AF1162" s="481"/>
      <c r="AG1162" s="482"/>
      <c r="AH1162" s="471"/>
      <c r="AI1162" s="471"/>
      <c r="AJ1162" s="471"/>
      <c r="AK1162" s="472"/>
      <c r="AL1162" s="471">
        <v>0</v>
      </c>
      <c r="AM1162" s="473"/>
      <c r="AN1162" s="471">
        <v>0</v>
      </c>
      <c r="AO1162" s="474">
        <v>0</v>
      </c>
      <c r="AP1162" s="471"/>
      <c r="AQ1162" s="476">
        <v>0</v>
      </c>
      <c r="AR1162" s="471"/>
      <c r="AS1162" s="471"/>
      <c r="AT1162" s="471"/>
      <c r="AU1162" s="472"/>
      <c r="AV1162" s="471">
        <v>0</v>
      </c>
      <c r="AW1162" s="473"/>
      <c r="AX1162" s="471">
        <v>0</v>
      </c>
      <c r="AY1162" s="473">
        <v>0</v>
      </c>
      <c r="AZ1162" s="478"/>
      <c r="BA1162" s="568"/>
      <c r="BC1162" s="468" t="s">
        <v>2937</v>
      </c>
      <c r="BD1162" s="468" t="s">
        <v>2937</v>
      </c>
      <c r="BE1162" s="468" t="s">
        <v>2937</v>
      </c>
      <c r="BF1162" s="468" t="s">
        <v>2937</v>
      </c>
      <c r="BG1162" s="468" t="s">
        <v>2938</v>
      </c>
      <c r="BH1162" s="468" t="s">
        <v>1542</v>
      </c>
      <c r="BI1162" s="468" t="s">
        <v>1542</v>
      </c>
      <c r="BK1162" s="468" t="b">
        <v>1</v>
      </c>
      <c r="BL1162" s="468" t="b">
        <v>1</v>
      </c>
      <c r="BM1162" s="468" t="b">
        <v>1</v>
      </c>
      <c r="BN1162" s="468" t="b">
        <v>1</v>
      </c>
      <c r="BO1162" s="468" t="b">
        <v>1</v>
      </c>
      <c r="BP1162" s="468" t="b">
        <v>1</v>
      </c>
      <c r="BQ1162" s="468" t="b">
        <v>1</v>
      </c>
      <c r="BS1162" s="466"/>
    </row>
    <row r="1163" spans="1:71" s="480" customFormat="1" ht="12" customHeight="1" x14ac:dyDescent="0.2">
      <c r="A1163" s="575">
        <v>24200611</v>
      </c>
      <c r="B1163" s="576" t="s">
        <v>4043</v>
      </c>
      <c r="C1163" s="466" t="s">
        <v>2656</v>
      </c>
      <c r="D1163" s="467" t="s">
        <v>1542</v>
      </c>
      <c r="E1163" s="705"/>
      <c r="F1163" s="466"/>
      <c r="G1163" s="467"/>
      <c r="H1163" s="468" t="s">
        <v>2937</v>
      </c>
      <c r="I1163" s="468" t="s">
        <v>2937</v>
      </c>
      <c r="J1163" s="468" t="s">
        <v>2937</v>
      </c>
      <c r="K1163" s="468" t="s">
        <v>2937</v>
      </c>
      <c r="L1163" s="468" t="s">
        <v>2938</v>
      </c>
      <c r="M1163" s="468" t="s">
        <v>1542</v>
      </c>
      <c r="N1163" s="468" t="s">
        <v>1542</v>
      </c>
      <c r="O1163" s="469"/>
      <c r="P1163" s="379">
        <v>-196789.26</v>
      </c>
      <c r="Q1163" s="379">
        <v>-262385.68</v>
      </c>
      <c r="R1163" s="379">
        <v>-327982.09999999998</v>
      </c>
      <c r="S1163" s="379">
        <v>-393578.52</v>
      </c>
      <c r="T1163" s="379">
        <v>-459174.94</v>
      </c>
      <c r="U1163" s="379">
        <v>-524771.36</v>
      </c>
      <c r="V1163" s="379">
        <v>-590367.78</v>
      </c>
      <c r="W1163" s="379">
        <v>-655964.19999999995</v>
      </c>
      <c r="X1163" s="379">
        <v>0</v>
      </c>
      <c r="Y1163" s="379">
        <v>0</v>
      </c>
      <c r="Z1163" s="379">
        <v>-62694.080000000002</v>
      </c>
      <c r="AA1163" s="379">
        <v>-125388.16</v>
      </c>
      <c r="AB1163" s="379">
        <v>-188082.24</v>
      </c>
      <c r="AC1163" s="379"/>
      <c r="AD1163" s="379"/>
      <c r="AE1163" s="379">
        <v>-299561.88083333336</v>
      </c>
      <c r="AF1163" s="481"/>
      <c r="AG1163" s="482"/>
      <c r="AH1163" s="471"/>
      <c r="AI1163" s="471"/>
      <c r="AJ1163" s="471"/>
      <c r="AK1163" s="472"/>
      <c r="AL1163" s="471">
        <v>0</v>
      </c>
      <c r="AM1163" s="473"/>
      <c r="AN1163" s="471">
        <v>-299561.88083333336</v>
      </c>
      <c r="AO1163" s="474">
        <v>-299561.88083333336</v>
      </c>
      <c r="AP1163" s="475"/>
      <c r="AQ1163" s="476">
        <v>-188082.24</v>
      </c>
      <c r="AR1163" s="471"/>
      <c r="AS1163" s="471"/>
      <c r="AT1163" s="471"/>
      <c r="AU1163" s="472"/>
      <c r="AV1163" s="471">
        <v>0</v>
      </c>
      <c r="AW1163" s="473"/>
      <c r="AX1163" s="471">
        <v>-188082.24</v>
      </c>
      <c r="AY1163" s="473">
        <v>-188082.24</v>
      </c>
      <c r="AZ1163" s="478"/>
      <c r="BA1163" s="568"/>
      <c r="BC1163" s="468" t="s">
        <v>2937</v>
      </c>
      <c r="BD1163" s="468" t="s">
        <v>2937</v>
      </c>
      <c r="BE1163" s="468" t="s">
        <v>2937</v>
      </c>
      <c r="BF1163" s="468" t="s">
        <v>2937</v>
      </c>
      <c r="BG1163" s="468" t="s">
        <v>2938</v>
      </c>
      <c r="BH1163" s="468" t="s">
        <v>1542</v>
      </c>
      <c r="BI1163" s="468" t="s">
        <v>1542</v>
      </c>
      <c r="BK1163" s="468" t="b">
        <v>1</v>
      </c>
      <c r="BL1163" s="468" t="b">
        <v>1</v>
      </c>
      <c r="BM1163" s="468" t="b">
        <v>1</v>
      </c>
      <c r="BN1163" s="468" t="b">
        <v>1</v>
      </c>
      <c r="BO1163" s="468" t="b">
        <v>1</v>
      </c>
      <c r="BP1163" s="468" t="b">
        <v>1</v>
      </c>
      <c r="BQ1163" s="468" t="b">
        <v>1</v>
      </c>
      <c r="BS1163" s="466"/>
    </row>
    <row r="1164" spans="1:71" s="480" customFormat="1" ht="12" customHeight="1" x14ac:dyDescent="0.2">
      <c r="A1164" s="496">
        <v>24200622</v>
      </c>
      <c r="B1164" s="497" t="s">
        <v>4044</v>
      </c>
      <c r="C1164" s="466" t="s">
        <v>2657</v>
      </c>
      <c r="D1164" s="467" t="s">
        <v>1542</v>
      </c>
      <c r="E1164" s="705"/>
      <c r="F1164" s="466"/>
      <c r="G1164" s="467"/>
      <c r="H1164" s="468" t="s">
        <v>2937</v>
      </c>
      <c r="I1164" s="468" t="s">
        <v>2937</v>
      </c>
      <c r="J1164" s="468" t="s">
        <v>2937</v>
      </c>
      <c r="K1164" s="468" t="s">
        <v>2937</v>
      </c>
      <c r="L1164" s="468" t="s">
        <v>2938</v>
      </c>
      <c r="M1164" s="468" t="s">
        <v>1542</v>
      </c>
      <c r="N1164" s="468" t="s">
        <v>1542</v>
      </c>
      <c r="O1164" s="469"/>
      <c r="P1164" s="379">
        <v>-1995519</v>
      </c>
      <c r="Q1164" s="379">
        <v>-2238318</v>
      </c>
      <c r="R1164" s="379">
        <v>-2485036</v>
      </c>
      <c r="S1164" s="379">
        <v>-2703189</v>
      </c>
      <c r="T1164" s="379">
        <v>-862486</v>
      </c>
      <c r="U1164" s="379">
        <v>-955679</v>
      </c>
      <c r="V1164" s="379">
        <v>-1039950</v>
      </c>
      <c r="W1164" s="379">
        <v>-1106227</v>
      </c>
      <c r="X1164" s="379">
        <v>-1179314</v>
      </c>
      <c r="Y1164" s="379">
        <v>-1258467</v>
      </c>
      <c r="Z1164" s="379">
        <v>-1394473</v>
      </c>
      <c r="AA1164" s="379">
        <v>-1551795</v>
      </c>
      <c r="AB1164" s="379">
        <v>-1699118</v>
      </c>
      <c r="AC1164" s="379"/>
      <c r="AD1164" s="379"/>
      <c r="AE1164" s="379">
        <v>-1551854.375</v>
      </c>
      <c r="AF1164" s="481"/>
      <c r="AG1164" s="482"/>
      <c r="AH1164" s="471"/>
      <c r="AI1164" s="471"/>
      <c r="AJ1164" s="471"/>
      <c r="AK1164" s="472"/>
      <c r="AL1164" s="471">
        <v>0</v>
      </c>
      <c r="AM1164" s="473"/>
      <c r="AN1164" s="471">
        <v>-1551854.375</v>
      </c>
      <c r="AO1164" s="474">
        <v>-1551854.375</v>
      </c>
      <c r="AP1164" s="475"/>
      <c r="AQ1164" s="476">
        <v>-1699118</v>
      </c>
      <c r="AR1164" s="471"/>
      <c r="AS1164" s="471"/>
      <c r="AT1164" s="471"/>
      <c r="AU1164" s="472"/>
      <c r="AV1164" s="471">
        <v>0</v>
      </c>
      <c r="AW1164" s="473"/>
      <c r="AX1164" s="471">
        <v>-1699118</v>
      </c>
      <c r="AY1164" s="473">
        <v>-1699118</v>
      </c>
      <c r="AZ1164" s="478"/>
      <c r="BA1164" s="568"/>
      <c r="BC1164" s="468" t="s">
        <v>2937</v>
      </c>
      <c r="BD1164" s="468" t="s">
        <v>2937</v>
      </c>
      <c r="BE1164" s="468" t="s">
        <v>2937</v>
      </c>
      <c r="BF1164" s="468" t="s">
        <v>2937</v>
      </c>
      <c r="BG1164" s="468" t="s">
        <v>2938</v>
      </c>
      <c r="BH1164" s="468" t="s">
        <v>1542</v>
      </c>
      <c r="BI1164" s="468" t="s">
        <v>1542</v>
      </c>
      <c r="BK1164" s="468" t="b">
        <v>1</v>
      </c>
      <c r="BL1164" s="468" t="b">
        <v>1</v>
      </c>
      <c r="BM1164" s="468" t="b">
        <v>1</v>
      </c>
      <c r="BN1164" s="468" t="b">
        <v>1</v>
      </c>
      <c r="BO1164" s="468" t="b">
        <v>1</v>
      </c>
      <c r="BP1164" s="468" t="b">
        <v>1</v>
      </c>
      <c r="BQ1164" s="468" t="b">
        <v>1</v>
      </c>
      <c r="BS1164" s="466"/>
    </row>
    <row r="1165" spans="1:71" s="480" customFormat="1" ht="12" customHeight="1" x14ac:dyDescent="0.2">
      <c r="A1165" s="496">
        <v>24200632</v>
      </c>
      <c r="B1165" s="497" t="s">
        <v>4045</v>
      </c>
      <c r="C1165" s="466" t="s">
        <v>2658</v>
      </c>
      <c r="D1165" s="467" t="s">
        <v>1541</v>
      </c>
      <c r="E1165" s="705"/>
      <c r="F1165" s="466"/>
      <c r="G1165" s="467"/>
      <c r="H1165" s="468" t="s">
        <v>2937</v>
      </c>
      <c r="I1165" s="468" t="s">
        <v>2937</v>
      </c>
      <c r="J1165" s="468" t="s">
        <v>2937</v>
      </c>
      <c r="K1165" s="468" t="s">
        <v>1541</v>
      </c>
      <c r="L1165" s="468" t="s">
        <v>2938</v>
      </c>
      <c r="M1165" s="468" t="s">
        <v>2938</v>
      </c>
      <c r="N1165" s="468" t="s">
        <v>2937</v>
      </c>
      <c r="O1165" s="469"/>
      <c r="P1165" s="379">
        <v>0</v>
      </c>
      <c r="Q1165" s="379">
        <v>0</v>
      </c>
      <c r="R1165" s="379">
        <v>0</v>
      </c>
      <c r="S1165" s="379">
        <v>0</v>
      </c>
      <c r="T1165" s="379">
        <v>0</v>
      </c>
      <c r="U1165" s="379">
        <v>0</v>
      </c>
      <c r="V1165" s="379">
        <v>0</v>
      </c>
      <c r="W1165" s="379">
        <v>0</v>
      </c>
      <c r="X1165" s="379">
        <v>0</v>
      </c>
      <c r="Y1165" s="379">
        <v>0</v>
      </c>
      <c r="Z1165" s="379">
        <v>0</v>
      </c>
      <c r="AA1165" s="379">
        <v>0</v>
      </c>
      <c r="AB1165" s="379">
        <v>0</v>
      </c>
      <c r="AC1165" s="379"/>
      <c r="AD1165" s="379"/>
      <c r="AE1165" s="379">
        <v>0</v>
      </c>
      <c r="AF1165" s="481"/>
      <c r="AG1165" s="482"/>
      <c r="AH1165" s="471"/>
      <c r="AI1165" s="471"/>
      <c r="AJ1165" s="471"/>
      <c r="AK1165" s="472">
        <v>0</v>
      </c>
      <c r="AL1165" s="471">
        <v>0</v>
      </c>
      <c r="AM1165" s="473"/>
      <c r="AN1165" s="471"/>
      <c r="AO1165" s="474">
        <v>0</v>
      </c>
      <c r="AP1165" s="475"/>
      <c r="AQ1165" s="476">
        <v>0</v>
      </c>
      <c r="AR1165" s="471"/>
      <c r="AS1165" s="471"/>
      <c r="AT1165" s="471"/>
      <c r="AU1165" s="472">
        <v>0</v>
      </c>
      <c r="AV1165" s="471">
        <v>0</v>
      </c>
      <c r="AW1165" s="473"/>
      <c r="AX1165" s="471"/>
      <c r="AY1165" s="473">
        <v>0</v>
      </c>
      <c r="AZ1165" s="478" t="s">
        <v>2910</v>
      </c>
      <c r="BA1165" s="568"/>
      <c r="BC1165" s="468" t="s">
        <v>2937</v>
      </c>
      <c r="BD1165" s="468" t="s">
        <v>2937</v>
      </c>
      <c r="BE1165" s="468" t="s">
        <v>2937</v>
      </c>
      <c r="BF1165" s="468" t="s">
        <v>1541</v>
      </c>
      <c r="BG1165" s="468" t="s">
        <v>2938</v>
      </c>
      <c r="BH1165" s="468" t="s">
        <v>2938</v>
      </c>
      <c r="BI1165" s="468" t="s">
        <v>2937</v>
      </c>
      <c r="BK1165" s="468" t="b">
        <v>1</v>
      </c>
      <c r="BL1165" s="468" t="b">
        <v>1</v>
      </c>
      <c r="BM1165" s="468" t="b">
        <v>1</v>
      </c>
      <c r="BN1165" s="468" t="b">
        <v>1</v>
      </c>
      <c r="BO1165" s="468" t="b">
        <v>1</v>
      </c>
      <c r="BP1165" s="468" t="b">
        <v>1</v>
      </c>
      <c r="BQ1165" s="468" t="b">
        <v>1</v>
      </c>
      <c r="BS1165" s="466"/>
    </row>
    <row r="1166" spans="1:71" s="480" customFormat="1" ht="12" customHeight="1" x14ac:dyDescent="0.2">
      <c r="A1166" s="496">
        <v>24200633</v>
      </c>
      <c r="B1166" s="497" t="s">
        <v>4046</v>
      </c>
      <c r="C1166" s="466" t="s">
        <v>2659</v>
      </c>
      <c r="D1166" s="467" t="s">
        <v>1542</v>
      </c>
      <c r="E1166" s="705"/>
      <c r="F1166" s="466"/>
      <c r="G1166" s="467"/>
      <c r="H1166" s="468" t="s">
        <v>2937</v>
      </c>
      <c r="I1166" s="468" t="s">
        <v>2937</v>
      </c>
      <c r="J1166" s="468" t="s">
        <v>2937</v>
      </c>
      <c r="K1166" s="468" t="s">
        <v>2937</v>
      </c>
      <c r="L1166" s="468" t="s">
        <v>2938</v>
      </c>
      <c r="M1166" s="468" t="s">
        <v>1542</v>
      </c>
      <c r="N1166" s="468" t="s">
        <v>1542</v>
      </c>
      <c r="O1166" s="469"/>
      <c r="P1166" s="379">
        <v>-3976431.98</v>
      </c>
      <c r="Q1166" s="379">
        <v>-4396485.67</v>
      </c>
      <c r="R1166" s="379">
        <v>-763270.26</v>
      </c>
      <c r="S1166" s="379">
        <v>-1310127.1599999999</v>
      </c>
      <c r="T1166" s="379">
        <v>-1684520.06</v>
      </c>
      <c r="U1166" s="379">
        <v>-2059078.21</v>
      </c>
      <c r="V1166" s="379">
        <v>-2374319.86</v>
      </c>
      <c r="W1166" s="379">
        <v>-2819492.17</v>
      </c>
      <c r="X1166" s="379">
        <v>-3201086.47</v>
      </c>
      <c r="Y1166" s="379">
        <v>-3511115.35</v>
      </c>
      <c r="Z1166" s="379">
        <v>-3900619.73</v>
      </c>
      <c r="AA1166" s="379">
        <v>-4299124.2699999996</v>
      </c>
      <c r="AB1166" s="379">
        <v>-4683909.9400000004</v>
      </c>
      <c r="AC1166" s="379"/>
      <c r="AD1166" s="379"/>
      <c r="AE1166" s="379">
        <v>-2887450.8475000001</v>
      </c>
      <c r="AF1166" s="481"/>
      <c r="AG1166" s="482"/>
      <c r="AH1166" s="471"/>
      <c r="AI1166" s="471"/>
      <c r="AJ1166" s="471"/>
      <c r="AK1166" s="472"/>
      <c r="AL1166" s="471">
        <v>0</v>
      </c>
      <c r="AM1166" s="473"/>
      <c r="AN1166" s="471">
        <v>-2887450.8475000001</v>
      </c>
      <c r="AO1166" s="474">
        <v>-2887450.8475000001</v>
      </c>
      <c r="AP1166" s="475"/>
      <c r="AQ1166" s="476">
        <v>-4683909.9400000004</v>
      </c>
      <c r="AR1166" s="471"/>
      <c r="AS1166" s="471"/>
      <c r="AT1166" s="471"/>
      <c r="AU1166" s="472"/>
      <c r="AV1166" s="471">
        <v>0</v>
      </c>
      <c r="AW1166" s="473"/>
      <c r="AX1166" s="471">
        <v>-4683909.9400000004</v>
      </c>
      <c r="AY1166" s="473">
        <v>-4683909.9400000004</v>
      </c>
      <c r="AZ1166" s="478"/>
      <c r="BA1166" s="568"/>
      <c r="BC1166" s="468" t="s">
        <v>2937</v>
      </c>
      <c r="BD1166" s="468" t="s">
        <v>2937</v>
      </c>
      <c r="BE1166" s="468" t="s">
        <v>2937</v>
      </c>
      <c r="BF1166" s="468" t="s">
        <v>2937</v>
      </c>
      <c r="BG1166" s="468" t="s">
        <v>2938</v>
      </c>
      <c r="BH1166" s="468" t="s">
        <v>1542</v>
      </c>
      <c r="BI1166" s="468" t="s">
        <v>1542</v>
      </c>
      <c r="BK1166" s="468" t="b">
        <v>1</v>
      </c>
      <c r="BL1166" s="468" t="b">
        <v>1</v>
      </c>
      <c r="BM1166" s="468" t="b">
        <v>1</v>
      </c>
      <c r="BN1166" s="468" t="b">
        <v>1</v>
      </c>
      <c r="BO1166" s="468" t="b">
        <v>1</v>
      </c>
      <c r="BP1166" s="468" t="b">
        <v>1</v>
      </c>
      <c r="BQ1166" s="468" t="b">
        <v>1</v>
      </c>
      <c r="BS1166" s="466"/>
    </row>
    <row r="1167" spans="1:71" s="480" customFormat="1" ht="12" customHeight="1" x14ac:dyDescent="0.2">
      <c r="A1167" s="496">
        <v>24200641</v>
      </c>
      <c r="B1167" s="497" t="s">
        <v>4047</v>
      </c>
      <c r="C1167" s="466" t="s">
        <v>2660</v>
      </c>
      <c r="D1167" s="467" t="s">
        <v>1541</v>
      </c>
      <c r="E1167" s="705"/>
      <c r="F1167" s="466"/>
      <c r="G1167" s="467"/>
      <c r="H1167" s="468" t="s">
        <v>2937</v>
      </c>
      <c r="I1167" s="468" t="s">
        <v>2937</v>
      </c>
      <c r="J1167" s="468" t="s">
        <v>2937</v>
      </c>
      <c r="K1167" s="468" t="s">
        <v>1541</v>
      </c>
      <c r="L1167" s="468" t="s">
        <v>2938</v>
      </c>
      <c r="M1167" s="468" t="s">
        <v>2938</v>
      </c>
      <c r="N1167" s="468" t="s">
        <v>2937</v>
      </c>
      <c r="O1167" s="469"/>
      <c r="P1167" s="379">
        <v>0</v>
      </c>
      <c r="Q1167" s="379">
        <v>0</v>
      </c>
      <c r="R1167" s="379">
        <v>0</v>
      </c>
      <c r="S1167" s="379">
        <v>0</v>
      </c>
      <c r="T1167" s="379">
        <v>0</v>
      </c>
      <c r="U1167" s="379">
        <v>0</v>
      </c>
      <c r="V1167" s="379">
        <v>0</v>
      </c>
      <c r="W1167" s="379">
        <v>0</v>
      </c>
      <c r="X1167" s="379">
        <v>0</v>
      </c>
      <c r="Y1167" s="379">
        <v>0</v>
      </c>
      <c r="Z1167" s="379">
        <v>0</v>
      </c>
      <c r="AA1167" s="379">
        <v>0</v>
      </c>
      <c r="AB1167" s="379">
        <v>0</v>
      </c>
      <c r="AC1167" s="379"/>
      <c r="AD1167" s="379"/>
      <c r="AE1167" s="379">
        <v>0</v>
      </c>
      <c r="AF1167" s="481"/>
      <c r="AG1167" s="482"/>
      <c r="AH1167" s="471"/>
      <c r="AI1167" s="471"/>
      <c r="AJ1167" s="471"/>
      <c r="AK1167" s="472">
        <v>0</v>
      </c>
      <c r="AL1167" s="471">
        <v>0</v>
      </c>
      <c r="AM1167" s="473"/>
      <c r="AN1167" s="471"/>
      <c r="AO1167" s="474">
        <v>0</v>
      </c>
      <c r="AP1167" s="475"/>
      <c r="AQ1167" s="476">
        <v>0</v>
      </c>
      <c r="AR1167" s="471"/>
      <c r="AS1167" s="471"/>
      <c r="AT1167" s="471"/>
      <c r="AU1167" s="472">
        <v>0</v>
      </c>
      <c r="AV1167" s="471">
        <v>0</v>
      </c>
      <c r="AW1167" s="473"/>
      <c r="AX1167" s="471"/>
      <c r="AY1167" s="473">
        <v>0</v>
      </c>
      <c r="AZ1167" s="478" t="s">
        <v>2910</v>
      </c>
      <c r="BA1167" s="568"/>
      <c r="BC1167" s="468" t="s">
        <v>2937</v>
      </c>
      <c r="BD1167" s="468" t="s">
        <v>2937</v>
      </c>
      <c r="BE1167" s="468" t="s">
        <v>2937</v>
      </c>
      <c r="BF1167" s="468" t="s">
        <v>1541</v>
      </c>
      <c r="BG1167" s="468" t="s">
        <v>2938</v>
      </c>
      <c r="BH1167" s="468" t="s">
        <v>2938</v>
      </c>
      <c r="BI1167" s="468" t="s">
        <v>2937</v>
      </c>
      <c r="BK1167" s="468" t="b">
        <v>1</v>
      </c>
      <c r="BL1167" s="468" t="b">
        <v>1</v>
      </c>
      <c r="BM1167" s="468" t="b">
        <v>1</v>
      </c>
      <c r="BN1167" s="468" t="b">
        <v>1</v>
      </c>
      <c r="BO1167" s="468" t="b">
        <v>1</v>
      </c>
      <c r="BP1167" s="468" t="b">
        <v>1</v>
      </c>
      <c r="BQ1167" s="468" t="b">
        <v>1</v>
      </c>
      <c r="BS1167" s="466"/>
    </row>
    <row r="1168" spans="1:71" s="480" customFormat="1" ht="12" customHeight="1" x14ac:dyDescent="0.2">
      <c r="A1168" s="496">
        <v>24200651</v>
      </c>
      <c r="B1168" s="497" t="s">
        <v>4048</v>
      </c>
      <c r="C1168" s="466" t="s">
        <v>2661</v>
      </c>
      <c r="D1168" s="467" t="s">
        <v>1542</v>
      </c>
      <c r="E1168" s="705"/>
      <c r="F1168" s="466"/>
      <c r="G1168" s="467"/>
      <c r="H1168" s="468" t="s">
        <v>2937</v>
      </c>
      <c r="I1168" s="468" t="s">
        <v>2937</v>
      </c>
      <c r="J1168" s="468" t="s">
        <v>2937</v>
      </c>
      <c r="K1168" s="468" t="s">
        <v>2937</v>
      </c>
      <c r="L1168" s="468" t="s">
        <v>2938</v>
      </c>
      <c r="M1168" s="468" t="s">
        <v>1542</v>
      </c>
      <c r="N1168" s="468" t="s">
        <v>1542</v>
      </c>
      <c r="O1168" s="469"/>
      <c r="P1168" s="379">
        <v>-61500</v>
      </c>
      <c r="Q1168" s="379">
        <v>-63750</v>
      </c>
      <c r="R1168" s="379">
        <v>-66000</v>
      </c>
      <c r="S1168" s="379">
        <v>-68250</v>
      </c>
      <c r="T1168" s="379">
        <v>-70500</v>
      </c>
      <c r="U1168" s="379">
        <v>-72750</v>
      </c>
      <c r="V1168" s="379">
        <v>-75000</v>
      </c>
      <c r="W1168" s="379">
        <v>-77250</v>
      </c>
      <c r="X1168" s="379">
        <v>-79500</v>
      </c>
      <c r="Y1168" s="379">
        <v>-81750</v>
      </c>
      <c r="Z1168" s="379">
        <v>-84000</v>
      </c>
      <c r="AA1168" s="379">
        <v>-86250</v>
      </c>
      <c r="AB1168" s="379">
        <v>-88500</v>
      </c>
      <c r="AC1168" s="379"/>
      <c r="AD1168" s="379"/>
      <c r="AE1168" s="379">
        <v>-75000</v>
      </c>
      <c r="AF1168" s="481"/>
      <c r="AG1168" s="481"/>
      <c r="AH1168" s="471"/>
      <c r="AI1168" s="471"/>
      <c r="AJ1168" s="471"/>
      <c r="AK1168" s="472"/>
      <c r="AL1168" s="471">
        <v>0</v>
      </c>
      <c r="AM1168" s="473"/>
      <c r="AN1168" s="471">
        <v>-75000</v>
      </c>
      <c r="AO1168" s="474">
        <v>-75000</v>
      </c>
      <c r="AP1168" s="475"/>
      <c r="AQ1168" s="476">
        <v>-88500</v>
      </c>
      <c r="AR1168" s="471"/>
      <c r="AS1168" s="471"/>
      <c r="AT1168" s="471"/>
      <c r="AU1168" s="472"/>
      <c r="AV1168" s="471">
        <v>0</v>
      </c>
      <c r="AW1168" s="473"/>
      <c r="AX1168" s="471">
        <v>-88500</v>
      </c>
      <c r="AY1168" s="473">
        <v>-88500</v>
      </c>
      <c r="AZ1168" s="478"/>
      <c r="BA1168" s="568"/>
      <c r="BC1168" s="468" t="s">
        <v>2937</v>
      </c>
      <c r="BD1168" s="468" t="s">
        <v>2937</v>
      </c>
      <c r="BE1168" s="468" t="s">
        <v>2937</v>
      </c>
      <c r="BF1168" s="468" t="s">
        <v>2937</v>
      </c>
      <c r="BG1168" s="468" t="s">
        <v>2938</v>
      </c>
      <c r="BH1168" s="468" t="s">
        <v>1542</v>
      </c>
      <c r="BI1168" s="468" t="s">
        <v>1542</v>
      </c>
      <c r="BK1168" s="468" t="b">
        <v>1</v>
      </c>
      <c r="BL1168" s="468" t="b">
        <v>1</v>
      </c>
      <c r="BM1168" s="468" t="b">
        <v>1</v>
      </c>
      <c r="BN1168" s="468" t="b">
        <v>1</v>
      </c>
      <c r="BO1168" s="468" t="b">
        <v>1</v>
      </c>
      <c r="BP1168" s="468" t="b">
        <v>1</v>
      </c>
      <c r="BQ1168" s="468" t="b">
        <v>1</v>
      </c>
      <c r="BS1168" s="466"/>
    </row>
    <row r="1169" spans="1:71" s="480" customFormat="1" ht="12" customHeight="1" x14ac:dyDescent="0.2">
      <c r="A1169" s="575">
        <v>24200653</v>
      </c>
      <c r="B1169" s="576" t="s">
        <v>4049</v>
      </c>
      <c r="C1169" s="466" t="s">
        <v>2662</v>
      </c>
      <c r="D1169" s="467" t="s">
        <v>1542</v>
      </c>
      <c r="E1169" s="705"/>
      <c r="F1169" s="466"/>
      <c r="G1169" s="467"/>
      <c r="H1169" s="468" t="s">
        <v>2937</v>
      </c>
      <c r="I1169" s="468" t="s">
        <v>2937</v>
      </c>
      <c r="J1169" s="468" t="s">
        <v>2937</v>
      </c>
      <c r="K1169" s="468" t="s">
        <v>2937</v>
      </c>
      <c r="L1169" s="468" t="s">
        <v>2938</v>
      </c>
      <c r="M1169" s="468" t="s">
        <v>1542</v>
      </c>
      <c r="N1169" s="468" t="s">
        <v>1542</v>
      </c>
      <c r="O1169" s="469"/>
      <c r="P1169" s="379">
        <v>-1680181.18</v>
      </c>
      <c r="Q1169" s="379">
        <v>-1814180.03</v>
      </c>
      <c r="R1169" s="379">
        <v>-1936262.21</v>
      </c>
      <c r="S1169" s="379">
        <v>-423878.95</v>
      </c>
      <c r="T1169" s="379">
        <v>-574445.99</v>
      </c>
      <c r="U1169" s="379">
        <v>-732377.72</v>
      </c>
      <c r="V1169" s="379">
        <v>-874322.59</v>
      </c>
      <c r="W1169" s="379">
        <v>-929815.75</v>
      </c>
      <c r="X1169" s="379">
        <v>-999691.01</v>
      </c>
      <c r="Y1169" s="379">
        <v>-1048830.92</v>
      </c>
      <c r="Z1169" s="379">
        <v>-1311038.6499999999</v>
      </c>
      <c r="AA1169" s="379">
        <v>-1457009.96</v>
      </c>
      <c r="AB1169" s="379">
        <v>-1501561.05</v>
      </c>
      <c r="AC1169" s="379"/>
      <c r="AD1169" s="379"/>
      <c r="AE1169" s="379">
        <v>-1141060.4079166667</v>
      </c>
      <c r="AF1169" s="481"/>
      <c r="AG1169" s="532"/>
      <c r="AH1169" s="471"/>
      <c r="AI1169" s="471"/>
      <c r="AJ1169" s="471"/>
      <c r="AK1169" s="472"/>
      <c r="AL1169" s="471">
        <v>0</v>
      </c>
      <c r="AM1169" s="473"/>
      <c r="AN1169" s="471">
        <v>-1141060.4079166667</v>
      </c>
      <c r="AO1169" s="474">
        <v>-1141060.4079166667</v>
      </c>
      <c r="AP1169" s="475"/>
      <c r="AQ1169" s="476">
        <v>-1501561.05</v>
      </c>
      <c r="AR1169" s="471"/>
      <c r="AS1169" s="471"/>
      <c r="AT1169" s="471"/>
      <c r="AU1169" s="472"/>
      <c r="AV1169" s="471">
        <v>0</v>
      </c>
      <c r="AW1169" s="473"/>
      <c r="AX1169" s="471">
        <v>-1501561.05</v>
      </c>
      <c r="AY1169" s="473">
        <v>-1501561.05</v>
      </c>
      <c r="AZ1169" s="478"/>
      <c r="BA1169" s="568"/>
      <c r="BC1169" s="468" t="s">
        <v>2937</v>
      </c>
      <c r="BD1169" s="468" t="s">
        <v>2937</v>
      </c>
      <c r="BE1169" s="468" t="s">
        <v>2937</v>
      </c>
      <c r="BF1169" s="468" t="s">
        <v>2937</v>
      </c>
      <c r="BG1169" s="468" t="s">
        <v>2938</v>
      </c>
      <c r="BH1169" s="468" t="s">
        <v>1542</v>
      </c>
      <c r="BI1169" s="468" t="s">
        <v>1542</v>
      </c>
      <c r="BK1169" s="468" t="b">
        <v>1</v>
      </c>
      <c r="BL1169" s="468" t="b">
        <v>1</v>
      </c>
      <c r="BM1169" s="468" t="b">
        <v>1</v>
      </c>
      <c r="BN1169" s="468" t="b">
        <v>1</v>
      </c>
      <c r="BO1169" s="468" t="b">
        <v>1</v>
      </c>
      <c r="BP1169" s="468" t="b">
        <v>1</v>
      </c>
      <c r="BQ1169" s="468" t="b">
        <v>1</v>
      </c>
      <c r="BS1169" s="466"/>
    </row>
    <row r="1170" spans="1:71" s="480" customFormat="1" ht="12" customHeight="1" x14ac:dyDescent="0.2">
      <c r="A1170" s="496">
        <v>24200661</v>
      </c>
      <c r="B1170" s="497" t="s">
        <v>4050</v>
      </c>
      <c r="C1170" s="466" t="s">
        <v>2663</v>
      </c>
      <c r="D1170" s="467" t="s">
        <v>1542</v>
      </c>
      <c r="E1170" s="705"/>
      <c r="F1170" s="466"/>
      <c r="G1170" s="467"/>
      <c r="H1170" s="468" t="s">
        <v>2937</v>
      </c>
      <c r="I1170" s="468" t="s">
        <v>2937</v>
      </c>
      <c r="J1170" s="468" t="s">
        <v>2937</v>
      </c>
      <c r="K1170" s="468" t="s">
        <v>2937</v>
      </c>
      <c r="L1170" s="468" t="s">
        <v>2938</v>
      </c>
      <c r="M1170" s="468" t="s">
        <v>1542</v>
      </c>
      <c r="N1170" s="468" t="s">
        <v>1542</v>
      </c>
      <c r="O1170" s="469"/>
      <c r="P1170" s="379">
        <v>-340332.66</v>
      </c>
      <c r="Q1170" s="379">
        <v>-378147.4</v>
      </c>
      <c r="R1170" s="379">
        <v>-415962.14</v>
      </c>
      <c r="S1170" s="379">
        <v>0</v>
      </c>
      <c r="T1170" s="379">
        <v>-38949.19</v>
      </c>
      <c r="U1170" s="379">
        <v>-77898.38</v>
      </c>
      <c r="V1170" s="379">
        <v>-116847.57</v>
      </c>
      <c r="W1170" s="379">
        <v>-155796.76</v>
      </c>
      <c r="X1170" s="379">
        <v>-194745.95</v>
      </c>
      <c r="Y1170" s="379">
        <v>-233695.14</v>
      </c>
      <c r="Z1170" s="379">
        <v>-272644.33</v>
      </c>
      <c r="AA1170" s="379">
        <v>-311593.52</v>
      </c>
      <c r="AB1170" s="379">
        <v>-350542.71</v>
      </c>
      <c r="AC1170" s="379"/>
      <c r="AD1170" s="379"/>
      <c r="AE1170" s="379">
        <v>-211809.83875</v>
      </c>
      <c r="AF1170" s="481"/>
      <c r="AG1170" s="481"/>
      <c r="AH1170" s="471"/>
      <c r="AI1170" s="471"/>
      <c r="AJ1170" s="471"/>
      <c r="AK1170" s="472"/>
      <c r="AL1170" s="471">
        <v>0</v>
      </c>
      <c r="AM1170" s="473"/>
      <c r="AN1170" s="471">
        <v>-211809.83875</v>
      </c>
      <c r="AO1170" s="474">
        <v>-211809.83875</v>
      </c>
      <c r="AP1170" s="475"/>
      <c r="AQ1170" s="476">
        <v>-350542.71</v>
      </c>
      <c r="AR1170" s="471"/>
      <c r="AS1170" s="471"/>
      <c r="AT1170" s="471"/>
      <c r="AU1170" s="472"/>
      <c r="AV1170" s="471">
        <v>0</v>
      </c>
      <c r="AW1170" s="473"/>
      <c r="AX1170" s="471">
        <v>-350542.71</v>
      </c>
      <c r="AY1170" s="473">
        <v>-350542.71</v>
      </c>
      <c r="AZ1170" s="478"/>
      <c r="BA1170" s="568"/>
      <c r="BC1170" s="468" t="s">
        <v>2937</v>
      </c>
      <c r="BD1170" s="468" t="s">
        <v>2937</v>
      </c>
      <c r="BE1170" s="468" t="s">
        <v>2937</v>
      </c>
      <c r="BF1170" s="468" t="s">
        <v>2937</v>
      </c>
      <c r="BG1170" s="468" t="s">
        <v>2938</v>
      </c>
      <c r="BH1170" s="468" t="s">
        <v>1542</v>
      </c>
      <c r="BI1170" s="468" t="s">
        <v>1542</v>
      </c>
      <c r="BK1170" s="468" t="b">
        <v>1</v>
      </c>
      <c r="BL1170" s="468" t="b">
        <v>1</v>
      </c>
      <c r="BM1170" s="468" t="b">
        <v>1</v>
      </c>
      <c r="BN1170" s="468" t="b">
        <v>1</v>
      </c>
      <c r="BO1170" s="468" t="b">
        <v>1</v>
      </c>
      <c r="BP1170" s="468" t="b">
        <v>1</v>
      </c>
      <c r="BQ1170" s="468" t="b">
        <v>1</v>
      </c>
      <c r="BS1170" s="466"/>
    </row>
    <row r="1171" spans="1:71" s="480" customFormat="1" ht="12" customHeight="1" x14ac:dyDescent="0.2">
      <c r="A1171" s="496">
        <v>24200671</v>
      </c>
      <c r="B1171" s="497" t="s">
        <v>4051</v>
      </c>
      <c r="C1171" s="466" t="s">
        <v>2664</v>
      </c>
      <c r="D1171" s="467" t="s">
        <v>1542</v>
      </c>
      <c r="E1171" s="705"/>
      <c r="F1171" s="466"/>
      <c r="G1171" s="467"/>
      <c r="H1171" s="468" t="s">
        <v>2937</v>
      </c>
      <c r="I1171" s="468" t="s">
        <v>2937</v>
      </c>
      <c r="J1171" s="468" t="s">
        <v>2937</v>
      </c>
      <c r="K1171" s="468" t="s">
        <v>2937</v>
      </c>
      <c r="L1171" s="468" t="s">
        <v>2938</v>
      </c>
      <c r="M1171" s="468" t="s">
        <v>1542</v>
      </c>
      <c r="N1171" s="468" t="s">
        <v>1542</v>
      </c>
      <c r="O1171" s="469"/>
      <c r="P1171" s="379">
        <v>-100793.7</v>
      </c>
      <c r="Q1171" s="379">
        <v>-111993</v>
      </c>
      <c r="R1171" s="379">
        <v>-123192.3</v>
      </c>
      <c r="S1171" s="379">
        <v>0</v>
      </c>
      <c r="T1171" s="379">
        <v>-11535.28</v>
      </c>
      <c r="U1171" s="379">
        <v>-23070.560000000001</v>
      </c>
      <c r="V1171" s="379">
        <v>-34605.839999999997</v>
      </c>
      <c r="W1171" s="379">
        <v>-46141.120000000003</v>
      </c>
      <c r="X1171" s="379">
        <v>-57676.4</v>
      </c>
      <c r="Y1171" s="379">
        <v>-69211.679999999993</v>
      </c>
      <c r="Z1171" s="379">
        <v>-80746.960000000006</v>
      </c>
      <c r="AA1171" s="379">
        <v>-92282.240000000005</v>
      </c>
      <c r="AB1171" s="379">
        <v>-103817.52</v>
      </c>
      <c r="AC1171" s="379"/>
      <c r="AD1171" s="379"/>
      <c r="AE1171" s="379">
        <v>-62730.082499999997</v>
      </c>
      <c r="AF1171" s="481"/>
      <c r="AG1171" s="481"/>
      <c r="AH1171" s="471"/>
      <c r="AI1171" s="471"/>
      <c r="AJ1171" s="471"/>
      <c r="AK1171" s="472"/>
      <c r="AL1171" s="471">
        <v>0</v>
      </c>
      <c r="AM1171" s="473"/>
      <c r="AN1171" s="471">
        <v>-62730.082499999997</v>
      </c>
      <c r="AO1171" s="474">
        <v>-62730.082499999997</v>
      </c>
      <c r="AP1171" s="475"/>
      <c r="AQ1171" s="476">
        <v>-103817.52</v>
      </c>
      <c r="AR1171" s="471"/>
      <c r="AS1171" s="471"/>
      <c r="AT1171" s="471"/>
      <c r="AU1171" s="472"/>
      <c r="AV1171" s="471">
        <v>0</v>
      </c>
      <c r="AW1171" s="473"/>
      <c r="AX1171" s="471">
        <v>-103817.52</v>
      </c>
      <c r="AY1171" s="473">
        <v>-103817.52</v>
      </c>
      <c r="AZ1171" s="478"/>
      <c r="BA1171" s="568"/>
      <c r="BC1171" s="468" t="s">
        <v>2937</v>
      </c>
      <c r="BD1171" s="468" t="s">
        <v>2937</v>
      </c>
      <c r="BE1171" s="468" t="s">
        <v>2937</v>
      </c>
      <c r="BF1171" s="468" t="s">
        <v>2937</v>
      </c>
      <c r="BG1171" s="468" t="s">
        <v>2938</v>
      </c>
      <c r="BH1171" s="468" t="s">
        <v>1542</v>
      </c>
      <c r="BI1171" s="468" t="s">
        <v>1542</v>
      </c>
      <c r="BK1171" s="468" t="b">
        <v>1</v>
      </c>
      <c r="BL1171" s="468" t="b">
        <v>1</v>
      </c>
      <c r="BM1171" s="468" t="b">
        <v>1</v>
      </c>
      <c r="BN1171" s="468" t="b">
        <v>1</v>
      </c>
      <c r="BO1171" s="468" t="b">
        <v>1</v>
      </c>
      <c r="BP1171" s="468" t="b">
        <v>1</v>
      </c>
      <c r="BQ1171" s="468" t="b">
        <v>1</v>
      </c>
      <c r="BS1171" s="466"/>
    </row>
    <row r="1172" spans="1:71" s="480" customFormat="1" ht="12" customHeight="1" x14ac:dyDescent="0.2">
      <c r="A1172" s="496">
        <v>24200681</v>
      </c>
      <c r="B1172" s="497" t="s">
        <v>4052</v>
      </c>
      <c r="C1172" s="466" t="s">
        <v>2665</v>
      </c>
      <c r="D1172" s="467" t="s">
        <v>1542</v>
      </c>
      <c r="E1172" s="705"/>
      <c r="F1172" s="466"/>
      <c r="G1172" s="467"/>
      <c r="H1172" s="468" t="s">
        <v>2937</v>
      </c>
      <c r="I1172" s="468" t="s">
        <v>2937</v>
      </c>
      <c r="J1172" s="468" t="s">
        <v>2937</v>
      </c>
      <c r="K1172" s="468" t="s">
        <v>2937</v>
      </c>
      <c r="L1172" s="468" t="s">
        <v>2938</v>
      </c>
      <c r="M1172" s="468" t="s">
        <v>1542</v>
      </c>
      <c r="N1172" s="468" t="s">
        <v>1542</v>
      </c>
      <c r="O1172" s="469"/>
      <c r="P1172" s="379">
        <v>-100793.7</v>
      </c>
      <c r="Q1172" s="379">
        <v>-111993</v>
      </c>
      <c r="R1172" s="379">
        <v>-123192.3</v>
      </c>
      <c r="S1172" s="379">
        <v>0</v>
      </c>
      <c r="T1172" s="379">
        <v>-11535.28</v>
      </c>
      <c r="U1172" s="379">
        <v>-23070.560000000001</v>
      </c>
      <c r="V1172" s="379">
        <v>-34605.839999999997</v>
      </c>
      <c r="W1172" s="379">
        <v>-46141.120000000003</v>
      </c>
      <c r="X1172" s="379">
        <v>-57676.4</v>
      </c>
      <c r="Y1172" s="379">
        <v>-69211.679999999993</v>
      </c>
      <c r="Z1172" s="379">
        <v>-80746.960000000006</v>
      </c>
      <c r="AA1172" s="379">
        <v>-92282.240000000005</v>
      </c>
      <c r="AB1172" s="379">
        <v>-103817.52</v>
      </c>
      <c r="AC1172" s="379"/>
      <c r="AD1172" s="379"/>
      <c r="AE1172" s="379">
        <v>-62730.082499999997</v>
      </c>
      <c r="AF1172" s="481"/>
      <c r="AG1172" s="481"/>
      <c r="AH1172" s="471"/>
      <c r="AI1172" s="471"/>
      <c r="AJ1172" s="471"/>
      <c r="AK1172" s="472"/>
      <c r="AL1172" s="471">
        <v>0</v>
      </c>
      <c r="AM1172" s="473"/>
      <c r="AN1172" s="471">
        <v>-62730.082499999997</v>
      </c>
      <c r="AO1172" s="474">
        <v>-62730.082499999997</v>
      </c>
      <c r="AP1172" s="475"/>
      <c r="AQ1172" s="476">
        <v>-103817.52</v>
      </c>
      <c r="AR1172" s="471"/>
      <c r="AS1172" s="471"/>
      <c r="AT1172" s="471"/>
      <c r="AU1172" s="472"/>
      <c r="AV1172" s="471">
        <v>0</v>
      </c>
      <c r="AW1172" s="473"/>
      <c r="AX1172" s="471">
        <v>-103817.52</v>
      </c>
      <c r="AY1172" s="473">
        <v>-103817.52</v>
      </c>
      <c r="AZ1172" s="478"/>
      <c r="BA1172" s="568"/>
      <c r="BC1172" s="468" t="s">
        <v>2937</v>
      </c>
      <c r="BD1172" s="468" t="s">
        <v>2937</v>
      </c>
      <c r="BE1172" s="468" t="s">
        <v>2937</v>
      </c>
      <c r="BF1172" s="468" t="s">
        <v>2937</v>
      </c>
      <c r="BG1172" s="468" t="s">
        <v>2938</v>
      </c>
      <c r="BH1172" s="468" t="s">
        <v>1542</v>
      </c>
      <c r="BI1172" s="468" t="s">
        <v>1542</v>
      </c>
      <c r="BK1172" s="468" t="b">
        <v>1</v>
      </c>
      <c r="BL1172" s="468" t="b">
        <v>1</v>
      </c>
      <c r="BM1172" s="468" t="b">
        <v>1</v>
      </c>
      <c r="BN1172" s="468" t="b">
        <v>1</v>
      </c>
      <c r="BO1172" s="468" t="b">
        <v>1</v>
      </c>
      <c r="BP1172" s="468" t="b">
        <v>1</v>
      </c>
      <c r="BQ1172" s="468" t="b">
        <v>1</v>
      </c>
      <c r="BS1172" s="466"/>
    </row>
    <row r="1173" spans="1:71" s="480" customFormat="1" ht="12" customHeight="1" x14ac:dyDescent="0.2">
      <c r="A1173" s="514">
        <v>24200711</v>
      </c>
      <c r="B1173" s="515" t="s">
        <v>4053</v>
      </c>
      <c r="C1173" s="483" t="s">
        <v>2666</v>
      </c>
      <c r="D1173" s="484" t="s">
        <v>1542</v>
      </c>
      <c r="E1173" s="730"/>
      <c r="F1173" s="485">
        <v>42752</v>
      </c>
      <c r="G1173" s="484"/>
      <c r="H1173" s="486" t="s">
        <v>2937</v>
      </c>
      <c r="I1173" s="486" t="s">
        <v>2937</v>
      </c>
      <c r="J1173" s="486" t="s">
        <v>2937</v>
      </c>
      <c r="K1173" s="486" t="s">
        <v>2937</v>
      </c>
      <c r="L1173" s="486" t="s">
        <v>2938</v>
      </c>
      <c r="M1173" s="486" t="s">
        <v>1542</v>
      </c>
      <c r="N1173" s="486" t="s">
        <v>1542</v>
      </c>
      <c r="O1173" s="487"/>
      <c r="P1173" s="381">
        <v>-350000</v>
      </c>
      <c r="Q1173" s="381">
        <v>-350000</v>
      </c>
      <c r="R1173" s="381">
        <v>-350000</v>
      </c>
      <c r="S1173" s="381">
        <v>-350000</v>
      </c>
      <c r="T1173" s="381">
        <v>0</v>
      </c>
      <c r="U1173" s="381">
        <v>0</v>
      </c>
      <c r="V1173" s="381">
        <v>0</v>
      </c>
      <c r="W1173" s="381">
        <v>0</v>
      </c>
      <c r="X1173" s="381">
        <v>0</v>
      </c>
      <c r="Y1173" s="381">
        <v>0</v>
      </c>
      <c r="Z1173" s="381">
        <v>0</v>
      </c>
      <c r="AA1173" s="381">
        <v>0</v>
      </c>
      <c r="AB1173" s="381">
        <v>-42000</v>
      </c>
      <c r="AC1173" s="381"/>
      <c r="AD1173" s="381"/>
      <c r="AE1173" s="381">
        <v>-103833.33333333333</v>
      </c>
      <c r="AF1173" s="488"/>
      <c r="AG1173" s="489"/>
      <c r="AH1173" s="490"/>
      <c r="AI1173" s="490"/>
      <c r="AJ1173" s="490"/>
      <c r="AK1173" s="491"/>
      <c r="AL1173" s="490">
        <v>0</v>
      </c>
      <c r="AM1173" s="492"/>
      <c r="AN1173" s="490">
        <v>-103833.33333333333</v>
      </c>
      <c r="AO1173" s="493">
        <v>-103833.33333333333</v>
      </c>
      <c r="AP1173" s="490"/>
      <c r="AQ1173" s="494">
        <v>-42000</v>
      </c>
      <c r="AR1173" s="490"/>
      <c r="AS1173" s="490"/>
      <c r="AT1173" s="490"/>
      <c r="AU1173" s="491"/>
      <c r="AV1173" s="490">
        <v>0</v>
      </c>
      <c r="AW1173" s="492"/>
      <c r="AX1173" s="490">
        <v>-42000</v>
      </c>
      <c r="AY1173" s="492">
        <v>-42000</v>
      </c>
      <c r="AZ1173" s="731"/>
      <c r="BA1173" s="568"/>
      <c r="BC1173" s="486" t="s">
        <v>2937</v>
      </c>
      <c r="BD1173" s="486" t="s">
        <v>2937</v>
      </c>
      <c r="BE1173" s="486" t="s">
        <v>2937</v>
      </c>
      <c r="BF1173" s="468" t="s">
        <v>2937</v>
      </c>
      <c r="BG1173" s="468" t="s">
        <v>2938</v>
      </c>
      <c r="BH1173" s="468" t="s">
        <v>1542</v>
      </c>
      <c r="BI1173" s="468" t="s">
        <v>1542</v>
      </c>
      <c r="BK1173" s="468" t="b">
        <v>1</v>
      </c>
      <c r="BL1173" s="468" t="b">
        <v>1</v>
      </c>
      <c r="BM1173" s="468" t="b">
        <v>1</v>
      </c>
      <c r="BN1173" s="468" t="b">
        <v>1</v>
      </c>
      <c r="BO1173" s="468" t="b">
        <v>1</v>
      </c>
      <c r="BP1173" s="468" t="b">
        <v>1</v>
      </c>
      <c r="BQ1173" s="468" t="b">
        <v>1</v>
      </c>
      <c r="BS1173" s="466"/>
    </row>
    <row r="1174" spans="1:71" s="480" customFormat="1" ht="12" customHeight="1" x14ac:dyDescent="0.2">
      <c r="A1174" s="514">
        <v>24200721</v>
      </c>
      <c r="B1174" s="515" t="s">
        <v>4054</v>
      </c>
      <c r="C1174" s="483" t="s">
        <v>2667</v>
      </c>
      <c r="D1174" s="484" t="s">
        <v>1542</v>
      </c>
      <c r="E1174" s="730"/>
      <c r="F1174" s="501">
        <v>43070</v>
      </c>
      <c r="G1174" s="484"/>
      <c r="H1174" s="486" t="s">
        <v>2937</v>
      </c>
      <c r="I1174" s="486" t="s">
        <v>2937</v>
      </c>
      <c r="J1174" s="486" t="s">
        <v>2937</v>
      </c>
      <c r="K1174" s="486" t="s">
        <v>2937</v>
      </c>
      <c r="L1174" s="486" t="s">
        <v>2938</v>
      </c>
      <c r="M1174" s="486" t="s">
        <v>1542</v>
      </c>
      <c r="N1174" s="486" t="s">
        <v>1542</v>
      </c>
      <c r="O1174" s="487"/>
      <c r="P1174" s="381">
        <v>-35416.67</v>
      </c>
      <c r="Q1174" s="381">
        <v>-70833.34</v>
      </c>
      <c r="R1174" s="381">
        <v>-106250.01</v>
      </c>
      <c r="S1174" s="381">
        <v>-141666.68</v>
      </c>
      <c r="T1174" s="381">
        <v>-177083.35</v>
      </c>
      <c r="U1174" s="381">
        <v>-212500.02</v>
      </c>
      <c r="V1174" s="381">
        <v>-247916.69</v>
      </c>
      <c r="W1174" s="381">
        <v>-247916.69</v>
      </c>
      <c r="X1174" s="381">
        <v>-247916.69</v>
      </c>
      <c r="Y1174" s="381">
        <v>-247916.69</v>
      </c>
      <c r="Z1174" s="381">
        <v>-389583.37</v>
      </c>
      <c r="AA1174" s="381">
        <v>-389583.37</v>
      </c>
      <c r="AB1174" s="381">
        <v>-425000.04</v>
      </c>
      <c r="AC1174" s="381"/>
      <c r="AD1174" s="381"/>
      <c r="AE1174" s="381">
        <v>-225781.27124999999</v>
      </c>
      <c r="AF1174" s="488"/>
      <c r="AG1174" s="489"/>
      <c r="AH1174" s="490"/>
      <c r="AI1174" s="490"/>
      <c r="AJ1174" s="490"/>
      <c r="AK1174" s="491"/>
      <c r="AL1174" s="490">
        <v>0</v>
      </c>
      <c r="AM1174" s="492"/>
      <c r="AN1174" s="490">
        <v>-225781.27124999999</v>
      </c>
      <c r="AO1174" s="493">
        <v>-225781.27124999999</v>
      </c>
      <c r="AP1174" s="490"/>
      <c r="AQ1174" s="494">
        <v>-425000.04</v>
      </c>
      <c r="AR1174" s="490"/>
      <c r="AS1174" s="490"/>
      <c r="AT1174" s="490"/>
      <c r="AU1174" s="491"/>
      <c r="AV1174" s="490">
        <v>0</v>
      </c>
      <c r="AW1174" s="492"/>
      <c r="AX1174" s="490">
        <v>-425000.04</v>
      </c>
      <c r="AY1174" s="492">
        <v>-425000.04</v>
      </c>
      <c r="AZ1174" s="731"/>
      <c r="BA1174" s="568"/>
      <c r="BC1174" s="486" t="s">
        <v>2937</v>
      </c>
      <c r="BD1174" s="486" t="s">
        <v>2937</v>
      </c>
      <c r="BE1174" s="486" t="s">
        <v>2937</v>
      </c>
      <c r="BF1174" s="468" t="s">
        <v>2937</v>
      </c>
      <c r="BG1174" s="468" t="s">
        <v>2938</v>
      </c>
      <c r="BH1174" s="468" t="s">
        <v>1542</v>
      </c>
      <c r="BI1174" s="468" t="s">
        <v>1542</v>
      </c>
      <c r="BK1174" s="468" t="b">
        <v>1</v>
      </c>
      <c r="BL1174" s="468" t="b">
        <v>1</v>
      </c>
      <c r="BM1174" s="468" t="b">
        <v>1</v>
      </c>
      <c r="BN1174" s="468" t="b">
        <v>1</v>
      </c>
      <c r="BO1174" s="468" t="b">
        <v>1</v>
      </c>
      <c r="BP1174" s="468" t="b">
        <v>1</v>
      </c>
      <c r="BQ1174" s="468" t="b">
        <v>1</v>
      </c>
      <c r="BS1174" s="466"/>
    </row>
    <row r="1175" spans="1:71" s="480" customFormat="1" ht="12" customHeight="1" x14ac:dyDescent="0.2">
      <c r="A1175" s="496">
        <v>24200811</v>
      </c>
      <c r="B1175" s="497" t="s">
        <v>4055</v>
      </c>
      <c r="C1175" s="466" t="s">
        <v>2668</v>
      </c>
      <c r="D1175" s="467" t="s">
        <v>1541</v>
      </c>
      <c r="E1175" s="705"/>
      <c r="F1175" s="466"/>
      <c r="G1175" s="467"/>
      <c r="H1175" s="468" t="s">
        <v>2937</v>
      </c>
      <c r="I1175" s="468" t="s">
        <v>2937</v>
      </c>
      <c r="J1175" s="468" t="s">
        <v>2937</v>
      </c>
      <c r="K1175" s="468" t="s">
        <v>1541</v>
      </c>
      <c r="L1175" s="468" t="s">
        <v>2938</v>
      </c>
      <c r="M1175" s="468" t="s">
        <v>2938</v>
      </c>
      <c r="N1175" s="468" t="s">
        <v>2937</v>
      </c>
      <c r="O1175" s="469"/>
      <c r="P1175" s="379">
        <v>-182053.82</v>
      </c>
      <c r="Q1175" s="379">
        <v>-182053.82</v>
      </c>
      <c r="R1175" s="379">
        <v>-185910.03</v>
      </c>
      <c r="S1175" s="379">
        <v>-185910.03</v>
      </c>
      <c r="T1175" s="379">
        <v>-185910.03</v>
      </c>
      <c r="U1175" s="379">
        <v>-185910.03</v>
      </c>
      <c r="V1175" s="379">
        <v>-185910.03</v>
      </c>
      <c r="W1175" s="379">
        <v>-185910.03</v>
      </c>
      <c r="X1175" s="379">
        <v>-185910.03</v>
      </c>
      <c r="Y1175" s="379">
        <v>-185910.03</v>
      </c>
      <c r="Z1175" s="379">
        <v>-209962.86</v>
      </c>
      <c r="AA1175" s="379">
        <v>-209962.86</v>
      </c>
      <c r="AB1175" s="379">
        <v>-209962.86</v>
      </c>
      <c r="AC1175" s="379"/>
      <c r="AD1175" s="379"/>
      <c r="AE1175" s="379">
        <v>-190439.00999999998</v>
      </c>
      <c r="AF1175" s="507"/>
      <c r="AG1175" s="508"/>
      <c r="AH1175" s="471"/>
      <c r="AI1175" s="471"/>
      <c r="AJ1175" s="471"/>
      <c r="AK1175" s="472">
        <v>-190439.00999999998</v>
      </c>
      <c r="AL1175" s="471">
        <v>-190439.00999999998</v>
      </c>
      <c r="AM1175" s="473"/>
      <c r="AN1175" s="471"/>
      <c r="AO1175" s="474">
        <v>0</v>
      </c>
      <c r="AP1175" s="475"/>
      <c r="AQ1175" s="476">
        <v>-209962.86</v>
      </c>
      <c r="AR1175" s="471"/>
      <c r="AS1175" s="471"/>
      <c r="AT1175" s="471"/>
      <c r="AU1175" s="472">
        <v>-209962.86</v>
      </c>
      <c r="AV1175" s="471">
        <v>-209962.86</v>
      </c>
      <c r="AW1175" s="473"/>
      <c r="AX1175" s="471"/>
      <c r="AY1175" s="473">
        <v>0</v>
      </c>
      <c r="AZ1175" s="478" t="s">
        <v>2912</v>
      </c>
      <c r="BA1175" s="568"/>
      <c r="BC1175" s="468" t="s">
        <v>2937</v>
      </c>
      <c r="BD1175" s="468" t="s">
        <v>2937</v>
      </c>
      <c r="BE1175" s="468" t="s">
        <v>2937</v>
      </c>
      <c r="BF1175" s="468" t="s">
        <v>1541</v>
      </c>
      <c r="BG1175" s="468" t="s">
        <v>2938</v>
      </c>
      <c r="BH1175" s="468" t="s">
        <v>2938</v>
      </c>
      <c r="BI1175" s="468" t="s">
        <v>2937</v>
      </c>
      <c r="BK1175" s="468" t="b">
        <v>1</v>
      </c>
      <c r="BL1175" s="468" t="b">
        <v>1</v>
      </c>
      <c r="BM1175" s="468" t="b">
        <v>1</v>
      </c>
      <c r="BN1175" s="468" t="b">
        <v>1</v>
      </c>
      <c r="BO1175" s="468" t="b">
        <v>1</v>
      </c>
      <c r="BP1175" s="468" t="b">
        <v>1</v>
      </c>
      <c r="BQ1175" s="468" t="b">
        <v>1</v>
      </c>
      <c r="BS1175" s="466"/>
    </row>
    <row r="1176" spans="1:71" s="480" customFormat="1" ht="12" customHeight="1" x14ac:dyDescent="0.2">
      <c r="A1176" s="496">
        <v>24200821</v>
      </c>
      <c r="B1176" s="497" t="s">
        <v>4056</v>
      </c>
      <c r="C1176" s="466" t="s">
        <v>2669</v>
      </c>
      <c r="D1176" s="467" t="s">
        <v>1541</v>
      </c>
      <c r="E1176" s="705"/>
      <c r="F1176" s="466"/>
      <c r="G1176" s="467"/>
      <c r="H1176" s="468" t="s">
        <v>2937</v>
      </c>
      <c r="I1176" s="468" t="s">
        <v>2937</v>
      </c>
      <c r="J1176" s="468" t="s">
        <v>2937</v>
      </c>
      <c r="K1176" s="468" t="s">
        <v>1541</v>
      </c>
      <c r="L1176" s="468" t="s">
        <v>2938</v>
      </c>
      <c r="M1176" s="468" t="s">
        <v>2938</v>
      </c>
      <c r="N1176" s="468" t="s">
        <v>2937</v>
      </c>
      <c r="O1176" s="469"/>
      <c r="P1176" s="379">
        <v>-750.59</v>
      </c>
      <c r="Q1176" s="379">
        <v>-571.80999999999995</v>
      </c>
      <c r="R1176" s="379">
        <v>-4382.7</v>
      </c>
      <c r="S1176" s="379">
        <v>-4337.38</v>
      </c>
      <c r="T1176" s="379">
        <v>-4201.42</v>
      </c>
      <c r="U1176" s="379">
        <v>-3919.79</v>
      </c>
      <c r="V1176" s="379">
        <v>-3919.79</v>
      </c>
      <c r="W1176" s="379">
        <v>-3919.79</v>
      </c>
      <c r="X1176" s="379">
        <v>-3919.79</v>
      </c>
      <c r="Y1176" s="379">
        <v>-3919.79</v>
      </c>
      <c r="Z1176" s="379">
        <v>-24005.24</v>
      </c>
      <c r="AA1176" s="379">
        <v>-24005.24</v>
      </c>
      <c r="AB1176" s="379">
        <v>-24005.24</v>
      </c>
      <c r="AC1176" s="379"/>
      <c r="AD1176" s="379"/>
      <c r="AE1176" s="379">
        <v>-7790.0545833333335</v>
      </c>
      <c r="AF1176" s="507"/>
      <c r="AG1176" s="508"/>
      <c r="AH1176" s="471"/>
      <c r="AI1176" s="471"/>
      <c r="AJ1176" s="471"/>
      <c r="AK1176" s="472">
        <v>-7790.0545833333335</v>
      </c>
      <c r="AL1176" s="471">
        <v>-7790.0545833333335</v>
      </c>
      <c r="AM1176" s="473"/>
      <c r="AN1176" s="471"/>
      <c r="AO1176" s="474">
        <v>0</v>
      </c>
      <c r="AP1176" s="475"/>
      <c r="AQ1176" s="476">
        <v>-24005.24</v>
      </c>
      <c r="AR1176" s="471"/>
      <c r="AS1176" s="471"/>
      <c r="AT1176" s="471"/>
      <c r="AU1176" s="472">
        <v>-24005.24</v>
      </c>
      <c r="AV1176" s="471">
        <v>-24005.24</v>
      </c>
      <c r="AW1176" s="473"/>
      <c r="AX1176" s="471"/>
      <c r="AY1176" s="473">
        <v>0</v>
      </c>
      <c r="AZ1176" s="478" t="s">
        <v>2912</v>
      </c>
      <c r="BA1176" s="568"/>
      <c r="BC1176" s="468" t="s">
        <v>2937</v>
      </c>
      <c r="BD1176" s="468" t="s">
        <v>2937</v>
      </c>
      <c r="BE1176" s="468" t="s">
        <v>2937</v>
      </c>
      <c r="BF1176" s="468" t="s">
        <v>1541</v>
      </c>
      <c r="BG1176" s="468" t="s">
        <v>2938</v>
      </c>
      <c r="BH1176" s="468" t="s">
        <v>2938</v>
      </c>
      <c r="BI1176" s="468" t="s">
        <v>2937</v>
      </c>
      <c r="BK1176" s="468" t="b">
        <v>1</v>
      </c>
      <c r="BL1176" s="468" t="b">
        <v>1</v>
      </c>
      <c r="BM1176" s="468" t="b">
        <v>1</v>
      </c>
      <c r="BN1176" s="468" t="b">
        <v>1</v>
      </c>
      <c r="BO1176" s="468" t="b">
        <v>1</v>
      </c>
      <c r="BP1176" s="468" t="b">
        <v>1</v>
      </c>
      <c r="BQ1176" s="468" t="b">
        <v>1</v>
      </c>
      <c r="BS1176" s="466"/>
    </row>
    <row r="1177" spans="1:71" s="480" customFormat="1" ht="12" customHeight="1" x14ac:dyDescent="0.2">
      <c r="A1177" s="496">
        <v>24200831</v>
      </c>
      <c r="B1177" s="497" t="s">
        <v>4057</v>
      </c>
      <c r="C1177" s="466" t="s">
        <v>2670</v>
      </c>
      <c r="D1177" s="467" t="s">
        <v>1541</v>
      </c>
      <c r="E1177" s="705"/>
      <c r="F1177" s="466"/>
      <c r="G1177" s="467"/>
      <c r="H1177" s="468" t="s">
        <v>2937</v>
      </c>
      <c r="I1177" s="468" t="s">
        <v>2937</v>
      </c>
      <c r="J1177" s="468" t="s">
        <v>2937</v>
      </c>
      <c r="K1177" s="468" t="s">
        <v>1541</v>
      </c>
      <c r="L1177" s="468" t="s">
        <v>2938</v>
      </c>
      <c r="M1177" s="468" t="s">
        <v>2938</v>
      </c>
      <c r="N1177" s="468" t="s">
        <v>2937</v>
      </c>
      <c r="O1177" s="469"/>
      <c r="P1177" s="379">
        <v>-101836.32</v>
      </c>
      <c r="Q1177" s="379">
        <v>-101836.32</v>
      </c>
      <c r="R1177" s="379">
        <v>-103764.42</v>
      </c>
      <c r="S1177" s="379">
        <v>-103764.42</v>
      </c>
      <c r="T1177" s="379">
        <v>-103764.42</v>
      </c>
      <c r="U1177" s="379">
        <v>-103764.42</v>
      </c>
      <c r="V1177" s="379">
        <v>-103764.42</v>
      </c>
      <c r="W1177" s="379">
        <v>-103764.42</v>
      </c>
      <c r="X1177" s="379">
        <v>-103764.42</v>
      </c>
      <c r="Y1177" s="379">
        <v>-103764.42</v>
      </c>
      <c r="Z1177" s="379">
        <v>-116026.48</v>
      </c>
      <c r="AA1177" s="379">
        <v>-116026.48</v>
      </c>
      <c r="AB1177" s="379">
        <v>-116026.48</v>
      </c>
      <c r="AC1177" s="379"/>
      <c r="AD1177" s="379"/>
      <c r="AE1177" s="379">
        <v>-106078.00333333334</v>
      </c>
      <c r="AF1177" s="507"/>
      <c r="AG1177" s="508"/>
      <c r="AH1177" s="471"/>
      <c r="AI1177" s="471"/>
      <c r="AJ1177" s="471"/>
      <c r="AK1177" s="472">
        <v>-106078.00333333334</v>
      </c>
      <c r="AL1177" s="471">
        <v>-106078.00333333334</v>
      </c>
      <c r="AM1177" s="473"/>
      <c r="AN1177" s="471"/>
      <c r="AO1177" s="474">
        <v>0</v>
      </c>
      <c r="AP1177" s="475"/>
      <c r="AQ1177" s="476">
        <v>-116026.48</v>
      </c>
      <c r="AR1177" s="471"/>
      <c r="AS1177" s="471"/>
      <c r="AT1177" s="471"/>
      <c r="AU1177" s="472">
        <v>-116026.48</v>
      </c>
      <c r="AV1177" s="471">
        <v>-116026.48</v>
      </c>
      <c r="AW1177" s="473"/>
      <c r="AX1177" s="471"/>
      <c r="AY1177" s="473">
        <v>0</v>
      </c>
      <c r="AZ1177" s="478" t="s">
        <v>2912</v>
      </c>
      <c r="BA1177" s="568"/>
      <c r="BC1177" s="468" t="s">
        <v>2937</v>
      </c>
      <c r="BD1177" s="468" t="s">
        <v>2937</v>
      </c>
      <c r="BE1177" s="468" t="s">
        <v>2937</v>
      </c>
      <c r="BF1177" s="468" t="s">
        <v>1541</v>
      </c>
      <c r="BG1177" s="468" t="s">
        <v>2938</v>
      </c>
      <c r="BH1177" s="468" t="s">
        <v>2938</v>
      </c>
      <c r="BI1177" s="468" t="s">
        <v>2937</v>
      </c>
      <c r="BK1177" s="468" t="b">
        <v>1</v>
      </c>
      <c r="BL1177" s="468" t="b">
        <v>1</v>
      </c>
      <c r="BM1177" s="468" t="b">
        <v>1</v>
      </c>
      <c r="BN1177" s="468" t="b">
        <v>1</v>
      </c>
      <c r="BO1177" s="468" t="b">
        <v>1</v>
      </c>
      <c r="BP1177" s="468" t="b">
        <v>1</v>
      </c>
      <c r="BQ1177" s="468" t="b">
        <v>1</v>
      </c>
      <c r="BS1177" s="466"/>
    </row>
    <row r="1178" spans="1:71" s="480" customFormat="1" ht="12" customHeight="1" x14ac:dyDescent="0.2">
      <c r="A1178" s="496">
        <v>24200841</v>
      </c>
      <c r="B1178" s="497" t="s">
        <v>4058</v>
      </c>
      <c r="C1178" s="466" t="s">
        <v>2671</v>
      </c>
      <c r="D1178" s="467" t="s">
        <v>1541</v>
      </c>
      <c r="E1178" s="705"/>
      <c r="F1178" s="466"/>
      <c r="G1178" s="467"/>
      <c r="H1178" s="468" t="s">
        <v>2937</v>
      </c>
      <c r="I1178" s="468" t="s">
        <v>2937</v>
      </c>
      <c r="J1178" s="468" t="s">
        <v>2937</v>
      </c>
      <c r="K1178" s="468" t="s">
        <v>1541</v>
      </c>
      <c r="L1178" s="468" t="s">
        <v>2938</v>
      </c>
      <c r="M1178" s="468" t="s">
        <v>2938</v>
      </c>
      <c r="N1178" s="468" t="s">
        <v>2937</v>
      </c>
      <c r="O1178" s="469"/>
      <c r="P1178" s="379">
        <v>-311028.23</v>
      </c>
      <c r="Q1178" s="379">
        <v>-311028.23</v>
      </c>
      <c r="R1178" s="379">
        <v>-310413.58</v>
      </c>
      <c r="S1178" s="379">
        <v>-310413.58</v>
      </c>
      <c r="T1178" s="379">
        <v>-310413.58</v>
      </c>
      <c r="U1178" s="379">
        <v>-299973.56</v>
      </c>
      <c r="V1178" s="379">
        <v>-299973.56</v>
      </c>
      <c r="W1178" s="379">
        <v>-296523.26</v>
      </c>
      <c r="X1178" s="379">
        <v>-296523.26</v>
      </c>
      <c r="Y1178" s="379">
        <v>-296523.26</v>
      </c>
      <c r="Z1178" s="379">
        <v>-298507.64</v>
      </c>
      <c r="AA1178" s="379">
        <v>-298507.64</v>
      </c>
      <c r="AB1178" s="379">
        <v>-296201.06</v>
      </c>
      <c r="AC1178" s="379"/>
      <c r="AD1178" s="379"/>
      <c r="AE1178" s="379">
        <v>-302701.31625000003</v>
      </c>
      <c r="AF1178" s="507"/>
      <c r="AG1178" s="508"/>
      <c r="AH1178" s="471"/>
      <c r="AI1178" s="471"/>
      <c r="AJ1178" s="471"/>
      <c r="AK1178" s="472">
        <v>-302701.31625000003</v>
      </c>
      <c r="AL1178" s="471">
        <v>-302701.31625000003</v>
      </c>
      <c r="AM1178" s="473"/>
      <c r="AN1178" s="471"/>
      <c r="AO1178" s="474">
        <v>0</v>
      </c>
      <c r="AP1178" s="475"/>
      <c r="AQ1178" s="476">
        <v>-296201.06</v>
      </c>
      <c r="AR1178" s="471"/>
      <c r="AS1178" s="471"/>
      <c r="AT1178" s="471"/>
      <c r="AU1178" s="472">
        <v>-296201.06</v>
      </c>
      <c r="AV1178" s="471">
        <v>-296201.06</v>
      </c>
      <c r="AW1178" s="473"/>
      <c r="AX1178" s="471"/>
      <c r="AY1178" s="473">
        <v>0</v>
      </c>
      <c r="AZ1178" s="478" t="s">
        <v>2912</v>
      </c>
      <c r="BA1178" s="568"/>
      <c r="BC1178" s="468" t="s">
        <v>2937</v>
      </c>
      <c r="BD1178" s="468" t="s">
        <v>2937</v>
      </c>
      <c r="BE1178" s="468" t="s">
        <v>2937</v>
      </c>
      <c r="BF1178" s="468" t="s">
        <v>1541</v>
      </c>
      <c r="BG1178" s="468" t="s">
        <v>2938</v>
      </c>
      <c r="BH1178" s="468" t="s">
        <v>2938</v>
      </c>
      <c r="BI1178" s="468" t="s">
        <v>2937</v>
      </c>
      <c r="BK1178" s="468" t="b">
        <v>1</v>
      </c>
      <c r="BL1178" s="468" t="b">
        <v>1</v>
      </c>
      <c r="BM1178" s="468" t="b">
        <v>1</v>
      </c>
      <c r="BN1178" s="468" t="b">
        <v>1</v>
      </c>
      <c r="BO1178" s="468" t="b">
        <v>1</v>
      </c>
      <c r="BP1178" s="468" t="b">
        <v>1</v>
      </c>
      <c r="BQ1178" s="468" t="b">
        <v>1</v>
      </c>
      <c r="BS1178" s="466"/>
    </row>
    <row r="1179" spans="1:71" s="480" customFormat="1" ht="12" customHeight="1" x14ac:dyDescent="0.2">
      <c r="A1179" s="496">
        <v>24200851</v>
      </c>
      <c r="B1179" s="497" t="s">
        <v>4059</v>
      </c>
      <c r="C1179" s="466" t="s">
        <v>2672</v>
      </c>
      <c r="D1179" s="467" t="s">
        <v>1541</v>
      </c>
      <c r="E1179" s="705"/>
      <c r="F1179" s="466"/>
      <c r="G1179" s="467"/>
      <c r="H1179" s="468" t="s">
        <v>2937</v>
      </c>
      <c r="I1179" s="468" t="s">
        <v>2937</v>
      </c>
      <c r="J1179" s="468" t="s">
        <v>2937</v>
      </c>
      <c r="K1179" s="468" t="s">
        <v>1541</v>
      </c>
      <c r="L1179" s="468" t="s">
        <v>2938</v>
      </c>
      <c r="M1179" s="468" t="s">
        <v>2938</v>
      </c>
      <c r="N1179" s="468" t="s">
        <v>2937</v>
      </c>
      <c r="O1179" s="469"/>
      <c r="P1179" s="379">
        <v>-166133.60999999999</v>
      </c>
      <c r="Q1179" s="379">
        <v>-166133.60999999999</v>
      </c>
      <c r="R1179" s="379">
        <v>-175774.13</v>
      </c>
      <c r="S1179" s="379">
        <v>-149274.13</v>
      </c>
      <c r="T1179" s="379">
        <v>-147192.28</v>
      </c>
      <c r="U1179" s="379">
        <v>-147192.28</v>
      </c>
      <c r="V1179" s="379">
        <v>-147192.28</v>
      </c>
      <c r="W1179" s="379">
        <v>-147192.28</v>
      </c>
      <c r="X1179" s="379">
        <v>-147192.28</v>
      </c>
      <c r="Y1179" s="379">
        <v>-147192.28</v>
      </c>
      <c r="Z1179" s="379">
        <v>-144160.28</v>
      </c>
      <c r="AA1179" s="379">
        <v>-144537.20000000001</v>
      </c>
      <c r="AB1179" s="379">
        <v>-144537.20000000001</v>
      </c>
      <c r="AC1179" s="379"/>
      <c r="AD1179" s="379"/>
      <c r="AE1179" s="379">
        <v>-151530.70291666666</v>
      </c>
      <c r="AF1179" s="507"/>
      <c r="AG1179" s="508"/>
      <c r="AH1179" s="471"/>
      <c r="AI1179" s="471"/>
      <c r="AJ1179" s="471"/>
      <c r="AK1179" s="472">
        <v>-151530.70291666666</v>
      </c>
      <c r="AL1179" s="471">
        <v>-151530.70291666666</v>
      </c>
      <c r="AM1179" s="473"/>
      <c r="AN1179" s="471"/>
      <c r="AO1179" s="474">
        <v>0</v>
      </c>
      <c r="AP1179" s="475"/>
      <c r="AQ1179" s="476">
        <v>-144537.20000000001</v>
      </c>
      <c r="AR1179" s="471"/>
      <c r="AS1179" s="471"/>
      <c r="AT1179" s="471"/>
      <c r="AU1179" s="472">
        <v>-144537.20000000001</v>
      </c>
      <c r="AV1179" s="471">
        <v>-144537.20000000001</v>
      </c>
      <c r="AW1179" s="473"/>
      <c r="AX1179" s="471"/>
      <c r="AY1179" s="473">
        <v>0</v>
      </c>
      <c r="AZ1179" s="478" t="s">
        <v>2912</v>
      </c>
      <c r="BA1179" s="568"/>
      <c r="BC1179" s="468" t="s">
        <v>2937</v>
      </c>
      <c r="BD1179" s="468" t="s">
        <v>2937</v>
      </c>
      <c r="BE1179" s="468" t="s">
        <v>2937</v>
      </c>
      <c r="BF1179" s="468" t="s">
        <v>1541</v>
      </c>
      <c r="BG1179" s="468" t="s">
        <v>2938</v>
      </c>
      <c r="BH1179" s="468" t="s">
        <v>2938</v>
      </c>
      <c r="BI1179" s="468" t="s">
        <v>2937</v>
      </c>
      <c r="BK1179" s="468" t="b">
        <v>1</v>
      </c>
      <c r="BL1179" s="468" t="b">
        <v>1</v>
      </c>
      <c r="BM1179" s="468" t="b">
        <v>1</v>
      </c>
      <c r="BN1179" s="468" t="b">
        <v>1</v>
      </c>
      <c r="BO1179" s="468" t="b">
        <v>1</v>
      </c>
      <c r="BP1179" s="468" t="b">
        <v>1</v>
      </c>
      <c r="BQ1179" s="468" t="b">
        <v>1</v>
      </c>
      <c r="BS1179" s="466"/>
    </row>
    <row r="1180" spans="1:71" s="480" customFormat="1" ht="12" customHeight="1" x14ac:dyDescent="0.2">
      <c r="A1180" s="496">
        <v>24200871</v>
      </c>
      <c r="B1180" s="497" t="s">
        <v>4060</v>
      </c>
      <c r="C1180" s="466" t="s">
        <v>2673</v>
      </c>
      <c r="D1180" s="467" t="s">
        <v>1541</v>
      </c>
      <c r="E1180" s="705"/>
      <c r="F1180" s="466"/>
      <c r="G1180" s="467"/>
      <c r="H1180" s="468" t="s">
        <v>2937</v>
      </c>
      <c r="I1180" s="468" t="s">
        <v>2937</v>
      </c>
      <c r="J1180" s="468" t="s">
        <v>2937</v>
      </c>
      <c r="K1180" s="468" t="s">
        <v>1541</v>
      </c>
      <c r="L1180" s="468" t="s">
        <v>2938</v>
      </c>
      <c r="M1180" s="468" t="s">
        <v>2938</v>
      </c>
      <c r="N1180" s="468" t="s">
        <v>2937</v>
      </c>
      <c r="O1180" s="469"/>
      <c r="P1180" s="379">
        <v>-95736.22</v>
      </c>
      <c r="Q1180" s="379">
        <v>-95736.22</v>
      </c>
      <c r="R1180" s="379">
        <v>-95736.22</v>
      </c>
      <c r="S1180" s="379">
        <v>-95736.22</v>
      </c>
      <c r="T1180" s="379">
        <v>-95736.22</v>
      </c>
      <c r="U1180" s="379">
        <v>-95736.22</v>
      </c>
      <c r="V1180" s="379">
        <v>-95736.22</v>
      </c>
      <c r="W1180" s="379">
        <v>-95728.68</v>
      </c>
      <c r="X1180" s="379">
        <v>-95728.68</v>
      </c>
      <c r="Y1180" s="379">
        <v>-95728.68</v>
      </c>
      <c r="Z1180" s="379">
        <v>-97815.54</v>
      </c>
      <c r="AA1180" s="379">
        <v>-97815.54</v>
      </c>
      <c r="AB1180" s="379">
        <v>-97808.08</v>
      </c>
      <c r="AC1180" s="379"/>
      <c r="AD1180" s="379"/>
      <c r="AE1180" s="379">
        <v>-96167.215833333321</v>
      </c>
      <c r="AF1180" s="507"/>
      <c r="AG1180" s="508"/>
      <c r="AH1180" s="471"/>
      <c r="AI1180" s="471"/>
      <c r="AJ1180" s="471"/>
      <c r="AK1180" s="472">
        <v>-96167.215833333321</v>
      </c>
      <c r="AL1180" s="471">
        <v>-96167.215833333321</v>
      </c>
      <c r="AM1180" s="473"/>
      <c r="AN1180" s="471"/>
      <c r="AO1180" s="474">
        <v>0</v>
      </c>
      <c r="AP1180" s="475"/>
      <c r="AQ1180" s="476">
        <v>-97808.08</v>
      </c>
      <c r="AR1180" s="471"/>
      <c r="AS1180" s="471"/>
      <c r="AT1180" s="471"/>
      <c r="AU1180" s="472">
        <v>-97808.08</v>
      </c>
      <c r="AV1180" s="471">
        <v>-97808.08</v>
      </c>
      <c r="AW1180" s="473"/>
      <c r="AX1180" s="471"/>
      <c r="AY1180" s="473">
        <v>0</v>
      </c>
      <c r="AZ1180" s="478" t="s">
        <v>2912</v>
      </c>
      <c r="BA1180" s="568"/>
      <c r="BC1180" s="468" t="s">
        <v>2937</v>
      </c>
      <c r="BD1180" s="468" t="s">
        <v>2937</v>
      </c>
      <c r="BE1180" s="468" t="s">
        <v>2937</v>
      </c>
      <c r="BF1180" s="468" t="s">
        <v>1541</v>
      </c>
      <c r="BG1180" s="468" t="s">
        <v>2938</v>
      </c>
      <c r="BH1180" s="468" t="s">
        <v>2938</v>
      </c>
      <c r="BI1180" s="468" t="s">
        <v>2937</v>
      </c>
      <c r="BK1180" s="468" t="b">
        <v>1</v>
      </c>
      <c r="BL1180" s="468" t="b">
        <v>1</v>
      </c>
      <c r="BM1180" s="468" t="b">
        <v>1</v>
      </c>
      <c r="BN1180" s="468" t="b">
        <v>1</v>
      </c>
      <c r="BO1180" s="468" t="b">
        <v>1</v>
      </c>
      <c r="BP1180" s="468" t="b">
        <v>1</v>
      </c>
      <c r="BQ1180" s="468" t="b">
        <v>1</v>
      </c>
      <c r="BS1180" s="466"/>
    </row>
    <row r="1181" spans="1:71" s="480" customFormat="1" ht="12" customHeight="1" x14ac:dyDescent="0.2">
      <c r="A1181" s="496">
        <v>24200881</v>
      </c>
      <c r="B1181" s="497" t="s">
        <v>4061</v>
      </c>
      <c r="C1181" s="580" t="s">
        <v>2674</v>
      </c>
      <c r="D1181" s="467" t="s">
        <v>1541</v>
      </c>
      <c r="E1181" s="705"/>
      <c r="F1181" s="580"/>
      <c r="G1181" s="467"/>
      <c r="H1181" s="468" t="s">
        <v>2937</v>
      </c>
      <c r="I1181" s="468" t="s">
        <v>2937</v>
      </c>
      <c r="J1181" s="468" t="s">
        <v>2937</v>
      </c>
      <c r="K1181" s="468" t="s">
        <v>1541</v>
      </c>
      <c r="L1181" s="468" t="s">
        <v>2938</v>
      </c>
      <c r="M1181" s="468" t="s">
        <v>2938</v>
      </c>
      <c r="N1181" s="468" t="s">
        <v>2937</v>
      </c>
      <c r="O1181" s="469"/>
      <c r="P1181" s="379">
        <v>-275998.84000000003</v>
      </c>
      <c r="Q1181" s="379">
        <v>-275998.84000000003</v>
      </c>
      <c r="R1181" s="379">
        <v>-287567.46999999997</v>
      </c>
      <c r="S1181" s="379">
        <v>-231959.47</v>
      </c>
      <c r="T1181" s="379">
        <v>-231959.47</v>
      </c>
      <c r="U1181" s="379">
        <v>-231959.47</v>
      </c>
      <c r="V1181" s="379">
        <v>-231959.47</v>
      </c>
      <c r="W1181" s="379">
        <v>-231959.47</v>
      </c>
      <c r="X1181" s="379">
        <v>-231959.47</v>
      </c>
      <c r="Y1181" s="379">
        <v>-231959.47</v>
      </c>
      <c r="Z1181" s="379">
        <v>-297016.18</v>
      </c>
      <c r="AA1181" s="379">
        <v>-297016.18</v>
      </c>
      <c r="AB1181" s="379">
        <v>-297016.18</v>
      </c>
      <c r="AC1181" s="379"/>
      <c r="AD1181" s="379"/>
      <c r="AE1181" s="379">
        <v>-255651.87250000006</v>
      </c>
      <c r="AF1181" s="507"/>
      <c r="AG1181" s="508"/>
      <c r="AH1181" s="471"/>
      <c r="AI1181" s="471"/>
      <c r="AJ1181" s="471"/>
      <c r="AK1181" s="472">
        <v>-255651.87250000006</v>
      </c>
      <c r="AL1181" s="471">
        <v>-255651.87250000006</v>
      </c>
      <c r="AM1181" s="473"/>
      <c r="AN1181" s="471"/>
      <c r="AO1181" s="474">
        <v>0</v>
      </c>
      <c r="AP1181" s="475"/>
      <c r="AQ1181" s="476">
        <v>-297016.18</v>
      </c>
      <c r="AR1181" s="471"/>
      <c r="AS1181" s="471"/>
      <c r="AT1181" s="471"/>
      <c r="AU1181" s="472">
        <v>-297016.18</v>
      </c>
      <c r="AV1181" s="471">
        <v>-297016.18</v>
      </c>
      <c r="AW1181" s="473"/>
      <c r="AX1181" s="471"/>
      <c r="AY1181" s="473">
        <v>0</v>
      </c>
      <c r="AZ1181" s="478" t="s">
        <v>2912</v>
      </c>
      <c r="BA1181" s="568"/>
      <c r="BC1181" s="468" t="s">
        <v>2937</v>
      </c>
      <c r="BD1181" s="468" t="s">
        <v>2937</v>
      </c>
      <c r="BE1181" s="468" t="s">
        <v>2937</v>
      </c>
      <c r="BF1181" s="468" t="s">
        <v>1541</v>
      </c>
      <c r="BG1181" s="468" t="s">
        <v>2938</v>
      </c>
      <c r="BH1181" s="468" t="s">
        <v>2938</v>
      </c>
      <c r="BI1181" s="468" t="s">
        <v>2937</v>
      </c>
      <c r="BK1181" s="468" t="b">
        <v>1</v>
      </c>
      <c r="BL1181" s="468" t="b">
        <v>1</v>
      </c>
      <c r="BM1181" s="468" t="b">
        <v>1</v>
      </c>
      <c r="BN1181" s="468" t="b">
        <v>1</v>
      </c>
      <c r="BO1181" s="468" t="b">
        <v>1</v>
      </c>
      <c r="BP1181" s="468" t="b">
        <v>1</v>
      </c>
      <c r="BQ1181" s="468" t="b">
        <v>1</v>
      </c>
      <c r="BS1181" s="466"/>
    </row>
    <row r="1182" spans="1:71" s="480" customFormat="1" ht="12" customHeight="1" x14ac:dyDescent="0.2">
      <c r="A1182" s="496">
        <v>24200891</v>
      </c>
      <c r="B1182" s="497" t="s">
        <v>4062</v>
      </c>
      <c r="C1182" s="580" t="s">
        <v>2675</v>
      </c>
      <c r="D1182" s="467" t="s">
        <v>1541</v>
      </c>
      <c r="E1182" s="705"/>
      <c r="F1182" s="580"/>
      <c r="G1182" s="467"/>
      <c r="H1182" s="468" t="s">
        <v>2937</v>
      </c>
      <c r="I1182" s="468" t="s">
        <v>2937</v>
      </c>
      <c r="J1182" s="468" t="s">
        <v>2937</v>
      </c>
      <c r="K1182" s="468" t="s">
        <v>1541</v>
      </c>
      <c r="L1182" s="468" t="s">
        <v>2938</v>
      </c>
      <c r="M1182" s="468" t="s">
        <v>2938</v>
      </c>
      <c r="N1182" s="468" t="s">
        <v>2937</v>
      </c>
      <c r="O1182" s="469"/>
      <c r="P1182" s="379">
        <v>-68365.279999999999</v>
      </c>
      <c r="Q1182" s="379">
        <v>-68365.279999999999</v>
      </c>
      <c r="R1182" s="379">
        <v>-68365.279999999999</v>
      </c>
      <c r="S1182" s="379">
        <v>-68365.279999999999</v>
      </c>
      <c r="T1182" s="379">
        <v>-68365.279999999999</v>
      </c>
      <c r="U1182" s="379">
        <v>-68365.279999999999</v>
      </c>
      <c r="V1182" s="379">
        <v>-68365.279999999999</v>
      </c>
      <c r="W1182" s="379">
        <v>-68365.279999999999</v>
      </c>
      <c r="X1182" s="379">
        <v>-68365.279999999999</v>
      </c>
      <c r="Y1182" s="379">
        <v>-68365.279999999999</v>
      </c>
      <c r="Z1182" s="379">
        <v>-69855.64</v>
      </c>
      <c r="AA1182" s="379">
        <v>-69855.64</v>
      </c>
      <c r="AB1182" s="379">
        <v>-69855.64</v>
      </c>
      <c r="AC1182" s="379"/>
      <c r="AD1182" s="379"/>
      <c r="AE1182" s="379">
        <v>-68675.771666666682</v>
      </c>
      <c r="AF1182" s="507"/>
      <c r="AG1182" s="508"/>
      <c r="AH1182" s="471"/>
      <c r="AI1182" s="471"/>
      <c r="AJ1182" s="471"/>
      <c r="AK1182" s="472">
        <v>-68675.771666666682</v>
      </c>
      <c r="AL1182" s="471">
        <v>-68675.771666666682</v>
      </c>
      <c r="AM1182" s="473"/>
      <c r="AN1182" s="471"/>
      <c r="AO1182" s="474">
        <v>0</v>
      </c>
      <c r="AP1182" s="475"/>
      <c r="AQ1182" s="476">
        <v>-69855.64</v>
      </c>
      <c r="AR1182" s="471"/>
      <c r="AS1182" s="471"/>
      <c r="AT1182" s="471"/>
      <c r="AU1182" s="472">
        <v>-69855.64</v>
      </c>
      <c r="AV1182" s="471">
        <v>-69855.64</v>
      </c>
      <c r="AW1182" s="473"/>
      <c r="AX1182" s="471"/>
      <c r="AY1182" s="473">
        <v>0</v>
      </c>
      <c r="AZ1182" s="478" t="s">
        <v>2912</v>
      </c>
      <c r="BA1182" s="568"/>
      <c r="BC1182" s="468" t="s">
        <v>2937</v>
      </c>
      <c r="BD1182" s="468" t="s">
        <v>2937</v>
      </c>
      <c r="BE1182" s="468" t="s">
        <v>2937</v>
      </c>
      <c r="BF1182" s="468" t="s">
        <v>1541</v>
      </c>
      <c r="BG1182" s="468" t="s">
        <v>2938</v>
      </c>
      <c r="BH1182" s="468" t="s">
        <v>2938</v>
      </c>
      <c r="BI1182" s="468" t="s">
        <v>2937</v>
      </c>
      <c r="BK1182" s="468" t="b">
        <v>1</v>
      </c>
      <c r="BL1182" s="468" t="b">
        <v>1</v>
      </c>
      <c r="BM1182" s="468" t="b">
        <v>1</v>
      </c>
      <c r="BN1182" s="468" t="b">
        <v>1</v>
      </c>
      <c r="BO1182" s="468" t="b">
        <v>1</v>
      </c>
      <c r="BP1182" s="468" t="b">
        <v>1</v>
      </c>
      <c r="BQ1182" s="468" t="b">
        <v>1</v>
      </c>
      <c r="BS1182" s="466"/>
    </row>
    <row r="1183" spans="1:71" s="480" customFormat="1" ht="12" customHeight="1" x14ac:dyDescent="0.2">
      <c r="A1183" s="496">
        <v>24200901</v>
      </c>
      <c r="B1183" s="497" t="s">
        <v>4063</v>
      </c>
      <c r="C1183" s="580" t="s">
        <v>2295</v>
      </c>
      <c r="D1183" s="467" t="s">
        <v>1541</v>
      </c>
      <c r="E1183" s="705"/>
      <c r="F1183" s="580"/>
      <c r="G1183" s="467"/>
      <c r="H1183" s="468" t="s">
        <v>2937</v>
      </c>
      <c r="I1183" s="468" t="s">
        <v>2937</v>
      </c>
      <c r="J1183" s="468" t="s">
        <v>2937</v>
      </c>
      <c r="K1183" s="468" t="s">
        <v>1541</v>
      </c>
      <c r="L1183" s="468" t="s">
        <v>2938</v>
      </c>
      <c r="M1183" s="468" t="s">
        <v>2938</v>
      </c>
      <c r="N1183" s="468" t="s">
        <v>2937</v>
      </c>
      <c r="O1183" s="469"/>
      <c r="P1183" s="379">
        <v>-165965.81</v>
      </c>
      <c r="Q1183" s="379">
        <v>-165965.81</v>
      </c>
      <c r="R1183" s="379">
        <v>-165965.81</v>
      </c>
      <c r="S1183" s="379">
        <v>-165965.81</v>
      </c>
      <c r="T1183" s="379">
        <v>-165965.81</v>
      </c>
      <c r="U1183" s="379">
        <v>-165965.81</v>
      </c>
      <c r="V1183" s="379">
        <v>-165965.81</v>
      </c>
      <c r="W1183" s="379">
        <v>-165965.81</v>
      </c>
      <c r="X1183" s="379">
        <v>-165965.81</v>
      </c>
      <c r="Y1183" s="379">
        <v>-165965.81</v>
      </c>
      <c r="Z1183" s="379">
        <v>-169583.86</v>
      </c>
      <c r="AA1183" s="379">
        <v>-169583.86</v>
      </c>
      <c r="AB1183" s="379">
        <v>-169583.86</v>
      </c>
      <c r="AC1183" s="379"/>
      <c r="AD1183" s="379"/>
      <c r="AE1183" s="379">
        <v>-166719.57041666668</v>
      </c>
      <c r="AF1183" s="507"/>
      <c r="AG1183" s="508"/>
      <c r="AH1183" s="471"/>
      <c r="AI1183" s="471"/>
      <c r="AJ1183" s="471"/>
      <c r="AK1183" s="472">
        <v>-166719.57041666668</v>
      </c>
      <c r="AL1183" s="471">
        <v>-166719.57041666668</v>
      </c>
      <c r="AM1183" s="473"/>
      <c r="AN1183" s="471"/>
      <c r="AO1183" s="474">
        <v>0</v>
      </c>
      <c r="AP1183" s="475"/>
      <c r="AQ1183" s="476">
        <v>-169583.86</v>
      </c>
      <c r="AR1183" s="471"/>
      <c r="AS1183" s="471"/>
      <c r="AT1183" s="471"/>
      <c r="AU1183" s="472">
        <v>-169583.86</v>
      </c>
      <c r="AV1183" s="471">
        <v>-169583.86</v>
      </c>
      <c r="AW1183" s="473"/>
      <c r="AX1183" s="471"/>
      <c r="AY1183" s="473">
        <v>0</v>
      </c>
      <c r="AZ1183" s="478" t="s">
        <v>2912</v>
      </c>
      <c r="BA1183" s="568"/>
      <c r="BC1183" s="468" t="s">
        <v>2937</v>
      </c>
      <c r="BD1183" s="468" t="s">
        <v>2937</v>
      </c>
      <c r="BE1183" s="468" t="s">
        <v>2937</v>
      </c>
      <c r="BF1183" s="468" t="s">
        <v>1541</v>
      </c>
      <c r="BG1183" s="468" t="s">
        <v>2938</v>
      </c>
      <c r="BH1183" s="468" t="s">
        <v>2938</v>
      </c>
      <c r="BI1183" s="468" t="s">
        <v>2937</v>
      </c>
      <c r="BK1183" s="468" t="b">
        <v>1</v>
      </c>
      <c r="BL1183" s="468" t="b">
        <v>1</v>
      </c>
      <c r="BM1183" s="468" t="b">
        <v>1</v>
      </c>
      <c r="BN1183" s="468" t="b">
        <v>1</v>
      </c>
      <c r="BO1183" s="468" t="b">
        <v>1</v>
      </c>
      <c r="BP1183" s="468" t="b">
        <v>1</v>
      </c>
      <c r="BQ1183" s="468" t="b">
        <v>1</v>
      </c>
      <c r="BS1183" s="466"/>
    </row>
    <row r="1184" spans="1:71" s="480" customFormat="1" ht="12" customHeight="1" x14ac:dyDescent="0.2">
      <c r="A1184" s="496">
        <v>24200911</v>
      </c>
      <c r="B1184" s="497" t="s">
        <v>4064</v>
      </c>
      <c r="C1184" s="580" t="s">
        <v>2676</v>
      </c>
      <c r="D1184" s="467" t="s">
        <v>1541</v>
      </c>
      <c r="E1184" s="705"/>
      <c r="F1184" s="580"/>
      <c r="G1184" s="467"/>
      <c r="H1184" s="468" t="s">
        <v>2937</v>
      </c>
      <c r="I1184" s="468" t="s">
        <v>2937</v>
      </c>
      <c r="J1184" s="468" t="s">
        <v>2937</v>
      </c>
      <c r="K1184" s="468" t="s">
        <v>1541</v>
      </c>
      <c r="L1184" s="468" t="s">
        <v>2938</v>
      </c>
      <c r="M1184" s="468" t="s">
        <v>2938</v>
      </c>
      <c r="N1184" s="468" t="s">
        <v>2937</v>
      </c>
      <c r="O1184" s="469"/>
      <c r="P1184" s="379">
        <v>-15084.14</v>
      </c>
      <c r="Q1184" s="379">
        <v>-15084.14</v>
      </c>
      <c r="R1184" s="379">
        <v>-15084.14</v>
      </c>
      <c r="S1184" s="379">
        <v>-15084.14</v>
      </c>
      <c r="T1184" s="379">
        <v>-15084.14</v>
      </c>
      <c r="U1184" s="379">
        <v>-15084.14</v>
      </c>
      <c r="V1184" s="379">
        <v>-15084.14</v>
      </c>
      <c r="W1184" s="379">
        <v>-15084.14</v>
      </c>
      <c r="X1184" s="379">
        <v>-15084.14</v>
      </c>
      <c r="Y1184" s="379">
        <v>-15084.14</v>
      </c>
      <c r="Z1184" s="379">
        <v>-15412.97</v>
      </c>
      <c r="AA1184" s="379">
        <v>-15412.97</v>
      </c>
      <c r="AB1184" s="379">
        <v>-15412.97</v>
      </c>
      <c r="AC1184" s="379"/>
      <c r="AD1184" s="379"/>
      <c r="AE1184" s="379">
        <v>-15152.64625</v>
      </c>
      <c r="AF1184" s="507"/>
      <c r="AG1184" s="508"/>
      <c r="AH1184" s="471"/>
      <c r="AI1184" s="471"/>
      <c r="AJ1184" s="471"/>
      <c r="AK1184" s="472">
        <v>-15152.64625</v>
      </c>
      <c r="AL1184" s="471">
        <v>-15152.64625</v>
      </c>
      <c r="AM1184" s="473"/>
      <c r="AN1184" s="471"/>
      <c r="AO1184" s="474">
        <v>0</v>
      </c>
      <c r="AP1184" s="475"/>
      <c r="AQ1184" s="476">
        <v>-15412.97</v>
      </c>
      <c r="AR1184" s="471"/>
      <c r="AS1184" s="471"/>
      <c r="AT1184" s="471"/>
      <c r="AU1184" s="472">
        <v>-15412.97</v>
      </c>
      <c r="AV1184" s="471">
        <v>-15412.97</v>
      </c>
      <c r="AW1184" s="473"/>
      <c r="AX1184" s="471"/>
      <c r="AY1184" s="473">
        <v>0</v>
      </c>
      <c r="AZ1184" s="478" t="s">
        <v>2912</v>
      </c>
      <c r="BA1184" s="568"/>
      <c r="BC1184" s="468" t="s">
        <v>2937</v>
      </c>
      <c r="BD1184" s="468" t="s">
        <v>2937</v>
      </c>
      <c r="BE1184" s="468" t="s">
        <v>2937</v>
      </c>
      <c r="BF1184" s="468" t="s">
        <v>1541</v>
      </c>
      <c r="BG1184" s="468" t="s">
        <v>2938</v>
      </c>
      <c r="BH1184" s="468" t="s">
        <v>2938</v>
      </c>
      <c r="BI1184" s="468" t="s">
        <v>2937</v>
      </c>
      <c r="BK1184" s="468" t="b">
        <v>1</v>
      </c>
      <c r="BL1184" s="468" t="b">
        <v>1</v>
      </c>
      <c r="BM1184" s="468" t="b">
        <v>1</v>
      </c>
      <c r="BN1184" s="468" t="b">
        <v>1</v>
      </c>
      <c r="BO1184" s="468" t="b">
        <v>1</v>
      </c>
      <c r="BP1184" s="468" t="b">
        <v>1</v>
      </c>
      <c r="BQ1184" s="468" t="b">
        <v>1</v>
      </c>
      <c r="BS1184" s="466"/>
    </row>
    <row r="1185" spans="1:71" s="480" customFormat="1" ht="12" customHeight="1" x14ac:dyDescent="0.2">
      <c r="A1185" s="496">
        <v>24200921</v>
      </c>
      <c r="B1185" s="497" t="s">
        <v>4065</v>
      </c>
      <c r="C1185" s="580" t="s">
        <v>2296</v>
      </c>
      <c r="D1185" s="467" t="s">
        <v>1541</v>
      </c>
      <c r="E1185" s="705"/>
      <c r="F1185" s="580"/>
      <c r="G1185" s="467"/>
      <c r="H1185" s="468" t="s">
        <v>2937</v>
      </c>
      <c r="I1185" s="468" t="s">
        <v>2937</v>
      </c>
      <c r="J1185" s="468" t="s">
        <v>2937</v>
      </c>
      <c r="K1185" s="468" t="s">
        <v>1541</v>
      </c>
      <c r="L1185" s="468" t="s">
        <v>2938</v>
      </c>
      <c r="M1185" s="468" t="s">
        <v>2938</v>
      </c>
      <c r="N1185" s="468" t="s">
        <v>2937</v>
      </c>
      <c r="O1185" s="469"/>
      <c r="P1185" s="379">
        <v>-2262847.4900000002</v>
      </c>
      <c r="Q1185" s="379">
        <v>-2262847.4900000002</v>
      </c>
      <c r="R1185" s="379">
        <v>-2262847.4900000002</v>
      </c>
      <c r="S1185" s="379">
        <v>-2262847.4900000002</v>
      </c>
      <c r="T1185" s="379">
        <v>-2262847.4900000002</v>
      </c>
      <c r="U1185" s="379">
        <v>-2262847.4900000002</v>
      </c>
      <c r="V1185" s="379">
        <v>-2262847.4900000002</v>
      </c>
      <c r="W1185" s="379">
        <v>-2262847.4900000002</v>
      </c>
      <c r="X1185" s="379">
        <v>-2262847.4900000002</v>
      </c>
      <c r="Y1185" s="379">
        <v>-2262847.4900000002</v>
      </c>
      <c r="Z1185" s="379">
        <v>-2309380.5499999998</v>
      </c>
      <c r="AA1185" s="379">
        <v>-2309380.5499999998</v>
      </c>
      <c r="AB1185" s="379">
        <v>-2309380.5499999998</v>
      </c>
      <c r="AC1185" s="379"/>
      <c r="AD1185" s="379"/>
      <c r="AE1185" s="379">
        <v>-2272541.8775000004</v>
      </c>
      <c r="AF1185" s="507"/>
      <c r="AG1185" s="508"/>
      <c r="AH1185" s="471"/>
      <c r="AI1185" s="471"/>
      <c r="AJ1185" s="471"/>
      <c r="AK1185" s="472">
        <v>-2272541.8775000004</v>
      </c>
      <c r="AL1185" s="471">
        <v>-2272541.8775000004</v>
      </c>
      <c r="AM1185" s="473"/>
      <c r="AN1185" s="471"/>
      <c r="AO1185" s="474">
        <v>0</v>
      </c>
      <c r="AP1185" s="475"/>
      <c r="AQ1185" s="476">
        <v>-2309380.5499999998</v>
      </c>
      <c r="AR1185" s="471"/>
      <c r="AS1185" s="471"/>
      <c r="AT1185" s="471"/>
      <c r="AU1185" s="472">
        <v>-2309380.5499999998</v>
      </c>
      <c r="AV1185" s="471">
        <v>-2309380.5499999998</v>
      </c>
      <c r="AW1185" s="473"/>
      <c r="AX1185" s="471"/>
      <c r="AY1185" s="473">
        <v>0</v>
      </c>
      <c r="AZ1185" s="478" t="s">
        <v>2912</v>
      </c>
      <c r="BA1185" s="568"/>
      <c r="BC1185" s="468" t="s">
        <v>2937</v>
      </c>
      <c r="BD1185" s="468" t="s">
        <v>2937</v>
      </c>
      <c r="BE1185" s="468" t="s">
        <v>2937</v>
      </c>
      <c r="BF1185" s="468" t="s">
        <v>1541</v>
      </c>
      <c r="BG1185" s="468" t="s">
        <v>2938</v>
      </c>
      <c r="BH1185" s="468" t="s">
        <v>2938</v>
      </c>
      <c r="BI1185" s="468" t="s">
        <v>2937</v>
      </c>
      <c r="BK1185" s="468" t="b">
        <v>1</v>
      </c>
      <c r="BL1185" s="468" t="b">
        <v>1</v>
      </c>
      <c r="BM1185" s="468" t="b">
        <v>1</v>
      </c>
      <c r="BN1185" s="468" t="b">
        <v>1</v>
      </c>
      <c r="BO1185" s="468" t="b">
        <v>1</v>
      </c>
      <c r="BP1185" s="468" t="b">
        <v>1</v>
      </c>
      <c r="BQ1185" s="468" t="b">
        <v>1</v>
      </c>
      <c r="BS1185" s="466"/>
    </row>
    <row r="1186" spans="1:71" s="480" customFormat="1" ht="12" customHeight="1" x14ac:dyDescent="0.2">
      <c r="A1186" s="496">
        <v>24200931</v>
      </c>
      <c r="B1186" s="497" t="s">
        <v>4066</v>
      </c>
      <c r="C1186" s="580" t="s">
        <v>2677</v>
      </c>
      <c r="D1186" s="467" t="s">
        <v>1541</v>
      </c>
      <c r="E1186" s="705"/>
      <c r="F1186" s="580"/>
      <c r="G1186" s="467"/>
      <c r="H1186" s="468" t="s">
        <v>2937</v>
      </c>
      <c r="I1186" s="468" t="s">
        <v>2937</v>
      </c>
      <c r="J1186" s="468" t="s">
        <v>2937</v>
      </c>
      <c r="K1186" s="468" t="s">
        <v>1541</v>
      </c>
      <c r="L1186" s="468" t="s">
        <v>2938</v>
      </c>
      <c r="M1186" s="468" t="s">
        <v>2938</v>
      </c>
      <c r="N1186" s="468" t="s">
        <v>2937</v>
      </c>
      <c r="O1186" s="469"/>
      <c r="P1186" s="379">
        <v>-98071.89</v>
      </c>
      <c r="Q1186" s="379">
        <v>-101251.89</v>
      </c>
      <c r="R1186" s="379">
        <v>-105619.67</v>
      </c>
      <c r="S1186" s="379">
        <v>-105257.31</v>
      </c>
      <c r="T1186" s="379">
        <v>-101737.86</v>
      </c>
      <c r="U1186" s="379">
        <v>-101737.86</v>
      </c>
      <c r="V1186" s="379">
        <v>-101737.86</v>
      </c>
      <c r="W1186" s="379">
        <v>-101702.95</v>
      </c>
      <c r="X1186" s="379">
        <v>-42883.63</v>
      </c>
      <c r="Y1186" s="379">
        <v>-42883.63</v>
      </c>
      <c r="Z1186" s="379">
        <v>-93818.49</v>
      </c>
      <c r="AA1186" s="379">
        <v>-93806.14</v>
      </c>
      <c r="AB1186" s="379">
        <v>-93806.14</v>
      </c>
      <c r="AC1186" s="379"/>
      <c r="AD1186" s="379"/>
      <c r="AE1186" s="379">
        <v>-90698.025416666656</v>
      </c>
      <c r="AF1186" s="507"/>
      <c r="AG1186" s="508"/>
      <c r="AH1186" s="471"/>
      <c r="AI1186" s="471"/>
      <c r="AJ1186" s="471"/>
      <c r="AK1186" s="472">
        <v>-90698.025416666656</v>
      </c>
      <c r="AL1186" s="471">
        <v>-90698.025416666656</v>
      </c>
      <c r="AM1186" s="473"/>
      <c r="AN1186" s="471"/>
      <c r="AO1186" s="474">
        <v>0</v>
      </c>
      <c r="AP1186" s="475"/>
      <c r="AQ1186" s="476">
        <v>-93806.14</v>
      </c>
      <c r="AR1186" s="471"/>
      <c r="AS1186" s="471"/>
      <c r="AT1186" s="471"/>
      <c r="AU1186" s="472">
        <v>-93806.14</v>
      </c>
      <c r="AV1186" s="471">
        <v>-93806.14</v>
      </c>
      <c r="AW1186" s="473"/>
      <c r="AX1186" s="471"/>
      <c r="AY1186" s="473">
        <v>0</v>
      </c>
      <c r="AZ1186" s="478" t="s">
        <v>2912</v>
      </c>
      <c r="BA1186" s="568"/>
      <c r="BC1186" s="468" t="s">
        <v>2937</v>
      </c>
      <c r="BD1186" s="468" t="s">
        <v>2937</v>
      </c>
      <c r="BE1186" s="468" t="s">
        <v>2937</v>
      </c>
      <c r="BF1186" s="468" t="s">
        <v>1541</v>
      </c>
      <c r="BG1186" s="468" t="s">
        <v>2938</v>
      </c>
      <c r="BH1186" s="468" t="s">
        <v>2938</v>
      </c>
      <c r="BI1186" s="468" t="s">
        <v>2937</v>
      </c>
      <c r="BK1186" s="468" t="b">
        <v>1</v>
      </c>
      <c r="BL1186" s="468" t="b">
        <v>1</v>
      </c>
      <c r="BM1186" s="468" t="b">
        <v>1</v>
      </c>
      <c r="BN1186" s="468" t="b">
        <v>1</v>
      </c>
      <c r="BO1186" s="468" t="b">
        <v>1</v>
      </c>
      <c r="BP1186" s="468" t="b">
        <v>1</v>
      </c>
      <c r="BQ1186" s="468" t="b">
        <v>1</v>
      </c>
      <c r="BS1186" s="466"/>
    </row>
    <row r="1187" spans="1:71" s="480" customFormat="1" ht="12" customHeight="1" x14ac:dyDescent="0.2">
      <c r="A1187" s="496">
        <v>24200941</v>
      </c>
      <c r="B1187" s="497" t="s">
        <v>4067</v>
      </c>
      <c r="C1187" s="580" t="s">
        <v>2678</v>
      </c>
      <c r="D1187" s="467" t="s">
        <v>1541</v>
      </c>
      <c r="E1187" s="705"/>
      <c r="F1187" s="580"/>
      <c r="G1187" s="467"/>
      <c r="H1187" s="468" t="s">
        <v>2937</v>
      </c>
      <c r="I1187" s="468" t="s">
        <v>2937</v>
      </c>
      <c r="J1187" s="468" t="s">
        <v>2937</v>
      </c>
      <c r="K1187" s="468" t="s">
        <v>1541</v>
      </c>
      <c r="L1187" s="468" t="s">
        <v>2938</v>
      </c>
      <c r="M1187" s="468" t="s">
        <v>2938</v>
      </c>
      <c r="N1187" s="468" t="s">
        <v>2937</v>
      </c>
      <c r="O1187" s="469"/>
      <c r="P1187" s="379">
        <v>-68984.75</v>
      </c>
      <c r="Q1187" s="379">
        <v>-68984.75</v>
      </c>
      <c r="R1187" s="379">
        <v>-68984.75</v>
      </c>
      <c r="S1187" s="379">
        <v>-68984.75</v>
      </c>
      <c r="T1187" s="379">
        <v>-68984.75</v>
      </c>
      <c r="U1187" s="379">
        <v>-68984.75</v>
      </c>
      <c r="V1187" s="379">
        <v>-68984.75</v>
      </c>
      <c r="W1187" s="379">
        <v>-68984.75</v>
      </c>
      <c r="X1187" s="379">
        <v>-68984.75</v>
      </c>
      <c r="Y1187" s="379">
        <v>-68984.75</v>
      </c>
      <c r="Z1187" s="379">
        <v>-70488.63</v>
      </c>
      <c r="AA1187" s="379">
        <v>-70488.63</v>
      </c>
      <c r="AB1187" s="379">
        <v>-70488.63</v>
      </c>
      <c r="AC1187" s="379"/>
      <c r="AD1187" s="379"/>
      <c r="AE1187" s="379">
        <v>-69298.058333333334</v>
      </c>
      <c r="AF1187" s="507"/>
      <c r="AG1187" s="508"/>
      <c r="AH1187" s="471"/>
      <c r="AI1187" s="471"/>
      <c r="AJ1187" s="471"/>
      <c r="AK1187" s="472">
        <v>-69298.058333333334</v>
      </c>
      <c r="AL1187" s="471">
        <v>-69298.058333333334</v>
      </c>
      <c r="AM1187" s="473"/>
      <c r="AN1187" s="471"/>
      <c r="AO1187" s="474">
        <v>0</v>
      </c>
      <c r="AP1187" s="475"/>
      <c r="AQ1187" s="476">
        <v>-70488.63</v>
      </c>
      <c r="AR1187" s="471"/>
      <c r="AS1187" s="471"/>
      <c r="AT1187" s="471"/>
      <c r="AU1187" s="472">
        <v>-70488.63</v>
      </c>
      <c r="AV1187" s="471">
        <v>-70488.63</v>
      </c>
      <c r="AW1187" s="473"/>
      <c r="AX1187" s="471"/>
      <c r="AY1187" s="473">
        <v>0</v>
      </c>
      <c r="AZ1187" s="478" t="s">
        <v>2912</v>
      </c>
      <c r="BA1187" s="568"/>
      <c r="BC1187" s="468" t="s">
        <v>2937</v>
      </c>
      <c r="BD1187" s="468" t="s">
        <v>2937</v>
      </c>
      <c r="BE1187" s="468" t="s">
        <v>2937</v>
      </c>
      <c r="BF1187" s="468" t="s">
        <v>1541</v>
      </c>
      <c r="BG1187" s="468" t="s">
        <v>2938</v>
      </c>
      <c r="BH1187" s="468" t="s">
        <v>2938</v>
      </c>
      <c r="BI1187" s="468" t="s">
        <v>2937</v>
      </c>
      <c r="BK1187" s="468" t="b">
        <v>1</v>
      </c>
      <c r="BL1187" s="468" t="b">
        <v>1</v>
      </c>
      <c r="BM1187" s="468" t="b">
        <v>1</v>
      </c>
      <c r="BN1187" s="468" t="b">
        <v>1</v>
      </c>
      <c r="BO1187" s="468" t="b">
        <v>1</v>
      </c>
      <c r="BP1187" s="468" t="b">
        <v>1</v>
      </c>
      <c r="BQ1187" s="468" t="b">
        <v>1</v>
      </c>
      <c r="BS1187" s="466"/>
    </row>
    <row r="1188" spans="1:71" s="480" customFormat="1" ht="12" customHeight="1" x14ac:dyDescent="0.2">
      <c r="A1188" s="496">
        <v>24200951</v>
      </c>
      <c r="B1188" s="497" t="s">
        <v>4068</v>
      </c>
      <c r="C1188" s="580" t="s">
        <v>2679</v>
      </c>
      <c r="D1188" s="467" t="s">
        <v>1541</v>
      </c>
      <c r="E1188" s="705"/>
      <c r="F1188" s="580"/>
      <c r="G1188" s="467"/>
      <c r="H1188" s="468" t="s">
        <v>2937</v>
      </c>
      <c r="I1188" s="468" t="s">
        <v>2937</v>
      </c>
      <c r="J1188" s="468" t="s">
        <v>2937</v>
      </c>
      <c r="K1188" s="468" t="s">
        <v>1541</v>
      </c>
      <c r="L1188" s="468" t="s">
        <v>2938</v>
      </c>
      <c r="M1188" s="468" t="s">
        <v>2938</v>
      </c>
      <c r="N1188" s="468" t="s">
        <v>2937</v>
      </c>
      <c r="O1188" s="469"/>
      <c r="P1188" s="379">
        <v>-204088.58</v>
      </c>
      <c r="Q1188" s="379">
        <v>-204088.58</v>
      </c>
      <c r="R1188" s="379">
        <v>-204088.58</v>
      </c>
      <c r="S1188" s="379">
        <v>-204088.58</v>
      </c>
      <c r="T1188" s="379">
        <v>-204088.58</v>
      </c>
      <c r="U1188" s="379">
        <v>-203783.22</v>
      </c>
      <c r="V1188" s="379">
        <v>-203641.57</v>
      </c>
      <c r="W1188" s="379">
        <v>-203641.57</v>
      </c>
      <c r="X1188" s="379">
        <v>-203641.57</v>
      </c>
      <c r="Y1188" s="379">
        <v>-203641.57</v>
      </c>
      <c r="Z1188" s="379">
        <v>-208080.97</v>
      </c>
      <c r="AA1188" s="379">
        <v>-208080.97</v>
      </c>
      <c r="AB1188" s="379">
        <v>-208080.97</v>
      </c>
      <c r="AC1188" s="379"/>
      <c r="AD1188" s="379"/>
      <c r="AE1188" s="379">
        <v>-204745.87791666668</v>
      </c>
      <c r="AF1188" s="507"/>
      <c r="AG1188" s="508"/>
      <c r="AH1188" s="471"/>
      <c r="AI1188" s="471"/>
      <c r="AJ1188" s="471"/>
      <c r="AK1188" s="472">
        <v>-204745.87791666668</v>
      </c>
      <c r="AL1188" s="471">
        <v>-204745.87791666668</v>
      </c>
      <c r="AM1188" s="473"/>
      <c r="AN1188" s="471"/>
      <c r="AO1188" s="474">
        <v>0</v>
      </c>
      <c r="AP1188" s="475"/>
      <c r="AQ1188" s="476">
        <v>-208080.97</v>
      </c>
      <c r="AR1188" s="471"/>
      <c r="AS1188" s="471"/>
      <c r="AT1188" s="471"/>
      <c r="AU1188" s="472">
        <v>-208080.97</v>
      </c>
      <c r="AV1188" s="471">
        <v>-208080.97</v>
      </c>
      <c r="AW1188" s="473"/>
      <c r="AX1188" s="471"/>
      <c r="AY1188" s="473">
        <v>0</v>
      </c>
      <c r="AZ1188" s="478" t="s">
        <v>2912</v>
      </c>
      <c r="BA1188" s="568"/>
      <c r="BC1188" s="468" t="s">
        <v>2937</v>
      </c>
      <c r="BD1188" s="468" t="s">
        <v>2937</v>
      </c>
      <c r="BE1188" s="468" t="s">
        <v>2937</v>
      </c>
      <c r="BF1188" s="468" t="s">
        <v>1541</v>
      </c>
      <c r="BG1188" s="468" t="s">
        <v>2938</v>
      </c>
      <c r="BH1188" s="468" t="s">
        <v>2938</v>
      </c>
      <c r="BI1188" s="468" t="s">
        <v>2937</v>
      </c>
      <c r="BK1188" s="468" t="b">
        <v>1</v>
      </c>
      <c r="BL1188" s="468" t="b">
        <v>1</v>
      </c>
      <c r="BM1188" s="468" t="b">
        <v>1</v>
      </c>
      <c r="BN1188" s="468" t="b">
        <v>1</v>
      </c>
      <c r="BO1188" s="468" t="b">
        <v>1</v>
      </c>
      <c r="BP1188" s="468" t="b">
        <v>1</v>
      </c>
      <c r="BQ1188" s="468" t="b">
        <v>1</v>
      </c>
      <c r="BS1188" s="466"/>
    </row>
    <row r="1189" spans="1:71" s="480" customFormat="1" ht="12" customHeight="1" x14ac:dyDescent="0.2">
      <c r="A1189" s="496">
        <v>24200961</v>
      </c>
      <c r="B1189" s="497" t="s">
        <v>4069</v>
      </c>
      <c r="C1189" s="580" t="s">
        <v>2298</v>
      </c>
      <c r="D1189" s="467" t="s">
        <v>1541</v>
      </c>
      <c r="E1189" s="705"/>
      <c r="F1189" s="580"/>
      <c r="G1189" s="467"/>
      <c r="H1189" s="468" t="s">
        <v>2937</v>
      </c>
      <c r="I1189" s="468" t="s">
        <v>2937</v>
      </c>
      <c r="J1189" s="468" t="s">
        <v>2937</v>
      </c>
      <c r="K1189" s="468" t="s">
        <v>1541</v>
      </c>
      <c r="L1189" s="468" t="s">
        <v>2938</v>
      </c>
      <c r="M1189" s="468" t="s">
        <v>2938</v>
      </c>
      <c r="N1189" s="468" t="s">
        <v>2937</v>
      </c>
      <c r="O1189" s="469"/>
      <c r="P1189" s="379">
        <v>-2730162.89</v>
      </c>
      <c r="Q1189" s="379">
        <v>-2730162.89</v>
      </c>
      <c r="R1189" s="379">
        <v>-2730162.89</v>
      </c>
      <c r="S1189" s="379">
        <v>-2727796.38</v>
      </c>
      <c r="T1189" s="379">
        <v>-2727796.38</v>
      </c>
      <c r="U1189" s="379">
        <v>-2727796.38</v>
      </c>
      <c r="V1189" s="379">
        <v>-2647668.1</v>
      </c>
      <c r="W1189" s="379">
        <v>-2647668.1</v>
      </c>
      <c r="X1189" s="379">
        <v>-2647668.1</v>
      </c>
      <c r="Y1189" s="379">
        <v>-2611617.4</v>
      </c>
      <c r="Z1189" s="379">
        <v>-2668550.6800000002</v>
      </c>
      <c r="AA1189" s="379">
        <v>-2668550.6800000002</v>
      </c>
      <c r="AB1189" s="379">
        <v>-2455704.23</v>
      </c>
      <c r="AC1189" s="379"/>
      <c r="AD1189" s="379"/>
      <c r="AE1189" s="379">
        <v>-2677364.2949999995</v>
      </c>
      <c r="AF1189" s="507"/>
      <c r="AG1189" s="508"/>
      <c r="AH1189" s="471"/>
      <c r="AI1189" s="471"/>
      <c r="AJ1189" s="471"/>
      <c r="AK1189" s="472">
        <v>-2677364.2949999995</v>
      </c>
      <c r="AL1189" s="471">
        <v>-2677364.2949999995</v>
      </c>
      <c r="AM1189" s="473"/>
      <c r="AN1189" s="471"/>
      <c r="AO1189" s="474">
        <v>0</v>
      </c>
      <c r="AP1189" s="475"/>
      <c r="AQ1189" s="476">
        <v>-2455704.23</v>
      </c>
      <c r="AR1189" s="471"/>
      <c r="AS1189" s="471"/>
      <c r="AT1189" s="471"/>
      <c r="AU1189" s="472">
        <v>-2455704.23</v>
      </c>
      <c r="AV1189" s="471">
        <v>-2455704.23</v>
      </c>
      <c r="AW1189" s="473"/>
      <c r="AX1189" s="471"/>
      <c r="AY1189" s="473">
        <v>0</v>
      </c>
      <c r="AZ1189" s="478" t="s">
        <v>2912</v>
      </c>
      <c r="BA1189" s="568"/>
      <c r="BC1189" s="468" t="s">
        <v>2937</v>
      </c>
      <c r="BD1189" s="468" t="s">
        <v>2937</v>
      </c>
      <c r="BE1189" s="468" t="s">
        <v>2937</v>
      </c>
      <c r="BF1189" s="468" t="s">
        <v>1541</v>
      </c>
      <c r="BG1189" s="468" t="s">
        <v>2938</v>
      </c>
      <c r="BH1189" s="468" t="s">
        <v>2938</v>
      </c>
      <c r="BI1189" s="468" t="s">
        <v>2937</v>
      </c>
      <c r="BK1189" s="468" t="b">
        <v>1</v>
      </c>
      <c r="BL1189" s="468" t="b">
        <v>1</v>
      </c>
      <c r="BM1189" s="468" t="b">
        <v>1</v>
      </c>
      <c r="BN1189" s="468" t="b">
        <v>1</v>
      </c>
      <c r="BO1189" s="468" t="b">
        <v>1</v>
      </c>
      <c r="BP1189" s="468" t="b">
        <v>1</v>
      </c>
      <c r="BQ1189" s="468" t="b">
        <v>1</v>
      </c>
      <c r="BS1189" s="466"/>
    </row>
    <row r="1190" spans="1:71" s="480" customFormat="1" ht="12" customHeight="1" x14ac:dyDescent="0.2">
      <c r="A1190" s="496">
        <v>24200971</v>
      </c>
      <c r="B1190" s="497" t="s">
        <v>4070</v>
      </c>
      <c r="C1190" s="580" t="s">
        <v>2680</v>
      </c>
      <c r="D1190" s="467" t="s">
        <v>1541</v>
      </c>
      <c r="E1190" s="705"/>
      <c r="F1190" s="580"/>
      <c r="G1190" s="467"/>
      <c r="H1190" s="468" t="s">
        <v>2937</v>
      </c>
      <c r="I1190" s="468" t="s">
        <v>2937</v>
      </c>
      <c r="J1190" s="468" t="s">
        <v>2937</v>
      </c>
      <c r="K1190" s="468" t="s">
        <v>1541</v>
      </c>
      <c r="L1190" s="468" t="s">
        <v>2938</v>
      </c>
      <c r="M1190" s="468" t="s">
        <v>2938</v>
      </c>
      <c r="N1190" s="468" t="s">
        <v>2937</v>
      </c>
      <c r="O1190" s="469"/>
      <c r="P1190" s="379">
        <v>-83721.3</v>
      </c>
      <c r="Q1190" s="379">
        <v>-83721.3</v>
      </c>
      <c r="R1190" s="379">
        <v>-85738.46</v>
      </c>
      <c r="S1190" s="379">
        <v>-85433.1</v>
      </c>
      <c r="T1190" s="379">
        <v>-85433.1</v>
      </c>
      <c r="U1190" s="379">
        <v>-85280.4</v>
      </c>
      <c r="V1190" s="379">
        <v>-84132.9</v>
      </c>
      <c r="W1190" s="379">
        <v>-83725.240000000005</v>
      </c>
      <c r="X1190" s="379">
        <v>-83725.240000000005</v>
      </c>
      <c r="Y1190" s="379">
        <v>-83725.240000000005</v>
      </c>
      <c r="Z1190" s="379">
        <v>-96879.91</v>
      </c>
      <c r="AA1190" s="379">
        <v>-96879.91</v>
      </c>
      <c r="AB1190" s="379">
        <v>-96088.13</v>
      </c>
      <c r="AC1190" s="379"/>
      <c r="AD1190" s="379"/>
      <c r="AE1190" s="379">
        <v>-87048.292916666673</v>
      </c>
      <c r="AF1190" s="507"/>
      <c r="AG1190" s="508"/>
      <c r="AH1190" s="471"/>
      <c r="AI1190" s="471"/>
      <c r="AJ1190" s="471"/>
      <c r="AK1190" s="472">
        <v>-87048.292916666673</v>
      </c>
      <c r="AL1190" s="471">
        <v>-87048.292916666673</v>
      </c>
      <c r="AM1190" s="473"/>
      <c r="AN1190" s="471"/>
      <c r="AO1190" s="474">
        <v>0</v>
      </c>
      <c r="AP1190" s="475"/>
      <c r="AQ1190" s="476">
        <v>-96088.13</v>
      </c>
      <c r="AR1190" s="471"/>
      <c r="AS1190" s="471"/>
      <c r="AT1190" s="471"/>
      <c r="AU1190" s="472">
        <v>-96088.13</v>
      </c>
      <c r="AV1190" s="471">
        <v>-96088.13</v>
      </c>
      <c r="AW1190" s="473"/>
      <c r="AX1190" s="471"/>
      <c r="AY1190" s="473">
        <v>0</v>
      </c>
      <c r="AZ1190" s="478" t="s">
        <v>2912</v>
      </c>
      <c r="BA1190" s="568"/>
      <c r="BC1190" s="468" t="s">
        <v>2937</v>
      </c>
      <c r="BD1190" s="468" t="s">
        <v>2937</v>
      </c>
      <c r="BE1190" s="468" t="s">
        <v>2937</v>
      </c>
      <c r="BF1190" s="468" t="s">
        <v>1541</v>
      </c>
      <c r="BG1190" s="468" t="s">
        <v>2938</v>
      </c>
      <c r="BH1190" s="468" t="s">
        <v>2938</v>
      </c>
      <c r="BI1190" s="468" t="s">
        <v>2937</v>
      </c>
      <c r="BK1190" s="468" t="b">
        <v>1</v>
      </c>
      <c r="BL1190" s="468" t="b">
        <v>1</v>
      </c>
      <c r="BM1190" s="468" t="b">
        <v>1</v>
      </c>
      <c r="BN1190" s="468" t="b">
        <v>1</v>
      </c>
      <c r="BO1190" s="468" t="b">
        <v>1</v>
      </c>
      <c r="BP1190" s="468" t="b">
        <v>1</v>
      </c>
      <c r="BQ1190" s="468" t="b">
        <v>1</v>
      </c>
      <c r="BS1190" s="466"/>
    </row>
    <row r="1191" spans="1:71" s="480" customFormat="1" ht="12" customHeight="1" x14ac:dyDescent="0.2">
      <c r="A1191" s="496">
        <v>24200991</v>
      </c>
      <c r="B1191" s="497" t="s">
        <v>4071</v>
      </c>
      <c r="C1191" s="580" t="s">
        <v>2681</v>
      </c>
      <c r="D1191" s="467" t="s">
        <v>1541</v>
      </c>
      <c r="E1191" s="705"/>
      <c r="F1191" s="580"/>
      <c r="G1191" s="467"/>
      <c r="H1191" s="468" t="s">
        <v>2937</v>
      </c>
      <c r="I1191" s="468" t="s">
        <v>2937</v>
      </c>
      <c r="J1191" s="468" t="s">
        <v>2937</v>
      </c>
      <c r="K1191" s="468" t="s">
        <v>1541</v>
      </c>
      <c r="L1191" s="468" t="s">
        <v>2938</v>
      </c>
      <c r="M1191" s="468" t="s">
        <v>2938</v>
      </c>
      <c r="N1191" s="468" t="s">
        <v>2937</v>
      </c>
      <c r="O1191" s="469"/>
      <c r="P1191" s="379">
        <v>-32.869999999999997</v>
      </c>
      <c r="Q1191" s="379">
        <v>-32.869999999999997</v>
      </c>
      <c r="R1191" s="379">
        <v>-32.869999999999997</v>
      </c>
      <c r="S1191" s="379">
        <v>-32.869999999999997</v>
      </c>
      <c r="T1191" s="379">
        <v>-32.869999999999997</v>
      </c>
      <c r="U1191" s="379">
        <v>-32.869999999999997</v>
      </c>
      <c r="V1191" s="379">
        <v>-32.869999999999997</v>
      </c>
      <c r="W1191" s="379">
        <v>-32.869999999999997</v>
      </c>
      <c r="X1191" s="379">
        <v>-32.869999999999997</v>
      </c>
      <c r="Y1191" s="379">
        <v>-32.869999999999997</v>
      </c>
      <c r="Z1191" s="379">
        <v>-25033.59</v>
      </c>
      <c r="AA1191" s="379">
        <v>-25033.59</v>
      </c>
      <c r="AB1191" s="379">
        <v>-25033.59</v>
      </c>
      <c r="AC1191" s="379"/>
      <c r="AD1191" s="379"/>
      <c r="AE1191" s="379">
        <v>-5241.3533333333335</v>
      </c>
      <c r="AF1191" s="507"/>
      <c r="AG1191" s="508"/>
      <c r="AH1191" s="471"/>
      <c r="AI1191" s="471"/>
      <c r="AJ1191" s="471"/>
      <c r="AK1191" s="472">
        <v>-5241.3533333333335</v>
      </c>
      <c r="AL1191" s="471">
        <v>-5241.3533333333335</v>
      </c>
      <c r="AM1191" s="473"/>
      <c r="AN1191" s="471"/>
      <c r="AO1191" s="474">
        <v>0</v>
      </c>
      <c r="AP1191" s="475"/>
      <c r="AQ1191" s="476">
        <v>-25033.59</v>
      </c>
      <c r="AR1191" s="471"/>
      <c r="AS1191" s="471"/>
      <c r="AT1191" s="471"/>
      <c r="AU1191" s="472">
        <v>-25033.59</v>
      </c>
      <c r="AV1191" s="471">
        <v>-25033.59</v>
      </c>
      <c r="AW1191" s="473"/>
      <c r="AX1191" s="471"/>
      <c r="AY1191" s="473">
        <v>0</v>
      </c>
      <c r="AZ1191" s="478" t="s">
        <v>2912</v>
      </c>
      <c r="BA1191" s="568"/>
      <c r="BC1191" s="468" t="s">
        <v>2937</v>
      </c>
      <c r="BD1191" s="468" t="s">
        <v>2937</v>
      </c>
      <c r="BE1191" s="468" t="s">
        <v>2937</v>
      </c>
      <c r="BF1191" s="468" t="s">
        <v>1541</v>
      </c>
      <c r="BG1191" s="468" t="s">
        <v>2938</v>
      </c>
      <c r="BH1191" s="468" t="s">
        <v>2938</v>
      </c>
      <c r="BI1191" s="468" t="s">
        <v>2937</v>
      </c>
      <c r="BK1191" s="468" t="b">
        <v>1</v>
      </c>
      <c r="BL1191" s="468" t="b">
        <v>1</v>
      </c>
      <c r="BM1191" s="468" t="b">
        <v>1</v>
      </c>
      <c r="BN1191" s="468" t="b">
        <v>1</v>
      </c>
      <c r="BO1191" s="468" t="b">
        <v>1</v>
      </c>
      <c r="BP1191" s="468" t="b">
        <v>1</v>
      </c>
      <c r="BQ1191" s="468" t="b">
        <v>1</v>
      </c>
      <c r="BS1191" s="466"/>
    </row>
    <row r="1192" spans="1:71" s="480" customFormat="1" ht="12" customHeight="1" x14ac:dyDescent="0.2">
      <c r="A1192" s="496">
        <v>24201031</v>
      </c>
      <c r="B1192" s="497" t="s">
        <v>4072</v>
      </c>
      <c r="C1192" s="580" t="s">
        <v>2682</v>
      </c>
      <c r="D1192" s="467" t="s">
        <v>1541</v>
      </c>
      <c r="E1192" s="705"/>
      <c r="F1192" s="580"/>
      <c r="G1192" s="467"/>
      <c r="H1192" s="468" t="s">
        <v>2937</v>
      </c>
      <c r="I1192" s="468" t="s">
        <v>2937</v>
      </c>
      <c r="J1192" s="468" t="s">
        <v>2937</v>
      </c>
      <c r="K1192" s="468" t="s">
        <v>1541</v>
      </c>
      <c r="L1192" s="468" t="s">
        <v>2938</v>
      </c>
      <c r="M1192" s="468" t="s">
        <v>2938</v>
      </c>
      <c r="N1192" s="468" t="s">
        <v>2937</v>
      </c>
      <c r="O1192" s="469"/>
      <c r="P1192" s="379">
        <v>-107132.09</v>
      </c>
      <c r="Q1192" s="379">
        <v>-107132.09</v>
      </c>
      <c r="R1192" s="379">
        <v>-107903.33</v>
      </c>
      <c r="S1192" s="379">
        <v>-107903.33</v>
      </c>
      <c r="T1192" s="379">
        <v>-107903.33</v>
      </c>
      <c r="U1192" s="379">
        <v>-107903.33</v>
      </c>
      <c r="V1192" s="379">
        <v>-107903.33</v>
      </c>
      <c r="W1192" s="379">
        <v>-107903.33</v>
      </c>
      <c r="X1192" s="379">
        <v>-107903.33</v>
      </c>
      <c r="Y1192" s="379">
        <v>-107903.33</v>
      </c>
      <c r="Z1192" s="379">
        <v>-114255.62</v>
      </c>
      <c r="AA1192" s="379">
        <v>-114255.62</v>
      </c>
      <c r="AB1192" s="379">
        <v>-114255.62</v>
      </c>
      <c r="AC1192" s="379"/>
      <c r="AD1192" s="379"/>
      <c r="AE1192" s="379">
        <v>-109130.31874999998</v>
      </c>
      <c r="AF1192" s="507"/>
      <c r="AG1192" s="508"/>
      <c r="AH1192" s="471"/>
      <c r="AI1192" s="471"/>
      <c r="AJ1192" s="471"/>
      <c r="AK1192" s="472">
        <v>-109130.31874999998</v>
      </c>
      <c r="AL1192" s="471">
        <v>-109130.31874999998</v>
      </c>
      <c r="AM1192" s="473"/>
      <c r="AN1192" s="471"/>
      <c r="AO1192" s="474">
        <v>0</v>
      </c>
      <c r="AP1192" s="475"/>
      <c r="AQ1192" s="476">
        <v>-114255.62</v>
      </c>
      <c r="AR1192" s="471"/>
      <c r="AS1192" s="471"/>
      <c r="AT1192" s="471"/>
      <c r="AU1192" s="472">
        <v>-114255.62</v>
      </c>
      <c r="AV1192" s="471">
        <v>-114255.62</v>
      </c>
      <c r="AW1192" s="473"/>
      <c r="AX1192" s="471"/>
      <c r="AY1192" s="473">
        <v>0</v>
      </c>
      <c r="AZ1192" s="478" t="s">
        <v>2912</v>
      </c>
      <c r="BA1192" s="568"/>
      <c r="BC1192" s="468" t="s">
        <v>2937</v>
      </c>
      <c r="BD1192" s="468" t="s">
        <v>2937</v>
      </c>
      <c r="BE1192" s="468" t="s">
        <v>2937</v>
      </c>
      <c r="BF1192" s="468" t="s">
        <v>1541</v>
      </c>
      <c r="BG1192" s="468" t="s">
        <v>2938</v>
      </c>
      <c r="BH1192" s="468" t="s">
        <v>2938</v>
      </c>
      <c r="BI1192" s="468" t="s">
        <v>2937</v>
      </c>
      <c r="BK1192" s="468" t="b">
        <v>1</v>
      </c>
      <c r="BL1192" s="468" t="b">
        <v>1</v>
      </c>
      <c r="BM1192" s="468" t="b">
        <v>1</v>
      </c>
      <c r="BN1192" s="468" t="b">
        <v>1</v>
      </c>
      <c r="BO1192" s="468" t="b">
        <v>1</v>
      </c>
      <c r="BP1192" s="468" t="b">
        <v>1</v>
      </c>
      <c r="BQ1192" s="468" t="b">
        <v>1</v>
      </c>
      <c r="BS1192" s="466"/>
    </row>
    <row r="1193" spans="1:71" s="480" customFormat="1" ht="12" customHeight="1" x14ac:dyDescent="0.2">
      <c r="A1193" s="496">
        <v>24201041</v>
      </c>
      <c r="B1193" s="497" t="s">
        <v>4073</v>
      </c>
      <c r="C1193" s="580" t="s">
        <v>2683</v>
      </c>
      <c r="D1193" s="467" t="s">
        <v>1541</v>
      </c>
      <c r="E1193" s="705"/>
      <c r="F1193" s="580"/>
      <c r="G1193" s="467"/>
      <c r="H1193" s="468" t="s">
        <v>2937</v>
      </c>
      <c r="I1193" s="468" t="s">
        <v>2937</v>
      </c>
      <c r="J1193" s="468" t="s">
        <v>2937</v>
      </c>
      <c r="K1193" s="468" t="s">
        <v>1541</v>
      </c>
      <c r="L1193" s="468" t="s">
        <v>2938</v>
      </c>
      <c r="M1193" s="468" t="s">
        <v>2938</v>
      </c>
      <c r="N1193" s="468" t="s">
        <v>2937</v>
      </c>
      <c r="O1193" s="469"/>
      <c r="P1193" s="379">
        <v>-26096.63</v>
      </c>
      <c r="Q1193" s="379">
        <v>-24569.5</v>
      </c>
      <c r="R1193" s="379">
        <v>-25340.74</v>
      </c>
      <c r="S1193" s="379">
        <v>-25340.74</v>
      </c>
      <c r="T1193" s="379">
        <v>-25340.74</v>
      </c>
      <c r="U1193" s="379">
        <v>-25340.74</v>
      </c>
      <c r="V1193" s="379">
        <v>-25340.74</v>
      </c>
      <c r="W1193" s="379">
        <v>-25340.74</v>
      </c>
      <c r="X1193" s="379">
        <v>-19301.2</v>
      </c>
      <c r="Y1193" s="379">
        <v>-19301.2</v>
      </c>
      <c r="Z1193" s="379">
        <v>-23301.200000000001</v>
      </c>
      <c r="AA1193" s="379">
        <v>-23301.200000000001</v>
      </c>
      <c r="AB1193" s="379">
        <v>-23301.200000000001</v>
      </c>
      <c r="AC1193" s="379"/>
      <c r="AD1193" s="379"/>
      <c r="AE1193" s="379">
        <v>-23876.471250000002</v>
      </c>
      <c r="AF1193" s="507"/>
      <c r="AG1193" s="508"/>
      <c r="AH1193" s="471"/>
      <c r="AI1193" s="471"/>
      <c r="AJ1193" s="471"/>
      <c r="AK1193" s="472">
        <v>-23876.471250000002</v>
      </c>
      <c r="AL1193" s="471">
        <v>-23876.471250000002</v>
      </c>
      <c r="AM1193" s="473"/>
      <c r="AN1193" s="471"/>
      <c r="AO1193" s="474">
        <v>0</v>
      </c>
      <c r="AP1193" s="475"/>
      <c r="AQ1193" s="476">
        <v>-23301.200000000001</v>
      </c>
      <c r="AR1193" s="471"/>
      <c r="AS1193" s="471"/>
      <c r="AT1193" s="471"/>
      <c r="AU1193" s="472">
        <v>-23301.200000000001</v>
      </c>
      <c r="AV1193" s="471">
        <v>-23301.200000000001</v>
      </c>
      <c r="AW1193" s="473"/>
      <c r="AX1193" s="471"/>
      <c r="AY1193" s="473">
        <v>0</v>
      </c>
      <c r="AZ1193" s="478" t="s">
        <v>2912</v>
      </c>
      <c r="BA1193" s="568"/>
      <c r="BC1193" s="468" t="s">
        <v>2937</v>
      </c>
      <c r="BD1193" s="468" t="s">
        <v>2937</v>
      </c>
      <c r="BE1193" s="468" t="s">
        <v>2937</v>
      </c>
      <c r="BF1193" s="468" t="s">
        <v>1541</v>
      </c>
      <c r="BG1193" s="468" t="s">
        <v>2938</v>
      </c>
      <c r="BH1193" s="468" t="s">
        <v>2938</v>
      </c>
      <c r="BI1193" s="468" t="s">
        <v>2937</v>
      </c>
      <c r="BK1193" s="468" t="b">
        <v>1</v>
      </c>
      <c r="BL1193" s="468" t="b">
        <v>1</v>
      </c>
      <c r="BM1193" s="468" t="b">
        <v>1</v>
      </c>
      <c r="BN1193" s="468" t="b">
        <v>1</v>
      </c>
      <c r="BO1193" s="468" t="b">
        <v>1</v>
      </c>
      <c r="BP1193" s="468" t="b">
        <v>1</v>
      </c>
      <c r="BQ1193" s="468" t="b">
        <v>1</v>
      </c>
      <c r="BS1193" s="466"/>
    </row>
    <row r="1194" spans="1:71" s="480" customFormat="1" ht="12" customHeight="1" x14ac:dyDescent="0.2">
      <c r="A1194" s="514">
        <v>24201111</v>
      </c>
      <c r="B1194" s="515" t="s">
        <v>4074</v>
      </c>
      <c r="C1194" s="581" t="s">
        <v>2684</v>
      </c>
      <c r="D1194" s="484" t="s">
        <v>1541</v>
      </c>
      <c r="E1194" s="730"/>
      <c r="F1194" s="501">
        <v>43025</v>
      </c>
      <c r="G1194" s="484"/>
      <c r="H1194" s="486" t="s">
        <v>2937</v>
      </c>
      <c r="I1194" s="486" t="s">
        <v>2937</v>
      </c>
      <c r="J1194" s="486" t="s">
        <v>2937</v>
      </c>
      <c r="K1194" s="486" t="s">
        <v>1541</v>
      </c>
      <c r="L1194" s="486" t="s">
        <v>2938</v>
      </c>
      <c r="M1194" s="486" t="s">
        <v>2938</v>
      </c>
      <c r="N1194" s="486" t="s">
        <v>2937</v>
      </c>
      <c r="O1194" s="487"/>
      <c r="P1194" s="381">
        <v>-34782.69</v>
      </c>
      <c r="Q1194" s="381">
        <v>-34782.69</v>
      </c>
      <c r="R1194" s="381">
        <v>-44423.21</v>
      </c>
      <c r="S1194" s="381">
        <v>-44423.21</v>
      </c>
      <c r="T1194" s="381">
        <v>-44423.21</v>
      </c>
      <c r="U1194" s="381">
        <v>-44423.21</v>
      </c>
      <c r="V1194" s="381">
        <v>-44423.21</v>
      </c>
      <c r="W1194" s="381">
        <v>-44423.21</v>
      </c>
      <c r="X1194" s="381">
        <v>-44423.21</v>
      </c>
      <c r="Y1194" s="381">
        <v>-44423.21</v>
      </c>
      <c r="Z1194" s="381">
        <v>-95391.64</v>
      </c>
      <c r="AA1194" s="381">
        <v>-95391.64</v>
      </c>
      <c r="AB1194" s="381">
        <v>-95391.64</v>
      </c>
      <c r="AC1194" s="381"/>
      <c r="AD1194" s="381"/>
      <c r="AE1194" s="381">
        <v>-53836.567916666674</v>
      </c>
      <c r="AF1194" s="512"/>
      <c r="AG1194" s="512"/>
      <c r="AH1194" s="490"/>
      <c r="AI1194" s="490"/>
      <c r="AJ1194" s="490"/>
      <c r="AK1194" s="491">
        <v>-53836.567916666674</v>
      </c>
      <c r="AL1194" s="490">
        <v>-53836.567916666674</v>
      </c>
      <c r="AM1194" s="492"/>
      <c r="AN1194" s="490"/>
      <c r="AO1194" s="493">
        <v>0</v>
      </c>
      <c r="AP1194" s="490"/>
      <c r="AQ1194" s="494">
        <v>-95391.64</v>
      </c>
      <c r="AR1194" s="490"/>
      <c r="AS1194" s="490"/>
      <c r="AT1194" s="490"/>
      <c r="AU1194" s="491">
        <v>-95391.64</v>
      </c>
      <c r="AV1194" s="490">
        <v>-95391.64</v>
      </c>
      <c r="AW1194" s="492"/>
      <c r="AX1194" s="490"/>
      <c r="AY1194" s="492">
        <v>0</v>
      </c>
      <c r="AZ1194" s="731" t="s">
        <v>2912</v>
      </c>
      <c r="BA1194" s="568"/>
      <c r="BC1194" s="468" t="s">
        <v>2937</v>
      </c>
      <c r="BD1194" s="468" t="s">
        <v>2937</v>
      </c>
      <c r="BE1194" s="468" t="s">
        <v>2937</v>
      </c>
      <c r="BF1194" s="468" t="s">
        <v>1541</v>
      </c>
      <c r="BG1194" s="468" t="s">
        <v>2938</v>
      </c>
      <c r="BH1194" s="468" t="s">
        <v>2938</v>
      </c>
      <c r="BI1194" s="468" t="s">
        <v>2937</v>
      </c>
      <c r="BK1194" s="468" t="b">
        <v>1</v>
      </c>
      <c r="BL1194" s="468" t="b">
        <v>1</v>
      </c>
      <c r="BM1194" s="468" t="b">
        <v>1</v>
      </c>
      <c r="BN1194" s="468" t="b">
        <v>1</v>
      </c>
      <c r="BO1194" s="468" t="b">
        <v>1</v>
      </c>
      <c r="BP1194" s="468" t="b">
        <v>1</v>
      </c>
      <c r="BQ1194" s="468" t="b">
        <v>1</v>
      </c>
      <c r="BS1194" s="466"/>
    </row>
    <row r="1195" spans="1:71" s="480" customFormat="1" ht="12" customHeight="1" x14ac:dyDescent="0.2">
      <c r="A1195" s="751">
        <v>24201121</v>
      </c>
      <c r="B1195" s="753" t="s">
        <v>4075</v>
      </c>
      <c r="C1195" s="783" t="s">
        <v>2685</v>
      </c>
      <c r="D1195" s="714" t="s">
        <v>1541</v>
      </c>
      <c r="E1195" s="715"/>
      <c r="F1195" s="734">
        <v>43390</v>
      </c>
      <c r="G1195" s="714"/>
      <c r="H1195" s="717" t="s">
        <v>2937</v>
      </c>
      <c r="I1195" s="717" t="s">
        <v>2937</v>
      </c>
      <c r="J1195" s="717" t="s">
        <v>2937</v>
      </c>
      <c r="K1195" s="717" t="s">
        <v>1541</v>
      </c>
      <c r="L1195" s="717" t="s">
        <v>2938</v>
      </c>
      <c r="M1195" s="717" t="s">
        <v>2938</v>
      </c>
      <c r="N1195" s="717"/>
      <c r="O1195" s="718"/>
      <c r="P1195" s="719"/>
      <c r="Q1195" s="719"/>
      <c r="R1195" s="719"/>
      <c r="S1195" s="719"/>
      <c r="T1195" s="719"/>
      <c r="U1195" s="719"/>
      <c r="V1195" s="719"/>
      <c r="W1195" s="719"/>
      <c r="X1195" s="719"/>
      <c r="Y1195" s="719"/>
      <c r="Z1195" s="719">
        <v>-20000</v>
      </c>
      <c r="AA1195" s="719">
        <v>-20000</v>
      </c>
      <c r="AB1195" s="719">
        <v>-20000</v>
      </c>
      <c r="AC1195" s="719"/>
      <c r="AD1195" s="719"/>
      <c r="AE1195" s="719">
        <v>-4166.666666666667</v>
      </c>
      <c r="AF1195" s="741"/>
      <c r="AG1195" s="741"/>
      <c r="AH1195" s="722"/>
      <c r="AI1195" s="722"/>
      <c r="AJ1195" s="722"/>
      <c r="AK1195" s="723">
        <v>-4166.666666666667</v>
      </c>
      <c r="AL1195" s="722">
        <v>-4166.666666666667</v>
      </c>
      <c r="AM1195" s="724"/>
      <c r="AN1195" s="722"/>
      <c r="AO1195" s="725">
        <v>0</v>
      </c>
      <c r="AP1195" s="722"/>
      <c r="AQ1195" s="726">
        <v>-20000</v>
      </c>
      <c r="AR1195" s="722"/>
      <c r="AS1195" s="722"/>
      <c r="AT1195" s="722"/>
      <c r="AU1195" s="723">
        <v>-20000</v>
      </c>
      <c r="AV1195" s="722">
        <v>-20000</v>
      </c>
      <c r="AW1195" s="724"/>
      <c r="AX1195" s="722"/>
      <c r="AY1195" s="724">
        <v>0</v>
      </c>
      <c r="AZ1195" s="728" t="s">
        <v>2912</v>
      </c>
      <c r="BA1195" s="568"/>
      <c r="BC1195" s="468"/>
      <c r="BD1195" s="468"/>
      <c r="BE1195" s="468"/>
      <c r="BF1195" s="468"/>
      <c r="BG1195" s="468"/>
      <c r="BH1195" s="468"/>
      <c r="BI1195" s="468"/>
      <c r="BK1195" s="468"/>
      <c r="BL1195" s="468"/>
      <c r="BM1195" s="468"/>
      <c r="BN1195" s="468"/>
      <c r="BO1195" s="468"/>
      <c r="BP1195" s="468"/>
      <c r="BQ1195" s="468"/>
      <c r="BS1195" s="466"/>
    </row>
    <row r="1196" spans="1:71" s="480" customFormat="1" ht="12" customHeight="1" x14ac:dyDescent="0.2">
      <c r="A1196" s="496">
        <v>24300013</v>
      </c>
      <c r="B1196" s="497" t="s">
        <v>4076</v>
      </c>
      <c r="C1196" s="466" t="s">
        <v>2686</v>
      </c>
      <c r="D1196" s="467" t="s">
        <v>1541</v>
      </c>
      <c r="E1196" s="705"/>
      <c r="F1196" s="466"/>
      <c r="G1196" s="467"/>
      <c r="H1196" s="468" t="s">
        <v>2937</v>
      </c>
      <c r="I1196" s="468" t="s">
        <v>2937</v>
      </c>
      <c r="J1196" s="468" t="s">
        <v>2937</v>
      </c>
      <c r="K1196" s="468" t="s">
        <v>1541</v>
      </c>
      <c r="L1196" s="468" t="s">
        <v>2938</v>
      </c>
      <c r="M1196" s="468" t="s">
        <v>2938</v>
      </c>
      <c r="N1196" s="468" t="s">
        <v>2937</v>
      </c>
      <c r="O1196" s="469"/>
      <c r="P1196" s="379">
        <v>0</v>
      </c>
      <c r="Q1196" s="379">
        <v>0</v>
      </c>
      <c r="R1196" s="379">
        <v>0</v>
      </c>
      <c r="S1196" s="379">
        <v>0</v>
      </c>
      <c r="T1196" s="379">
        <v>0</v>
      </c>
      <c r="U1196" s="379">
        <v>0</v>
      </c>
      <c r="V1196" s="379">
        <v>0</v>
      </c>
      <c r="W1196" s="379">
        <v>0</v>
      </c>
      <c r="X1196" s="379">
        <v>0</v>
      </c>
      <c r="Y1196" s="379">
        <v>0</v>
      </c>
      <c r="Z1196" s="379">
        <v>0</v>
      </c>
      <c r="AA1196" s="379">
        <v>0</v>
      </c>
      <c r="AB1196" s="379">
        <v>0</v>
      </c>
      <c r="AC1196" s="379"/>
      <c r="AD1196" s="379"/>
      <c r="AE1196" s="379">
        <v>0</v>
      </c>
      <c r="AF1196" s="481"/>
      <c r="AG1196" s="481"/>
      <c r="AH1196" s="471"/>
      <c r="AI1196" s="471"/>
      <c r="AJ1196" s="471"/>
      <c r="AK1196" s="472">
        <v>0</v>
      </c>
      <c r="AL1196" s="471">
        <v>0</v>
      </c>
      <c r="AM1196" s="473"/>
      <c r="AN1196" s="471"/>
      <c r="AO1196" s="474">
        <v>0</v>
      </c>
      <c r="AP1196" s="475"/>
      <c r="AQ1196" s="476">
        <v>0</v>
      </c>
      <c r="AR1196" s="471"/>
      <c r="AS1196" s="471"/>
      <c r="AT1196" s="471"/>
      <c r="AU1196" s="472">
        <v>0</v>
      </c>
      <c r="AV1196" s="471">
        <v>0</v>
      </c>
      <c r="AW1196" s="473"/>
      <c r="AX1196" s="471"/>
      <c r="AY1196" s="473">
        <v>0</v>
      </c>
      <c r="AZ1196" s="478" t="s">
        <v>2910</v>
      </c>
      <c r="BA1196" s="568"/>
      <c r="BC1196" s="468" t="s">
        <v>2937</v>
      </c>
      <c r="BD1196" s="468" t="s">
        <v>2937</v>
      </c>
      <c r="BE1196" s="468" t="s">
        <v>2937</v>
      </c>
      <c r="BF1196" s="468" t="s">
        <v>1541</v>
      </c>
      <c r="BG1196" s="468" t="s">
        <v>2938</v>
      </c>
      <c r="BH1196" s="468" t="s">
        <v>2938</v>
      </c>
      <c r="BI1196" s="468" t="s">
        <v>2937</v>
      </c>
      <c r="BK1196" s="468" t="b">
        <v>1</v>
      </c>
      <c r="BL1196" s="468" t="b">
        <v>1</v>
      </c>
      <c r="BM1196" s="468" t="b">
        <v>1</v>
      </c>
      <c r="BN1196" s="468" t="b">
        <v>1</v>
      </c>
      <c r="BO1196" s="468" t="b">
        <v>1</v>
      </c>
      <c r="BP1196" s="468" t="b">
        <v>1</v>
      </c>
      <c r="BQ1196" s="468" t="b">
        <v>1</v>
      </c>
      <c r="BS1196" s="466"/>
    </row>
    <row r="1197" spans="1:71" s="480" customFormat="1" ht="12" customHeight="1" x14ac:dyDescent="0.2">
      <c r="A1197" s="514">
        <v>24300023</v>
      </c>
      <c r="B1197" s="515" t="s">
        <v>4077</v>
      </c>
      <c r="C1197" s="483" t="s">
        <v>2687</v>
      </c>
      <c r="D1197" s="484" t="s">
        <v>1541</v>
      </c>
      <c r="E1197" s="730"/>
      <c r="F1197" s="501">
        <v>42751</v>
      </c>
      <c r="G1197" s="484"/>
      <c r="H1197" s="486" t="s">
        <v>2937</v>
      </c>
      <c r="I1197" s="486" t="s">
        <v>2937</v>
      </c>
      <c r="J1197" s="486" t="s">
        <v>2937</v>
      </c>
      <c r="K1197" s="486" t="s">
        <v>1541</v>
      </c>
      <c r="L1197" s="486" t="s">
        <v>2938</v>
      </c>
      <c r="M1197" s="486" t="s">
        <v>2938</v>
      </c>
      <c r="N1197" s="486" t="s">
        <v>2937</v>
      </c>
      <c r="O1197" s="487"/>
      <c r="P1197" s="381">
        <v>-509713.23</v>
      </c>
      <c r="Q1197" s="381">
        <v>-467627.02</v>
      </c>
      <c r="R1197" s="381">
        <v>-509335.32</v>
      </c>
      <c r="S1197" s="381">
        <v>-609012.43999999994</v>
      </c>
      <c r="T1197" s="381">
        <v>-558723.85</v>
      </c>
      <c r="U1197" s="381">
        <v>-508351.03</v>
      </c>
      <c r="V1197" s="381">
        <v>-562222.78</v>
      </c>
      <c r="W1197" s="381">
        <v>-511681.07</v>
      </c>
      <c r="X1197" s="381">
        <v>-461054.69</v>
      </c>
      <c r="Y1197" s="381">
        <v>-569885.12</v>
      </c>
      <c r="Z1197" s="381">
        <v>-510559.01</v>
      </c>
      <c r="AA1197" s="381">
        <v>-459009.81</v>
      </c>
      <c r="AB1197" s="381">
        <v>-525359.37</v>
      </c>
      <c r="AC1197" s="381"/>
      <c r="AD1197" s="381"/>
      <c r="AE1197" s="381">
        <v>-520416.53666666662</v>
      </c>
      <c r="AF1197" s="488"/>
      <c r="AG1197" s="488"/>
      <c r="AH1197" s="490"/>
      <c r="AI1197" s="490"/>
      <c r="AJ1197" s="490"/>
      <c r="AK1197" s="491">
        <v>-520416.53666666662</v>
      </c>
      <c r="AL1197" s="490">
        <v>-520416.53666666662</v>
      </c>
      <c r="AM1197" s="492"/>
      <c r="AN1197" s="490"/>
      <c r="AO1197" s="493">
        <v>0</v>
      </c>
      <c r="AP1197" s="490"/>
      <c r="AQ1197" s="494">
        <v>-525359.37</v>
      </c>
      <c r="AR1197" s="490"/>
      <c r="AS1197" s="490"/>
      <c r="AT1197" s="490"/>
      <c r="AU1197" s="491">
        <v>-525359.37</v>
      </c>
      <c r="AV1197" s="490">
        <v>-525359.37</v>
      </c>
      <c r="AW1197" s="492"/>
      <c r="AX1197" s="490"/>
      <c r="AY1197" s="492">
        <v>0</v>
      </c>
      <c r="AZ1197" s="731" t="s">
        <v>2910</v>
      </c>
      <c r="BA1197" s="568"/>
      <c r="BC1197" s="468" t="s">
        <v>2937</v>
      </c>
      <c r="BD1197" s="468" t="s">
        <v>2937</v>
      </c>
      <c r="BE1197" s="468" t="s">
        <v>2937</v>
      </c>
      <c r="BF1197" s="468" t="s">
        <v>1541</v>
      </c>
      <c r="BG1197" s="468" t="s">
        <v>2938</v>
      </c>
      <c r="BH1197" s="468" t="s">
        <v>2938</v>
      </c>
      <c r="BI1197" s="468" t="s">
        <v>2937</v>
      </c>
      <c r="BK1197" s="468" t="b">
        <v>1</v>
      </c>
      <c r="BL1197" s="468" t="b">
        <v>1</v>
      </c>
      <c r="BM1197" s="468" t="b">
        <v>1</v>
      </c>
      <c r="BN1197" s="468" t="b">
        <v>1</v>
      </c>
      <c r="BO1197" s="468" t="b">
        <v>1</v>
      </c>
      <c r="BP1197" s="468" t="b">
        <v>1</v>
      </c>
      <c r="BQ1197" s="468" t="b">
        <v>1</v>
      </c>
      <c r="BS1197" s="466"/>
    </row>
    <row r="1198" spans="1:71" s="480" customFormat="1" ht="12" customHeight="1" x14ac:dyDescent="0.2">
      <c r="A1198" s="496">
        <v>24400001</v>
      </c>
      <c r="B1198" s="497" t="s">
        <v>4078</v>
      </c>
      <c r="C1198" s="466" t="s">
        <v>2688</v>
      </c>
      <c r="D1198" s="467" t="s">
        <v>1541</v>
      </c>
      <c r="E1198" s="705"/>
      <c r="F1198" s="466"/>
      <c r="G1198" s="467"/>
      <c r="H1198" s="468" t="s">
        <v>2937</v>
      </c>
      <c r="I1198" s="468" t="s">
        <v>2937</v>
      </c>
      <c r="J1198" s="468" t="s">
        <v>2937</v>
      </c>
      <c r="K1198" s="468" t="s">
        <v>1541</v>
      </c>
      <c r="L1198" s="468" t="s">
        <v>2938</v>
      </c>
      <c r="M1198" s="468" t="s">
        <v>2938</v>
      </c>
      <c r="N1198" s="468" t="s">
        <v>2937</v>
      </c>
      <c r="O1198" s="469"/>
      <c r="P1198" s="379">
        <v>-37990848.43</v>
      </c>
      <c r="Q1198" s="379">
        <v>-43819235.93</v>
      </c>
      <c r="R1198" s="379">
        <v>-46636234.369999997</v>
      </c>
      <c r="S1198" s="379">
        <v>-40937410.399999999</v>
      </c>
      <c r="T1198" s="379">
        <v>-40926453.759999998</v>
      </c>
      <c r="U1198" s="379">
        <v>-32566696.190000001</v>
      </c>
      <c r="V1198" s="379">
        <v>-31792699.809999999</v>
      </c>
      <c r="W1198" s="379">
        <v>-30092824.02</v>
      </c>
      <c r="X1198" s="379">
        <v>-23197598.109999999</v>
      </c>
      <c r="Y1198" s="379">
        <v>-16318493.310000001</v>
      </c>
      <c r="Z1198" s="379">
        <v>-36475661.509999998</v>
      </c>
      <c r="AA1198" s="379">
        <v>-41480305.829999998</v>
      </c>
      <c r="AB1198" s="379">
        <v>-22804495.850000001</v>
      </c>
      <c r="AC1198" s="379"/>
      <c r="AD1198" s="379"/>
      <c r="AE1198" s="379">
        <v>-34553440.44833333</v>
      </c>
      <c r="AF1198" s="481"/>
      <c r="AG1198" s="482"/>
      <c r="AH1198" s="471"/>
      <c r="AI1198" s="471"/>
      <c r="AJ1198" s="471"/>
      <c r="AK1198" s="472">
        <v>-34553440.44833333</v>
      </c>
      <c r="AL1198" s="471">
        <v>-34553440.44833333</v>
      </c>
      <c r="AM1198" s="473"/>
      <c r="AN1198" s="471"/>
      <c r="AO1198" s="474">
        <v>0</v>
      </c>
      <c r="AP1198" s="475"/>
      <c r="AQ1198" s="476">
        <v>-22804495.850000001</v>
      </c>
      <c r="AR1198" s="471"/>
      <c r="AS1198" s="471"/>
      <c r="AT1198" s="471"/>
      <c r="AU1198" s="472">
        <v>-22804495.850000001</v>
      </c>
      <c r="AV1198" s="471">
        <v>-22804495.850000001</v>
      </c>
      <c r="AW1198" s="473"/>
      <c r="AX1198" s="471"/>
      <c r="AY1198" s="473">
        <v>0</v>
      </c>
      <c r="AZ1198" s="478" t="s">
        <v>2919</v>
      </c>
      <c r="BA1198" s="568"/>
      <c r="BC1198" s="468" t="s">
        <v>2937</v>
      </c>
      <c r="BD1198" s="468" t="s">
        <v>2937</v>
      </c>
      <c r="BE1198" s="468" t="s">
        <v>2937</v>
      </c>
      <c r="BF1198" s="468" t="s">
        <v>1541</v>
      </c>
      <c r="BG1198" s="468" t="s">
        <v>2938</v>
      </c>
      <c r="BH1198" s="468" t="s">
        <v>2938</v>
      </c>
      <c r="BI1198" s="468" t="s">
        <v>2937</v>
      </c>
      <c r="BK1198" s="468" t="b">
        <v>1</v>
      </c>
      <c r="BL1198" s="468" t="b">
        <v>1</v>
      </c>
      <c r="BM1198" s="468" t="b">
        <v>1</v>
      </c>
      <c r="BN1198" s="468" t="b">
        <v>1</v>
      </c>
      <c r="BO1198" s="468" t="b">
        <v>1</v>
      </c>
      <c r="BP1198" s="468" t="b">
        <v>1</v>
      </c>
      <c r="BQ1198" s="468" t="b">
        <v>1</v>
      </c>
      <c r="BS1198" s="466"/>
    </row>
    <row r="1199" spans="1:71" s="480" customFormat="1" ht="12" customHeight="1" x14ac:dyDescent="0.2">
      <c r="A1199" s="496">
        <v>24400002</v>
      </c>
      <c r="B1199" s="497" t="s">
        <v>4079</v>
      </c>
      <c r="C1199" s="466" t="s">
        <v>2689</v>
      </c>
      <c r="D1199" s="467" t="s">
        <v>1541</v>
      </c>
      <c r="E1199" s="705"/>
      <c r="F1199" s="466"/>
      <c r="G1199" s="467"/>
      <c r="H1199" s="468" t="s">
        <v>2937</v>
      </c>
      <c r="I1199" s="468" t="s">
        <v>2937</v>
      </c>
      <c r="J1199" s="468" t="s">
        <v>2937</v>
      </c>
      <c r="K1199" s="468" t="s">
        <v>1541</v>
      </c>
      <c r="L1199" s="468" t="s">
        <v>2938</v>
      </c>
      <c r="M1199" s="468" t="s">
        <v>2938</v>
      </c>
      <c r="N1199" s="468" t="s">
        <v>2937</v>
      </c>
      <c r="O1199" s="469"/>
      <c r="P1199" s="379">
        <v>-26868281.75</v>
      </c>
      <c r="Q1199" s="379">
        <v>-26476066.899999999</v>
      </c>
      <c r="R1199" s="379">
        <v>-30314688.84</v>
      </c>
      <c r="S1199" s="379">
        <v>-26575978.48</v>
      </c>
      <c r="T1199" s="379">
        <v>-29020471.949999999</v>
      </c>
      <c r="U1199" s="379">
        <v>-21992972.140000001</v>
      </c>
      <c r="V1199" s="379">
        <v>-17983310.010000002</v>
      </c>
      <c r="W1199" s="379">
        <v>-17500058.359999999</v>
      </c>
      <c r="X1199" s="379">
        <v>-17946119.329999998</v>
      </c>
      <c r="Y1199" s="379">
        <v>-14239581.48</v>
      </c>
      <c r="Z1199" s="379">
        <v>-26970339.390000001</v>
      </c>
      <c r="AA1199" s="379">
        <v>-36967437.299999997</v>
      </c>
      <c r="AB1199" s="379">
        <v>-23857081.75</v>
      </c>
      <c r="AC1199" s="379"/>
      <c r="AD1199" s="379"/>
      <c r="AE1199" s="379">
        <v>-24279142.160833333</v>
      </c>
      <c r="AF1199" s="481"/>
      <c r="AG1199" s="482"/>
      <c r="AH1199" s="471"/>
      <c r="AI1199" s="471"/>
      <c r="AJ1199" s="471"/>
      <c r="AK1199" s="472">
        <v>-24279142.160833333</v>
      </c>
      <c r="AL1199" s="471">
        <v>-24279142.160833333</v>
      </c>
      <c r="AM1199" s="473"/>
      <c r="AN1199" s="471"/>
      <c r="AO1199" s="474">
        <v>0</v>
      </c>
      <c r="AP1199" s="475"/>
      <c r="AQ1199" s="476">
        <v>-23857081.75</v>
      </c>
      <c r="AR1199" s="471"/>
      <c r="AS1199" s="471"/>
      <c r="AT1199" s="471"/>
      <c r="AU1199" s="472">
        <v>-23857081.75</v>
      </c>
      <c r="AV1199" s="471">
        <v>-23857081.75</v>
      </c>
      <c r="AW1199" s="473"/>
      <c r="AX1199" s="471"/>
      <c r="AY1199" s="473">
        <v>0</v>
      </c>
      <c r="AZ1199" s="478" t="s">
        <v>2918</v>
      </c>
      <c r="BA1199" s="568"/>
      <c r="BC1199" s="468" t="s">
        <v>2937</v>
      </c>
      <c r="BD1199" s="468" t="s">
        <v>2937</v>
      </c>
      <c r="BE1199" s="468" t="s">
        <v>2937</v>
      </c>
      <c r="BF1199" s="468" t="s">
        <v>1541</v>
      </c>
      <c r="BG1199" s="468" t="s">
        <v>2938</v>
      </c>
      <c r="BH1199" s="468" t="s">
        <v>2938</v>
      </c>
      <c r="BI1199" s="468" t="s">
        <v>2937</v>
      </c>
      <c r="BK1199" s="468" t="b">
        <v>1</v>
      </c>
      <c r="BL1199" s="468" t="b">
        <v>1</v>
      </c>
      <c r="BM1199" s="468" t="b">
        <v>1</v>
      </c>
      <c r="BN1199" s="468" t="b">
        <v>1</v>
      </c>
      <c r="BO1199" s="468" t="b">
        <v>1</v>
      </c>
      <c r="BP1199" s="468" t="b">
        <v>1</v>
      </c>
      <c r="BQ1199" s="468" t="b">
        <v>1</v>
      </c>
      <c r="BS1199" s="466"/>
    </row>
    <row r="1200" spans="1:71" s="480" customFormat="1" ht="12" customHeight="1" x14ac:dyDescent="0.2">
      <c r="A1200" s="496">
        <v>24400011</v>
      </c>
      <c r="B1200" s="497" t="s">
        <v>4080</v>
      </c>
      <c r="C1200" s="466" t="s">
        <v>2690</v>
      </c>
      <c r="D1200" s="467" t="s">
        <v>1541</v>
      </c>
      <c r="E1200" s="705"/>
      <c r="F1200" s="466"/>
      <c r="G1200" s="467"/>
      <c r="H1200" s="468" t="s">
        <v>2937</v>
      </c>
      <c r="I1200" s="468" t="s">
        <v>2937</v>
      </c>
      <c r="J1200" s="468" t="s">
        <v>2937</v>
      </c>
      <c r="K1200" s="468" t="s">
        <v>1541</v>
      </c>
      <c r="L1200" s="468" t="s">
        <v>2938</v>
      </c>
      <c r="M1200" s="468" t="s">
        <v>2938</v>
      </c>
      <c r="N1200" s="468" t="s">
        <v>2937</v>
      </c>
      <c r="O1200" s="469"/>
      <c r="P1200" s="379">
        <v>-11058994.869999999</v>
      </c>
      <c r="Q1200" s="379">
        <v>-10017109.359999999</v>
      </c>
      <c r="R1200" s="379">
        <v>-9023363.4000000004</v>
      </c>
      <c r="S1200" s="379">
        <v>-6875711.1200000001</v>
      </c>
      <c r="T1200" s="379">
        <v>-6913185.7599999998</v>
      </c>
      <c r="U1200" s="379">
        <v>-7218868</v>
      </c>
      <c r="V1200" s="379">
        <v>-6849020.3700000001</v>
      </c>
      <c r="W1200" s="379">
        <v>-6851265.4800000004</v>
      </c>
      <c r="X1200" s="379">
        <v>-6605180.25</v>
      </c>
      <c r="Y1200" s="379">
        <v>-5616537</v>
      </c>
      <c r="Z1200" s="379">
        <v>-3511620.98</v>
      </c>
      <c r="AA1200" s="379">
        <v>-3660368.87</v>
      </c>
      <c r="AB1200" s="379">
        <v>-4479536.4800000004</v>
      </c>
      <c r="AC1200" s="379"/>
      <c r="AD1200" s="379"/>
      <c r="AE1200" s="379">
        <v>-6742624.6887499997</v>
      </c>
      <c r="AF1200" s="481"/>
      <c r="AG1200" s="482"/>
      <c r="AH1200" s="471"/>
      <c r="AI1200" s="471"/>
      <c r="AJ1200" s="471"/>
      <c r="AK1200" s="472">
        <v>-6742624.6887499997</v>
      </c>
      <c r="AL1200" s="471">
        <v>-6742624.6887499997</v>
      </c>
      <c r="AM1200" s="473"/>
      <c r="AN1200" s="471"/>
      <c r="AO1200" s="474">
        <v>0</v>
      </c>
      <c r="AP1200" s="475"/>
      <c r="AQ1200" s="476">
        <v>-4479536.4800000004</v>
      </c>
      <c r="AR1200" s="471"/>
      <c r="AS1200" s="471"/>
      <c r="AT1200" s="471"/>
      <c r="AU1200" s="472">
        <v>-4479536.4800000004</v>
      </c>
      <c r="AV1200" s="471">
        <v>-4479536.4800000004</v>
      </c>
      <c r="AW1200" s="473"/>
      <c r="AX1200" s="471"/>
      <c r="AY1200" s="473">
        <v>0</v>
      </c>
      <c r="AZ1200" s="478" t="s">
        <v>2919</v>
      </c>
      <c r="BA1200" s="568"/>
      <c r="BC1200" s="468" t="s">
        <v>2937</v>
      </c>
      <c r="BD1200" s="468" t="s">
        <v>2937</v>
      </c>
      <c r="BE1200" s="468" t="s">
        <v>2937</v>
      </c>
      <c r="BF1200" s="468" t="s">
        <v>1541</v>
      </c>
      <c r="BG1200" s="468" t="s">
        <v>2938</v>
      </c>
      <c r="BH1200" s="468" t="s">
        <v>2938</v>
      </c>
      <c r="BI1200" s="468" t="s">
        <v>2937</v>
      </c>
      <c r="BK1200" s="468" t="b">
        <v>1</v>
      </c>
      <c r="BL1200" s="468" t="b">
        <v>1</v>
      </c>
      <c r="BM1200" s="468" t="b">
        <v>1</v>
      </c>
      <c r="BN1200" s="468" t="b">
        <v>1</v>
      </c>
      <c r="BO1200" s="468" t="b">
        <v>1</v>
      </c>
      <c r="BP1200" s="468" t="b">
        <v>1</v>
      </c>
      <c r="BQ1200" s="468" t="b">
        <v>1</v>
      </c>
      <c r="BS1200" s="466"/>
    </row>
    <row r="1201" spans="1:71" s="480" customFormat="1" ht="12" customHeight="1" x14ac:dyDescent="0.2">
      <c r="A1201" s="496">
        <v>24400012</v>
      </c>
      <c r="B1201" s="497" t="s">
        <v>4081</v>
      </c>
      <c r="C1201" s="466" t="s">
        <v>2691</v>
      </c>
      <c r="D1201" s="467" t="s">
        <v>1541</v>
      </c>
      <c r="E1201" s="705"/>
      <c r="F1201" s="466"/>
      <c r="G1201" s="467"/>
      <c r="H1201" s="468" t="s">
        <v>2937</v>
      </c>
      <c r="I1201" s="468" t="s">
        <v>2937</v>
      </c>
      <c r="J1201" s="468" t="s">
        <v>2937</v>
      </c>
      <c r="K1201" s="468" t="s">
        <v>1541</v>
      </c>
      <c r="L1201" s="468" t="s">
        <v>2938</v>
      </c>
      <c r="M1201" s="468" t="s">
        <v>2938</v>
      </c>
      <c r="N1201" s="468" t="s">
        <v>2937</v>
      </c>
      <c r="O1201" s="469"/>
      <c r="P1201" s="379">
        <v>-10176031.630000001</v>
      </c>
      <c r="Q1201" s="379">
        <v>-10636597.1</v>
      </c>
      <c r="R1201" s="379">
        <v>-10825815.359999999</v>
      </c>
      <c r="S1201" s="379">
        <v>-9690819.0299999993</v>
      </c>
      <c r="T1201" s="379">
        <v>-10826508.619999999</v>
      </c>
      <c r="U1201" s="379">
        <v>-8739734.6600000001</v>
      </c>
      <c r="V1201" s="379">
        <v>-8273548.0800000001</v>
      </c>
      <c r="W1201" s="379">
        <v>-7304505.9400000004</v>
      </c>
      <c r="X1201" s="379">
        <v>-6781858.7199999997</v>
      </c>
      <c r="Y1201" s="379">
        <v>-5970646.9400000004</v>
      </c>
      <c r="Z1201" s="379">
        <v>-5024775.34</v>
      </c>
      <c r="AA1201" s="379">
        <v>-5261087.1100000003</v>
      </c>
      <c r="AB1201" s="379">
        <v>-6614708.5700000003</v>
      </c>
      <c r="AC1201" s="379"/>
      <c r="AD1201" s="379"/>
      <c r="AE1201" s="379">
        <v>-8144272.25</v>
      </c>
      <c r="AF1201" s="481"/>
      <c r="AG1201" s="482"/>
      <c r="AH1201" s="471"/>
      <c r="AI1201" s="471"/>
      <c r="AJ1201" s="471"/>
      <c r="AK1201" s="472">
        <v>-8144272.25</v>
      </c>
      <c r="AL1201" s="471">
        <v>-8144272.25</v>
      </c>
      <c r="AM1201" s="473"/>
      <c r="AN1201" s="471"/>
      <c r="AO1201" s="474">
        <v>0</v>
      </c>
      <c r="AP1201" s="475"/>
      <c r="AQ1201" s="476">
        <v>-6614708.5700000003</v>
      </c>
      <c r="AR1201" s="471"/>
      <c r="AS1201" s="471"/>
      <c r="AT1201" s="471"/>
      <c r="AU1201" s="472">
        <v>-6614708.5700000003</v>
      </c>
      <c r="AV1201" s="471">
        <v>-6614708.5700000003</v>
      </c>
      <c r="AW1201" s="473"/>
      <c r="AX1201" s="471"/>
      <c r="AY1201" s="473">
        <v>0</v>
      </c>
      <c r="AZ1201" s="478" t="s">
        <v>2918</v>
      </c>
      <c r="BA1201" s="568"/>
      <c r="BC1201" s="468" t="s">
        <v>2937</v>
      </c>
      <c r="BD1201" s="468" t="s">
        <v>2937</v>
      </c>
      <c r="BE1201" s="468" t="s">
        <v>2937</v>
      </c>
      <c r="BF1201" s="468" t="s">
        <v>1541</v>
      </c>
      <c r="BG1201" s="468" t="s">
        <v>2938</v>
      </c>
      <c r="BH1201" s="468" t="s">
        <v>2938</v>
      </c>
      <c r="BI1201" s="468" t="s">
        <v>2937</v>
      </c>
      <c r="BK1201" s="468" t="b">
        <v>1</v>
      </c>
      <c r="BL1201" s="468" t="b">
        <v>1</v>
      </c>
      <c r="BM1201" s="468" t="b">
        <v>1</v>
      </c>
      <c r="BN1201" s="468" t="b">
        <v>1</v>
      </c>
      <c r="BO1201" s="468" t="b">
        <v>1</v>
      </c>
      <c r="BP1201" s="468" t="b">
        <v>1</v>
      </c>
      <c r="BQ1201" s="468" t="b">
        <v>1</v>
      </c>
      <c r="BS1201" s="466"/>
    </row>
    <row r="1202" spans="1:71" s="480" customFormat="1" ht="12" customHeight="1" x14ac:dyDescent="0.2">
      <c r="A1202" s="496">
        <v>25200121</v>
      </c>
      <c r="B1202" s="497" t="s">
        <v>4082</v>
      </c>
      <c r="C1202" s="466" t="s">
        <v>2692</v>
      </c>
      <c r="D1202" s="467" t="s">
        <v>1539</v>
      </c>
      <c r="E1202" s="705"/>
      <c r="F1202" s="466"/>
      <c r="G1202" s="467"/>
      <c r="H1202" s="468" t="s">
        <v>2937</v>
      </c>
      <c r="I1202" s="468" t="s">
        <v>1539</v>
      </c>
      <c r="J1202" s="468" t="s">
        <v>2937</v>
      </c>
      <c r="K1202" s="468" t="s">
        <v>2937</v>
      </c>
      <c r="L1202" s="468" t="s">
        <v>2938</v>
      </c>
      <c r="M1202" s="468" t="s">
        <v>2938</v>
      </c>
      <c r="N1202" s="468" t="s">
        <v>2937</v>
      </c>
      <c r="O1202" s="469"/>
      <c r="P1202" s="379">
        <v>0</v>
      </c>
      <c r="Q1202" s="379">
        <v>0</v>
      </c>
      <c r="R1202" s="379">
        <v>0</v>
      </c>
      <c r="S1202" s="379">
        <v>0</v>
      </c>
      <c r="T1202" s="379">
        <v>0</v>
      </c>
      <c r="U1202" s="379">
        <v>0</v>
      </c>
      <c r="V1202" s="379">
        <v>0</v>
      </c>
      <c r="W1202" s="379">
        <v>0</v>
      </c>
      <c r="X1202" s="379">
        <v>0</v>
      </c>
      <c r="Y1202" s="379">
        <v>0</v>
      </c>
      <c r="Z1202" s="379">
        <v>0</v>
      </c>
      <c r="AA1202" s="379">
        <v>0</v>
      </c>
      <c r="AB1202" s="379">
        <v>0</v>
      </c>
      <c r="AC1202" s="379"/>
      <c r="AD1202" s="379"/>
      <c r="AE1202" s="379">
        <v>0</v>
      </c>
      <c r="AF1202" s="481">
        <v>30</v>
      </c>
      <c r="AG1202" s="482"/>
      <c r="AH1202" s="471"/>
      <c r="AI1202" s="471">
        <v>0</v>
      </c>
      <c r="AJ1202" s="471"/>
      <c r="AK1202" s="472"/>
      <c r="AL1202" s="471">
        <v>0</v>
      </c>
      <c r="AM1202" s="473"/>
      <c r="AN1202" s="471"/>
      <c r="AO1202" s="474">
        <v>0</v>
      </c>
      <c r="AP1202" s="475"/>
      <c r="AQ1202" s="476">
        <v>0</v>
      </c>
      <c r="AR1202" s="471"/>
      <c r="AS1202" s="471">
        <v>0</v>
      </c>
      <c r="AT1202" s="471"/>
      <c r="AU1202" s="472"/>
      <c r="AV1202" s="471">
        <v>0</v>
      </c>
      <c r="AW1202" s="473"/>
      <c r="AX1202" s="471"/>
      <c r="AY1202" s="473">
        <v>0</v>
      </c>
      <c r="AZ1202" s="478"/>
      <c r="BA1202" s="568"/>
      <c r="BC1202" s="468" t="s">
        <v>2937</v>
      </c>
      <c r="BD1202" s="468" t="s">
        <v>1539</v>
      </c>
      <c r="BE1202" s="468" t="s">
        <v>2937</v>
      </c>
      <c r="BF1202" s="468" t="s">
        <v>2937</v>
      </c>
      <c r="BG1202" s="468" t="s">
        <v>2938</v>
      </c>
      <c r="BH1202" s="468" t="s">
        <v>2938</v>
      </c>
      <c r="BI1202" s="468" t="s">
        <v>2937</v>
      </c>
      <c r="BK1202" s="468" t="b">
        <v>1</v>
      </c>
      <c r="BL1202" s="468" t="b">
        <v>1</v>
      </c>
      <c r="BM1202" s="468" t="b">
        <v>1</v>
      </c>
      <c r="BN1202" s="468" t="b">
        <v>1</v>
      </c>
      <c r="BO1202" s="468" t="b">
        <v>1</v>
      </c>
      <c r="BP1202" s="468" t="b">
        <v>1</v>
      </c>
      <c r="BQ1202" s="468" t="b">
        <v>1</v>
      </c>
      <c r="BS1202" s="466"/>
    </row>
    <row r="1203" spans="1:71" s="480" customFormat="1" ht="12" customHeight="1" x14ac:dyDescent="0.2">
      <c r="A1203" s="496">
        <v>25200152</v>
      </c>
      <c r="B1203" s="497" t="s">
        <v>4083</v>
      </c>
      <c r="C1203" s="466" t="s">
        <v>2693</v>
      </c>
      <c r="D1203" s="467" t="s">
        <v>1540</v>
      </c>
      <c r="E1203" s="705"/>
      <c r="F1203" s="466"/>
      <c r="G1203" s="467"/>
      <c r="H1203" s="468" t="s">
        <v>2937</v>
      </c>
      <c r="I1203" s="468" t="s">
        <v>2937</v>
      </c>
      <c r="J1203" s="468" t="s">
        <v>1540</v>
      </c>
      <c r="K1203" s="468" t="s">
        <v>2937</v>
      </c>
      <c r="L1203" s="468" t="s">
        <v>2938</v>
      </c>
      <c r="M1203" s="468" t="s">
        <v>2938</v>
      </c>
      <c r="N1203" s="468" t="s">
        <v>2937</v>
      </c>
      <c r="O1203" s="469"/>
      <c r="P1203" s="379">
        <v>0</v>
      </c>
      <c r="Q1203" s="379">
        <v>0</v>
      </c>
      <c r="R1203" s="379">
        <v>0</v>
      </c>
      <c r="S1203" s="379">
        <v>0</v>
      </c>
      <c r="T1203" s="379">
        <v>0</v>
      </c>
      <c r="U1203" s="379">
        <v>0</v>
      </c>
      <c r="V1203" s="379">
        <v>0</v>
      </c>
      <c r="W1203" s="379">
        <v>0</v>
      </c>
      <c r="X1203" s="379">
        <v>0</v>
      </c>
      <c r="Y1203" s="379">
        <v>0</v>
      </c>
      <c r="Z1203" s="379">
        <v>0</v>
      </c>
      <c r="AA1203" s="379">
        <v>0</v>
      </c>
      <c r="AB1203" s="379">
        <v>0</v>
      </c>
      <c r="AC1203" s="379"/>
      <c r="AD1203" s="379"/>
      <c r="AE1203" s="379">
        <v>0</v>
      </c>
      <c r="AF1203" s="481"/>
      <c r="AG1203" s="482">
        <v>8</v>
      </c>
      <c r="AH1203" s="471"/>
      <c r="AI1203" s="471"/>
      <c r="AJ1203" s="471">
        <v>0</v>
      </c>
      <c r="AK1203" s="472"/>
      <c r="AL1203" s="471">
        <v>0</v>
      </c>
      <c r="AM1203" s="473"/>
      <c r="AN1203" s="471"/>
      <c r="AO1203" s="474">
        <v>0</v>
      </c>
      <c r="AP1203" s="475"/>
      <c r="AQ1203" s="476">
        <v>0</v>
      </c>
      <c r="AR1203" s="471"/>
      <c r="AS1203" s="471"/>
      <c r="AT1203" s="471">
        <v>0</v>
      </c>
      <c r="AU1203" s="472"/>
      <c r="AV1203" s="471">
        <v>0</v>
      </c>
      <c r="AW1203" s="473"/>
      <c r="AX1203" s="471"/>
      <c r="AY1203" s="473">
        <v>0</v>
      </c>
      <c r="AZ1203" s="478"/>
      <c r="BA1203" s="568"/>
      <c r="BC1203" s="468" t="s">
        <v>2937</v>
      </c>
      <c r="BD1203" s="468" t="s">
        <v>2937</v>
      </c>
      <c r="BE1203" s="468" t="s">
        <v>1540</v>
      </c>
      <c r="BF1203" s="468" t="s">
        <v>2937</v>
      </c>
      <c r="BG1203" s="468" t="s">
        <v>2938</v>
      </c>
      <c r="BH1203" s="468" t="s">
        <v>2938</v>
      </c>
      <c r="BI1203" s="468" t="s">
        <v>2937</v>
      </c>
      <c r="BK1203" s="468" t="b">
        <v>1</v>
      </c>
      <c r="BL1203" s="468" t="b">
        <v>1</v>
      </c>
      <c r="BM1203" s="468" t="b">
        <v>1</v>
      </c>
      <c r="BN1203" s="468" t="b">
        <v>1</v>
      </c>
      <c r="BO1203" s="468" t="b">
        <v>1</v>
      </c>
      <c r="BP1203" s="468" t="b">
        <v>1</v>
      </c>
      <c r="BQ1203" s="468" t="b">
        <v>1</v>
      </c>
      <c r="BS1203" s="466"/>
    </row>
    <row r="1204" spans="1:71" s="480" customFormat="1" ht="12" customHeight="1" x14ac:dyDescent="0.2">
      <c r="A1204" s="496">
        <v>25200161</v>
      </c>
      <c r="B1204" s="497" t="s">
        <v>4084</v>
      </c>
      <c r="C1204" s="466" t="s">
        <v>2694</v>
      </c>
      <c r="D1204" s="467" t="s">
        <v>1539</v>
      </c>
      <c r="E1204" s="705"/>
      <c r="F1204" s="466"/>
      <c r="G1204" s="467"/>
      <c r="H1204" s="468" t="s">
        <v>2937</v>
      </c>
      <c r="I1204" s="468" t="s">
        <v>1539</v>
      </c>
      <c r="J1204" s="468" t="s">
        <v>2937</v>
      </c>
      <c r="K1204" s="468" t="s">
        <v>2937</v>
      </c>
      <c r="L1204" s="468" t="s">
        <v>2938</v>
      </c>
      <c r="M1204" s="468" t="s">
        <v>2938</v>
      </c>
      <c r="N1204" s="468" t="s">
        <v>2937</v>
      </c>
      <c r="O1204" s="469"/>
      <c r="P1204" s="379">
        <v>-8521644.9000000004</v>
      </c>
      <c r="Q1204" s="379">
        <v>-8717010.7400000002</v>
      </c>
      <c r="R1204" s="379">
        <v>-8888857.0600000005</v>
      </c>
      <c r="S1204" s="379">
        <v>-8840392.3499999996</v>
      </c>
      <c r="T1204" s="379">
        <v>-9058641.0899999999</v>
      </c>
      <c r="U1204" s="379">
        <v>-9330465.8900000006</v>
      </c>
      <c r="V1204" s="379">
        <v>-9397419.5999999996</v>
      </c>
      <c r="W1204" s="379">
        <v>-9616792.5600000005</v>
      </c>
      <c r="X1204" s="379">
        <v>-9922444.9499999993</v>
      </c>
      <c r="Y1204" s="379">
        <v>-9920935.5800000001</v>
      </c>
      <c r="Z1204" s="379">
        <v>-10143640.91</v>
      </c>
      <c r="AA1204" s="379">
        <v>-10425998.32</v>
      </c>
      <c r="AB1204" s="379">
        <v>-10377329.65</v>
      </c>
      <c r="AC1204" s="379"/>
      <c r="AD1204" s="379"/>
      <c r="AE1204" s="379">
        <v>-9476007.1937499996</v>
      </c>
      <c r="AF1204" s="481">
        <v>30</v>
      </c>
      <c r="AG1204" s="482"/>
      <c r="AH1204" s="471"/>
      <c r="AI1204" s="471">
        <v>-9476007.1937499996</v>
      </c>
      <c r="AJ1204" s="471"/>
      <c r="AK1204" s="472"/>
      <c r="AL1204" s="471">
        <v>-9476007.1937499996</v>
      </c>
      <c r="AM1204" s="473"/>
      <c r="AN1204" s="471"/>
      <c r="AO1204" s="474">
        <v>0</v>
      </c>
      <c r="AP1204" s="475"/>
      <c r="AQ1204" s="476">
        <v>-10377329.65</v>
      </c>
      <c r="AR1204" s="471"/>
      <c r="AS1204" s="471">
        <v>-10377329.65</v>
      </c>
      <c r="AT1204" s="471"/>
      <c r="AU1204" s="472"/>
      <c r="AV1204" s="471">
        <v>-10377329.65</v>
      </c>
      <c r="AW1204" s="473"/>
      <c r="AX1204" s="471"/>
      <c r="AY1204" s="473">
        <v>0</v>
      </c>
      <c r="AZ1204" s="478"/>
      <c r="BA1204" s="568"/>
      <c r="BC1204" s="468" t="s">
        <v>2937</v>
      </c>
      <c r="BD1204" s="468" t="s">
        <v>1539</v>
      </c>
      <c r="BE1204" s="468" t="s">
        <v>2937</v>
      </c>
      <c r="BF1204" s="468" t="s">
        <v>2937</v>
      </c>
      <c r="BG1204" s="468" t="s">
        <v>2938</v>
      </c>
      <c r="BH1204" s="468" t="s">
        <v>2938</v>
      </c>
      <c r="BI1204" s="468" t="s">
        <v>2937</v>
      </c>
      <c r="BK1204" s="468" t="b">
        <v>1</v>
      </c>
      <c r="BL1204" s="468" t="b">
        <v>1</v>
      </c>
      <c r="BM1204" s="468" t="b">
        <v>1</v>
      </c>
      <c r="BN1204" s="468" t="b">
        <v>1</v>
      </c>
      <c r="BO1204" s="468" t="b">
        <v>1</v>
      </c>
      <c r="BP1204" s="468" t="b">
        <v>1</v>
      </c>
      <c r="BQ1204" s="468" t="b">
        <v>1</v>
      </c>
      <c r="BS1204" s="466"/>
    </row>
    <row r="1205" spans="1:71" s="480" customFormat="1" ht="12" customHeight="1" x14ac:dyDescent="0.2">
      <c r="A1205" s="496">
        <v>25200171</v>
      </c>
      <c r="B1205" s="497" t="s">
        <v>4085</v>
      </c>
      <c r="C1205" s="466" t="s">
        <v>2695</v>
      </c>
      <c r="D1205" s="467" t="s">
        <v>1539</v>
      </c>
      <c r="E1205" s="705"/>
      <c r="F1205" s="466"/>
      <c r="G1205" s="467"/>
      <c r="H1205" s="468" t="s">
        <v>2937</v>
      </c>
      <c r="I1205" s="468" t="s">
        <v>1539</v>
      </c>
      <c r="J1205" s="468" t="s">
        <v>2937</v>
      </c>
      <c r="K1205" s="468" t="s">
        <v>2937</v>
      </c>
      <c r="L1205" s="468" t="s">
        <v>2938</v>
      </c>
      <c r="M1205" s="468" t="s">
        <v>2938</v>
      </c>
      <c r="N1205" s="468" t="s">
        <v>2937</v>
      </c>
      <c r="O1205" s="469"/>
      <c r="P1205" s="379">
        <v>-22399924.079999998</v>
      </c>
      <c r="Q1205" s="379">
        <v>-22879264.75</v>
      </c>
      <c r="R1205" s="379">
        <v>-22714713.789999999</v>
      </c>
      <c r="S1205" s="379">
        <v>-23627079.989999998</v>
      </c>
      <c r="T1205" s="379">
        <v>-24794344.800000001</v>
      </c>
      <c r="U1205" s="379">
        <v>-24906161.469999999</v>
      </c>
      <c r="V1205" s="379">
        <v>-24743111.890000001</v>
      </c>
      <c r="W1205" s="379">
        <v>-24766191.27</v>
      </c>
      <c r="X1205" s="379">
        <v>-25525966.559999999</v>
      </c>
      <c r="Y1205" s="379">
        <v>-25489358.960000001</v>
      </c>
      <c r="Z1205" s="379">
        <v>-25524211.16</v>
      </c>
      <c r="AA1205" s="379">
        <v>-26170011.850000001</v>
      </c>
      <c r="AB1205" s="379">
        <v>-25007256.010000002</v>
      </c>
      <c r="AC1205" s="379"/>
      <c r="AD1205" s="379"/>
      <c r="AE1205" s="379">
        <v>-24570333.877916668</v>
      </c>
      <c r="AF1205" s="481">
        <v>30</v>
      </c>
      <c r="AG1205" s="482"/>
      <c r="AH1205" s="471"/>
      <c r="AI1205" s="471">
        <v>-24570333.877916668</v>
      </c>
      <c r="AJ1205" s="471"/>
      <c r="AK1205" s="472"/>
      <c r="AL1205" s="471">
        <v>-24570333.877916668</v>
      </c>
      <c r="AM1205" s="473"/>
      <c r="AN1205" s="471"/>
      <c r="AO1205" s="474">
        <v>0</v>
      </c>
      <c r="AP1205" s="475"/>
      <c r="AQ1205" s="476">
        <v>-25007256.010000002</v>
      </c>
      <c r="AR1205" s="471"/>
      <c r="AS1205" s="471">
        <v>-25007256.010000002</v>
      </c>
      <c r="AT1205" s="471"/>
      <c r="AU1205" s="472"/>
      <c r="AV1205" s="471">
        <v>-25007256.010000002</v>
      </c>
      <c r="AW1205" s="473"/>
      <c r="AX1205" s="471"/>
      <c r="AY1205" s="473">
        <v>0</v>
      </c>
      <c r="AZ1205" s="478"/>
      <c r="BA1205" s="568"/>
      <c r="BC1205" s="468" t="s">
        <v>2937</v>
      </c>
      <c r="BD1205" s="468" t="s">
        <v>1539</v>
      </c>
      <c r="BE1205" s="468" t="s">
        <v>2937</v>
      </c>
      <c r="BF1205" s="468" t="s">
        <v>2937</v>
      </c>
      <c r="BG1205" s="468" t="s">
        <v>2938</v>
      </c>
      <c r="BH1205" s="468" t="s">
        <v>2938</v>
      </c>
      <c r="BI1205" s="468" t="s">
        <v>2937</v>
      </c>
      <c r="BK1205" s="468" t="b">
        <v>1</v>
      </c>
      <c r="BL1205" s="468" t="b">
        <v>1</v>
      </c>
      <c r="BM1205" s="468" t="b">
        <v>1</v>
      </c>
      <c r="BN1205" s="468" t="b">
        <v>1</v>
      </c>
      <c r="BO1205" s="468" t="b">
        <v>1</v>
      </c>
      <c r="BP1205" s="468" t="b">
        <v>1</v>
      </c>
      <c r="BQ1205" s="468" t="b">
        <v>1</v>
      </c>
      <c r="BS1205" s="466"/>
    </row>
    <row r="1206" spans="1:71" s="480" customFormat="1" ht="12" customHeight="1" x14ac:dyDescent="0.2">
      <c r="A1206" s="496">
        <v>25200181</v>
      </c>
      <c r="B1206" s="497" t="s">
        <v>4086</v>
      </c>
      <c r="C1206" s="466" t="s">
        <v>2696</v>
      </c>
      <c r="D1206" s="467" t="s">
        <v>1539</v>
      </c>
      <c r="E1206" s="705"/>
      <c r="F1206" s="466"/>
      <c r="G1206" s="467"/>
      <c r="H1206" s="468" t="s">
        <v>2937</v>
      </c>
      <c r="I1206" s="468" t="s">
        <v>1539</v>
      </c>
      <c r="J1206" s="468" t="s">
        <v>2937</v>
      </c>
      <c r="K1206" s="468" t="s">
        <v>2937</v>
      </c>
      <c r="L1206" s="468" t="s">
        <v>2938</v>
      </c>
      <c r="M1206" s="468" t="s">
        <v>2938</v>
      </c>
      <c r="N1206" s="468" t="s">
        <v>2937</v>
      </c>
      <c r="O1206" s="469"/>
      <c r="P1206" s="379">
        <v>-39621117.920000002</v>
      </c>
      <c r="Q1206" s="379">
        <v>-40419590.009999998</v>
      </c>
      <c r="R1206" s="379">
        <v>-39853400.75</v>
      </c>
      <c r="S1206" s="379">
        <v>-38849135.890000001</v>
      </c>
      <c r="T1206" s="379">
        <v>-40239907.909999996</v>
      </c>
      <c r="U1206" s="379">
        <v>-41429631.700000003</v>
      </c>
      <c r="V1206" s="379">
        <v>-40399989.18</v>
      </c>
      <c r="W1206" s="379">
        <v>-41462343.289999999</v>
      </c>
      <c r="X1206" s="379">
        <v>-42673391.369999997</v>
      </c>
      <c r="Y1206" s="379">
        <v>-42268098.439999998</v>
      </c>
      <c r="Z1206" s="379">
        <v>-43775217.670000002</v>
      </c>
      <c r="AA1206" s="379">
        <v>-44746083.329999998</v>
      </c>
      <c r="AB1206" s="379">
        <v>-43873938.990000002</v>
      </c>
      <c r="AC1206" s="379"/>
      <c r="AD1206" s="379"/>
      <c r="AE1206" s="379">
        <v>-41488693.166249998</v>
      </c>
      <c r="AF1206" s="481">
        <v>30</v>
      </c>
      <c r="AG1206" s="482"/>
      <c r="AH1206" s="471"/>
      <c r="AI1206" s="471">
        <v>-41488693.166249998</v>
      </c>
      <c r="AJ1206" s="471"/>
      <c r="AK1206" s="472"/>
      <c r="AL1206" s="471">
        <v>-41488693.166249998</v>
      </c>
      <c r="AM1206" s="473"/>
      <c r="AN1206" s="471"/>
      <c r="AO1206" s="474">
        <v>0</v>
      </c>
      <c r="AP1206" s="475"/>
      <c r="AQ1206" s="476">
        <v>-43873938.990000002</v>
      </c>
      <c r="AR1206" s="471"/>
      <c r="AS1206" s="471">
        <v>-43873938.990000002</v>
      </c>
      <c r="AT1206" s="471"/>
      <c r="AU1206" s="472"/>
      <c r="AV1206" s="471">
        <v>-43873938.990000002</v>
      </c>
      <c r="AW1206" s="473"/>
      <c r="AX1206" s="471"/>
      <c r="AY1206" s="473">
        <v>0</v>
      </c>
      <c r="AZ1206" s="478"/>
      <c r="BA1206" s="568"/>
      <c r="BC1206" s="468" t="s">
        <v>2937</v>
      </c>
      <c r="BD1206" s="468" t="s">
        <v>1539</v>
      </c>
      <c r="BE1206" s="468" t="s">
        <v>2937</v>
      </c>
      <c r="BF1206" s="468" t="s">
        <v>2937</v>
      </c>
      <c r="BG1206" s="468" t="s">
        <v>2938</v>
      </c>
      <c r="BH1206" s="468" t="s">
        <v>2938</v>
      </c>
      <c r="BI1206" s="468" t="s">
        <v>2937</v>
      </c>
      <c r="BK1206" s="468" t="b">
        <v>1</v>
      </c>
      <c r="BL1206" s="468" t="b">
        <v>1</v>
      </c>
      <c r="BM1206" s="468" t="b">
        <v>1</v>
      </c>
      <c r="BN1206" s="468" t="b">
        <v>1</v>
      </c>
      <c r="BO1206" s="468" t="b">
        <v>1</v>
      </c>
      <c r="BP1206" s="468" t="b">
        <v>1</v>
      </c>
      <c r="BQ1206" s="468" t="b">
        <v>1</v>
      </c>
      <c r="BS1206" s="466"/>
    </row>
    <row r="1207" spans="1:71" s="480" customFormat="1" ht="12" customHeight="1" x14ac:dyDescent="0.2">
      <c r="A1207" s="496">
        <v>25200202</v>
      </c>
      <c r="B1207" s="497" t="s">
        <v>4087</v>
      </c>
      <c r="C1207" s="466" t="s">
        <v>2697</v>
      </c>
      <c r="D1207" s="467" t="s">
        <v>1540</v>
      </c>
      <c r="E1207" s="705"/>
      <c r="F1207" s="466"/>
      <c r="G1207" s="467"/>
      <c r="H1207" s="468" t="s">
        <v>2937</v>
      </c>
      <c r="I1207" s="468" t="s">
        <v>2937</v>
      </c>
      <c r="J1207" s="468" t="s">
        <v>1540</v>
      </c>
      <c r="K1207" s="468" t="s">
        <v>2937</v>
      </c>
      <c r="L1207" s="468" t="s">
        <v>2938</v>
      </c>
      <c r="M1207" s="468" t="s">
        <v>2938</v>
      </c>
      <c r="N1207" s="468" t="s">
        <v>2937</v>
      </c>
      <c r="O1207" s="469"/>
      <c r="P1207" s="379">
        <v>-16261708.68</v>
      </c>
      <c r="Q1207" s="379">
        <v>-16270302.359999999</v>
      </c>
      <c r="R1207" s="379">
        <v>-16264285.390000001</v>
      </c>
      <c r="S1207" s="379">
        <v>-16093724.369999999</v>
      </c>
      <c r="T1207" s="379">
        <v>-16093724.369999999</v>
      </c>
      <c r="U1207" s="379">
        <v>-16024867.529999999</v>
      </c>
      <c r="V1207" s="379">
        <v>-14584565.07</v>
      </c>
      <c r="W1207" s="379">
        <v>-14711640.5</v>
      </c>
      <c r="X1207" s="379">
        <v>-14703994.52</v>
      </c>
      <c r="Y1207" s="379">
        <v>-14166751.449999999</v>
      </c>
      <c r="Z1207" s="379">
        <v>-14165514.17</v>
      </c>
      <c r="AA1207" s="379">
        <v>-14180431.789999999</v>
      </c>
      <c r="AB1207" s="379">
        <v>-12369998.85</v>
      </c>
      <c r="AC1207" s="379"/>
      <c r="AD1207" s="379"/>
      <c r="AE1207" s="379">
        <v>-15131304.60708333</v>
      </c>
      <c r="AF1207" s="470"/>
      <c r="AG1207" s="546">
        <v>8</v>
      </c>
      <c r="AH1207" s="471"/>
      <c r="AI1207" s="471"/>
      <c r="AJ1207" s="471">
        <v>-15131304.60708333</v>
      </c>
      <c r="AK1207" s="472"/>
      <c r="AL1207" s="471">
        <v>-15131304.60708333</v>
      </c>
      <c r="AM1207" s="473"/>
      <c r="AN1207" s="471"/>
      <c r="AO1207" s="474">
        <v>0</v>
      </c>
      <c r="AP1207" s="475"/>
      <c r="AQ1207" s="476">
        <v>-12369998.85</v>
      </c>
      <c r="AR1207" s="471"/>
      <c r="AS1207" s="471"/>
      <c r="AT1207" s="471">
        <v>-12369998.85</v>
      </c>
      <c r="AU1207" s="472"/>
      <c r="AV1207" s="471">
        <v>-12369998.85</v>
      </c>
      <c r="AW1207" s="473"/>
      <c r="AX1207" s="471"/>
      <c r="AY1207" s="473">
        <v>0</v>
      </c>
      <c r="AZ1207" s="478"/>
      <c r="BA1207" s="568"/>
      <c r="BC1207" s="468" t="s">
        <v>2937</v>
      </c>
      <c r="BD1207" s="468" t="s">
        <v>2937</v>
      </c>
      <c r="BE1207" s="468" t="s">
        <v>1540</v>
      </c>
      <c r="BF1207" s="468" t="s">
        <v>2937</v>
      </c>
      <c r="BG1207" s="468" t="s">
        <v>2938</v>
      </c>
      <c r="BH1207" s="468" t="s">
        <v>2938</v>
      </c>
      <c r="BI1207" s="468" t="s">
        <v>2937</v>
      </c>
      <c r="BK1207" s="468" t="b">
        <v>1</v>
      </c>
      <c r="BL1207" s="468" t="b">
        <v>1</v>
      </c>
      <c r="BM1207" s="468" t="b">
        <v>1</v>
      </c>
      <c r="BN1207" s="468" t="b">
        <v>1</v>
      </c>
      <c r="BO1207" s="468" t="b">
        <v>1</v>
      </c>
      <c r="BP1207" s="468" t="b">
        <v>1</v>
      </c>
      <c r="BQ1207" s="468" t="b">
        <v>1</v>
      </c>
      <c r="BS1207" s="466"/>
    </row>
    <row r="1208" spans="1:71" s="480" customFormat="1" ht="12" customHeight="1" x14ac:dyDescent="0.2">
      <c r="A1208" s="496">
        <v>25200222</v>
      </c>
      <c r="B1208" s="497" t="s">
        <v>4088</v>
      </c>
      <c r="C1208" s="466" t="s">
        <v>2698</v>
      </c>
      <c r="D1208" s="467" t="s">
        <v>1540</v>
      </c>
      <c r="E1208" s="705"/>
      <c r="F1208" s="466"/>
      <c r="G1208" s="467"/>
      <c r="H1208" s="468" t="s">
        <v>2937</v>
      </c>
      <c r="I1208" s="468" t="s">
        <v>2937</v>
      </c>
      <c r="J1208" s="468" t="s">
        <v>1540</v>
      </c>
      <c r="K1208" s="468" t="s">
        <v>2937</v>
      </c>
      <c r="L1208" s="468" t="s">
        <v>2938</v>
      </c>
      <c r="M1208" s="468" t="s">
        <v>2938</v>
      </c>
      <c r="N1208" s="468" t="s">
        <v>2937</v>
      </c>
      <c r="O1208" s="469"/>
      <c r="P1208" s="379">
        <v>-1959695.99</v>
      </c>
      <c r="Q1208" s="379">
        <v>-1956607.99</v>
      </c>
      <c r="R1208" s="379">
        <v>-1956607.99</v>
      </c>
      <c r="S1208" s="379">
        <v>-1552929.99</v>
      </c>
      <c r="T1208" s="379">
        <v>-1552929.99</v>
      </c>
      <c r="U1208" s="379">
        <v>-1458559.99</v>
      </c>
      <c r="V1208" s="379">
        <v>-1382937.99</v>
      </c>
      <c r="W1208" s="379">
        <v>-1382937.99</v>
      </c>
      <c r="X1208" s="379">
        <v>-1382937.99</v>
      </c>
      <c r="Y1208" s="379">
        <v>-1446206.99</v>
      </c>
      <c r="Z1208" s="379">
        <v>-1446206.99</v>
      </c>
      <c r="AA1208" s="379">
        <v>-1446206.99</v>
      </c>
      <c r="AB1208" s="379">
        <v>-1426258.99</v>
      </c>
      <c r="AC1208" s="379"/>
      <c r="AD1208" s="379"/>
      <c r="AE1208" s="379">
        <v>-1554837.365</v>
      </c>
      <c r="AF1208" s="470"/>
      <c r="AG1208" s="546">
        <v>8</v>
      </c>
      <c r="AH1208" s="471"/>
      <c r="AI1208" s="471"/>
      <c r="AJ1208" s="471">
        <v>-1554837.365</v>
      </c>
      <c r="AK1208" s="472"/>
      <c r="AL1208" s="471">
        <v>-1554837.365</v>
      </c>
      <c r="AM1208" s="473"/>
      <c r="AN1208" s="471"/>
      <c r="AO1208" s="474">
        <v>0</v>
      </c>
      <c r="AP1208" s="475"/>
      <c r="AQ1208" s="476">
        <v>-1426258.99</v>
      </c>
      <c r="AR1208" s="471"/>
      <c r="AS1208" s="471"/>
      <c r="AT1208" s="471">
        <v>-1426258.99</v>
      </c>
      <c r="AU1208" s="472"/>
      <c r="AV1208" s="471">
        <v>-1426258.99</v>
      </c>
      <c r="AW1208" s="473"/>
      <c r="AX1208" s="471"/>
      <c r="AY1208" s="473">
        <v>0</v>
      </c>
      <c r="AZ1208" s="478"/>
      <c r="BA1208" s="568"/>
      <c r="BC1208" s="468" t="s">
        <v>2937</v>
      </c>
      <c r="BD1208" s="468" t="s">
        <v>2937</v>
      </c>
      <c r="BE1208" s="468" t="s">
        <v>1540</v>
      </c>
      <c r="BF1208" s="468" t="s">
        <v>2937</v>
      </c>
      <c r="BG1208" s="468" t="s">
        <v>2938</v>
      </c>
      <c r="BH1208" s="468" t="s">
        <v>2938</v>
      </c>
      <c r="BI1208" s="468" t="s">
        <v>2937</v>
      </c>
      <c r="BK1208" s="468" t="b">
        <v>1</v>
      </c>
      <c r="BL1208" s="468" t="b">
        <v>1</v>
      </c>
      <c r="BM1208" s="468" t="b">
        <v>1</v>
      </c>
      <c r="BN1208" s="468" t="b">
        <v>1</v>
      </c>
      <c r="BO1208" s="468" t="b">
        <v>1</v>
      </c>
      <c r="BP1208" s="468" t="b">
        <v>1</v>
      </c>
      <c r="BQ1208" s="468" t="b">
        <v>1</v>
      </c>
      <c r="BS1208" s="466"/>
    </row>
    <row r="1209" spans="1:71" s="480" customFormat="1" ht="12" customHeight="1" x14ac:dyDescent="0.2">
      <c r="A1209" s="496">
        <v>25200262</v>
      </c>
      <c r="B1209" s="497" t="s">
        <v>4089</v>
      </c>
      <c r="C1209" s="466" t="s">
        <v>2699</v>
      </c>
      <c r="D1209" s="467" t="s">
        <v>1540</v>
      </c>
      <c r="E1209" s="705"/>
      <c r="F1209" s="466"/>
      <c r="G1209" s="467"/>
      <c r="H1209" s="468" t="s">
        <v>2937</v>
      </c>
      <c r="I1209" s="468" t="s">
        <v>2937</v>
      </c>
      <c r="J1209" s="468" t="s">
        <v>1540</v>
      </c>
      <c r="K1209" s="468" t="s">
        <v>2937</v>
      </c>
      <c r="L1209" s="468" t="s">
        <v>2938</v>
      </c>
      <c r="M1209" s="468" t="s">
        <v>2938</v>
      </c>
      <c r="N1209" s="468" t="s">
        <v>2937</v>
      </c>
      <c r="O1209" s="469"/>
      <c r="P1209" s="379">
        <v>0</v>
      </c>
      <c r="Q1209" s="379">
        <v>0</v>
      </c>
      <c r="R1209" s="379">
        <v>0</v>
      </c>
      <c r="S1209" s="379">
        <v>0</v>
      </c>
      <c r="T1209" s="379">
        <v>0</v>
      </c>
      <c r="U1209" s="379">
        <v>0</v>
      </c>
      <c r="V1209" s="379">
        <v>0</v>
      </c>
      <c r="W1209" s="379">
        <v>0</v>
      </c>
      <c r="X1209" s="379">
        <v>0</v>
      </c>
      <c r="Y1209" s="379">
        <v>0</v>
      </c>
      <c r="Z1209" s="379">
        <v>0</v>
      </c>
      <c r="AA1209" s="379">
        <v>0</v>
      </c>
      <c r="AB1209" s="379">
        <v>0</v>
      </c>
      <c r="AC1209" s="379"/>
      <c r="AD1209" s="379"/>
      <c r="AE1209" s="379">
        <v>0</v>
      </c>
      <c r="AF1209" s="470"/>
      <c r="AG1209" s="481">
        <v>8</v>
      </c>
      <c r="AH1209" s="471"/>
      <c r="AI1209" s="471"/>
      <c r="AJ1209" s="471">
        <v>0</v>
      </c>
      <c r="AK1209" s="472"/>
      <c r="AL1209" s="471">
        <v>0</v>
      </c>
      <c r="AM1209" s="473"/>
      <c r="AN1209" s="471"/>
      <c r="AO1209" s="474">
        <v>0</v>
      </c>
      <c r="AP1209" s="475"/>
      <c r="AQ1209" s="476">
        <v>0</v>
      </c>
      <c r="AR1209" s="471"/>
      <c r="AS1209" s="471"/>
      <c r="AT1209" s="471">
        <v>0</v>
      </c>
      <c r="AU1209" s="472"/>
      <c r="AV1209" s="471">
        <v>0</v>
      </c>
      <c r="AW1209" s="473"/>
      <c r="AX1209" s="471"/>
      <c r="AY1209" s="473">
        <v>0</v>
      </c>
      <c r="AZ1209" s="478"/>
      <c r="BA1209" s="568"/>
      <c r="BC1209" s="468" t="s">
        <v>2937</v>
      </c>
      <c r="BD1209" s="468" t="s">
        <v>2937</v>
      </c>
      <c r="BE1209" s="468" t="s">
        <v>1540</v>
      </c>
      <c r="BF1209" s="468" t="s">
        <v>2937</v>
      </c>
      <c r="BG1209" s="468" t="s">
        <v>2938</v>
      </c>
      <c r="BH1209" s="468" t="s">
        <v>2938</v>
      </c>
      <c r="BI1209" s="468" t="s">
        <v>2937</v>
      </c>
      <c r="BK1209" s="468" t="b">
        <v>1</v>
      </c>
      <c r="BL1209" s="468" t="b">
        <v>1</v>
      </c>
      <c r="BM1209" s="468" t="b">
        <v>1</v>
      </c>
      <c r="BN1209" s="468" t="b">
        <v>1</v>
      </c>
      <c r="BO1209" s="468" t="b">
        <v>1</v>
      </c>
      <c r="BP1209" s="468" t="b">
        <v>1</v>
      </c>
      <c r="BQ1209" s="468" t="b">
        <v>1</v>
      </c>
      <c r="BS1209" s="466"/>
    </row>
    <row r="1210" spans="1:71" s="480" customFormat="1" ht="12" customHeight="1" x14ac:dyDescent="0.2">
      <c r="A1210" s="496">
        <v>25300001</v>
      </c>
      <c r="B1210" s="497" t="s">
        <v>4090</v>
      </c>
      <c r="C1210" s="466" t="s">
        <v>2700</v>
      </c>
      <c r="D1210" s="467" t="s">
        <v>1542</v>
      </c>
      <c r="E1210" s="705"/>
      <c r="F1210" s="466"/>
      <c r="G1210" s="467"/>
      <c r="H1210" s="468" t="s">
        <v>2937</v>
      </c>
      <c r="I1210" s="468" t="s">
        <v>2937</v>
      </c>
      <c r="J1210" s="468" t="s">
        <v>2937</v>
      </c>
      <c r="K1210" s="468" t="s">
        <v>2937</v>
      </c>
      <c r="L1210" s="468" t="s">
        <v>2938</v>
      </c>
      <c r="M1210" s="468" t="s">
        <v>1542</v>
      </c>
      <c r="N1210" s="468" t="s">
        <v>1542</v>
      </c>
      <c r="O1210" s="469"/>
      <c r="P1210" s="379">
        <v>-36671.25</v>
      </c>
      <c r="Q1210" s="379">
        <v>-37949.18</v>
      </c>
      <c r="R1210" s="379">
        <v>-31595.54</v>
      </c>
      <c r="S1210" s="379">
        <v>-36141.230000000003</v>
      </c>
      <c r="T1210" s="379">
        <v>-31277.8</v>
      </c>
      <c r="U1210" s="379">
        <v>-22487.02</v>
      </c>
      <c r="V1210" s="379">
        <v>-27560.36</v>
      </c>
      <c r="W1210" s="379">
        <v>-187889.64</v>
      </c>
      <c r="X1210" s="379">
        <v>-35870.230000000003</v>
      </c>
      <c r="Y1210" s="379">
        <v>-54630.49</v>
      </c>
      <c r="Z1210" s="379">
        <v>-70839.929999999993</v>
      </c>
      <c r="AA1210" s="379">
        <v>-71690.179999999993</v>
      </c>
      <c r="AB1210" s="379">
        <v>-57989.36</v>
      </c>
      <c r="AC1210" s="379"/>
      <c r="AD1210" s="379"/>
      <c r="AE1210" s="379">
        <v>-54605.158749999995</v>
      </c>
      <c r="AF1210" s="470"/>
      <c r="AG1210" s="481"/>
      <c r="AH1210" s="471"/>
      <c r="AI1210" s="471"/>
      <c r="AJ1210" s="471"/>
      <c r="AK1210" s="472"/>
      <c r="AL1210" s="471">
        <v>0</v>
      </c>
      <c r="AM1210" s="473"/>
      <c r="AN1210" s="471">
        <v>-54605.158749999995</v>
      </c>
      <c r="AO1210" s="474">
        <v>-54605.158749999995</v>
      </c>
      <c r="AP1210" s="475"/>
      <c r="AQ1210" s="476">
        <v>-57989.36</v>
      </c>
      <c r="AR1210" s="471"/>
      <c r="AS1210" s="471"/>
      <c r="AT1210" s="471"/>
      <c r="AU1210" s="472"/>
      <c r="AV1210" s="471">
        <v>0</v>
      </c>
      <c r="AW1210" s="473"/>
      <c r="AX1210" s="471">
        <v>-57989.36</v>
      </c>
      <c r="AY1210" s="473">
        <v>-57989.36</v>
      </c>
      <c r="AZ1210" s="478"/>
      <c r="BA1210" s="568"/>
      <c r="BC1210" s="468" t="s">
        <v>2937</v>
      </c>
      <c r="BD1210" s="468" t="s">
        <v>2937</v>
      </c>
      <c r="BE1210" s="468" t="s">
        <v>2937</v>
      </c>
      <c r="BF1210" s="468" t="s">
        <v>2937</v>
      </c>
      <c r="BG1210" s="468" t="s">
        <v>2938</v>
      </c>
      <c r="BH1210" s="468" t="s">
        <v>1542</v>
      </c>
      <c r="BI1210" s="468" t="s">
        <v>1542</v>
      </c>
      <c r="BK1210" s="468" t="b">
        <v>1</v>
      </c>
      <c r="BL1210" s="468" t="b">
        <v>1</v>
      </c>
      <c r="BM1210" s="468" t="b">
        <v>1</v>
      </c>
      <c r="BN1210" s="468" t="b">
        <v>1</v>
      </c>
      <c r="BO1210" s="468" t="b">
        <v>1</v>
      </c>
      <c r="BP1210" s="468" t="b">
        <v>1</v>
      </c>
      <c r="BQ1210" s="468" t="b">
        <v>1</v>
      </c>
      <c r="BS1210" s="466"/>
    </row>
    <row r="1211" spans="1:71" s="480" customFormat="1" ht="12" customHeight="1" x14ac:dyDescent="0.2">
      <c r="A1211" s="496">
        <v>25300011</v>
      </c>
      <c r="B1211" s="497" t="s">
        <v>4091</v>
      </c>
      <c r="C1211" s="466" t="s">
        <v>2701</v>
      </c>
      <c r="D1211" s="467" t="s">
        <v>1542</v>
      </c>
      <c r="E1211" s="705"/>
      <c r="F1211" s="466"/>
      <c r="G1211" s="467"/>
      <c r="H1211" s="468" t="s">
        <v>2937</v>
      </c>
      <c r="I1211" s="468" t="s">
        <v>2937</v>
      </c>
      <c r="J1211" s="468" t="s">
        <v>2937</v>
      </c>
      <c r="K1211" s="468" t="s">
        <v>2937</v>
      </c>
      <c r="L1211" s="468" t="s">
        <v>2938</v>
      </c>
      <c r="M1211" s="468" t="s">
        <v>1542</v>
      </c>
      <c r="N1211" s="468" t="s">
        <v>1542</v>
      </c>
      <c r="O1211" s="469"/>
      <c r="P1211" s="379">
        <v>-5000</v>
      </c>
      <c r="Q1211" s="379">
        <v>-5000</v>
      </c>
      <c r="R1211" s="379">
        <v>-5000</v>
      </c>
      <c r="S1211" s="379">
        <v>-5000</v>
      </c>
      <c r="T1211" s="379">
        <v>-5000</v>
      </c>
      <c r="U1211" s="379">
        <v>-5000</v>
      </c>
      <c r="V1211" s="379">
        <v>-5000</v>
      </c>
      <c r="W1211" s="379">
        <v>-5000</v>
      </c>
      <c r="X1211" s="379">
        <v>-5000</v>
      </c>
      <c r="Y1211" s="379">
        <v>-5000</v>
      </c>
      <c r="Z1211" s="379">
        <v>-5000</v>
      </c>
      <c r="AA1211" s="379">
        <v>-5000</v>
      </c>
      <c r="AB1211" s="379">
        <v>-5000</v>
      </c>
      <c r="AC1211" s="379"/>
      <c r="AD1211" s="379"/>
      <c r="AE1211" s="379">
        <v>-5000</v>
      </c>
      <c r="AF1211" s="470"/>
      <c r="AG1211" s="545"/>
      <c r="AH1211" s="471"/>
      <c r="AI1211" s="471"/>
      <c r="AJ1211" s="471"/>
      <c r="AK1211" s="472"/>
      <c r="AL1211" s="471">
        <v>0</v>
      </c>
      <c r="AM1211" s="473"/>
      <c r="AN1211" s="471">
        <v>-5000</v>
      </c>
      <c r="AO1211" s="474">
        <v>-5000</v>
      </c>
      <c r="AP1211" s="475"/>
      <c r="AQ1211" s="476">
        <v>-5000</v>
      </c>
      <c r="AR1211" s="471"/>
      <c r="AS1211" s="471"/>
      <c r="AT1211" s="471"/>
      <c r="AU1211" s="472"/>
      <c r="AV1211" s="471">
        <v>0</v>
      </c>
      <c r="AW1211" s="473"/>
      <c r="AX1211" s="471">
        <v>-5000</v>
      </c>
      <c r="AY1211" s="473">
        <v>-5000</v>
      </c>
      <c r="AZ1211" s="478"/>
      <c r="BA1211" s="568"/>
      <c r="BC1211" s="468" t="s">
        <v>2937</v>
      </c>
      <c r="BD1211" s="468" t="s">
        <v>2937</v>
      </c>
      <c r="BE1211" s="468" t="s">
        <v>2937</v>
      </c>
      <c r="BF1211" s="468" t="s">
        <v>2937</v>
      </c>
      <c r="BG1211" s="468" t="s">
        <v>2938</v>
      </c>
      <c r="BH1211" s="468" t="s">
        <v>1542</v>
      </c>
      <c r="BI1211" s="468" t="s">
        <v>1542</v>
      </c>
      <c r="BK1211" s="468" t="b">
        <v>1</v>
      </c>
      <c r="BL1211" s="468" t="b">
        <v>1</v>
      </c>
      <c r="BM1211" s="468" t="b">
        <v>1</v>
      </c>
      <c r="BN1211" s="468" t="b">
        <v>1</v>
      </c>
      <c r="BO1211" s="468" t="b">
        <v>1</v>
      </c>
      <c r="BP1211" s="468" t="b">
        <v>1</v>
      </c>
      <c r="BQ1211" s="468" t="b">
        <v>1</v>
      </c>
      <c r="BS1211" s="466"/>
    </row>
    <row r="1212" spans="1:71" s="480" customFormat="1" ht="12" customHeight="1" x14ac:dyDescent="0.2">
      <c r="A1212" s="498">
        <v>25300032</v>
      </c>
      <c r="B1212" s="499"/>
      <c r="C1212" s="483" t="s">
        <v>2702</v>
      </c>
      <c r="D1212" s="484" t="s">
        <v>1541</v>
      </c>
      <c r="E1212" s="730"/>
      <c r="F1212" s="501">
        <v>43267</v>
      </c>
      <c r="G1212" s="484"/>
      <c r="H1212" s="486"/>
      <c r="I1212" s="486"/>
      <c r="J1212" s="486"/>
      <c r="K1212" s="486" t="s">
        <v>1541</v>
      </c>
      <c r="L1212" s="486" t="s">
        <v>2938</v>
      </c>
      <c r="M1212" s="486" t="s">
        <v>2938</v>
      </c>
      <c r="N1212" s="486" t="s">
        <v>2937</v>
      </c>
      <c r="O1212" s="487"/>
      <c r="P1212" s="381"/>
      <c r="Q1212" s="381"/>
      <c r="R1212" s="381"/>
      <c r="S1212" s="381"/>
      <c r="T1212" s="381"/>
      <c r="U1212" s="381"/>
      <c r="V1212" s="381">
        <v>-8895000</v>
      </c>
      <c r="W1212" s="381">
        <v>-8895000</v>
      </c>
      <c r="X1212" s="381">
        <v>-8895000</v>
      </c>
      <c r="Y1212" s="381">
        <v>-8895000</v>
      </c>
      <c r="Z1212" s="381">
        <v>-8895000</v>
      </c>
      <c r="AA1212" s="381">
        <v>-8895000</v>
      </c>
      <c r="AB1212" s="381">
        <v>-1500000</v>
      </c>
      <c r="AC1212" s="381"/>
      <c r="AD1212" s="381"/>
      <c r="AE1212" s="381">
        <v>-4510000</v>
      </c>
      <c r="AF1212" s="582"/>
      <c r="AG1212" s="488"/>
      <c r="AH1212" s="490"/>
      <c r="AI1212" s="490"/>
      <c r="AJ1212" s="490"/>
      <c r="AK1212" s="491">
        <v>-4510000</v>
      </c>
      <c r="AL1212" s="490">
        <v>-4510000</v>
      </c>
      <c r="AM1212" s="492"/>
      <c r="AN1212" s="490"/>
      <c r="AO1212" s="493">
        <v>0</v>
      </c>
      <c r="AP1212" s="490"/>
      <c r="AQ1212" s="494">
        <v>-1500000</v>
      </c>
      <c r="AR1212" s="490"/>
      <c r="AS1212" s="490"/>
      <c r="AT1212" s="490"/>
      <c r="AU1212" s="491">
        <v>-1500000</v>
      </c>
      <c r="AV1212" s="490">
        <v>-1500000</v>
      </c>
      <c r="AW1212" s="492"/>
      <c r="AX1212" s="490"/>
      <c r="AY1212" s="492">
        <v>0</v>
      </c>
      <c r="AZ1212" s="731" t="s">
        <v>2911</v>
      </c>
      <c r="BA1212" s="568"/>
      <c r="BC1212" s="486"/>
      <c r="BD1212" s="486"/>
      <c r="BE1212" s="486"/>
      <c r="BF1212" s="468" t="s">
        <v>1541</v>
      </c>
      <c r="BG1212" s="468" t="s">
        <v>2938</v>
      </c>
      <c r="BH1212" s="468" t="s">
        <v>2938</v>
      </c>
      <c r="BI1212" s="468" t="s">
        <v>2937</v>
      </c>
      <c r="BK1212" s="468" t="b">
        <v>1</v>
      </c>
      <c r="BL1212" s="468" t="b">
        <v>1</v>
      </c>
      <c r="BM1212" s="468" t="b">
        <v>1</v>
      </c>
      <c r="BN1212" s="468" t="b">
        <v>1</v>
      </c>
      <c r="BO1212" s="468" t="b">
        <v>1</v>
      </c>
      <c r="BP1212" s="468" t="b">
        <v>1</v>
      </c>
      <c r="BQ1212" s="468" t="b">
        <v>1</v>
      </c>
      <c r="BS1212" s="466"/>
    </row>
    <row r="1213" spans="1:71" s="480" customFormat="1" ht="12" customHeight="1" x14ac:dyDescent="0.2">
      <c r="A1213" s="496">
        <v>25300033</v>
      </c>
      <c r="B1213" s="497" t="s">
        <v>4092</v>
      </c>
      <c r="C1213" s="466" t="s">
        <v>2703</v>
      </c>
      <c r="D1213" s="467" t="s">
        <v>1542</v>
      </c>
      <c r="E1213" s="705"/>
      <c r="F1213" s="466"/>
      <c r="G1213" s="467"/>
      <c r="H1213" s="468" t="s">
        <v>2937</v>
      </c>
      <c r="I1213" s="468" t="s">
        <v>2937</v>
      </c>
      <c r="J1213" s="468" t="s">
        <v>2937</v>
      </c>
      <c r="K1213" s="468" t="s">
        <v>2937</v>
      </c>
      <c r="L1213" s="468" t="s">
        <v>2938</v>
      </c>
      <c r="M1213" s="468" t="s">
        <v>1542</v>
      </c>
      <c r="N1213" s="468" t="s">
        <v>1542</v>
      </c>
      <c r="O1213" s="469"/>
      <c r="P1213" s="379">
        <v>-7366979.6699999999</v>
      </c>
      <c r="Q1213" s="379">
        <v>-7134585.4400000004</v>
      </c>
      <c r="R1213" s="379">
        <v>-6975031.3300000001</v>
      </c>
      <c r="S1213" s="379">
        <v>-8881029.3900000006</v>
      </c>
      <c r="T1213" s="379">
        <v>-8805019.1199999992</v>
      </c>
      <c r="U1213" s="379">
        <v>-7893421.3200000003</v>
      </c>
      <c r="V1213" s="379">
        <v>-8675472.1799999997</v>
      </c>
      <c r="W1213" s="379">
        <v>-8671809.6099999994</v>
      </c>
      <c r="X1213" s="379">
        <v>-8583597.9900000002</v>
      </c>
      <c r="Y1213" s="379">
        <v>-8765152.1799999997</v>
      </c>
      <c r="Z1213" s="379">
        <v>-8765015.9600000009</v>
      </c>
      <c r="AA1213" s="379">
        <v>-8680874.9499999993</v>
      </c>
      <c r="AB1213" s="379">
        <v>-8246651.6799999997</v>
      </c>
      <c r="AC1213" s="379"/>
      <c r="AD1213" s="379"/>
      <c r="AE1213" s="379">
        <v>-8303152.0954166679</v>
      </c>
      <c r="AF1213" s="481"/>
      <c r="AG1213" s="481"/>
      <c r="AH1213" s="471"/>
      <c r="AI1213" s="471"/>
      <c r="AJ1213" s="471"/>
      <c r="AK1213" s="472"/>
      <c r="AL1213" s="471">
        <v>0</v>
      </c>
      <c r="AM1213" s="473"/>
      <c r="AN1213" s="471">
        <v>-8303152.0954166679</v>
      </c>
      <c r="AO1213" s="474">
        <v>-8303152.0954166679</v>
      </c>
      <c r="AP1213" s="475"/>
      <c r="AQ1213" s="476">
        <v>-8246651.6799999997</v>
      </c>
      <c r="AR1213" s="471"/>
      <c r="AS1213" s="471"/>
      <c r="AT1213" s="471"/>
      <c r="AU1213" s="472"/>
      <c r="AV1213" s="471">
        <v>0</v>
      </c>
      <c r="AW1213" s="473"/>
      <c r="AX1213" s="471">
        <v>-8246651.6799999997</v>
      </c>
      <c r="AY1213" s="473">
        <v>-8246651.6799999997</v>
      </c>
      <c r="AZ1213" s="478"/>
      <c r="BA1213" s="568"/>
      <c r="BC1213" s="468" t="s">
        <v>2937</v>
      </c>
      <c r="BD1213" s="468" t="s">
        <v>2937</v>
      </c>
      <c r="BE1213" s="468" t="s">
        <v>2937</v>
      </c>
      <c r="BF1213" s="468" t="s">
        <v>2937</v>
      </c>
      <c r="BG1213" s="468" t="s">
        <v>2938</v>
      </c>
      <c r="BH1213" s="468" t="s">
        <v>1542</v>
      </c>
      <c r="BI1213" s="468" t="s">
        <v>1542</v>
      </c>
      <c r="BK1213" s="468" t="b">
        <v>1</v>
      </c>
      <c r="BL1213" s="468" t="b">
        <v>1</v>
      </c>
      <c r="BM1213" s="468" t="b">
        <v>1</v>
      </c>
      <c r="BN1213" s="468" t="b">
        <v>1</v>
      </c>
      <c r="BO1213" s="468" t="b">
        <v>1</v>
      </c>
      <c r="BP1213" s="468" t="b">
        <v>1</v>
      </c>
      <c r="BQ1213" s="468" t="b">
        <v>1</v>
      </c>
      <c r="BS1213" s="466"/>
    </row>
    <row r="1214" spans="1:71" s="480" customFormat="1" ht="12" customHeight="1" x14ac:dyDescent="0.2">
      <c r="A1214" s="523">
        <v>25300071</v>
      </c>
      <c r="B1214" s="467" t="s">
        <v>4093</v>
      </c>
      <c r="C1214" s="466" t="s">
        <v>2704</v>
      </c>
      <c r="D1214" s="467" t="s">
        <v>1541</v>
      </c>
      <c r="E1214" s="705"/>
      <c r="F1214" s="466"/>
      <c r="G1214" s="467"/>
      <c r="H1214" s="468" t="s">
        <v>2937</v>
      </c>
      <c r="I1214" s="468" t="s">
        <v>2937</v>
      </c>
      <c r="J1214" s="468" t="s">
        <v>2937</v>
      </c>
      <c r="K1214" s="468" t="s">
        <v>1541</v>
      </c>
      <c r="L1214" s="468" t="s">
        <v>2938</v>
      </c>
      <c r="M1214" s="468" t="s">
        <v>2938</v>
      </c>
      <c r="N1214" s="468" t="s">
        <v>2937</v>
      </c>
      <c r="O1214" s="469"/>
      <c r="P1214" s="379">
        <v>-143874194.06999999</v>
      </c>
      <c r="Q1214" s="379">
        <v>-126335895.06999999</v>
      </c>
      <c r="R1214" s="379">
        <v>-115483728.06999999</v>
      </c>
      <c r="S1214" s="379">
        <v>-100288319.06999999</v>
      </c>
      <c r="T1214" s="379">
        <v>-91309800.069999993</v>
      </c>
      <c r="U1214" s="379">
        <v>-92299478.069999993</v>
      </c>
      <c r="V1214" s="379">
        <v>-92693645.069999993</v>
      </c>
      <c r="W1214" s="379">
        <v>-88545383.069999993</v>
      </c>
      <c r="X1214" s="379">
        <v>-89614297.069999993</v>
      </c>
      <c r="Y1214" s="379">
        <v>-87697363.069999993</v>
      </c>
      <c r="Z1214" s="379">
        <v>-84819696.069999993</v>
      </c>
      <c r="AA1214" s="379">
        <v>-71565123.069999993</v>
      </c>
      <c r="AB1214" s="379">
        <v>-60328609.07</v>
      </c>
      <c r="AC1214" s="379"/>
      <c r="AD1214" s="379"/>
      <c r="AE1214" s="379">
        <v>-95229510.778333306</v>
      </c>
      <c r="AF1214" s="507"/>
      <c r="AG1214" s="552"/>
      <c r="AH1214" s="471"/>
      <c r="AI1214" s="471"/>
      <c r="AJ1214" s="471"/>
      <c r="AK1214" s="472">
        <v>-95229510.778333306</v>
      </c>
      <c r="AL1214" s="471">
        <v>-95229510.778333306</v>
      </c>
      <c r="AM1214" s="473"/>
      <c r="AN1214" s="471"/>
      <c r="AO1214" s="474">
        <v>0</v>
      </c>
      <c r="AP1214" s="475"/>
      <c r="AQ1214" s="476">
        <v>-60328609.07</v>
      </c>
      <c r="AR1214" s="471"/>
      <c r="AS1214" s="471"/>
      <c r="AT1214" s="471"/>
      <c r="AU1214" s="472">
        <v>-60328609.07</v>
      </c>
      <c r="AV1214" s="471">
        <v>-60328609.07</v>
      </c>
      <c r="AW1214" s="473"/>
      <c r="AX1214" s="471"/>
      <c r="AY1214" s="473">
        <v>0</v>
      </c>
      <c r="AZ1214" s="478" t="s">
        <v>2924</v>
      </c>
      <c r="BA1214" s="568"/>
      <c r="BC1214" s="468" t="s">
        <v>2937</v>
      </c>
      <c r="BD1214" s="468" t="s">
        <v>2937</v>
      </c>
      <c r="BE1214" s="468" t="s">
        <v>2937</v>
      </c>
      <c r="BF1214" s="468" t="s">
        <v>1541</v>
      </c>
      <c r="BG1214" s="468" t="s">
        <v>2938</v>
      </c>
      <c r="BH1214" s="468" t="s">
        <v>2938</v>
      </c>
      <c r="BI1214" s="468" t="s">
        <v>2937</v>
      </c>
      <c r="BK1214" s="468" t="b">
        <v>1</v>
      </c>
      <c r="BL1214" s="468" t="b">
        <v>1</v>
      </c>
      <c r="BM1214" s="468" t="b">
        <v>1</v>
      </c>
      <c r="BN1214" s="468" t="b">
        <v>1</v>
      </c>
      <c r="BO1214" s="468" t="b">
        <v>1</v>
      </c>
      <c r="BP1214" s="468" t="b">
        <v>1</v>
      </c>
      <c r="BQ1214" s="468" t="b">
        <v>1</v>
      </c>
      <c r="BS1214" s="466"/>
    </row>
    <row r="1215" spans="1:71" s="480" customFormat="1" ht="12" customHeight="1" x14ac:dyDescent="0.2">
      <c r="A1215" s="523">
        <v>25300081</v>
      </c>
      <c r="B1215" s="467" t="s">
        <v>4094</v>
      </c>
      <c r="C1215" s="466" t="s">
        <v>2705</v>
      </c>
      <c r="D1215" s="467" t="s">
        <v>1542</v>
      </c>
      <c r="E1215" s="705"/>
      <c r="F1215" s="466"/>
      <c r="G1215" s="467"/>
      <c r="H1215" s="468" t="s">
        <v>2937</v>
      </c>
      <c r="I1215" s="468" t="s">
        <v>2937</v>
      </c>
      <c r="J1215" s="468" t="s">
        <v>2937</v>
      </c>
      <c r="K1215" s="468" t="s">
        <v>2937</v>
      </c>
      <c r="L1215" s="468" t="s">
        <v>2938</v>
      </c>
      <c r="M1215" s="468" t="s">
        <v>1542</v>
      </c>
      <c r="N1215" s="468" t="s">
        <v>1542</v>
      </c>
      <c r="O1215" s="469"/>
      <c r="P1215" s="379">
        <v>-1000</v>
      </c>
      <c r="Q1215" s="379">
        <v>-1000</v>
      </c>
      <c r="R1215" s="379">
        <v>-1000</v>
      </c>
      <c r="S1215" s="379">
        <v>-1000</v>
      </c>
      <c r="T1215" s="379">
        <v>-1000</v>
      </c>
      <c r="U1215" s="379">
        <v>-1000</v>
      </c>
      <c r="V1215" s="379">
        <v>-1000</v>
      </c>
      <c r="W1215" s="379">
        <v>-1000</v>
      </c>
      <c r="X1215" s="379">
        <v>-1000</v>
      </c>
      <c r="Y1215" s="379">
        <v>-1000</v>
      </c>
      <c r="Z1215" s="379">
        <v>-1000</v>
      </c>
      <c r="AA1215" s="379">
        <v>-1000</v>
      </c>
      <c r="AB1215" s="379">
        <v>-1000</v>
      </c>
      <c r="AC1215" s="379"/>
      <c r="AD1215" s="379"/>
      <c r="AE1215" s="379">
        <v>-1000</v>
      </c>
      <c r="AF1215" s="481"/>
      <c r="AG1215" s="551"/>
      <c r="AH1215" s="471"/>
      <c r="AI1215" s="471"/>
      <c r="AJ1215" s="471"/>
      <c r="AK1215" s="472"/>
      <c r="AL1215" s="471">
        <v>0</v>
      </c>
      <c r="AM1215" s="473"/>
      <c r="AN1215" s="471">
        <v>-1000</v>
      </c>
      <c r="AO1215" s="474">
        <v>-1000</v>
      </c>
      <c r="AP1215" s="475"/>
      <c r="AQ1215" s="476">
        <v>-1000</v>
      </c>
      <c r="AR1215" s="471"/>
      <c r="AS1215" s="471"/>
      <c r="AT1215" s="471"/>
      <c r="AU1215" s="472"/>
      <c r="AV1215" s="471">
        <v>0</v>
      </c>
      <c r="AW1215" s="473"/>
      <c r="AX1215" s="471">
        <v>-1000</v>
      </c>
      <c r="AY1215" s="473">
        <v>-1000</v>
      </c>
      <c r="AZ1215" s="478"/>
      <c r="BA1215" s="568"/>
      <c r="BC1215" s="468" t="s">
        <v>2937</v>
      </c>
      <c r="BD1215" s="468" t="s">
        <v>2937</v>
      </c>
      <c r="BE1215" s="468" t="s">
        <v>2937</v>
      </c>
      <c r="BF1215" s="468" t="s">
        <v>2937</v>
      </c>
      <c r="BG1215" s="468" t="s">
        <v>2938</v>
      </c>
      <c r="BH1215" s="468" t="s">
        <v>1542</v>
      </c>
      <c r="BI1215" s="468" t="s">
        <v>1542</v>
      </c>
      <c r="BK1215" s="468" t="b">
        <v>1</v>
      </c>
      <c r="BL1215" s="468" t="b">
        <v>1</v>
      </c>
      <c r="BM1215" s="468" t="b">
        <v>1</v>
      </c>
      <c r="BN1215" s="468" t="b">
        <v>1</v>
      </c>
      <c r="BO1215" s="468" t="b">
        <v>1</v>
      </c>
      <c r="BP1215" s="468" t="b">
        <v>1</v>
      </c>
      <c r="BQ1215" s="468" t="b">
        <v>1</v>
      </c>
      <c r="BS1215" s="466"/>
    </row>
    <row r="1216" spans="1:71" s="480" customFormat="1" ht="12" customHeight="1" x14ac:dyDescent="0.2">
      <c r="A1216" s="523">
        <v>25300091</v>
      </c>
      <c r="B1216" s="467" t="s">
        <v>4095</v>
      </c>
      <c r="C1216" s="466" t="s">
        <v>2706</v>
      </c>
      <c r="D1216" s="467" t="s">
        <v>1541</v>
      </c>
      <c r="E1216" s="705"/>
      <c r="F1216" s="466"/>
      <c r="G1216" s="467"/>
      <c r="H1216" s="468" t="s">
        <v>2937</v>
      </c>
      <c r="I1216" s="468" t="s">
        <v>2937</v>
      </c>
      <c r="J1216" s="468" t="s">
        <v>2937</v>
      </c>
      <c r="K1216" s="468" t="s">
        <v>1541</v>
      </c>
      <c r="L1216" s="468" t="s">
        <v>2938</v>
      </c>
      <c r="M1216" s="468" t="s">
        <v>2938</v>
      </c>
      <c r="N1216" s="468" t="s">
        <v>2937</v>
      </c>
      <c r="O1216" s="469"/>
      <c r="P1216" s="379">
        <v>-725696.59</v>
      </c>
      <c r="Q1216" s="379">
        <v>-653126.93999999994</v>
      </c>
      <c r="R1216" s="379">
        <v>-580557.29</v>
      </c>
      <c r="S1216" s="379">
        <v>-507987.64</v>
      </c>
      <c r="T1216" s="379">
        <v>-435417.99</v>
      </c>
      <c r="U1216" s="379">
        <v>-362848.34</v>
      </c>
      <c r="V1216" s="379">
        <v>-290278.69</v>
      </c>
      <c r="W1216" s="379">
        <v>-217709.04</v>
      </c>
      <c r="X1216" s="379">
        <v>-145139.39000000001</v>
      </c>
      <c r="Y1216" s="379">
        <v>-72569.740000000005</v>
      </c>
      <c r="Z1216" s="379">
        <v>0</v>
      </c>
      <c r="AA1216" s="379">
        <v>0</v>
      </c>
      <c r="AB1216" s="379">
        <v>0</v>
      </c>
      <c r="AC1216" s="379"/>
      <c r="AD1216" s="379"/>
      <c r="AE1216" s="379">
        <v>-302373.61291666672</v>
      </c>
      <c r="AF1216" s="481"/>
      <c r="AG1216" s="551"/>
      <c r="AH1216" s="471"/>
      <c r="AI1216" s="471"/>
      <c r="AJ1216" s="471"/>
      <c r="AK1216" s="472">
        <v>-302373.61291666672</v>
      </c>
      <c r="AL1216" s="471">
        <v>-302373.61291666672</v>
      </c>
      <c r="AM1216" s="473"/>
      <c r="AN1216" s="471"/>
      <c r="AO1216" s="474">
        <v>0</v>
      </c>
      <c r="AP1216" s="475"/>
      <c r="AQ1216" s="476">
        <v>0</v>
      </c>
      <c r="AR1216" s="471"/>
      <c r="AS1216" s="471"/>
      <c r="AT1216" s="471"/>
      <c r="AU1216" s="472">
        <v>0</v>
      </c>
      <c r="AV1216" s="471">
        <v>0</v>
      </c>
      <c r="AW1216" s="473"/>
      <c r="AX1216" s="471"/>
      <c r="AY1216" s="473">
        <v>0</v>
      </c>
      <c r="AZ1216" s="478" t="s">
        <v>2927</v>
      </c>
      <c r="BA1216" s="568"/>
      <c r="BC1216" s="468" t="s">
        <v>2937</v>
      </c>
      <c r="BD1216" s="468" t="s">
        <v>2937</v>
      </c>
      <c r="BE1216" s="468" t="s">
        <v>2937</v>
      </c>
      <c r="BF1216" s="468" t="s">
        <v>1541</v>
      </c>
      <c r="BG1216" s="468" t="s">
        <v>2938</v>
      </c>
      <c r="BH1216" s="468" t="s">
        <v>2938</v>
      </c>
      <c r="BI1216" s="468" t="s">
        <v>2937</v>
      </c>
      <c r="BK1216" s="468" t="b">
        <v>1</v>
      </c>
      <c r="BL1216" s="468" t="b">
        <v>1</v>
      </c>
      <c r="BM1216" s="468" t="b">
        <v>1</v>
      </c>
      <c r="BN1216" s="468" t="b">
        <v>1</v>
      </c>
      <c r="BO1216" s="468" t="b">
        <v>1</v>
      </c>
      <c r="BP1216" s="468" t="b">
        <v>1</v>
      </c>
      <c r="BQ1216" s="468" t="b">
        <v>1</v>
      </c>
      <c r="BS1216" s="466"/>
    </row>
    <row r="1217" spans="1:71" s="480" customFormat="1" ht="12" customHeight="1" x14ac:dyDescent="0.2">
      <c r="A1217" s="523">
        <v>25300121</v>
      </c>
      <c r="B1217" s="467" t="s">
        <v>4096</v>
      </c>
      <c r="C1217" s="466" t="s">
        <v>2707</v>
      </c>
      <c r="D1217" s="467" t="s">
        <v>1541</v>
      </c>
      <c r="E1217" s="705"/>
      <c r="F1217" s="466"/>
      <c r="G1217" s="467"/>
      <c r="H1217" s="468" t="s">
        <v>2937</v>
      </c>
      <c r="I1217" s="468" t="s">
        <v>2937</v>
      </c>
      <c r="J1217" s="468" t="s">
        <v>2937</v>
      </c>
      <c r="K1217" s="468" t="s">
        <v>1541</v>
      </c>
      <c r="L1217" s="468" t="s">
        <v>2938</v>
      </c>
      <c r="M1217" s="468" t="s">
        <v>2938</v>
      </c>
      <c r="N1217" s="468" t="s">
        <v>2937</v>
      </c>
      <c r="O1217" s="469"/>
      <c r="P1217" s="379">
        <v>-182471.13</v>
      </c>
      <c r="Q1217" s="379">
        <v>-164224.01999999999</v>
      </c>
      <c r="R1217" s="379">
        <v>-145976.91</v>
      </c>
      <c r="S1217" s="379">
        <v>-127729.8</v>
      </c>
      <c r="T1217" s="379">
        <v>-109482.69</v>
      </c>
      <c r="U1217" s="379">
        <v>-91235.58</v>
      </c>
      <c r="V1217" s="379">
        <v>-72988.47</v>
      </c>
      <c r="W1217" s="379">
        <v>-54741.36</v>
      </c>
      <c r="X1217" s="379">
        <v>-36494.25</v>
      </c>
      <c r="Y1217" s="379">
        <v>-18247.14</v>
      </c>
      <c r="Z1217" s="379">
        <v>0</v>
      </c>
      <c r="AA1217" s="379">
        <v>0</v>
      </c>
      <c r="AB1217" s="379">
        <v>0</v>
      </c>
      <c r="AC1217" s="379"/>
      <c r="AD1217" s="379"/>
      <c r="AE1217" s="379">
        <v>-76029.648749999993</v>
      </c>
      <c r="AF1217" s="481"/>
      <c r="AG1217" s="551"/>
      <c r="AH1217" s="471"/>
      <c r="AI1217" s="471"/>
      <c r="AJ1217" s="471"/>
      <c r="AK1217" s="472">
        <v>-76029.648749999993</v>
      </c>
      <c r="AL1217" s="471">
        <v>-76029.648749999993</v>
      </c>
      <c r="AM1217" s="473"/>
      <c r="AN1217" s="471"/>
      <c r="AO1217" s="474">
        <v>0</v>
      </c>
      <c r="AP1217" s="475"/>
      <c r="AQ1217" s="476">
        <v>0</v>
      </c>
      <c r="AR1217" s="471"/>
      <c r="AS1217" s="471"/>
      <c r="AT1217" s="471"/>
      <c r="AU1217" s="472">
        <v>0</v>
      </c>
      <c r="AV1217" s="471">
        <v>0</v>
      </c>
      <c r="AW1217" s="473"/>
      <c r="AX1217" s="471"/>
      <c r="AY1217" s="473">
        <v>0</v>
      </c>
      <c r="AZ1217" s="478" t="s">
        <v>2927</v>
      </c>
      <c r="BA1217" s="568"/>
      <c r="BC1217" s="468" t="s">
        <v>2937</v>
      </c>
      <c r="BD1217" s="468" t="s">
        <v>2937</v>
      </c>
      <c r="BE1217" s="468" t="s">
        <v>2937</v>
      </c>
      <c r="BF1217" s="468" t="s">
        <v>1541</v>
      </c>
      <c r="BG1217" s="468" t="s">
        <v>2938</v>
      </c>
      <c r="BH1217" s="468" t="s">
        <v>2938</v>
      </c>
      <c r="BI1217" s="468" t="s">
        <v>2937</v>
      </c>
      <c r="BK1217" s="468" t="b">
        <v>1</v>
      </c>
      <c r="BL1217" s="468" t="b">
        <v>1</v>
      </c>
      <c r="BM1217" s="468" t="b">
        <v>1</v>
      </c>
      <c r="BN1217" s="468" t="b">
        <v>1</v>
      </c>
      <c r="BO1217" s="468" t="b">
        <v>1</v>
      </c>
      <c r="BP1217" s="468" t="b">
        <v>1</v>
      </c>
      <c r="BQ1217" s="468" t="b">
        <v>1</v>
      </c>
      <c r="BS1217" s="466"/>
    </row>
    <row r="1218" spans="1:71" s="480" customFormat="1" ht="12" customHeight="1" x14ac:dyDescent="0.2">
      <c r="A1218" s="575">
        <v>25300141</v>
      </c>
      <c r="B1218" s="576" t="s">
        <v>4097</v>
      </c>
      <c r="C1218" s="466" t="s">
        <v>2708</v>
      </c>
      <c r="D1218" s="467" t="s">
        <v>1542</v>
      </c>
      <c r="E1218" s="705"/>
      <c r="F1218" s="466"/>
      <c r="G1218" s="467"/>
      <c r="H1218" s="468" t="s">
        <v>2937</v>
      </c>
      <c r="I1218" s="468" t="s">
        <v>2937</v>
      </c>
      <c r="J1218" s="468" t="s">
        <v>2937</v>
      </c>
      <c r="K1218" s="468" t="s">
        <v>2937</v>
      </c>
      <c r="L1218" s="468" t="s">
        <v>2938</v>
      </c>
      <c r="M1218" s="468" t="s">
        <v>1542</v>
      </c>
      <c r="N1218" s="468" t="s">
        <v>1542</v>
      </c>
      <c r="O1218" s="469"/>
      <c r="P1218" s="379">
        <v>-3550575.66</v>
      </c>
      <c r="Q1218" s="379">
        <v>-5804899.8899999997</v>
      </c>
      <c r="R1218" s="379">
        <v>-5254120.5599999996</v>
      </c>
      <c r="S1218" s="379">
        <v>-4629237.26</v>
      </c>
      <c r="T1218" s="379">
        <v>-3960263.62</v>
      </c>
      <c r="U1218" s="379">
        <v>-3323257.97</v>
      </c>
      <c r="V1218" s="379">
        <v>-2916757.94</v>
      </c>
      <c r="W1218" s="379">
        <v>-3808319.46</v>
      </c>
      <c r="X1218" s="379">
        <v>-3155681.69</v>
      </c>
      <c r="Y1218" s="379">
        <v>-2405845.54</v>
      </c>
      <c r="Z1218" s="379">
        <v>-1750423.21</v>
      </c>
      <c r="AA1218" s="379">
        <v>-1110772.27</v>
      </c>
      <c r="AB1218" s="379">
        <v>-706950.4</v>
      </c>
      <c r="AC1218" s="379"/>
      <c r="AD1218" s="379"/>
      <c r="AE1218" s="379">
        <v>-3354028.5366666671</v>
      </c>
      <c r="AF1218" s="481"/>
      <c r="AG1218" s="551"/>
      <c r="AH1218" s="471"/>
      <c r="AI1218" s="471"/>
      <c r="AJ1218" s="471"/>
      <c r="AK1218" s="472"/>
      <c r="AL1218" s="471">
        <v>0</v>
      </c>
      <c r="AM1218" s="473"/>
      <c r="AN1218" s="471">
        <v>-3354028.5366666671</v>
      </c>
      <c r="AO1218" s="474">
        <v>-3354028.5366666671</v>
      </c>
      <c r="AP1218" s="475"/>
      <c r="AQ1218" s="476">
        <v>-706950.4</v>
      </c>
      <c r="AR1218" s="471"/>
      <c r="AS1218" s="471"/>
      <c r="AT1218" s="471"/>
      <c r="AU1218" s="472"/>
      <c r="AV1218" s="471">
        <v>0</v>
      </c>
      <c r="AW1218" s="473"/>
      <c r="AX1218" s="471">
        <v>-706950.4</v>
      </c>
      <c r="AY1218" s="473">
        <v>-706950.4</v>
      </c>
      <c r="AZ1218" s="478"/>
      <c r="BA1218" s="568"/>
      <c r="BC1218" s="468" t="s">
        <v>2937</v>
      </c>
      <c r="BD1218" s="468" t="s">
        <v>2937</v>
      </c>
      <c r="BE1218" s="468" t="s">
        <v>2937</v>
      </c>
      <c r="BF1218" s="468" t="s">
        <v>2937</v>
      </c>
      <c r="BG1218" s="468" t="s">
        <v>2938</v>
      </c>
      <c r="BH1218" s="468" t="s">
        <v>1542</v>
      </c>
      <c r="BI1218" s="468" t="s">
        <v>1542</v>
      </c>
      <c r="BK1218" s="468" t="b">
        <v>1</v>
      </c>
      <c r="BL1218" s="468" t="b">
        <v>1</v>
      </c>
      <c r="BM1218" s="468" t="b">
        <v>1</v>
      </c>
      <c r="BN1218" s="468" t="b">
        <v>1</v>
      </c>
      <c r="BO1218" s="468" t="b">
        <v>1</v>
      </c>
      <c r="BP1218" s="468" t="b">
        <v>1</v>
      </c>
      <c r="BQ1218" s="468" t="b">
        <v>1</v>
      </c>
      <c r="BS1218" s="466"/>
    </row>
    <row r="1219" spans="1:71" s="480" customFormat="1" ht="12" customHeight="1" x14ac:dyDescent="0.2">
      <c r="A1219" s="496">
        <v>25300151</v>
      </c>
      <c r="B1219" s="497" t="s">
        <v>4098</v>
      </c>
      <c r="C1219" s="466" t="s">
        <v>2709</v>
      </c>
      <c r="D1219" s="467" t="s">
        <v>1542</v>
      </c>
      <c r="E1219" s="705"/>
      <c r="F1219" s="466"/>
      <c r="G1219" s="467"/>
      <c r="H1219" s="468" t="s">
        <v>2937</v>
      </c>
      <c r="I1219" s="468" t="s">
        <v>2937</v>
      </c>
      <c r="J1219" s="468" t="s">
        <v>2937</v>
      </c>
      <c r="K1219" s="468" t="s">
        <v>2937</v>
      </c>
      <c r="L1219" s="468" t="s">
        <v>2938</v>
      </c>
      <c r="M1219" s="468" t="s">
        <v>1542</v>
      </c>
      <c r="N1219" s="468" t="s">
        <v>1542</v>
      </c>
      <c r="O1219" s="469"/>
      <c r="P1219" s="379">
        <v>-11372552.609999999</v>
      </c>
      <c r="Q1219" s="379">
        <v>-11437443.6</v>
      </c>
      <c r="R1219" s="379">
        <v>-11469144.800000001</v>
      </c>
      <c r="S1219" s="379">
        <v>-11564301.699999999</v>
      </c>
      <c r="T1219" s="379">
        <v>-11681473.33</v>
      </c>
      <c r="U1219" s="379">
        <v>-11828064.810000001</v>
      </c>
      <c r="V1219" s="379">
        <v>-11908795.67</v>
      </c>
      <c r="W1219" s="379">
        <v>-11969470.779999999</v>
      </c>
      <c r="X1219" s="379">
        <v>-12101571.869999999</v>
      </c>
      <c r="Y1219" s="379">
        <v>-12135398.199999999</v>
      </c>
      <c r="Z1219" s="379">
        <v>-12259191.289999999</v>
      </c>
      <c r="AA1219" s="379">
        <v>-12391650.939999999</v>
      </c>
      <c r="AB1219" s="379">
        <v>-12437441.460000001</v>
      </c>
      <c r="AC1219" s="379"/>
      <c r="AD1219" s="379"/>
      <c r="AE1219" s="379">
        <v>-11887625.335416667</v>
      </c>
      <c r="AF1219" s="481"/>
      <c r="AG1219" s="481"/>
      <c r="AH1219" s="471"/>
      <c r="AI1219" s="471"/>
      <c r="AJ1219" s="471"/>
      <c r="AK1219" s="472"/>
      <c r="AL1219" s="471">
        <v>0</v>
      </c>
      <c r="AM1219" s="473"/>
      <c r="AN1219" s="471">
        <v>-11887625.335416667</v>
      </c>
      <c r="AO1219" s="474">
        <v>-11887625.335416667</v>
      </c>
      <c r="AP1219" s="475"/>
      <c r="AQ1219" s="476">
        <v>-12437441.460000001</v>
      </c>
      <c r="AR1219" s="471"/>
      <c r="AS1219" s="471"/>
      <c r="AT1219" s="471"/>
      <c r="AU1219" s="472"/>
      <c r="AV1219" s="471">
        <v>0</v>
      </c>
      <c r="AW1219" s="473"/>
      <c r="AX1219" s="471">
        <v>-12437441.460000001</v>
      </c>
      <c r="AY1219" s="473">
        <v>-12437441.460000001</v>
      </c>
      <c r="AZ1219" s="478"/>
      <c r="BA1219" s="568"/>
      <c r="BC1219" s="468" t="s">
        <v>2937</v>
      </c>
      <c r="BD1219" s="468" t="s">
        <v>2937</v>
      </c>
      <c r="BE1219" s="468" t="s">
        <v>2937</v>
      </c>
      <c r="BF1219" s="468" t="s">
        <v>2937</v>
      </c>
      <c r="BG1219" s="468" t="s">
        <v>2938</v>
      </c>
      <c r="BH1219" s="468" t="s">
        <v>1542</v>
      </c>
      <c r="BI1219" s="468" t="s">
        <v>1542</v>
      </c>
      <c r="BK1219" s="468" t="b">
        <v>1</v>
      </c>
      <c r="BL1219" s="468" t="b">
        <v>1</v>
      </c>
      <c r="BM1219" s="468" t="b">
        <v>1</v>
      </c>
      <c r="BN1219" s="468" t="b">
        <v>1</v>
      </c>
      <c r="BO1219" s="468" t="b">
        <v>1</v>
      </c>
      <c r="BP1219" s="468" t="b">
        <v>1</v>
      </c>
      <c r="BQ1219" s="468" t="b">
        <v>1</v>
      </c>
      <c r="BS1219" s="466"/>
    </row>
    <row r="1220" spans="1:71" s="480" customFormat="1" ht="12" customHeight="1" x14ac:dyDescent="0.2">
      <c r="A1220" s="496">
        <v>25300153</v>
      </c>
      <c r="B1220" s="497" t="s">
        <v>4099</v>
      </c>
      <c r="C1220" s="466" t="s">
        <v>2710</v>
      </c>
      <c r="D1220" s="467" t="s">
        <v>1542</v>
      </c>
      <c r="E1220" s="705"/>
      <c r="F1220" s="466"/>
      <c r="G1220" s="467"/>
      <c r="H1220" s="468" t="s">
        <v>2937</v>
      </c>
      <c r="I1220" s="468" t="s">
        <v>2937</v>
      </c>
      <c r="J1220" s="468" t="s">
        <v>2937</v>
      </c>
      <c r="K1220" s="468" t="s">
        <v>2937</v>
      </c>
      <c r="L1220" s="468" t="s">
        <v>2938</v>
      </c>
      <c r="M1220" s="468" t="s">
        <v>1542</v>
      </c>
      <c r="N1220" s="468" t="s">
        <v>1542</v>
      </c>
      <c r="O1220" s="469"/>
      <c r="P1220" s="379">
        <v>-50000</v>
      </c>
      <c r="Q1220" s="379">
        <v>-50000</v>
      </c>
      <c r="R1220" s="379">
        <v>-50000</v>
      </c>
      <c r="S1220" s="379">
        <v>-50000</v>
      </c>
      <c r="T1220" s="379">
        <v>-50000</v>
      </c>
      <c r="U1220" s="379">
        <v>-50000</v>
      </c>
      <c r="V1220" s="379">
        <v>-25000</v>
      </c>
      <c r="W1220" s="379">
        <v>-25000</v>
      </c>
      <c r="X1220" s="379">
        <v>-25000</v>
      </c>
      <c r="Y1220" s="379">
        <v>-25000</v>
      </c>
      <c r="Z1220" s="379">
        <v>-25000</v>
      </c>
      <c r="AA1220" s="379">
        <v>-25000</v>
      </c>
      <c r="AB1220" s="379">
        <v>-25000</v>
      </c>
      <c r="AC1220" s="379"/>
      <c r="AD1220" s="379"/>
      <c r="AE1220" s="379">
        <v>-36458.333333333336</v>
      </c>
      <c r="AF1220" s="481"/>
      <c r="AG1220" s="481"/>
      <c r="AH1220" s="471"/>
      <c r="AI1220" s="471"/>
      <c r="AJ1220" s="471"/>
      <c r="AK1220" s="472"/>
      <c r="AL1220" s="471">
        <v>0</v>
      </c>
      <c r="AM1220" s="473"/>
      <c r="AN1220" s="471">
        <v>-36458.333333333336</v>
      </c>
      <c r="AO1220" s="474">
        <v>-36458.333333333336</v>
      </c>
      <c r="AP1220" s="475"/>
      <c r="AQ1220" s="476">
        <v>-25000</v>
      </c>
      <c r="AR1220" s="471"/>
      <c r="AS1220" s="471"/>
      <c r="AT1220" s="471"/>
      <c r="AU1220" s="472"/>
      <c r="AV1220" s="471">
        <v>0</v>
      </c>
      <c r="AW1220" s="473"/>
      <c r="AX1220" s="471">
        <v>-25000</v>
      </c>
      <c r="AY1220" s="473">
        <v>-25000</v>
      </c>
      <c r="AZ1220" s="478"/>
      <c r="BA1220" s="568"/>
      <c r="BC1220" s="468" t="s">
        <v>2937</v>
      </c>
      <c r="BD1220" s="468" t="s">
        <v>2937</v>
      </c>
      <c r="BE1220" s="468" t="s">
        <v>2937</v>
      </c>
      <c r="BF1220" s="468" t="s">
        <v>2937</v>
      </c>
      <c r="BG1220" s="468" t="s">
        <v>2938</v>
      </c>
      <c r="BH1220" s="468" t="s">
        <v>1542</v>
      </c>
      <c r="BI1220" s="468" t="s">
        <v>1542</v>
      </c>
      <c r="BK1220" s="468" t="b">
        <v>1</v>
      </c>
      <c r="BL1220" s="468" t="b">
        <v>1</v>
      </c>
      <c r="BM1220" s="468" t="b">
        <v>1</v>
      </c>
      <c r="BN1220" s="468" t="b">
        <v>1</v>
      </c>
      <c r="BO1220" s="468" t="b">
        <v>1</v>
      </c>
      <c r="BP1220" s="468" t="b">
        <v>1</v>
      </c>
      <c r="BQ1220" s="468" t="b">
        <v>1</v>
      </c>
      <c r="BS1220" s="466"/>
    </row>
    <row r="1221" spans="1:71" s="480" customFormat="1" ht="12" customHeight="1" x14ac:dyDescent="0.2">
      <c r="A1221" s="496">
        <v>25300161</v>
      </c>
      <c r="B1221" s="497" t="s">
        <v>4100</v>
      </c>
      <c r="C1221" s="466" t="s">
        <v>2711</v>
      </c>
      <c r="D1221" s="467" t="s">
        <v>1542</v>
      </c>
      <c r="E1221" s="705"/>
      <c r="F1221" s="466"/>
      <c r="G1221" s="467"/>
      <c r="H1221" s="468" t="s">
        <v>2937</v>
      </c>
      <c r="I1221" s="468" t="s">
        <v>2937</v>
      </c>
      <c r="J1221" s="468" t="s">
        <v>2937</v>
      </c>
      <c r="K1221" s="468" t="s">
        <v>2937</v>
      </c>
      <c r="L1221" s="468" t="s">
        <v>2938</v>
      </c>
      <c r="M1221" s="468" t="s">
        <v>1542</v>
      </c>
      <c r="N1221" s="468" t="s">
        <v>1542</v>
      </c>
      <c r="O1221" s="469"/>
      <c r="P1221" s="379">
        <v>-497861.64</v>
      </c>
      <c r="Q1221" s="379">
        <v>-497861.64</v>
      </c>
      <c r="R1221" s="379">
        <v>-497861.64</v>
      </c>
      <c r="S1221" s="379">
        <v>-497861.64</v>
      </c>
      <c r="T1221" s="379">
        <v>-497861.64</v>
      </c>
      <c r="U1221" s="379">
        <v>-497861.64</v>
      </c>
      <c r="V1221" s="379">
        <v>-497861.64</v>
      </c>
      <c r="W1221" s="379">
        <v>-497861.64</v>
      </c>
      <c r="X1221" s="379">
        <v>-497861.64</v>
      </c>
      <c r="Y1221" s="379">
        <v>0</v>
      </c>
      <c r="Z1221" s="379">
        <v>0</v>
      </c>
      <c r="AA1221" s="379">
        <v>0</v>
      </c>
      <c r="AB1221" s="379">
        <v>0</v>
      </c>
      <c r="AC1221" s="379"/>
      <c r="AD1221" s="379"/>
      <c r="AE1221" s="379">
        <v>-352651.99500000005</v>
      </c>
      <c r="AF1221" s="481"/>
      <c r="AG1221" s="481"/>
      <c r="AH1221" s="471"/>
      <c r="AI1221" s="471"/>
      <c r="AJ1221" s="471"/>
      <c r="AK1221" s="472"/>
      <c r="AL1221" s="471">
        <v>0</v>
      </c>
      <c r="AM1221" s="473"/>
      <c r="AN1221" s="471">
        <v>-352651.99500000005</v>
      </c>
      <c r="AO1221" s="474">
        <v>-352651.99500000005</v>
      </c>
      <c r="AP1221" s="475"/>
      <c r="AQ1221" s="476">
        <v>0</v>
      </c>
      <c r="AR1221" s="471"/>
      <c r="AS1221" s="471"/>
      <c r="AT1221" s="471"/>
      <c r="AU1221" s="472"/>
      <c r="AV1221" s="471">
        <v>0</v>
      </c>
      <c r="AW1221" s="473"/>
      <c r="AX1221" s="471">
        <v>0</v>
      </c>
      <c r="AY1221" s="473">
        <v>0</v>
      </c>
      <c r="AZ1221" s="478"/>
      <c r="BA1221" s="568"/>
      <c r="BC1221" s="468" t="s">
        <v>2937</v>
      </c>
      <c r="BD1221" s="468" t="s">
        <v>2937</v>
      </c>
      <c r="BE1221" s="468" t="s">
        <v>2937</v>
      </c>
      <c r="BF1221" s="468" t="s">
        <v>2937</v>
      </c>
      <c r="BG1221" s="468" t="s">
        <v>2938</v>
      </c>
      <c r="BH1221" s="468" t="s">
        <v>1542</v>
      </c>
      <c r="BI1221" s="468" t="s">
        <v>1542</v>
      </c>
      <c r="BK1221" s="468" t="b">
        <v>1</v>
      </c>
      <c r="BL1221" s="468" t="b">
        <v>1</v>
      </c>
      <c r="BM1221" s="468" t="b">
        <v>1</v>
      </c>
      <c r="BN1221" s="468" t="b">
        <v>1</v>
      </c>
      <c r="BO1221" s="468" t="b">
        <v>1</v>
      </c>
      <c r="BP1221" s="468" t="b">
        <v>1</v>
      </c>
      <c r="BQ1221" s="468" t="b">
        <v>1</v>
      </c>
      <c r="BS1221" s="466"/>
    </row>
    <row r="1222" spans="1:71" s="480" customFormat="1" ht="12" customHeight="1" x14ac:dyDescent="0.2">
      <c r="A1222" s="496">
        <v>25300181</v>
      </c>
      <c r="B1222" s="497" t="s">
        <v>4101</v>
      </c>
      <c r="C1222" s="466" t="s">
        <v>2712</v>
      </c>
      <c r="D1222" s="467" t="s">
        <v>1541</v>
      </c>
      <c r="E1222" s="705"/>
      <c r="F1222" s="466"/>
      <c r="G1222" s="467"/>
      <c r="H1222" s="468" t="s">
        <v>2937</v>
      </c>
      <c r="I1222" s="468" t="s">
        <v>2937</v>
      </c>
      <c r="J1222" s="468" t="s">
        <v>2937</v>
      </c>
      <c r="K1222" s="468" t="s">
        <v>1541</v>
      </c>
      <c r="L1222" s="468" t="s">
        <v>2938</v>
      </c>
      <c r="M1222" s="468" t="s">
        <v>2938</v>
      </c>
      <c r="N1222" s="468" t="s">
        <v>2937</v>
      </c>
      <c r="O1222" s="469"/>
      <c r="P1222" s="379">
        <v>-4036653.91</v>
      </c>
      <c r="Q1222" s="379">
        <v>-4024136.52</v>
      </c>
      <c r="R1222" s="379">
        <v>-4010745.91</v>
      </c>
      <c r="S1222" s="379">
        <v>-3998101.59</v>
      </c>
      <c r="T1222" s="379">
        <v>-3985199.12</v>
      </c>
      <c r="U1222" s="379">
        <v>-3972501.73</v>
      </c>
      <c r="V1222" s="379">
        <v>-3959477.07</v>
      </c>
      <c r="W1222" s="379">
        <v>-3946726.36</v>
      </c>
      <c r="X1222" s="379">
        <v>-3933912.69</v>
      </c>
      <c r="Y1222" s="379">
        <v>-3920774.81</v>
      </c>
      <c r="Z1222" s="379">
        <v>-3907907.12</v>
      </c>
      <c r="AA1222" s="379">
        <v>-3894716.62</v>
      </c>
      <c r="AB1222" s="379">
        <v>-3881722</v>
      </c>
      <c r="AC1222" s="379"/>
      <c r="AD1222" s="379"/>
      <c r="AE1222" s="379">
        <v>-3959448.9579166663</v>
      </c>
      <c r="AF1222" s="507"/>
      <c r="AG1222" s="507"/>
      <c r="AH1222" s="471"/>
      <c r="AI1222" s="471"/>
      <c r="AJ1222" s="471"/>
      <c r="AK1222" s="472">
        <v>-3959448.9579166663</v>
      </c>
      <c r="AL1222" s="471">
        <v>-3959448.9579166663</v>
      </c>
      <c r="AM1222" s="473"/>
      <c r="AN1222" s="471"/>
      <c r="AO1222" s="474">
        <v>0</v>
      </c>
      <c r="AP1222" s="475"/>
      <c r="AQ1222" s="476">
        <v>-3881722</v>
      </c>
      <c r="AR1222" s="471"/>
      <c r="AS1222" s="471"/>
      <c r="AT1222" s="471"/>
      <c r="AU1222" s="472">
        <v>-3881722</v>
      </c>
      <c r="AV1222" s="471">
        <v>-3881722</v>
      </c>
      <c r="AW1222" s="473"/>
      <c r="AX1222" s="471"/>
      <c r="AY1222" s="473">
        <v>0</v>
      </c>
      <c r="AZ1222" s="478" t="s">
        <v>2917</v>
      </c>
      <c r="BA1222" s="568"/>
      <c r="BC1222" s="468" t="s">
        <v>2937</v>
      </c>
      <c r="BD1222" s="468" t="s">
        <v>2937</v>
      </c>
      <c r="BE1222" s="468" t="s">
        <v>2937</v>
      </c>
      <c r="BF1222" s="468" t="s">
        <v>1541</v>
      </c>
      <c r="BG1222" s="468" t="s">
        <v>2938</v>
      </c>
      <c r="BH1222" s="468" t="s">
        <v>2938</v>
      </c>
      <c r="BI1222" s="468" t="s">
        <v>2937</v>
      </c>
      <c r="BK1222" s="468" t="b">
        <v>1</v>
      </c>
      <c r="BL1222" s="468" t="b">
        <v>1</v>
      </c>
      <c r="BM1222" s="468" t="b">
        <v>1</v>
      </c>
      <c r="BN1222" s="468" t="b">
        <v>1</v>
      </c>
      <c r="BO1222" s="468" t="b">
        <v>1</v>
      </c>
      <c r="BP1222" s="468" t="b">
        <v>1</v>
      </c>
      <c r="BQ1222" s="468" t="b">
        <v>1</v>
      </c>
      <c r="BS1222" s="466"/>
    </row>
    <row r="1223" spans="1:71" s="480" customFormat="1" ht="12" customHeight="1" x14ac:dyDescent="0.2">
      <c r="A1223" s="496">
        <v>25300201</v>
      </c>
      <c r="B1223" s="497" t="s">
        <v>4102</v>
      </c>
      <c r="C1223" s="466" t="s">
        <v>2713</v>
      </c>
      <c r="D1223" s="467" t="s">
        <v>1541</v>
      </c>
      <c r="E1223" s="705"/>
      <c r="F1223" s="466"/>
      <c r="G1223" s="467"/>
      <c r="H1223" s="468" t="s">
        <v>2937</v>
      </c>
      <c r="I1223" s="468" t="s">
        <v>2937</v>
      </c>
      <c r="J1223" s="468" t="s">
        <v>2937</v>
      </c>
      <c r="K1223" s="468" t="s">
        <v>1541</v>
      </c>
      <c r="L1223" s="468" t="s">
        <v>2938</v>
      </c>
      <c r="M1223" s="468" t="s">
        <v>2938</v>
      </c>
      <c r="N1223" s="468" t="s">
        <v>2937</v>
      </c>
      <c r="O1223" s="469"/>
      <c r="P1223" s="379">
        <v>-5348993</v>
      </c>
      <c r="Q1223" s="379">
        <v>-5325937</v>
      </c>
      <c r="R1223" s="379">
        <v>-5302881</v>
      </c>
      <c r="S1223" s="379">
        <v>-5279825</v>
      </c>
      <c r="T1223" s="379">
        <v>-5256769</v>
      </c>
      <c r="U1223" s="379">
        <v>-5233713</v>
      </c>
      <c r="V1223" s="379">
        <v>-5210657</v>
      </c>
      <c r="W1223" s="379">
        <v>-5187601</v>
      </c>
      <c r="X1223" s="379">
        <v>-5164545</v>
      </c>
      <c r="Y1223" s="379">
        <v>-5141489</v>
      </c>
      <c r="Z1223" s="379">
        <v>-5118433</v>
      </c>
      <c r="AA1223" s="379">
        <v>-5095377</v>
      </c>
      <c r="AB1223" s="379">
        <v>-5072321</v>
      </c>
      <c r="AC1223" s="379"/>
      <c r="AD1223" s="379"/>
      <c r="AE1223" s="379">
        <v>-5210657</v>
      </c>
      <c r="AF1223" s="481"/>
      <c r="AG1223" s="481"/>
      <c r="AH1223" s="471"/>
      <c r="AI1223" s="471"/>
      <c r="AJ1223" s="471"/>
      <c r="AK1223" s="472">
        <v>-5210657</v>
      </c>
      <c r="AL1223" s="471">
        <v>-5210657</v>
      </c>
      <c r="AM1223" s="473"/>
      <c r="AN1223" s="471"/>
      <c r="AO1223" s="474">
        <v>0</v>
      </c>
      <c r="AP1223" s="475"/>
      <c r="AQ1223" s="476">
        <v>-5072321</v>
      </c>
      <c r="AR1223" s="471"/>
      <c r="AS1223" s="471"/>
      <c r="AT1223" s="471"/>
      <c r="AU1223" s="472">
        <v>-5072321</v>
      </c>
      <c r="AV1223" s="471">
        <v>-5072321</v>
      </c>
      <c r="AW1223" s="473"/>
      <c r="AX1223" s="471"/>
      <c r="AY1223" s="473">
        <v>0</v>
      </c>
      <c r="AZ1223" s="478" t="s">
        <v>2927</v>
      </c>
      <c r="BA1223" s="568"/>
      <c r="BC1223" s="468" t="s">
        <v>2937</v>
      </c>
      <c r="BD1223" s="468" t="s">
        <v>2937</v>
      </c>
      <c r="BE1223" s="468" t="s">
        <v>2937</v>
      </c>
      <c r="BF1223" s="468" t="s">
        <v>1541</v>
      </c>
      <c r="BG1223" s="468" t="s">
        <v>2938</v>
      </c>
      <c r="BH1223" s="468" t="s">
        <v>2938</v>
      </c>
      <c r="BI1223" s="468" t="s">
        <v>2937</v>
      </c>
      <c r="BK1223" s="468" t="b">
        <v>1</v>
      </c>
      <c r="BL1223" s="468" t="b">
        <v>1</v>
      </c>
      <c r="BM1223" s="468" t="b">
        <v>1</v>
      </c>
      <c r="BN1223" s="468" t="b">
        <v>1</v>
      </c>
      <c r="BO1223" s="468" t="b">
        <v>1</v>
      </c>
      <c r="BP1223" s="468" t="b">
        <v>1</v>
      </c>
      <c r="BQ1223" s="468" t="b">
        <v>1</v>
      </c>
      <c r="BS1223" s="466"/>
    </row>
    <row r="1224" spans="1:71" s="480" customFormat="1" ht="12" customHeight="1" x14ac:dyDescent="0.2">
      <c r="A1224" s="496">
        <v>25300212</v>
      </c>
      <c r="B1224" s="497" t="s">
        <v>4103</v>
      </c>
      <c r="C1224" s="466" t="s">
        <v>2714</v>
      </c>
      <c r="D1224" s="467" t="s">
        <v>1540</v>
      </c>
      <c r="E1224" s="705"/>
      <c r="F1224" s="466"/>
      <c r="G1224" s="467"/>
      <c r="H1224" s="468" t="s">
        <v>2937</v>
      </c>
      <c r="I1224" s="468" t="s">
        <v>2937</v>
      </c>
      <c r="J1224" s="468" t="s">
        <v>1540</v>
      </c>
      <c r="K1224" s="468" t="s">
        <v>2937</v>
      </c>
      <c r="L1224" s="468" t="s">
        <v>2938</v>
      </c>
      <c r="M1224" s="468" t="s">
        <v>2938</v>
      </c>
      <c r="N1224" s="468" t="s">
        <v>2937</v>
      </c>
      <c r="O1224" s="469"/>
      <c r="P1224" s="379">
        <v>-8921988.1500000004</v>
      </c>
      <c r="Q1224" s="379">
        <v>-8918989.4499999993</v>
      </c>
      <c r="R1224" s="379">
        <v>-8915990.75</v>
      </c>
      <c r="S1224" s="379">
        <v>-8912992.0500000007</v>
      </c>
      <c r="T1224" s="379">
        <v>-8909993.3499999996</v>
      </c>
      <c r="U1224" s="379">
        <v>-8906994.6500000004</v>
      </c>
      <c r="V1224" s="379">
        <v>-8995.9500000000007</v>
      </c>
      <c r="W1224" s="379">
        <v>-5997.25</v>
      </c>
      <c r="X1224" s="379">
        <v>-2998.55</v>
      </c>
      <c r="Y1224" s="379">
        <v>0</v>
      </c>
      <c r="Z1224" s="379">
        <v>0</v>
      </c>
      <c r="AA1224" s="379">
        <v>0</v>
      </c>
      <c r="AB1224" s="379">
        <v>0</v>
      </c>
      <c r="AC1224" s="379"/>
      <c r="AD1224" s="379"/>
      <c r="AE1224" s="379">
        <v>-4086995.5062500001</v>
      </c>
      <c r="AF1224" s="481" t="s">
        <v>396</v>
      </c>
      <c r="AG1224" s="481" t="s">
        <v>2351</v>
      </c>
      <c r="AH1224" s="471"/>
      <c r="AI1224" s="471"/>
      <c r="AJ1224" s="471">
        <v>-4086995.5062500001</v>
      </c>
      <c r="AK1224" s="472"/>
      <c r="AL1224" s="471">
        <v>-4086995.5062500001</v>
      </c>
      <c r="AM1224" s="473"/>
      <c r="AN1224" s="471"/>
      <c r="AO1224" s="474">
        <v>0</v>
      </c>
      <c r="AP1224" s="475"/>
      <c r="AQ1224" s="476">
        <v>0</v>
      </c>
      <c r="AR1224" s="471"/>
      <c r="AS1224" s="471"/>
      <c r="AT1224" s="471">
        <v>0</v>
      </c>
      <c r="AU1224" s="472"/>
      <c r="AV1224" s="471">
        <v>0</v>
      </c>
      <c r="AW1224" s="473"/>
      <c r="AX1224" s="471"/>
      <c r="AY1224" s="473">
        <v>0</v>
      </c>
      <c r="AZ1224" s="478"/>
      <c r="BA1224" s="568"/>
      <c r="BC1224" s="468" t="s">
        <v>2937</v>
      </c>
      <c r="BD1224" s="468" t="s">
        <v>2937</v>
      </c>
      <c r="BE1224" s="468" t="s">
        <v>1540</v>
      </c>
      <c r="BF1224" s="468" t="s">
        <v>2937</v>
      </c>
      <c r="BG1224" s="468" t="s">
        <v>2938</v>
      </c>
      <c r="BH1224" s="468" t="s">
        <v>2938</v>
      </c>
      <c r="BI1224" s="468" t="s">
        <v>2937</v>
      </c>
      <c r="BK1224" s="468" t="b">
        <v>1</v>
      </c>
      <c r="BL1224" s="468" t="b">
        <v>1</v>
      </c>
      <c r="BM1224" s="468" t="b">
        <v>1</v>
      </c>
      <c r="BN1224" s="468" t="b">
        <v>1</v>
      </c>
      <c r="BO1224" s="468" t="b">
        <v>1</v>
      </c>
      <c r="BP1224" s="468" t="b">
        <v>1</v>
      </c>
      <c r="BQ1224" s="468" t="b">
        <v>1</v>
      </c>
      <c r="BS1224" s="466"/>
    </row>
    <row r="1225" spans="1:71" s="480" customFormat="1" ht="12" customHeight="1" x14ac:dyDescent="0.2">
      <c r="A1225" s="496">
        <v>25300271</v>
      </c>
      <c r="B1225" s="497" t="s">
        <v>4104</v>
      </c>
      <c r="C1225" s="466" t="s">
        <v>2715</v>
      </c>
      <c r="D1225" s="467" t="s">
        <v>1541</v>
      </c>
      <c r="E1225" s="705"/>
      <c r="F1225" s="466"/>
      <c r="G1225" s="467"/>
      <c r="H1225" s="468" t="s">
        <v>2937</v>
      </c>
      <c r="I1225" s="468" t="s">
        <v>2937</v>
      </c>
      <c r="J1225" s="468" t="s">
        <v>2937</v>
      </c>
      <c r="K1225" s="468" t="s">
        <v>1541</v>
      </c>
      <c r="L1225" s="468" t="s">
        <v>2938</v>
      </c>
      <c r="M1225" s="468" t="s">
        <v>2938</v>
      </c>
      <c r="N1225" s="468" t="s">
        <v>2937</v>
      </c>
      <c r="O1225" s="469"/>
      <c r="P1225" s="379">
        <v>0</v>
      </c>
      <c r="Q1225" s="379">
        <v>0</v>
      </c>
      <c r="R1225" s="379">
        <v>0</v>
      </c>
      <c r="S1225" s="379">
        <v>0</v>
      </c>
      <c r="T1225" s="379">
        <v>0</v>
      </c>
      <c r="U1225" s="379">
        <v>0</v>
      </c>
      <c r="V1225" s="379">
        <v>0</v>
      </c>
      <c r="W1225" s="379">
        <v>0</v>
      </c>
      <c r="X1225" s="379">
        <v>0</v>
      </c>
      <c r="Y1225" s="379">
        <v>0</v>
      </c>
      <c r="Z1225" s="379">
        <v>0</v>
      </c>
      <c r="AA1225" s="379">
        <v>0</v>
      </c>
      <c r="AB1225" s="379">
        <v>0</v>
      </c>
      <c r="AC1225" s="379"/>
      <c r="AD1225" s="379"/>
      <c r="AE1225" s="379">
        <v>0</v>
      </c>
      <c r="AF1225" s="481"/>
      <c r="AG1225" s="481"/>
      <c r="AH1225" s="471"/>
      <c r="AI1225" s="471"/>
      <c r="AJ1225" s="471"/>
      <c r="AK1225" s="472">
        <v>0</v>
      </c>
      <c r="AL1225" s="471">
        <v>0</v>
      </c>
      <c r="AM1225" s="473"/>
      <c r="AN1225" s="471"/>
      <c r="AO1225" s="474">
        <v>0</v>
      </c>
      <c r="AP1225" s="475"/>
      <c r="AQ1225" s="476">
        <v>0</v>
      </c>
      <c r="AR1225" s="471"/>
      <c r="AS1225" s="471"/>
      <c r="AT1225" s="471"/>
      <c r="AU1225" s="472">
        <v>0</v>
      </c>
      <c r="AV1225" s="471">
        <v>0</v>
      </c>
      <c r="AW1225" s="473"/>
      <c r="AX1225" s="471"/>
      <c r="AY1225" s="473">
        <v>0</v>
      </c>
      <c r="AZ1225" s="478" t="s">
        <v>2927</v>
      </c>
      <c r="BA1225" s="568"/>
      <c r="BC1225" s="468" t="s">
        <v>2937</v>
      </c>
      <c r="BD1225" s="468" t="s">
        <v>2937</v>
      </c>
      <c r="BE1225" s="468" t="s">
        <v>2937</v>
      </c>
      <c r="BF1225" s="468" t="s">
        <v>1541</v>
      </c>
      <c r="BG1225" s="468" t="s">
        <v>2938</v>
      </c>
      <c r="BH1225" s="468" t="s">
        <v>2938</v>
      </c>
      <c r="BI1225" s="468" t="s">
        <v>2937</v>
      </c>
      <c r="BK1225" s="468" t="b">
        <v>1</v>
      </c>
      <c r="BL1225" s="468" t="b">
        <v>1</v>
      </c>
      <c r="BM1225" s="468" t="b">
        <v>1</v>
      </c>
      <c r="BN1225" s="468" t="b">
        <v>1</v>
      </c>
      <c r="BO1225" s="468" t="b">
        <v>1</v>
      </c>
      <c r="BP1225" s="468" t="b">
        <v>1</v>
      </c>
      <c r="BQ1225" s="468" t="b">
        <v>1</v>
      </c>
      <c r="BS1225" s="466"/>
    </row>
    <row r="1226" spans="1:71" s="480" customFormat="1" ht="12" customHeight="1" x14ac:dyDescent="0.2">
      <c r="A1226" s="496">
        <v>25300281</v>
      </c>
      <c r="B1226" s="497" t="s">
        <v>4105</v>
      </c>
      <c r="C1226" s="466" t="s">
        <v>2716</v>
      </c>
      <c r="D1226" s="467" t="s">
        <v>1541</v>
      </c>
      <c r="E1226" s="705"/>
      <c r="F1226" s="466"/>
      <c r="G1226" s="467"/>
      <c r="H1226" s="468" t="s">
        <v>2937</v>
      </c>
      <c r="I1226" s="468" t="s">
        <v>2937</v>
      </c>
      <c r="J1226" s="468" t="s">
        <v>2937</v>
      </c>
      <c r="K1226" s="468" t="s">
        <v>1541</v>
      </c>
      <c r="L1226" s="468" t="s">
        <v>2938</v>
      </c>
      <c r="M1226" s="468" t="s">
        <v>2938</v>
      </c>
      <c r="N1226" s="468" t="s">
        <v>2937</v>
      </c>
      <c r="O1226" s="469"/>
      <c r="P1226" s="379">
        <v>-500140</v>
      </c>
      <c r="Q1226" s="379">
        <v>-500140</v>
      </c>
      <c r="R1226" s="379">
        <v>-500140</v>
      </c>
      <c r="S1226" s="379">
        <v>-500140</v>
      </c>
      <c r="T1226" s="379">
        <v>-500140</v>
      </c>
      <c r="U1226" s="379">
        <v>-500140</v>
      </c>
      <c r="V1226" s="379">
        <v>-500140</v>
      </c>
      <c r="W1226" s="379">
        <v>-500140</v>
      </c>
      <c r="X1226" s="379">
        <v>-500140</v>
      </c>
      <c r="Y1226" s="379">
        <v>-500140</v>
      </c>
      <c r="Z1226" s="379">
        <v>-500140</v>
      </c>
      <c r="AA1226" s="379">
        <v>-500140</v>
      </c>
      <c r="AB1226" s="379">
        <v>-500140</v>
      </c>
      <c r="AC1226" s="379"/>
      <c r="AD1226" s="379"/>
      <c r="AE1226" s="379">
        <v>-500140</v>
      </c>
      <c r="AF1226" s="507" t="s">
        <v>396</v>
      </c>
      <c r="AG1226" s="507"/>
      <c r="AH1226" s="471"/>
      <c r="AI1226" s="471"/>
      <c r="AJ1226" s="471"/>
      <c r="AK1226" s="472">
        <v>-500140</v>
      </c>
      <c r="AL1226" s="471">
        <v>-500140</v>
      </c>
      <c r="AM1226" s="473"/>
      <c r="AN1226" s="471"/>
      <c r="AO1226" s="474">
        <v>0</v>
      </c>
      <c r="AP1226" s="475"/>
      <c r="AQ1226" s="476">
        <v>-500140</v>
      </c>
      <c r="AR1226" s="471"/>
      <c r="AS1226" s="471"/>
      <c r="AT1226" s="471"/>
      <c r="AU1226" s="472">
        <v>-500140</v>
      </c>
      <c r="AV1226" s="471">
        <v>-500140</v>
      </c>
      <c r="AW1226" s="473"/>
      <c r="AX1226" s="471"/>
      <c r="AY1226" s="473">
        <v>0</v>
      </c>
      <c r="AZ1226" s="478" t="s">
        <v>2912</v>
      </c>
      <c r="BA1226" s="568"/>
      <c r="BC1226" s="468" t="s">
        <v>2937</v>
      </c>
      <c r="BD1226" s="468" t="s">
        <v>2937</v>
      </c>
      <c r="BE1226" s="468" t="s">
        <v>2937</v>
      </c>
      <c r="BF1226" s="468" t="s">
        <v>1541</v>
      </c>
      <c r="BG1226" s="468" t="s">
        <v>2938</v>
      </c>
      <c r="BH1226" s="468" t="s">
        <v>2938</v>
      </c>
      <c r="BI1226" s="468" t="s">
        <v>2937</v>
      </c>
      <c r="BK1226" s="468" t="b">
        <v>1</v>
      </c>
      <c r="BL1226" s="468" t="b">
        <v>1</v>
      </c>
      <c r="BM1226" s="468" t="b">
        <v>1</v>
      </c>
      <c r="BN1226" s="468" t="b">
        <v>1</v>
      </c>
      <c r="BO1226" s="468" t="b">
        <v>1</v>
      </c>
      <c r="BP1226" s="468" t="b">
        <v>1</v>
      </c>
      <c r="BQ1226" s="468" t="b">
        <v>1</v>
      </c>
      <c r="BS1226" s="466"/>
    </row>
    <row r="1227" spans="1:71" s="480" customFormat="1" ht="12" customHeight="1" x14ac:dyDescent="0.2">
      <c r="A1227" s="496">
        <v>25300293</v>
      </c>
      <c r="B1227" s="497" t="s">
        <v>4106</v>
      </c>
      <c r="C1227" s="466" t="s">
        <v>2717</v>
      </c>
      <c r="D1227" s="467" t="s">
        <v>1541</v>
      </c>
      <c r="E1227" s="705"/>
      <c r="F1227" s="466"/>
      <c r="G1227" s="467"/>
      <c r="H1227" s="468" t="s">
        <v>2937</v>
      </c>
      <c r="I1227" s="468" t="s">
        <v>2937</v>
      </c>
      <c r="J1227" s="468" t="s">
        <v>2937</v>
      </c>
      <c r="K1227" s="468" t="s">
        <v>1541</v>
      </c>
      <c r="L1227" s="468" t="s">
        <v>2938</v>
      </c>
      <c r="M1227" s="468" t="s">
        <v>2938</v>
      </c>
      <c r="N1227" s="468" t="s">
        <v>2937</v>
      </c>
      <c r="O1227" s="469"/>
      <c r="P1227" s="379">
        <v>-23974616.449999999</v>
      </c>
      <c r="Q1227" s="379">
        <v>-24522732.449999999</v>
      </c>
      <c r="R1227" s="379">
        <v>-26043192.449999999</v>
      </c>
      <c r="S1227" s="379">
        <v>-14093005.23</v>
      </c>
      <c r="T1227" s="379">
        <v>-14959700.23</v>
      </c>
      <c r="U1227" s="379">
        <v>-15826395.23</v>
      </c>
      <c r="V1227" s="379">
        <v>-16513889.300000001</v>
      </c>
      <c r="W1227" s="379">
        <v>-17370037.300000001</v>
      </c>
      <c r="X1227" s="379">
        <v>-18226185.300000001</v>
      </c>
      <c r="Y1227" s="379">
        <v>-19089415.629999999</v>
      </c>
      <c r="Z1227" s="379">
        <v>-19945880.629999999</v>
      </c>
      <c r="AA1227" s="379">
        <v>-20802345.629999999</v>
      </c>
      <c r="AB1227" s="379">
        <v>-29662353.789999999</v>
      </c>
      <c r="AC1227" s="379"/>
      <c r="AD1227" s="379"/>
      <c r="AE1227" s="379">
        <v>-19517605.375</v>
      </c>
      <c r="AF1227" s="481"/>
      <c r="AG1227" s="481"/>
      <c r="AH1227" s="471"/>
      <c r="AI1227" s="471"/>
      <c r="AJ1227" s="471"/>
      <c r="AK1227" s="472">
        <v>-19517605.375</v>
      </c>
      <c r="AL1227" s="471">
        <v>-19517605.375</v>
      </c>
      <c r="AM1227" s="473"/>
      <c r="AN1227" s="471"/>
      <c r="AO1227" s="474">
        <v>0</v>
      </c>
      <c r="AP1227" s="475"/>
      <c r="AQ1227" s="476">
        <v>-29662353.789999999</v>
      </c>
      <c r="AR1227" s="471"/>
      <c r="AS1227" s="471"/>
      <c r="AT1227" s="471"/>
      <c r="AU1227" s="472">
        <v>-29662353.789999999</v>
      </c>
      <c r="AV1227" s="471">
        <v>-29662353.789999999</v>
      </c>
      <c r="AW1227" s="473"/>
      <c r="AX1227" s="471"/>
      <c r="AY1227" s="473">
        <v>0</v>
      </c>
      <c r="AZ1227" s="478" t="s">
        <v>2925</v>
      </c>
      <c r="BA1227" s="568"/>
      <c r="BC1227" s="468" t="s">
        <v>2937</v>
      </c>
      <c r="BD1227" s="468" t="s">
        <v>2937</v>
      </c>
      <c r="BE1227" s="468" t="s">
        <v>2937</v>
      </c>
      <c r="BF1227" s="468" t="s">
        <v>1541</v>
      </c>
      <c r="BG1227" s="468" t="s">
        <v>2938</v>
      </c>
      <c r="BH1227" s="468" t="s">
        <v>2938</v>
      </c>
      <c r="BI1227" s="468" t="s">
        <v>2937</v>
      </c>
      <c r="BK1227" s="468" t="b">
        <v>1</v>
      </c>
      <c r="BL1227" s="468" t="b">
        <v>1</v>
      </c>
      <c r="BM1227" s="468" t="b">
        <v>1</v>
      </c>
      <c r="BN1227" s="468" t="b">
        <v>1</v>
      </c>
      <c r="BO1227" s="468" t="b">
        <v>1</v>
      </c>
      <c r="BP1227" s="468" t="b">
        <v>1</v>
      </c>
      <c r="BQ1227" s="468" t="b">
        <v>1</v>
      </c>
      <c r="BS1227" s="466"/>
    </row>
    <row r="1228" spans="1:71" s="480" customFormat="1" ht="12" customHeight="1" x14ac:dyDescent="0.2">
      <c r="A1228" s="496">
        <v>25300303</v>
      </c>
      <c r="B1228" s="497" t="s">
        <v>4107</v>
      </c>
      <c r="C1228" s="466" t="s">
        <v>2718</v>
      </c>
      <c r="D1228" s="467" t="s">
        <v>1542</v>
      </c>
      <c r="E1228" s="705"/>
      <c r="F1228" s="466"/>
      <c r="G1228" s="467"/>
      <c r="H1228" s="468" t="s">
        <v>2937</v>
      </c>
      <c r="I1228" s="468" t="s">
        <v>2937</v>
      </c>
      <c r="J1228" s="468" t="s">
        <v>2937</v>
      </c>
      <c r="K1228" s="468" t="s">
        <v>2937</v>
      </c>
      <c r="L1228" s="468" t="s">
        <v>2938</v>
      </c>
      <c r="M1228" s="468" t="s">
        <v>1542</v>
      </c>
      <c r="N1228" s="468" t="s">
        <v>1542</v>
      </c>
      <c r="O1228" s="500"/>
      <c r="P1228" s="379">
        <v>0</v>
      </c>
      <c r="Q1228" s="379">
        <v>0</v>
      </c>
      <c r="R1228" s="379">
        <v>0</v>
      </c>
      <c r="S1228" s="379">
        <v>0</v>
      </c>
      <c r="T1228" s="379">
        <v>0</v>
      </c>
      <c r="U1228" s="379">
        <v>0</v>
      </c>
      <c r="V1228" s="379">
        <v>0</v>
      </c>
      <c r="W1228" s="379">
        <v>0</v>
      </c>
      <c r="X1228" s="379">
        <v>0</v>
      </c>
      <c r="Y1228" s="379">
        <v>-59066.1</v>
      </c>
      <c r="Z1228" s="379">
        <v>-10232.34</v>
      </c>
      <c r="AA1228" s="379">
        <v>-10232.34</v>
      </c>
      <c r="AB1228" s="379">
        <v>-10232.34</v>
      </c>
      <c r="AC1228" s="379"/>
      <c r="AD1228" s="379"/>
      <c r="AE1228" s="379">
        <v>-7053.9124999999995</v>
      </c>
      <c r="AF1228" s="481"/>
      <c r="AG1228" s="481"/>
      <c r="AH1228" s="471"/>
      <c r="AI1228" s="471"/>
      <c r="AJ1228" s="471"/>
      <c r="AK1228" s="472"/>
      <c r="AL1228" s="471">
        <v>0</v>
      </c>
      <c r="AM1228" s="473"/>
      <c r="AN1228" s="471">
        <v>-7053.9124999999995</v>
      </c>
      <c r="AO1228" s="474">
        <v>-7053.9124999999995</v>
      </c>
      <c r="AP1228" s="471"/>
      <c r="AQ1228" s="476">
        <v>-10232.34</v>
      </c>
      <c r="AR1228" s="471"/>
      <c r="AS1228" s="471"/>
      <c r="AT1228" s="471"/>
      <c r="AU1228" s="472"/>
      <c r="AV1228" s="471">
        <v>0</v>
      </c>
      <c r="AW1228" s="473"/>
      <c r="AX1228" s="471">
        <v>-10232.34</v>
      </c>
      <c r="AY1228" s="473">
        <v>-10232.34</v>
      </c>
      <c r="AZ1228" s="478"/>
      <c r="BA1228" s="568"/>
      <c r="BC1228" s="468" t="s">
        <v>2937</v>
      </c>
      <c r="BD1228" s="468" t="s">
        <v>2937</v>
      </c>
      <c r="BE1228" s="468" t="s">
        <v>2937</v>
      </c>
      <c r="BF1228" s="468" t="s">
        <v>2937</v>
      </c>
      <c r="BG1228" s="468" t="s">
        <v>2938</v>
      </c>
      <c r="BH1228" s="468" t="s">
        <v>1542</v>
      </c>
      <c r="BI1228" s="468" t="s">
        <v>1542</v>
      </c>
      <c r="BK1228" s="468" t="b">
        <v>1</v>
      </c>
      <c r="BL1228" s="468" t="b">
        <v>1</v>
      </c>
      <c r="BM1228" s="468" t="b">
        <v>1</v>
      </c>
      <c r="BN1228" s="468" t="b">
        <v>1</v>
      </c>
      <c r="BO1228" s="468" t="b">
        <v>1</v>
      </c>
      <c r="BP1228" s="468" t="b">
        <v>1</v>
      </c>
      <c r="BQ1228" s="468" t="b">
        <v>1</v>
      </c>
      <c r="BS1228" s="466"/>
    </row>
    <row r="1229" spans="1:71" s="480" customFormat="1" ht="12" customHeight="1" x14ac:dyDescent="0.2">
      <c r="A1229" s="496">
        <v>25300323</v>
      </c>
      <c r="B1229" s="497" t="s">
        <v>4108</v>
      </c>
      <c r="C1229" s="466" t="s">
        <v>2719</v>
      </c>
      <c r="D1229" s="467" t="s">
        <v>1542</v>
      </c>
      <c r="E1229" s="705"/>
      <c r="F1229" s="466"/>
      <c r="G1229" s="467"/>
      <c r="H1229" s="468" t="s">
        <v>2937</v>
      </c>
      <c r="I1229" s="468" t="s">
        <v>2937</v>
      </c>
      <c r="J1229" s="468" t="s">
        <v>2937</v>
      </c>
      <c r="K1229" s="468" t="s">
        <v>2937</v>
      </c>
      <c r="L1229" s="468" t="s">
        <v>2938</v>
      </c>
      <c r="M1229" s="468" t="s">
        <v>1542</v>
      </c>
      <c r="N1229" s="468" t="s">
        <v>1542</v>
      </c>
      <c r="O1229" s="469"/>
      <c r="P1229" s="379">
        <v>-26872.400000000001</v>
      </c>
      <c r="Q1229" s="379">
        <v>-25726.57</v>
      </c>
      <c r="R1229" s="379">
        <v>-24580.74</v>
      </c>
      <c r="S1229" s="379">
        <v>-23434.91</v>
      </c>
      <c r="T1229" s="379">
        <v>-22289.08</v>
      </c>
      <c r="U1229" s="379">
        <v>-21143.25</v>
      </c>
      <c r="V1229" s="379">
        <v>-19997.419999999998</v>
      </c>
      <c r="W1229" s="379">
        <v>-18851.59</v>
      </c>
      <c r="X1229" s="379">
        <v>-17705.759999999998</v>
      </c>
      <c r="Y1229" s="379">
        <v>-16559.93</v>
      </c>
      <c r="Z1229" s="379">
        <v>-15414.1</v>
      </c>
      <c r="AA1229" s="379">
        <v>-14268.27</v>
      </c>
      <c r="AB1229" s="379">
        <v>-13122.44</v>
      </c>
      <c r="AC1229" s="379"/>
      <c r="AD1229" s="379"/>
      <c r="AE1229" s="379">
        <v>-19997.420000000002</v>
      </c>
      <c r="AF1229" s="481"/>
      <c r="AG1229" s="482"/>
      <c r="AH1229" s="471"/>
      <c r="AI1229" s="471"/>
      <c r="AJ1229" s="471"/>
      <c r="AK1229" s="472"/>
      <c r="AL1229" s="471">
        <v>0</v>
      </c>
      <c r="AM1229" s="473"/>
      <c r="AN1229" s="471">
        <v>-19997.420000000002</v>
      </c>
      <c r="AO1229" s="474">
        <v>-19997.420000000002</v>
      </c>
      <c r="AP1229" s="475"/>
      <c r="AQ1229" s="476">
        <v>-13122.44</v>
      </c>
      <c r="AR1229" s="471"/>
      <c r="AS1229" s="471"/>
      <c r="AT1229" s="471"/>
      <c r="AU1229" s="472"/>
      <c r="AV1229" s="471">
        <v>0</v>
      </c>
      <c r="AW1229" s="473"/>
      <c r="AX1229" s="471">
        <v>-13122.44</v>
      </c>
      <c r="AY1229" s="473">
        <v>-13122.44</v>
      </c>
      <c r="AZ1229" s="478"/>
      <c r="BA1229" s="568"/>
      <c r="BC1229" s="468" t="s">
        <v>2937</v>
      </c>
      <c r="BD1229" s="468" t="s">
        <v>2937</v>
      </c>
      <c r="BE1229" s="468" t="s">
        <v>2937</v>
      </c>
      <c r="BF1229" s="468" t="s">
        <v>2937</v>
      </c>
      <c r="BG1229" s="468" t="s">
        <v>2938</v>
      </c>
      <c r="BH1229" s="468" t="s">
        <v>1542</v>
      </c>
      <c r="BI1229" s="468" t="s">
        <v>1542</v>
      </c>
      <c r="BK1229" s="468" t="b">
        <v>1</v>
      </c>
      <c r="BL1229" s="468" t="b">
        <v>1</v>
      </c>
      <c r="BM1229" s="468" t="b">
        <v>1</v>
      </c>
      <c r="BN1229" s="468" t="b">
        <v>1</v>
      </c>
      <c r="BO1229" s="468" t="b">
        <v>1</v>
      </c>
      <c r="BP1229" s="468" t="b">
        <v>1</v>
      </c>
      <c r="BQ1229" s="468" t="b">
        <v>1</v>
      </c>
      <c r="BS1229" s="466"/>
    </row>
    <row r="1230" spans="1:71" s="480" customFormat="1" ht="12" customHeight="1" x14ac:dyDescent="0.2">
      <c r="A1230" s="496">
        <v>25300343</v>
      </c>
      <c r="B1230" s="497" t="s">
        <v>4109</v>
      </c>
      <c r="C1230" s="466" t="s">
        <v>2720</v>
      </c>
      <c r="D1230" s="467" t="s">
        <v>1542</v>
      </c>
      <c r="E1230" s="705"/>
      <c r="F1230" s="466"/>
      <c r="G1230" s="467"/>
      <c r="H1230" s="468" t="s">
        <v>2937</v>
      </c>
      <c r="I1230" s="468" t="s">
        <v>2937</v>
      </c>
      <c r="J1230" s="468" t="s">
        <v>2937</v>
      </c>
      <c r="K1230" s="468" t="s">
        <v>2937</v>
      </c>
      <c r="L1230" s="468" t="s">
        <v>2938</v>
      </c>
      <c r="M1230" s="468" t="s">
        <v>1542</v>
      </c>
      <c r="N1230" s="468" t="s">
        <v>1542</v>
      </c>
      <c r="O1230" s="469"/>
      <c r="P1230" s="379">
        <v>-2332927.96</v>
      </c>
      <c r="Q1230" s="379">
        <v>-2332927.96</v>
      </c>
      <c r="R1230" s="379">
        <v>-2332927.96</v>
      </c>
      <c r="S1230" s="379">
        <v>-2927616.79</v>
      </c>
      <c r="T1230" s="379">
        <v>-2927616.79</v>
      </c>
      <c r="U1230" s="379">
        <v>-2927616.79</v>
      </c>
      <c r="V1230" s="379">
        <v>-3345685.78</v>
      </c>
      <c r="W1230" s="379">
        <v>-3345685.78</v>
      </c>
      <c r="X1230" s="379">
        <v>-3345685.78</v>
      </c>
      <c r="Y1230" s="379">
        <v>-3318444.56</v>
      </c>
      <c r="Z1230" s="379">
        <v>-3318444.56</v>
      </c>
      <c r="AA1230" s="379">
        <v>-3318444.56</v>
      </c>
      <c r="AB1230" s="379">
        <v>-3295054.79</v>
      </c>
      <c r="AC1230" s="379"/>
      <c r="AD1230" s="379"/>
      <c r="AE1230" s="379">
        <v>-3021257.3904166669</v>
      </c>
      <c r="AF1230" s="481"/>
      <c r="AG1230" s="482"/>
      <c r="AH1230" s="471"/>
      <c r="AI1230" s="471"/>
      <c r="AJ1230" s="471"/>
      <c r="AK1230" s="472"/>
      <c r="AL1230" s="471">
        <v>0</v>
      </c>
      <c r="AM1230" s="473"/>
      <c r="AN1230" s="471">
        <v>-3021257.3904166669</v>
      </c>
      <c r="AO1230" s="474">
        <v>-3021257.3904166669</v>
      </c>
      <c r="AP1230" s="475"/>
      <c r="AQ1230" s="476">
        <v>-3295054.79</v>
      </c>
      <c r="AR1230" s="471"/>
      <c r="AS1230" s="471"/>
      <c r="AT1230" s="471"/>
      <c r="AU1230" s="472"/>
      <c r="AV1230" s="471">
        <v>0</v>
      </c>
      <c r="AW1230" s="473"/>
      <c r="AX1230" s="471">
        <v>-3295054.79</v>
      </c>
      <c r="AY1230" s="473">
        <v>-3295054.79</v>
      </c>
      <c r="AZ1230" s="478"/>
      <c r="BA1230" s="568"/>
      <c r="BC1230" s="468" t="s">
        <v>2937</v>
      </c>
      <c r="BD1230" s="468" t="s">
        <v>2937</v>
      </c>
      <c r="BE1230" s="468" t="s">
        <v>2937</v>
      </c>
      <c r="BF1230" s="468" t="s">
        <v>2937</v>
      </c>
      <c r="BG1230" s="468" t="s">
        <v>2938</v>
      </c>
      <c r="BH1230" s="468" t="s">
        <v>1542</v>
      </c>
      <c r="BI1230" s="468" t="s">
        <v>1542</v>
      </c>
      <c r="BK1230" s="468" t="b">
        <v>1</v>
      </c>
      <c r="BL1230" s="468" t="b">
        <v>1</v>
      </c>
      <c r="BM1230" s="468" t="b">
        <v>1</v>
      </c>
      <c r="BN1230" s="468" t="b">
        <v>1</v>
      </c>
      <c r="BO1230" s="468" t="b">
        <v>1</v>
      </c>
      <c r="BP1230" s="468" t="b">
        <v>1</v>
      </c>
      <c r="BQ1230" s="468" t="b">
        <v>1</v>
      </c>
      <c r="BS1230" s="466"/>
    </row>
    <row r="1231" spans="1:71" s="480" customFormat="1" ht="12" customHeight="1" x14ac:dyDescent="0.2">
      <c r="A1231" s="496">
        <v>25300353</v>
      </c>
      <c r="B1231" s="497" t="s">
        <v>4110</v>
      </c>
      <c r="C1231" s="466" t="s">
        <v>2721</v>
      </c>
      <c r="D1231" s="467" t="s">
        <v>2941</v>
      </c>
      <c r="E1231" s="705"/>
      <c r="F1231" s="466"/>
      <c r="G1231" s="467"/>
      <c r="H1231" s="468" t="s">
        <v>2937</v>
      </c>
      <c r="I1231" s="468" t="s">
        <v>1539</v>
      </c>
      <c r="J1231" s="468" t="s">
        <v>1540</v>
      </c>
      <c r="K1231" s="468" t="s">
        <v>2937</v>
      </c>
      <c r="L1231" s="468" t="s">
        <v>2938</v>
      </c>
      <c r="M1231" s="468" t="s">
        <v>2938</v>
      </c>
      <c r="N1231" s="468" t="s">
        <v>2937</v>
      </c>
      <c r="O1231" s="469"/>
      <c r="P1231" s="379">
        <v>-3564003.8</v>
      </c>
      <c r="Q1231" s="379">
        <v>-3459183.1</v>
      </c>
      <c r="R1231" s="379">
        <v>-3354362.4</v>
      </c>
      <c r="S1231" s="379">
        <v>-3249541.7</v>
      </c>
      <c r="T1231" s="379">
        <v>-3144721</v>
      </c>
      <c r="U1231" s="379">
        <v>-3039900.3</v>
      </c>
      <c r="V1231" s="379">
        <v>-2935079.6</v>
      </c>
      <c r="W1231" s="379">
        <v>-2830258.9</v>
      </c>
      <c r="X1231" s="379">
        <v>-2725438.2</v>
      </c>
      <c r="Y1231" s="379">
        <v>-2620617.5</v>
      </c>
      <c r="Z1231" s="379">
        <v>-2515796.7999999998</v>
      </c>
      <c r="AA1231" s="379">
        <v>-2410976.1</v>
      </c>
      <c r="AB1231" s="379">
        <v>-2306155.4</v>
      </c>
      <c r="AC1231" s="379"/>
      <c r="AD1231" s="379"/>
      <c r="AE1231" s="379">
        <v>-2935079.6</v>
      </c>
      <c r="AF1231" s="481">
        <v>5</v>
      </c>
      <c r="AG1231" s="482" t="s">
        <v>1564</v>
      </c>
      <c r="AH1231" s="471"/>
      <c r="AI1231" s="471">
        <v>-1942729.1872400001</v>
      </c>
      <c r="AJ1231" s="471">
        <v>-992350.41276000009</v>
      </c>
      <c r="AK1231" s="472"/>
      <c r="AL1231" s="471">
        <v>-2935079.6</v>
      </c>
      <c r="AM1231" s="473"/>
      <c r="AN1231" s="471"/>
      <c r="AO1231" s="474">
        <v>0</v>
      </c>
      <c r="AP1231" s="475"/>
      <c r="AQ1231" s="476">
        <v>-2306155.4</v>
      </c>
      <c r="AR1231" s="471"/>
      <c r="AS1231" s="471">
        <v>-1526444.25926</v>
      </c>
      <c r="AT1231" s="471">
        <v>-779711.14073999994</v>
      </c>
      <c r="AU1231" s="472"/>
      <c r="AV1231" s="471">
        <v>-2306155.4</v>
      </c>
      <c r="AW1231" s="473"/>
      <c r="AX1231" s="471"/>
      <c r="AY1231" s="473">
        <v>0</v>
      </c>
      <c r="AZ1231" s="478"/>
      <c r="BA1231" s="568"/>
      <c r="BC1231" s="468" t="s">
        <v>2937</v>
      </c>
      <c r="BD1231" s="468" t="s">
        <v>1539</v>
      </c>
      <c r="BE1231" s="468" t="s">
        <v>1540</v>
      </c>
      <c r="BF1231" s="468" t="s">
        <v>2937</v>
      </c>
      <c r="BG1231" s="468" t="s">
        <v>2938</v>
      </c>
      <c r="BH1231" s="468" t="s">
        <v>2938</v>
      </c>
      <c r="BI1231" s="468" t="s">
        <v>2937</v>
      </c>
      <c r="BK1231" s="468" t="b">
        <v>1</v>
      </c>
      <c r="BL1231" s="468" t="b">
        <v>1</v>
      </c>
      <c r="BM1231" s="468" t="b">
        <v>1</v>
      </c>
      <c r="BN1231" s="468" t="b">
        <v>1</v>
      </c>
      <c r="BO1231" s="468" t="b">
        <v>1</v>
      </c>
      <c r="BP1231" s="468" t="b">
        <v>1</v>
      </c>
      <c r="BQ1231" s="468" t="b">
        <v>1</v>
      </c>
      <c r="BS1231" s="466"/>
    </row>
    <row r="1232" spans="1:71" s="480" customFormat="1" ht="12" customHeight="1" x14ac:dyDescent="0.2">
      <c r="A1232" s="496">
        <v>25300363</v>
      </c>
      <c r="B1232" s="497" t="s">
        <v>4111</v>
      </c>
      <c r="C1232" s="466" t="s">
        <v>2722</v>
      </c>
      <c r="D1232" s="467" t="s">
        <v>2941</v>
      </c>
      <c r="E1232" s="705"/>
      <c r="F1232" s="466"/>
      <c r="G1232" s="467"/>
      <c r="H1232" s="468" t="s">
        <v>2937</v>
      </c>
      <c r="I1232" s="468" t="s">
        <v>1539</v>
      </c>
      <c r="J1232" s="468" t="s">
        <v>1540</v>
      </c>
      <c r="K1232" s="468" t="s">
        <v>2937</v>
      </c>
      <c r="L1232" s="468" t="s">
        <v>2938</v>
      </c>
      <c r="M1232" s="468" t="s">
        <v>2938</v>
      </c>
      <c r="N1232" s="468" t="s">
        <v>2937</v>
      </c>
      <c r="O1232" s="469"/>
      <c r="P1232" s="379">
        <v>-379207.83</v>
      </c>
      <c r="Q1232" s="379">
        <v>-325035.24</v>
      </c>
      <c r="R1232" s="379">
        <v>-270862.65000000002</v>
      </c>
      <c r="S1232" s="379">
        <v>-216690.06</v>
      </c>
      <c r="T1232" s="379">
        <v>-162517.47</v>
      </c>
      <c r="U1232" s="379">
        <v>-108344.88</v>
      </c>
      <c r="V1232" s="379">
        <v>-54172.29</v>
      </c>
      <c r="W1232" s="379">
        <v>0</v>
      </c>
      <c r="X1232" s="379">
        <v>0</v>
      </c>
      <c r="Y1232" s="379">
        <v>0</v>
      </c>
      <c r="Z1232" s="379">
        <v>0</v>
      </c>
      <c r="AA1232" s="379">
        <v>0</v>
      </c>
      <c r="AB1232" s="379">
        <v>0</v>
      </c>
      <c r="AC1232" s="379"/>
      <c r="AD1232" s="379"/>
      <c r="AE1232" s="379">
        <v>-110602.20874999999</v>
      </c>
      <c r="AF1232" s="481">
        <v>5</v>
      </c>
      <c r="AG1232" s="482" t="s">
        <v>1564</v>
      </c>
      <c r="AH1232" s="471"/>
      <c r="AI1232" s="471">
        <v>-73207.601971625001</v>
      </c>
      <c r="AJ1232" s="471">
        <v>-37394.606778374997</v>
      </c>
      <c r="AK1232" s="472"/>
      <c r="AL1232" s="471">
        <v>-110602.20874999999</v>
      </c>
      <c r="AM1232" s="473"/>
      <c r="AN1232" s="471"/>
      <c r="AO1232" s="474">
        <v>0</v>
      </c>
      <c r="AP1232" s="475"/>
      <c r="AQ1232" s="476">
        <v>0</v>
      </c>
      <c r="AR1232" s="471"/>
      <c r="AS1232" s="471">
        <v>0</v>
      </c>
      <c r="AT1232" s="471">
        <v>0</v>
      </c>
      <c r="AU1232" s="472"/>
      <c r="AV1232" s="471">
        <v>0</v>
      </c>
      <c r="AW1232" s="473"/>
      <c r="AX1232" s="471"/>
      <c r="AY1232" s="473">
        <v>0</v>
      </c>
      <c r="AZ1232" s="478"/>
      <c r="BA1232" s="568"/>
      <c r="BC1232" s="468" t="s">
        <v>2937</v>
      </c>
      <c r="BD1232" s="468" t="s">
        <v>1539</v>
      </c>
      <c r="BE1232" s="468" t="s">
        <v>1540</v>
      </c>
      <c r="BF1232" s="468" t="s">
        <v>2937</v>
      </c>
      <c r="BG1232" s="468" t="s">
        <v>2938</v>
      </c>
      <c r="BH1232" s="468" t="s">
        <v>2938</v>
      </c>
      <c r="BI1232" s="468" t="s">
        <v>2937</v>
      </c>
      <c r="BK1232" s="468" t="b">
        <v>1</v>
      </c>
      <c r="BL1232" s="468" t="b">
        <v>1</v>
      </c>
      <c r="BM1232" s="468" t="b">
        <v>1</v>
      </c>
      <c r="BN1232" s="468" t="b">
        <v>1</v>
      </c>
      <c r="BO1232" s="468" t="b">
        <v>1</v>
      </c>
      <c r="BP1232" s="468" t="b">
        <v>1</v>
      </c>
      <c r="BQ1232" s="468" t="b">
        <v>1</v>
      </c>
      <c r="BS1232" s="466"/>
    </row>
    <row r="1233" spans="1:71" s="480" customFormat="1" ht="12" customHeight="1" x14ac:dyDescent="0.2">
      <c r="A1233" s="496">
        <v>25300371</v>
      </c>
      <c r="B1233" s="497" t="s">
        <v>4112</v>
      </c>
      <c r="C1233" s="466" t="s">
        <v>2723</v>
      </c>
      <c r="D1233" s="467" t="s">
        <v>1542</v>
      </c>
      <c r="E1233" s="705"/>
      <c r="F1233" s="466"/>
      <c r="G1233" s="467"/>
      <c r="H1233" s="468" t="s">
        <v>2937</v>
      </c>
      <c r="I1233" s="468" t="s">
        <v>2937</v>
      </c>
      <c r="J1233" s="468" t="s">
        <v>2937</v>
      </c>
      <c r="K1233" s="468" t="s">
        <v>2937</v>
      </c>
      <c r="L1233" s="468" t="s">
        <v>2938</v>
      </c>
      <c r="M1233" s="468" t="s">
        <v>1542</v>
      </c>
      <c r="N1233" s="468" t="s">
        <v>1542</v>
      </c>
      <c r="O1233" s="469"/>
      <c r="P1233" s="379">
        <v>0</v>
      </c>
      <c r="Q1233" s="379">
        <v>-3473351.16</v>
      </c>
      <c r="R1233" s="379">
        <v>-8021626.21</v>
      </c>
      <c r="S1233" s="379">
        <v>-8021626.21</v>
      </c>
      <c r="T1233" s="379">
        <v>-8021626.21</v>
      </c>
      <c r="U1233" s="379">
        <v>-8021626.21</v>
      </c>
      <c r="V1233" s="379">
        <v>-6536825.5499999998</v>
      </c>
      <c r="W1233" s="379">
        <v>0</v>
      </c>
      <c r="X1233" s="379">
        <v>0</v>
      </c>
      <c r="Y1233" s="379">
        <v>0</v>
      </c>
      <c r="Z1233" s="379">
        <v>0</v>
      </c>
      <c r="AA1233" s="379">
        <v>0</v>
      </c>
      <c r="AB1233" s="379">
        <v>0</v>
      </c>
      <c r="AC1233" s="379"/>
      <c r="AD1233" s="379"/>
      <c r="AE1233" s="379">
        <v>-3508056.7958333329</v>
      </c>
      <c r="AF1233" s="481"/>
      <c r="AG1233" s="482"/>
      <c r="AH1233" s="471"/>
      <c r="AI1233" s="471"/>
      <c r="AJ1233" s="471"/>
      <c r="AK1233" s="472"/>
      <c r="AL1233" s="471">
        <v>0</v>
      </c>
      <c r="AM1233" s="473"/>
      <c r="AN1233" s="471">
        <v>-3508056.7958333329</v>
      </c>
      <c r="AO1233" s="474">
        <v>-3508056.7958333329</v>
      </c>
      <c r="AP1233" s="475"/>
      <c r="AQ1233" s="476">
        <v>0</v>
      </c>
      <c r="AR1233" s="471"/>
      <c r="AS1233" s="471"/>
      <c r="AT1233" s="471"/>
      <c r="AU1233" s="472"/>
      <c r="AV1233" s="471">
        <v>0</v>
      </c>
      <c r="AW1233" s="473"/>
      <c r="AX1233" s="471">
        <v>0</v>
      </c>
      <c r="AY1233" s="473">
        <v>0</v>
      </c>
      <c r="AZ1233" s="478"/>
      <c r="BA1233" s="568"/>
      <c r="BC1233" s="468" t="s">
        <v>2937</v>
      </c>
      <c r="BD1233" s="468" t="s">
        <v>2937</v>
      </c>
      <c r="BE1233" s="468" t="s">
        <v>2937</v>
      </c>
      <c r="BF1233" s="468" t="s">
        <v>2937</v>
      </c>
      <c r="BG1233" s="468" t="s">
        <v>2938</v>
      </c>
      <c r="BH1233" s="468" t="s">
        <v>1542</v>
      </c>
      <c r="BI1233" s="468" t="s">
        <v>1542</v>
      </c>
      <c r="BK1233" s="468" t="b">
        <v>1</v>
      </c>
      <c r="BL1233" s="468" t="b">
        <v>1</v>
      </c>
      <c r="BM1233" s="468" t="b">
        <v>1</v>
      </c>
      <c r="BN1233" s="468" t="b">
        <v>1</v>
      </c>
      <c r="BO1233" s="468" t="b">
        <v>1</v>
      </c>
      <c r="BP1233" s="468" t="b">
        <v>1</v>
      </c>
      <c r="BQ1233" s="468" t="b">
        <v>1</v>
      </c>
      <c r="BS1233" s="466"/>
    </row>
    <row r="1234" spans="1:71" s="480" customFormat="1" ht="12" customHeight="1" x14ac:dyDescent="0.2">
      <c r="A1234" s="496">
        <v>25300413</v>
      </c>
      <c r="B1234" s="497" t="s">
        <v>4113</v>
      </c>
      <c r="C1234" s="466" t="s">
        <v>2724</v>
      </c>
      <c r="D1234" s="467" t="s">
        <v>2941</v>
      </c>
      <c r="E1234" s="705"/>
      <c r="F1234" s="466"/>
      <c r="G1234" s="467"/>
      <c r="H1234" s="468" t="s">
        <v>2937</v>
      </c>
      <c r="I1234" s="468" t="s">
        <v>1539</v>
      </c>
      <c r="J1234" s="468" t="s">
        <v>1540</v>
      </c>
      <c r="K1234" s="468" t="s">
        <v>2937</v>
      </c>
      <c r="L1234" s="468" t="s">
        <v>2938</v>
      </c>
      <c r="M1234" s="468" t="s">
        <v>2938</v>
      </c>
      <c r="N1234" s="468" t="s">
        <v>2937</v>
      </c>
      <c r="O1234" s="469"/>
      <c r="P1234" s="379">
        <v>-141848.6</v>
      </c>
      <c r="Q1234" s="379">
        <v>-121584.5</v>
      </c>
      <c r="R1234" s="379">
        <v>-101320.4</v>
      </c>
      <c r="S1234" s="379">
        <v>-81056.3</v>
      </c>
      <c r="T1234" s="379">
        <v>-60792.2</v>
      </c>
      <c r="U1234" s="379">
        <v>-40528.1</v>
      </c>
      <c r="V1234" s="379">
        <v>-20264</v>
      </c>
      <c r="W1234" s="379">
        <v>0</v>
      </c>
      <c r="X1234" s="379">
        <v>0</v>
      </c>
      <c r="Y1234" s="379">
        <v>0</v>
      </c>
      <c r="Z1234" s="379">
        <v>0</v>
      </c>
      <c r="AA1234" s="379">
        <v>0</v>
      </c>
      <c r="AB1234" s="379">
        <v>0</v>
      </c>
      <c r="AC1234" s="379"/>
      <c r="AD1234" s="379"/>
      <c r="AE1234" s="379">
        <v>-41372.48333333333</v>
      </c>
      <c r="AF1234" s="481">
        <v>5</v>
      </c>
      <c r="AG1234" s="482" t="s">
        <v>1564</v>
      </c>
      <c r="AH1234" s="471"/>
      <c r="AI1234" s="471">
        <v>-27384.446718333333</v>
      </c>
      <c r="AJ1234" s="471">
        <v>-13988.036614999999</v>
      </c>
      <c r="AK1234" s="472"/>
      <c r="AL1234" s="471">
        <v>-41372.48333333333</v>
      </c>
      <c r="AM1234" s="473"/>
      <c r="AN1234" s="471"/>
      <c r="AO1234" s="474">
        <v>0</v>
      </c>
      <c r="AP1234" s="475"/>
      <c r="AQ1234" s="476">
        <v>0</v>
      </c>
      <c r="AR1234" s="471"/>
      <c r="AS1234" s="471">
        <v>0</v>
      </c>
      <c r="AT1234" s="471">
        <v>0</v>
      </c>
      <c r="AU1234" s="472"/>
      <c r="AV1234" s="471">
        <v>0</v>
      </c>
      <c r="AW1234" s="473"/>
      <c r="AX1234" s="471"/>
      <c r="AY1234" s="473">
        <v>0</v>
      </c>
      <c r="AZ1234" s="478"/>
      <c r="BA1234" s="568"/>
      <c r="BC1234" s="468" t="s">
        <v>2937</v>
      </c>
      <c r="BD1234" s="468" t="s">
        <v>1539</v>
      </c>
      <c r="BE1234" s="468" t="s">
        <v>1540</v>
      </c>
      <c r="BF1234" s="468" t="s">
        <v>2937</v>
      </c>
      <c r="BG1234" s="468" t="s">
        <v>2938</v>
      </c>
      <c r="BH1234" s="468" t="s">
        <v>2938</v>
      </c>
      <c r="BI1234" s="468" t="s">
        <v>2937</v>
      </c>
      <c r="BK1234" s="468" t="b">
        <v>1</v>
      </c>
      <c r="BL1234" s="468" t="b">
        <v>1</v>
      </c>
      <c r="BM1234" s="468" t="b">
        <v>1</v>
      </c>
      <c r="BN1234" s="468" t="b">
        <v>1</v>
      </c>
      <c r="BO1234" s="468" t="b">
        <v>1</v>
      </c>
      <c r="BP1234" s="468" t="b">
        <v>1</v>
      </c>
      <c r="BQ1234" s="468" t="b">
        <v>1</v>
      </c>
      <c r="BS1234" s="466"/>
    </row>
    <row r="1235" spans="1:71" s="480" customFormat="1" ht="12" customHeight="1" x14ac:dyDescent="0.2">
      <c r="A1235" s="496">
        <v>25300443</v>
      </c>
      <c r="B1235" s="497" t="s">
        <v>4114</v>
      </c>
      <c r="C1235" s="466" t="s">
        <v>2725</v>
      </c>
      <c r="D1235" s="467" t="s">
        <v>2941</v>
      </c>
      <c r="E1235" s="705"/>
      <c r="F1235" s="466"/>
      <c r="G1235" s="467"/>
      <c r="H1235" s="468" t="s">
        <v>2937</v>
      </c>
      <c r="I1235" s="468" t="s">
        <v>1539</v>
      </c>
      <c r="J1235" s="468" t="s">
        <v>1540</v>
      </c>
      <c r="K1235" s="468" t="s">
        <v>2937</v>
      </c>
      <c r="L1235" s="468" t="s">
        <v>2938</v>
      </c>
      <c r="M1235" s="468" t="s">
        <v>2938</v>
      </c>
      <c r="N1235" s="468" t="s">
        <v>2937</v>
      </c>
      <c r="O1235" s="469"/>
      <c r="P1235" s="379">
        <v>-482075.7</v>
      </c>
      <c r="Q1235" s="379">
        <v>-470597.72</v>
      </c>
      <c r="R1235" s="379">
        <v>-459119.74</v>
      </c>
      <c r="S1235" s="379">
        <v>-447641.76</v>
      </c>
      <c r="T1235" s="379">
        <v>-436163.78</v>
      </c>
      <c r="U1235" s="379">
        <v>-424685.8</v>
      </c>
      <c r="V1235" s="379">
        <v>-413207.82</v>
      </c>
      <c r="W1235" s="379">
        <v>-401729.84</v>
      </c>
      <c r="X1235" s="379">
        <v>-390251.86</v>
      </c>
      <c r="Y1235" s="379">
        <v>-378773.88</v>
      </c>
      <c r="Z1235" s="379">
        <v>-367295.9</v>
      </c>
      <c r="AA1235" s="379">
        <v>-355817.92</v>
      </c>
      <c r="AB1235" s="379">
        <v>-344339.94</v>
      </c>
      <c r="AC1235" s="379"/>
      <c r="AD1235" s="379"/>
      <c r="AE1235" s="379">
        <v>-413207.82</v>
      </c>
      <c r="AF1235" s="481">
        <v>5</v>
      </c>
      <c r="AG1235" s="482" t="s">
        <v>1564</v>
      </c>
      <c r="AH1235" s="471"/>
      <c r="AI1235" s="471">
        <v>-273502.25605800003</v>
      </c>
      <c r="AJ1235" s="471">
        <v>-139705.56394200001</v>
      </c>
      <c r="AK1235" s="472"/>
      <c r="AL1235" s="471">
        <v>-413207.82000000007</v>
      </c>
      <c r="AM1235" s="473"/>
      <c r="AN1235" s="471"/>
      <c r="AO1235" s="474">
        <v>0</v>
      </c>
      <c r="AP1235" s="475"/>
      <c r="AQ1235" s="476">
        <v>-344339.94</v>
      </c>
      <c r="AR1235" s="471"/>
      <c r="AS1235" s="471">
        <v>-227918.60628600002</v>
      </c>
      <c r="AT1235" s="471">
        <v>-116421.33371400001</v>
      </c>
      <c r="AU1235" s="472"/>
      <c r="AV1235" s="471">
        <v>-344339.94000000006</v>
      </c>
      <c r="AW1235" s="473"/>
      <c r="AX1235" s="471"/>
      <c r="AY1235" s="473">
        <v>0</v>
      </c>
      <c r="AZ1235" s="478"/>
      <c r="BA1235" s="568"/>
      <c r="BC1235" s="468" t="s">
        <v>2937</v>
      </c>
      <c r="BD1235" s="468" t="s">
        <v>1539</v>
      </c>
      <c r="BE1235" s="468" t="s">
        <v>1540</v>
      </c>
      <c r="BF1235" s="468" t="s">
        <v>2937</v>
      </c>
      <c r="BG1235" s="468" t="s">
        <v>2938</v>
      </c>
      <c r="BH1235" s="468" t="s">
        <v>2938</v>
      </c>
      <c r="BI1235" s="468" t="s">
        <v>2937</v>
      </c>
      <c r="BK1235" s="468" t="b">
        <v>1</v>
      </c>
      <c r="BL1235" s="468" t="b">
        <v>1</v>
      </c>
      <c r="BM1235" s="468" t="b">
        <v>1</v>
      </c>
      <c r="BN1235" s="468" t="b">
        <v>1</v>
      </c>
      <c r="BO1235" s="468" t="b">
        <v>1</v>
      </c>
      <c r="BP1235" s="468" t="b">
        <v>1</v>
      </c>
      <c r="BQ1235" s="468" t="b">
        <v>1</v>
      </c>
      <c r="BS1235" s="466"/>
    </row>
    <row r="1236" spans="1:71" s="480" customFormat="1" ht="12" customHeight="1" x14ac:dyDescent="0.2">
      <c r="A1236" s="498">
        <v>25300463</v>
      </c>
      <c r="B1236" s="499"/>
      <c r="C1236" s="784" t="s">
        <v>2726</v>
      </c>
      <c r="D1236" s="484" t="s">
        <v>2941</v>
      </c>
      <c r="E1236" s="730"/>
      <c r="F1236" s="511">
        <v>43221</v>
      </c>
      <c r="G1236" s="484"/>
      <c r="H1236" s="486" t="s">
        <v>2937</v>
      </c>
      <c r="I1236" s="486" t="s">
        <v>1539</v>
      </c>
      <c r="J1236" s="486" t="s">
        <v>1540</v>
      </c>
      <c r="K1236" s="486" t="s">
        <v>2937</v>
      </c>
      <c r="L1236" s="486" t="s">
        <v>2938</v>
      </c>
      <c r="M1236" s="486" t="s">
        <v>2938</v>
      </c>
      <c r="N1236" s="486" t="s">
        <v>2937</v>
      </c>
      <c r="O1236" s="487"/>
      <c r="P1236" s="381"/>
      <c r="Q1236" s="381"/>
      <c r="R1236" s="381"/>
      <c r="S1236" s="381"/>
      <c r="T1236" s="381"/>
      <c r="U1236" s="381">
        <v>-96546.48</v>
      </c>
      <c r="V1236" s="381">
        <v>-96546.48</v>
      </c>
      <c r="W1236" s="381">
        <v>-96546.48</v>
      </c>
      <c r="X1236" s="381">
        <v>-96546.48</v>
      </c>
      <c r="Y1236" s="381">
        <v>-96546.48</v>
      </c>
      <c r="Z1236" s="381">
        <v>-96546.48</v>
      </c>
      <c r="AA1236" s="381">
        <v>-96546.48</v>
      </c>
      <c r="AB1236" s="381">
        <v>-96546.48</v>
      </c>
      <c r="AC1236" s="381"/>
      <c r="AD1236" s="381"/>
      <c r="AE1236" s="381">
        <v>-60341.549999999996</v>
      </c>
      <c r="AF1236" s="488">
        <v>5</v>
      </c>
      <c r="AG1236" s="489" t="s">
        <v>1564</v>
      </c>
      <c r="AH1236" s="490"/>
      <c r="AI1236" s="490">
        <v>-39940.071945000003</v>
      </c>
      <c r="AJ1236" s="490">
        <v>-20401.478055</v>
      </c>
      <c r="AK1236" s="491"/>
      <c r="AL1236" s="490">
        <v>-60341.55</v>
      </c>
      <c r="AM1236" s="492"/>
      <c r="AN1236" s="490"/>
      <c r="AO1236" s="493">
        <v>0</v>
      </c>
      <c r="AP1236" s="490"/>
      <c r="AQ1236" s="494">
        <v>-96546.48</v>
      </c>
      <c r="AR1236" s="490"/>
      <c r="AS1236" s="490">
        <v>-63904.115111999999</v>
      </c>
      <c r="AT1236" s="490">
        <v>-32642.364888</v>
      </c>
      <c r="AU1236" s="491"/>
      <c r="AV1236" s="490">
        <v>-96546.48</v>
      </c>
      <c r="AW1236" s="492"/>
      <c r="AX1236" s="490"/>
      <c r="AY1236" s="492">
        <v>0</v>
      </c>
      <c r="AZ1236" s="731"/>
      <c r="BA1236" s="568"/>
      <c r="BC1236" s="486" t="s">
        <v>2937</v>
      </c>
      <c r="BD1236" s="486" t="s">
        <v>1539</v>
      </c>
      <c r="BE1236" s="486" t="s">
        <v>1540</v>
      </c>
      <c r="BF1236" s="468" t="s">
        <v>2937</v>
      </c>
      <c r="BG1236" s="468" t="s">
        <v>2938</v>
      </c>
      <c r="BH1236" s="468" t="s">
        <v>2938</v>
      </c>
      <c r="BI1236" s="468" t="s">
        <v>2937</v>
      </c>
      <c r="BK1236" s="468" t="b">
        <v>1</v>
      </c>
      <c r="BL1236" s="468" t="b">
        <v>1</v>
      </c>
      <c r="BM1236" s="468" t="b">
        <v>1</v>
      </c>
      <c r="BN1236" s="468" t="b">
        <v>1</v>
      </c>
      <c r="BO1236" s="468" t="b">
        <v>1</v>
      </c>
      <c r="BP1236" s="468" t="b">
        <v>1</v>
      </c>
      <c r="BQ1236" s="468" t="b">
        <v>1</v>
      </c>
      <c r="BS1236" s="466"/>
    </row>
    <row r="1237" spans="1:71" s="480" customFormat="1" ht="12" customHeight="1" x14ac:dyDescent="0.2">
      <c r="A1237" s="496">
        <v>25300503</v>
      </c>
      <c r="B1237" s="497" t="s">
        <v>4115</v>
      </c>
      <c r="C1237" s="466" t="s">
        <v>2727</v>
      </c>
      <c r="D1237" s="467" t="s">
        <v>1542</v>
      </c>
      <c r="E1237" s="705"/>
      <c r="F1237" s="466"/>
      <c r="G1237" s="467"/>
      <c r="H1237" s="468" t="s">
        <v>2937</v>
      </c>
      <c r="I1237" s="468" t="s">
        <v>2937</v>
      </c>
      <c r="J1237" s="468" t="s">
        <v>2937</v>
      </c>
      <c r="K1237" s="468" t="s">
        <v>2937</v>
      </c>
      <c r="L1237" s="468" t="s">
        <v>2938</v>
      </c>
      <c r="M1237" s="468" t="s">
        <v>1542</v>
      </c>
      <c r="N1237" s="468" t="s">
        <v>1542</v>
      </c>
      <c r="O1237" s="469"/>
      <c r="P1237" s="379">
        <v>-1217.96</v>
      </c>
      <c r="Q1237" s="379">
        <v>-1217.96</v>
      </c>
      <c r="R1237" s="379">
        <v>-1217.96</v>
      </c>
      <c r="S1237" s="379">
        <v>-1217.96</v>
      </c>
      <c r="T1237" s="379">
        <v>-1217.96</v>
      </c>
      <c r="U1237" s="379">
        <v>-1217.96</v>
      </c>
      <c r="V1237" s="379">
        <v>-1507.96</v>
      </c>
      <c r="W1237" s="379">
        <v>-1507.96</v>
      </c>
      <c r="X1237" s="379">
        <v>-1507.96</v>
      </c>
      <c r="Y1237" s="379">
        <v>-1507.96</v>
      </c>
      <c r="Z1237" s="379">
        <v>52541.94</v>
      </c>
      <c r="AA1237" s="379">
        <v>56847.29</v>
      </c>
      <c r="AB1237" s="379">
        <v>56250.31</v>
      </c>
      <c r="AC1237" s="379"/>
      <c r="AD1237" s="379"/>
      <c r="AE1237" s="379">
        <v>10398.647083333333</v>
      </c>
      <c r="AF1237" s="481"/>
      <c r="AG1237" s="481"/>
      <c r="AH1237" s="471"/>
      <c r="AI1237" s="471"/>
      <c r="AJ1237" s="471"/>
      <c r="AK1237" s="472"/>
      <c r="AL1237" s="471">
        <v>0</v>
      </c>
      <c r="AM1237" s="473"/>
      <c r="AN1237" s="471">
        <v>10398.647083333333</v>
      </c>
      <c r="AO1237" s="474">
        <v>10398.647083333333</v>
      </c>
      <c r="AP1237" s="475"/>
      <c r="AQ1237" s="476">
        <v>56250.31</v>
      </c>
      <c r="AR1237" s="471"/>
      <c r="AS1237" s="471"/>
      <c r="AT1237" s="471"/>
      <c r="AU1237" s="472"/>
      <c r="AV1237" s="471">
        <v>0</v>
      </c>
      <c r="AW1237" s="473"/>
      <c r="AX1237" s="471">
        <v>56250.31</v>
      </c>
      <c r="AY1237" s="473">
        <v>56250.31</v>
      </c>
      <c r="AZ1237" s="478"/>
      <c r="BA1237" s="568"/>
      <c r="BC1237" s="468" t="s">
        <v>2937</v>
      </c>
      <c r="BD1237" s="468" t="s">
        <v>2937</v>
      </c>
      <c r="BE1237" s="468" t="s">
        <v>2937</v>
      </c>
      <c r="BF1237" s="468" t="s">
        <v>2937</v>
      </c>
      <c r="BG1237" s="468" t="s">
        <v>2938</v>
      </c>
      <c r="BH1237" s="468" t="s">
        <v>1542</v>
      </c>
      <c r="BI1237" s="468" t="s">
        <v>1542</v>
      </c>
      <c r="BK1237" s="468" t="b">
        <v>1</v>
      </c>
      <c r="BL1237" s="468" t="b">
        <v>1</v>
      </c>
      <c r="BM1237" s="468" t="b">
        <v>1</v>
      </c>
      <c r="BN1237" s="468" t="b">
        <v>1</v>
      </c>
      <c r="BO1237" s="468" t="b">
        <v>1</v>
      </c>
      <c r="BP1237" s="468" t="b">
        <v>1</v>
      </c>
      <c r="BQ1237" s="468" t="b">
        <v>1</v>
      </c>
      <c r="BS1237" s="466"/>
    </row>
    <row r="1238" spans="1:71" s="480" customFormat="1" ht="10.9" customHeight="1" x14ac:dyDescent="0.2">
      <c r="A1238" s="496">
        <v>25300513</v>
      </c>
      <c r="B1238" s="497" t="s">
        <v>4116</v>
      </c>
      <c r="C1238" s="466" t="s">
        <v>2728</v>
      </c>
      <c r="D1238" s="467" t="s">
        <v>1542</v>
      </c>
      <c r="E1238" s="705" t="s">
        <v>930</v>
      </c>
      <c r="F1238" s="466"/>
      <c r="G1238" s="467"/>
      <c r="H1238" s="468" t="s">
        <v>2937</v>
      </c>
      <c r="I1238" s="468" t="s">
        <v>2937</v>
      </c>
      <c r="J1238" s="468" t="s">
        <v>2937</v>
      </c>
      <c r="K1238" s="468" t="s">
        <v>2937</v>
      </c>
      <c r="L1238" s="468" t="s">
        <v>2938</v>
      </c>
      <c r="M1238" s="468" t="s">
        <v>1542</v>
      </c>
      <c r="N1238" s="468" t="s">
        <v>1542</v>
      </c>
      <c r="O1238" s="500"/>
      <c r="P1238" s="379">
        <v>-122.58</v>
      </c>
      <c r="Q1238" s="379">
        <v>-122.58</v>
      </c>
      <c r="R1238" s="379">
        <v>-244.98</v>
      </c>
      <c r="S1238" s="379">
        <v>-244.98</v>
      </c>
      <c r="T1238" s="379">
        <v>-244.98</v>
      </c>
      <c r="U1238" s="379">
        <v>-244.98</v>
      </c>
      <c r="V1238" s="379">
        <v>-244.98</v>
      </c>
      <c r="W1238" s="379">
        <v>-244.98</v>
      </c>
      <c r="X1238" s="379">
        <v>-932.08</v>
      </c>
      <c r="Y1238" s="379">
        <v>-932.08</v>
      </c>
      <c r="Z1238" s="379">
        <v>-656.4</v>
      </c>
      <c r="AA1238" s="379">
        <v>-141.4</v>
      </c>
      <c r="AB1238" s="379">
        <v>-141.4</v>
      </c>
      <c r="AC1238" s="379"/>
      <c r="AD1238" s="379"/>
      <c r="AE1238" s="379">
        <v>-365.53416666666658</v>
      </c>
      <c r="AF1238" s="481"/>
      <c r="AG1238" s="481"/>
      <c r="AH1238" s="471"/>
      <c r="AI1238" s="471"/>
      <c r="AJ1238" s="471"/>
      <c r="AK1238" s="472"/>
      <c r="AL1238" s="471">
        <v>0</v>
      </c>
      <c r="AM1238" s="473"/>
      <c r="AN1238" s="471">
        <v>-365.53416666666658</v>
      </c>
      <c r="AO1238" s="474">
        <v>-365.53416666666658</v>
      </c>
      <c r="AP1238" s="471"/>
      <c r="AQ1238" s="476">
        <v>-141.4</v>
      </c>
      <c r="AR1238" s="471"/>
      <c r="AS1238" s="471"/>
      <c r="AT1238" s="471"/>
      <c r="AU1238" s="472"/>
      <c r="AV1238" s="471">
        <v>0</v>
      </c>
      <c r="AW1238" s="473"/>
      <c r="AX1238" s="471">
        <v>-141.4</v>
      </c>
      <c r="AY1238" s="473">
        <v>-141.4</v>
      </c>
      <c r="AZ1238" s="478"/>
      <c r="BA1238" s="568"/>
      <c r="BC1238" s="468" t="s">
        <v>2937</v>
      </c>
      <c r="BD1238" s="468" t="s">
        <v>2937</v>
      </c>
      <c r="BE1238" s="468" t="s">
        <v>2937</v>
      </c>
      <c r="BF1238" s="468" t="s">
        <v>2937</v>
      </c>
      <c r="BG1238" s="468" t="s">
        <v>2938</v>
      </c>
      <c r="BH1238" s="468" t="s">
        <v>1542</v>
      </c>
      <c r="BI1238" s="468" t="s">
        <v>1542</v>
      </c>
      <c r="BK1238" s="468" t="b">
        <v>1</v>
      </c>
      <c r="BL1238" s="468" t="b">
        <v>1</v>
      </c>
      <c r="BM1238" s="468" t="b">
        <v>1</v>
      </c>
      <c r="BN1238" s="468" t="b">
        <v>1</v>
      </c>
      <c r="BO1238" s="468" t="b">
        <v>1</v>
      </c>
      <c r="BP1238" s="468" t="b">
        <v>1</v>
      </c>
      <c r="BQ1238" s="468" t="b">
        <v>1</v>
      </c>
      <c r="BS1238" s="466"/>
    </row>
    <row r="1239" spans="1:71" s="480" customFormat="1" ht="12" customHeight="1" x14ac:dyDescent="0.2">
      <c r="A1239" s="496">
        <v>25300541</v>
      </c>
      <c r="B1239" s="497" t="s">
        <v>4117</v>
      </c>
      <c r="C1239" s="466" t="s">
        <v>2729</v>
      </c>
      <c r="D1239" s="467" t="s">
        <v>1542</v>
      </c>
      <c r="E1239" s="705"/>
      <c r="F1239" s="466"/>
      <c r="G1239" s="467"/>
      <c r="H1239" s="468" t="s">
        <v>2937</v>
      </c>
      <c r="I1239" s="468" t="s">
        <v>2937</v>
      </c>
      <c r="J1239" s="468" t="s">
        <v>2937</v>
      </c>
      <c r="K1239" s="468" t="s">
        <v>2937</v>
      </c>
      <c r="L1239" s="468" t="s">
        <v>2938</v>
      </c>
      <c r="M1239" s="468" t="s">
        <v>1542</v>
      </c>
      <c r="N1239" s="468" t="s">
        <v>1542</v>
      </c>
      <c r="O1239" s="469"/>
      <c r="P1239" s="379">
        <v>663656.93000000005</v>
      </c>
      <c r="Q1239" s="379">
        <v>0</v>
      </c>
      <c r="R1239" s="379">
        <v>0</v>
      </c>
      <c r="S1239" s="379">
        <v>0</v>
      </c>
      <c r="T1239" s="379">
        <v>0</v>
      </c>
      <c r="U1239" s="379">
        <v>-281808.19</v>
      </c>
      <c r="V1239" s="379">
        <v>-456830.16</v>
      </c>
      <c r="W1239" s="379">
        <v>-129307.69</v>
      </c>
      <c r="X1239" s="379">
        <v>-151388.35999999999</v>
      </c>
      <c r="Y1239" s="379">
        <v>-405635.55</v>
      </c>
      <c r="Z1239" s="379">
        <v>501833.9</v>
      </c>
      <c r="AA1239" s="379">
        <v>0</v>
      </c>
      <c r="AB1239" s="379">
        <v>0</v>
      </c>
      <c r="AC1239" s="379"/>
      <c r="AD1239" s="379"/>
      <c r="AE1239" s="379">
        <v>-49275.63208333333</v>
      </c>
      <c r="AF1239" s="507"/>
      <c r="AG1239" s="507"/>
      <c r="AH1239" s="471"/>
      <c r="AI1239" s="471"/>
      <c r="AJ1239" s="471"/>
      <c r="AK1239" s="472"/>
      <c r="AL1239" s="471">
        <v>0</v>
      </c>
      <c r="AM1239" s="473"/>
      <c r="AN1239" s="471">
        <v>-49275.63208333333</v>
      </c>
      <c r="AO1239" s="474">
        <v>-49275.63208333333</v>
      </c>
      <c r="AP1239" s="475"/>
      <c r="AQ1239" s="476">
        <v>0</v>
      </c>
      <c r="AR1239" s="471"/>
      <c r="AS1239" s="471"/>
      <c r="AT1239" s="471"/>
      <c r="AU1239" s="472"/>
      <c r="AV1239" s="471">
        <v>0</v>
      </c>
      <c r="AW1239" s="473"/>
      <c r="AX1239" s="471">
        <v>0</v>
      </c>
      <c r="AY1239" s="473">
        <v>0</v>
      </c>
      <c r="AZ1239" s="478"/>
      <c r="BA1239" s="568"/>
      <c r="BC1239" s="468" t="s">
        <v>2937</v>
      </c>
      <c r="BD1239" s="468" t="s">
        <v>2937</v>
      </c>
      <c r="BE1239" s="468" t="s">
        <v>2937</v>
      </c>
      <c r="BF1239" s="468" t="s">
        <v>2937</v>
      </c>
      <c r="BG1239" s="468" t="s">
        <v>2938</v>
      </c>
      <c r="BH1239" s="468" t="s">
        <v>1542</v>
      </c>
      <c r="BI1239" s="468" t="s">
        <v>1542</v>
      </c>
      <c r="BK1239" s="468" t="b">
        <v>1</v>
      </c>
      <c r="BL1239" s="468" t="b">
        <v>1</v>
      </c>
      <c r="BM1239" s="468" t="b">
        <v>1</v>
      </c>
      <c r="BN1239" s="468" t="b">
        <v>1</v>
      </c>
      <c r="BO1239" s="468" t="b">
        <v>1</v>
      </c>
      <c r="BP1239" s="468" t="b">
        <v>1</v>
      </c>
      <c r="BQ1239" s="468" t="b">
        <v>1</v>
      </c>
      <c r="BS1239" s="466"/>
    </row>
    <row r="1240" spans="1:71" s="480" customFormat="1" ht="12" customHeight="1" x14ac:dyDescent="0.2">
      <c r="A1240" s="516">
        <v>25300543</v>
      </c>
      <c r="B1240" s="517" t="s">
        <v>4118</v>
      </c>
      <c r="C1240" s="466" t="s">
        <v>2730</v>
      </c>
      <c r="D1240" s="467" t="s">
        <v>1542</v>
      </c>
      <c r="E1240" s="705" t="s">
        <v>930</v>
      </c>
      <c r="F1240" s="466"/>
      <c r="G1240" s="467"/>
      <c r="H1240" s="468" t="s">
        <v>2937</v>
      </c>
      <c r="I1240" s="468" t="s">
        <v>2937</v>
      </c>
      <c r="J1240" s="468" t="s">
        <v>2937</v>
      </c>
      <c r="K1240" s="468" t="s">
        <v>2937</v>
      </c>
      <c r="L1240" s="468" t="s">
        <v>2938</v>
      </c>
      <c r="M1240" s="468" t="s">
        <v>1542</v>
      </c>
      <c r="N1240" s="468" t="s">
        <v>1542</v>
      </c>
      <c r="O1240" s="500"/>
      <c r="P1240" s="379">
        <v>0</v>
      </c>
      <c r="Q1240" s="379">
        <v>0</v>
      </c>
      <c r="R1240" s="379">
        <v>0</v>
      </c>
      <c r="S1240" s="379">
        <v>0</v>
      </c>
      <c r="T1240" s="379">
        <v>0</v>
      </c>
      <c r="U1240" s="379">
        <v>0</v>
      </c>
      <c r="V1240" s="379">
        <v>0</v>
      </c>
      <c r="W1240" s="379">
        <v>0</v>
      </c>
      <c r="X1240" s="379">
        <v>0</v>
      </c>
      <c r="Y1240" s="379">
        <v>0</v>
      </c>
      <c r="Z1240" s="379">
        <v>-526.4</v>
      </c>
      <c r="AA1240" s="379">
        <v>-526.4</v>
      </c>
      <c r="AB1240" s="379">
        <v>-526.4</v>
      </c>
      <c r="AC1240" s="379"/>
      <c r="AD1240" s="379"/>
      <c r="AE1240" s="379">
        <v>-109.66666666666667</v>
      </c>
      <c r="AF1240" s="507"/>
      <c r="AG1240" s="508"/>
      <c r="AH1240" s="471"/>
      <c r="AI1240" s="471"/>
      <c r="AJ1240" s="471"/>
      <c r="AK1240" s="472"/>
      <c r="AL1240" s="471">
        <v>0</v>
      </c>
      <c r="AM1240" s="473"/>
      <c r="AN1240" s="471">
        <v>-109.66666666666667</v>
      </c>
      <c r="AO1240" s="474">
        <v>-109.66666666666667</v>
      </c>
      <c r="AP1240" s="471"/>
      <c r="AQ1240" s="476">
        <v>-526.4</v>
      </c>
      <c r="AR1240" s="471"/>
      <c r="AS1240" s="471"/>
      <c r="AT1240" s="471"/>
      <c r="AU1240" s="472"/>
      <c r="AV1240" s="471">
        <v>0</v>
      </c>
      <c r="AW1240" s="473"/>
      <c r="AX1240" s="471">
        <v>-526.4</v>
      </c>
      <c r="AY1240" s="473">
        <v>-526.4</v>
      </c>
      <c r="AZ1240" s="478"/>
      <c r="BA1240" s="568"/>
      <c r="BC1240" s="468" t="s">
        <v>2937</v>
      </c>
      <c r="BD1240" s="468" t="s">
        <v>2937</v>
      </c>
      <c r="BE1240" s="468" t="s">
        <v>2937</v>
      </c>
      <c r="BF1240" s="468" t="s">
        <v>2937</v>
      </c>
      <c r="BG1240" s="468" t="s">
        <v>2938</v>
      </c>
      <c r="BH1240" s="468" t="s">
        <v>1542</v>
      </c>
      <c r="BI1240" s="468" t="s">
        <v>1542</v>
      </c>
      <c r="BK1240" s="468" t="b">
        <v>1</v>
      </c>
      <c r="BL1240" s="468" t="b">
        <v>1</v>
      </c>
      <c r="BM1240" s="468" t="b">
        <v>1</v>
      </c>
      <c r="BN1240" s="468" t="b">
        <v>1</v>
      </c>
      <c r="BO1240" s="468" t="b">
        <v>1</v>
      </c>
      <c r="BP1240" s="468" t="b">
        <v>1</v>
      </c>
      <c r="BQ1240" s="468" t="b">
        <v>1</v>
      </c>
      <c r="BS1240" s="466"/>
    </row>
    <row r="1241" spans="1:71" s="480" customFormat="1" ht="12" customHeight="1" x14ac:dyDescent="0.2">
      <c r="A1241" s="496">
        <v>25300553</v>
      </c>
      <c r="B1241" s="497" t="s">
        <v>4119</v>
      </c>
      <c r="C1241" s="583" t="s">
        <v>2731</v>
      </c>
      <c r="D1241" s="467" t="s">
        <v>1542</v>
      </c>
      <c r="E1241" s="705"/>
      <c r="F1241" s="583"/>
      <c r="G1241" s="467"/>
      <c r="H1241" s="468" t="s">
        <v>2937</v>
      </c>
      <c r="I1241" s="468" t="s">
        <v>2937</v>
      </c>
      <c r="J1241" s="468" t="s">
        <v>2937</v>
      </c>
      <c r="K1241" s="468" t="s">
        <v>2937</v>
      </c>
      <c r="L1241" s="468" t="s">
        <v>2938</v>
      </c>
      <c r="M1241" s="468" t="s">
        <v>1542</v>
      </c>
      <c r="N1241" s="468" t="s">
        <v>1542</v>
      </c>
      <c r="O1241" s="469"/>
      <c r="P1241" s="379">
        <v>-7941.4</v>
      </c>
      <c r="Q1241" s="379">
        <v>-7440.56</v>
      </c>
      <c r="R1241" s="379">
        <v>-7440.56</v>
      </c>
      <c r="S1241" s="379">
        <v>-7440.56</v>
      </c>
      <c r="T1241" s="379">
        <v>-7440.56</v>
      </c>
      <c r="U1241" s="379">
        <v>-7440.56</v>
      </c>
      <c r="V1241" s="379">
        <v>0</v>
      </c>
      <c r="W1241" s="379">
        <v>0</v>
      </c>
      <c r="X1241" s="379">
        <v>0</v>
      </c>
      <c r="Y1241" s="379">
        <v>0</v>
      </c>
      <c r="Z1241" s="379">
        <v>6773.05</v>
      </c>
      <c r="AA1241" s="379">
        <v>6860.05</v>
      </c>
      <c r="AB1241" s="379">
        <v>6860.05</v>
      </c>
      <c r="AC1241" s="379"/>
      <c r="AD1241" s="379"/>
      <c r="AE1241" s="379">
        <v>-2009.197916666667</v>
      </c>
      <c r="AF1241" s="481"/>
      <c r="AG1241" s="482"/>
      <c r="AH1241" s="471"/>
      <c r="AI1241" s="471"/>
      <c r="AJ1241" s="471"/>
      <c r="AK1241" s="472"/>
      <c r="AL1241" s="471">
        <v>0</v>
      </c>
      <c r="AM1241" s="473"/>
      <c r="AN1241" s="471">
        <v>-2009.197916666667</v>
      </c>
      <c r="AO1241" s="474">
        <v>-2009.197916666667</v>
      </c>
      <c r="AP1241" s="475"/>
      <c r="AQ1241" s="476">
        <v>6860.05</v>
      </c>
      <c r="AR1241" s="471"/>
      <c r="AS1241" s="471"/>
      <c r="AT1241" s="471"/>
      <c r="AU1241" s="472"/>
      <c r="AV1241" s="471">
        <v>0</v>
      </c>
      <c r="AW1241" s="473"/>
      <c r="AX1241" s="471">
        <v>6860.05</v>
      </c>
      <c r="AY1241" s="473">
        <v>6860.05</v>
      </c>
      <c r="AZ1241" s="478"/>
      <c r="BA1241" s="568"/>
      <c r="BC1241" s="468" t="s">
        <v>2937</v>
      </c>
      <c r="BD1241" s="468" t="s">
        <v>2937</v>
      </c>
      <c r="BE1241" s="468" t="s">
        <v>2937</v>
      </c>
      <c r="BF1241" s="468" t="s">
        <v>2937</v>
      </c>
      <c r="BG1241" s="468" t="s">
        <v>2938</v>
      </c>
      <c r="BH1241" s="468" t="s">
        <v>1542</v>
      </c>
      <c r="BI1241" s="468" t="s">
        <v>1542</v>
      </c>
      <c r="BK1241" s="468" t="b">
        <v>1</v>
      </c>
      <c r="BL1241" s="468" t="b">
        <v>1</v>
      </c>
      <c r="BM1241" s="468" t="b">
        <v>1</v>
      </c>
      <c r="BN1241" s="468" t="b">
        <v>1</v>
      </c>
      <c r="BO1241" s="468" t="b">
        <v>1</v>
      </c>
      <c r="BP1241" s="468" t="b">
        <v>1</v>
      </c>
      <c r="BQ1241" s="468" t="b">
        <v>1</v>
      </c>
      <c r="BS1241" s="466"/>
    </row>
    <row r="1242" spans="1:71" s="480" customFormat="1" ht="12" customHeight="1" x14ac:dyDescent="0.2">
      <c r="A1242" s="496">
        <v>25300561</v>
      </c>
      <c r="B1242" s="497" t="s">
        <v>4120</v>
      </c>
      <c r="C1242" s="466" t="s">
        <v>2732</v>
      </c>
      <c r="D1242" s="467" t="s">
        <v>1541</v>
      </c>
      <c r="E1242" s="705"/>
      <c r="F1242" s="466"/>
      <c r="G1242" s="467"/>
      <c r="H1242" s="468" t="s">
        <v>2937</v>
      </c>
      <c r="I1242" s="468" t="s">
        <v>2937</v>
      </c>
      <c r="J1242" s="468" t="s">
        <v>2937</v>
      </c>
      <c r="K1242" s="468" t="s">
        <v>1541</v>
      </c>
      <c r="L1242" s="468" t="s">
        <v>2938</v>
      </c>
      <c r="M1242" s="468" t="s">
        <v>2938</v>
      </c>
      <c r="N1242" s="468" t="s">
        <v>2937</v>
      </c>
      <c r="O1242" s="469"/>
      <c r="P1242" s="379">
        <v>-7341235</v>
      </c>
      <c r="Q1242" s="379">
        <v>-7341235</v>
      </c>
      <c r="R1242" s="379">
        <v>-7341235</v>
      </c>
      <c r="S1242" s="379">
        <v>-7357177</v>
      </c>
      <c r="T1242" s="379">
        <v>-7357177</v>
      </c>
      <c r="U1242" s="379">
        <v>-7357177</v>
      </c>
      <c r="V1242" s="379">
        <v>-7373423</v>
      </c>
      <c r="W1242" s="379">
        <v>-7373423</v>
      </c>
      <c r="X1242" s="379">
        <v>-7373423</v>
      </c>
      <c r="Y1242" s="379">
        <v>-7389981</v>
      </c>
      <c r="Z1242" s="379">
        <v>-7389981</v>
      </c>
      <c r="AA1242" s="379">
        <v>-7389981</v>
      </c>
      <c r="AB1242" s="379">
        <v>-7406855</v>
      </c>
      <c r="AC1242" s="379"/>
      <c r="AD1242" s="379"/>
      <c r="AE1242" s="379">
        <v>-7368188.166666667</v>
      </c>
      <c r="AF1242" s="481"/>
      <c r="AG1242" s="482"/>
      <c r="AH1242" s="471"/>
      <c r="AI1242" s="471"/>
      <c r="AJ1242" s="471"/>
      <c r="AK1242" s="472">
        <v>-7368188.166666667</v>
      </c>
      <c r="AL1242" s="471">
        <v>-7368188.166666667</v>
      </c>
      <c r="AM1242" s="473"/>
      <c r="AN1242" s="471"/>
      <c r="AO1242" s="474">
        <v>0</v>
      </c>
      <c r="AP1242" s="475"/>
      <c r="AQ1242" s="476">
        <v>-7406855</v>
      </c>
      <c r="AR1242" s="471"/>
      <c r="AS1242" s="471"/>
      <c r="AT1242" s="471"/>
      <c r="AU1242" s="472">
        <v>-7406855</v>
      </c>
      <c r="AV1242" s="471">
        <v>-7406855</v>
      </c>
      <c r="AW1242" s="473"/>
      <c r="AX1242" s="471"/>
      <c r="AY1242" s="473">
        <v>0</v>
      </c>
      <c r="AZ1242" s="478" t="s">
        <v>2916</v>
      </c>
      <c r="BA1242" s="568"/>
      <c r="BC1242" s="468" t="s">
        <v>2937</v>
      </c>
      <c r="BD1242" s="468" t="s">
        <v>2937</v>
      </c>
      <c r="BE1242" s="468" t="s">
        <v>2937</v>
      </c>
      <c r="BF1242" s="468" t="s">
        <v>1541</v>
      </c>
      <c r="BG1242" s="468" t="s">
        <v>2938</v>
      </c>
      <c r="BH1242" s="468" t="s">
        <v>2938</v>
      </c>
      <c r="BI1242" s="468" t="s">
        <v>2937</v>
      </c>
      <c r="BK1242" s="468" t="b">
        <v>1</v>
      </c>
      <c r="BL1242" s="468" t="b">
        <v>1</v>
      </c>
      <c r="BM1242" s="468" t="b">
        <v>1</v>
      </c>
      <c r="BN1242" s="468" t="b">
        <v>1</v>
      </c>
      <c r="BO1242" s="468" t="b">
        <v>1</v>
      </c>
      <c r="BP1242" s="468" t="b">
        <v>1</v>
      </c>
      <c r="BQ1242" s="468" t="b">
        <v>1</v>
      </c>
      <c r="BS1242" s="466"/>
    </row>
    <row r="1243" spans="1:71" s="480" customFormat="1" ht="12" customHeight="1" x14ac:dyDescent="0.2">
      <c r="A1243" s="785">
        <v>25300563</v>
      </c>
      <c r="B1243" s="786"/>
      <c r="C1243" s="787" t="s">
        <v>2733</v>
      </c>
      <c r="D1243" s="788" t="s">
        <v>1542</v>
      </c>
      <c r="E1243" s="789"/>
      <c r="F1243" s="790">
        <v>43405</v>
      </c>
      <c r="G1243" s="788"/>
      <c r="H1243" s="791" t="s">
        <v>2937</v>
      </c>
      <c r="I1243" s="791" t="s">
        <v>2937</v>
      </c>
      <c r="J1243" s="791" t="s">
        <v>2937</v>
      </c>
      <c r="K1243" s="791" t="s">
        <v>2937</v>
      </c>
      <c r="L1243" s="791" t="s">
        <v>2938</v>
      </c>
      <c r="M1243" s="791" t="s">
        <v>1542</v>
      </c>
      <c r="N1243" s="791" t="s">
        <v>1542</v>
      </c>
      <c r="O1243" s="792"/>
      <c r="P1243" s="793"/>
      <c r="Q1243" s="793"/>
      <c r="R1243" s="793"/>
      <c r="S1243" s="793"/>
      <c r="T1243" s="793"/>
      <c r="U1243" s="793"/>
      <c r="V1243" s="793"/>
      <c r="W1243" s="793"/>
      <c r="X1243" s="793"/>
      <c r="Y1243" s="793"/>
      <c r="Z1243" s="793"/>
      <c r="AA1243" s="793">
        <v>-1779.95</v>
      </c>
      <c r="AB1243" s="793">
        <v>-1779.95</v>
      </c>
      <c r="AC1243" s="793"/>
      <c r="AD1243" s="793"/>
      <c r="AE1243" s="793">
        <v>-222.49375000000001</v>
      </c>
      <c r="AF1243" s="794"/>
      <c r="AG1243" s="795"/>
      <c r="AH1243" s="796"/>
      <c r="AI1243" s="796"/>
      <c r="AJ1243" s="796"/>
      <c r="AK1243" s="797"/>
      <c r="AL1243" s="796">
        <v>0</v>
      </c>
      <c r="AM1243" s="798"/>
      <c r="AN1243" s="796">
        <v>-222.49375000000001</v>
      </c>
      <c r="AO1243" s="799">
        <v>-222.49375000000001</v>
      </c>
      <c r="AP1243" s="796"/>
      <c r="AQ1243" s="800">
        <v>-1779.95</v>
      </c>
      <c r="AR1243" s="796"/>
      <c r="AS1243" s="796"/>
      <c r="AT1243" s="796"/>
      <c r="AU1243" s="797"/>
      <c r="AV1243" s="796">
        <v>0</v>
      </c>
      <c r="AW1243" s="798"/>
      <c r="AX1243" s="796">
        <v>-1779.95</v>
      </c>
      <c r="AY1243" s="798">
        <v>-1779.95</v>
      </c>
      <c r="AZ1243" s="801"/>
      <c r="BA1243" s="568"/>
      <c r="BC1243" s="468"/>
      <c r="BD1243" s="468"/>
      <c r="BE1243" s="468"/>
      <c r="BF1243" s="468"/>
      <c r="BG1243" s="468"/>
      <c r="BH1243" s="468"/>
      <c r="BI1243" s="468"/>
      <c r="BK1243" s="468"/>
      <c r="BL1243" s="468"/>
      <c r="BM1243" s="468"/>
      <c r="BN1243" s="468"/>
      <c r="BO1243" s="468"/>
      <c r="BP1243" s="468"/>
      <c r="BQ1243" s="468"/>
      <c r="BS1243" s="466"/>
    </row>
    <row r="1244" spans="1:71" s="480" customFormat="1" ht="12" customHeight="1" x14ac:dyDescent="0.2">
      <c r="A1244" s="518">
        <v>25300581</v>
      </c>
      <c r="B1244" s="519" t="s">
        <v>4121</v>
      </c>
      <c r="C1244" s="519" t="s">
        <v>2734</v>
      </c>
      <c r="D1244" s="467" t="s">
        <v>1542</v>
      </c>
      <c r="E1244" s="705"/>
      <c r="F1244" s="519"/>
      <c r="G1244" s="467"/>
      <c r="H1244" s="468" t="s">
        <v>2937</v>
      </c>
      <c r="I1244" s="468" t="s">
        <v>2937</v>
      </c>
      <c r="J1244" s="468" t="s">
        <v>2937</v>
      </c>
      <c r="K1244" s="468" t="s">
        <v>2937</v>
      </c>
      <c r="L1244" s="468" t="s">
        <v>2938</v>
      </c>
      <c r="M1244" s="468" t="s">
        <v>1542</v>
      </c>
      <c r="N1244" s="468" t="s">
        <v>1542</v>
      </c>
      <c r="O1244" s="469"/>
      <c r="P1244" s="379">
        <v>-6429863.0099999998</v>
      </c>
      <c r="Q1244" s="379">
        <v>-6429863.0099999998</v>
      </c>
      <c r="R1244" s="379">
        <v>-6429863.0099999998</v>
      </c>
      <c r="S1244" s="379">
        <v>-6429863.0099999998</v>
      </c>
      <c r="T1244" s="379">
        <v>-6429863.0099999998</v>
      </c>
      <c r="U1244" s="379">
        <v>-6429863.0099999998</v>
      </c>
      <c r="V1244" s="379">
        <v>-6429863.0099999998</v>
      </c>
      <c r="W1244" s="379">
        <v>-6429863.0099999998</v>
      </c>
      <c r="X1244" s="379">
        <v>-6429863.0099999998</v>
      </c>
      <c r="Y1244" s="379">
        <v>-6429863.0099999998</v>
      </c>
      <c r="Z1244" s="379">
        <v>-7085845.1200000001</v>
      </c>
      <c r="AA1244" s="379">
        <v>-7126330.3799999999</v>
      </c>
      <c r="AB1244" s="379">
        <v>-7126330.3799999999</v>
      </c>
      <c r="AC1244" s="379"/>
      <c r="AD1244" s="379"/>
      <c r="AE1244" s="379">
        <v>-6571586.6070833327</v>
      </c>
      <c r="AF1244" s="481"/>
      <c r="AG1244" s="481"/>
      <c r="AH1244" s="471"/>
      <c r="AI1244" s="471"/>
      <c r="AJ1244" s="471"/>
      <c r="AK1244" s="472"/>
      <c r="AL1244" s="471">
        <v>0</v>
      </c>
      <c r="AM1244" s="473"/>
      <c r="AN1244" s="471">
        <v>-6571586.6070833327</v>
      </c>
      <c r="AO1244" s="474">
        <v>-6571586.6070833327</v>
      </c>
      <c r="AP1244" s="475"/>
      <c r="AQ1244" s="476">
        <v>-7126330.3799999999</v>
      </c>
      <c r="AR1244" s="471"/>
      <c r="AS1244" s="471"/>
      <c r="AT1244" s="471"/>
      <c r="AU1244" s="472"/>
      <c r="AV1244" s="471">
        <v>0</v>
      </c>
      <c r="AW1244" s="473"/>
      <c r="AX1244" s="471">
        <v>-7126330.3799999999</v>
      </c>
      <c r="AY1244" s="473">
        <v>-7126330.3799999999</v>
      </c>
      <c r="AZ1244" s="478"/>
      <c r="BA1244" s="568"/>
      <c r="BC1244" s="468" t="s">
        <v>2937</v>
      </c>
      <c r="BD1244" s="468" t="s">
        <v>2937</v>
      </c>
      <c r="BE1244" s="468" t="s">
        <v>2937</v>
      </c>
      <c r="BF1244" s="468" t="s">
        <v>2937</v>
      </c>
      <c r="BG1244" s="468" t="s">
        <v>2938</v>
      </c>
      <c r="BH1244" s="468" t="s">
        <v>1542</v>
      </c>
      <c r="BI1244" s="468" t="s">
        <v>1542</v>
      </c>
      <c r="BK1244" s="468" t="b">
        <v>1</v>
      </c>
      <c r="BL1244" s="468" t="b">
        <v>1</v>
      </c>
      <c r="BM1244" s="468" t="b">
        <v>1</v>
      </c>
      <c r="BN1244" s="468" t="b">
        <v>1</v>
      </c>
      <c r="BO1244" s="468" t="b">
        <v>1</v>
      </c>
      <c r="BP1244" s="468" t="b">
        <v>1</v>
      </c>
      <c r="BQ1244" s="468" t="b">
        <v>1</v>
      </c>
      <c r="BS1244" s="466"/>
    </row>
    <row r="1245" spans="1:71" s="480" customFormat="1" ht="12" customHeight="1" x14ac:dyDescent="0.2">
      <c r="A1245" s="518">
        <v>25300582</v>
      </c>
      <c r="B1245" s="519" t="s">
        <v>4122</v>
      </c>
      <c r="C1245" s="519" t="s">
        <v>2735</v>
      </c>
      <c r="D1245" s="467" t="s">
        <v>1542</v>
      </c>
      <c r="E1245" s="705"/>
      <c r="F1245" s="519"/>
      <c r="G1245" s="467"/>
      <c r="H1245" s="468" t="s">
        <v>2937</v>
      </c>
      <c r="I1245" s="468" t="s">
        <v>2937</v>
      </c>
      <c r="J1245" s="468" t="s">
        <v>2937</v>
      </c>
      <c r="K1245" s="468" t="s">
        <v>2937</v>
      </c>
      <c r="L1245" s="468" t="s">
        <v>2938</v>
      </c>
      <c r="M1245" s="468" t="s">
        <v>1542</v>
      </c>
      <c r="N1245" s="468" t="s">
        <v>1542</v>
      </c>
      <c r="O1245" s="469"/>
      <c r="P1245" s="379">
        <v>-2811236.71</v>
      </c>
      <c r="Q1245" s="379">
        <v>-2811236.71</v>
      </c>
      <c r="R1245" s="379">
        <v>-2811236.71</v>
      </c>
      <c r="S1245" s="379">
        <v>-2811236.71</v>
      </c>
      <c r="T1245" s="379">
        <v>-2811236.71</v>
      </c>
      <c r="U1245" s="379">
        <v>-2811236.71</v>
      </c>
      <c r="V1245" s="379">
        <v>-2811236.71</v>
      </c>
      <c r="W1245" s="379">
        <v>-2811236.71</v>
      </c>
      <c r="X1245" s="379">
        <v>-2811236.71</v>
      </c>
      <c r="Y1245" s="379">
        <v>-2811236.71</v>
      </c>
      <c r="Z1245" s="379">
        <v>-3155379.78</v>
      </c>
      <c r="AA1245" s="379">
        <v>-3176619.26</v>
      </c>
      <c r="AB1245" s="379">
        <v>-3176619.26</v>
      </c>
      <c r="AC1245" s="379"/>
      <c r="AD1245" s="379"/>
      <c r="AE1245" s="379">
        <v>-2885588.1179166674</v>
      </c>
      <c r="AF1245" s="481"/>
      <c r="AG1245" s="481"/>
      <c r="AH1245" s="471"/>
      <c r="AI1245" s="471"/>
      <c r="AJ1245" s="471"/>
      <c r="AK1245" s="472"/>
      <c r="AL1245" s="471">
        <v>0</v>
      </c>
      <c r="AM1245" s="473"/>
      <c r="AN1245" s="471">
        <v>-2885588.1179166674</v>
      </c>
      <c r="AO1245" s="474">
        <v>-2885588.1179166674</v>
      </c>
      <c r="AP1245" s="475"/>
      <c r="AQ1245" s="476">
        <v>-3176619.26</v>
      </c>
      <c r="AR1245" s="471"/>
      <c r="AS1245" s="471"/>
      <c r="AT1245" s="471"/>
      <c r="AU1245" s="472"/>
      <c r="AV1245" s="471">
        <v>0</v>
      </c>
      <c r="AW1245" s="473"/>
      <c r="AX1245" s="471">
        <v>-3176619.26</v>
      </c>
      <c r="AY1245" s="473">
        <v>-3176619.26</v>
      </c>
      <c r="AZ1245" s="478"/>
      <c r="BA1245" s="568"/>
      <c r="BC1245" s="468" t="s">
        <v>2937</v>
      </c>
      <c r="BD1245" s="468" t="s">
        <v>2937</v>
      </c>
      <c r="BE1245" s="468" t="s">
        <v>2937</v>
      </c>
      <c r="BF1245" s="468" t="s">
        <v>2937</v>
      </c>
      <c r="BG1245" s="468" t="s">
        <v>2938</v>
      </c>
      <c r="BH1245" s="468" t="s">
        <v>1542</v>
      </c>
      <c r="BI1245" s="468" t="s">
        <v>1542</v>
      </c>
      <c r="BK1245" s="468" t="b">
        <v>1</v>
      </c>
      <c r="BL1245" s="468" t="b">
        <v>1</v>
      </c>
      <c r="BM1245" s="468" t="b">
        <v>1</v>
      </c>
      <c r="BN1245" s="468" t="b">
        <v>1</v>
      </c>
      <c r="BO1245" s="468" t="b">
        <v>1</v>
      </c>
      <c r="BP1245" s="468" t="b">
        <v>1</v>
      </c>
      <c r="BQ1245" s="468" t="b">
        <v>1</v>
      </c>
      <c r="BS1245" s="466"/>
    </row>
    <row r="1246" spans="1:71" s="480" customFormat="1" ht="12" customHeight="1" x14ac:dyDescent="0.2">
      <c r="A1246" s="518">
        <v>25300591</v>
      </c>
      <c r="B1246" s="519" t="s">
        <v>4123</v>
      </c>
      <c r="C1246" s="519" t="s">
        <v>2736</v>
      </c>
      <c r="D1246" s="467" t="s">
        <v>1542</v>
      </c>
      <c r="E1246" s="705"/>
      <c r="F1246" s="519"/>
      <c r="G1246" s="467"/>
      <c r="H1246" s="468" t="s">
        <v>2937</v>
      </c>
      <c r="I1246" s="468" t="s">
        <v>2937</v>
      </c>
      <c r="J1246" s="468" t="s">
        <v>2937</v>
      </c>
      <c r="K1246" s="468" t="s">
        <v>2937</v>
      </c>
      <c r="L1246" s="468" t="s">
        <v>2938</v>
      </c>
      <c r="M1246" s="468" t="s">
        <v>1542</v>
      </c>
      <c r="N1246" s="468" t="s">
        <v>1542</v>
      </c>
      <c r="O1246" s="469"/>
      <c r="P1246" s="379">
        <v>6429863.0099999998</v>
      </c>
      <c r="Q1246" s="379">
        <v>6429863.0099999998</v>
      </c>
      <c r="R1246" s="379">
        <v>6429863.0099999998</v>
      </c>
      <c r="S1246" s="379">
        <v>6429863.0099999998</v>
      </c>
      <c r="T1246" s="379">
        <v>6429863.0099999998</v>
      </c>
      <c r="U1246" s="379">
        <v>6429863.0099999998</v>
      </c>
      <c r="V1246" s="379">
        <v>6429863.0099999998</v>
      </c>
      <c r="W1246" s="379">
        <v>6429863.0099999998</v>
      </c>
      <c r="X1246" s="379">
        <v>6429863.0099999998</v>
      </c>
      <c r="Y1246" s="379">
        <v>6429863.0099999998</v>
      </c>
      <c r="Z1246" s="379">
        <v>7085845.1200000001</v>
      </c>
      <c r="AA1246" s="379">
        <v>7126330.3799999999</v>
      </c>
      <c r="AB1246" s="379">
        <v>7126330.3799999999</v>
      </c>
      <c r="AC1246" s="379"/>
      <c r="AD1246" s="379"/>
      <c r="AE1246" s="379">
        <v>6571586.6070833327</v>
      </c>
      <c r="AF1246" s="481"/>
      <c r="AG1246" s="481"/>
      <c r="AH1246" s="471"/>
      <c r="AI1246" s="471"/>
      <c r="AJ1246" s="471"/>
      <c r="AK1246" s="472"/>
      <c r="AL1246" s="471">
        <v>0</v>
      </c>
      <c r="AM1246" s="473"/>
      <c r="AN1246" s="471">
        <v>6571586.6070833327</v>
      </c>
      <c r="AO1246" s="474">
        <v>6571586.6070833327</v>
      </c>
      <c r="AP1246" s="475"/>
      <c r="AQ1246" s="476">
        <v>7126330.3799999999</v>
      </c>
      <c r="AR1246" s="471"/>
      <c r="AS1246" s="471"/>
      <c r="AT1246" s="471"/>
      <c r="AU1246" s="472"/>
      <c r="AV1246" s="471">
        <v>0</v>
      </c>
      <c r="AW1246" s="473"/>
      <c r="AX1246" s="471">
        <v>7126330.3799999999</v>
      </c>
      <c r="AY1246" s="473">
        <v>7126330.3799999999</v>
      </c>
      <c r="AZ1246" s="478"/>
      <c r="BA1246" s="568"/>
      <c r="BC1246" s="468" t="s">
        <v>2937</v>
      </c>
      <c r="BD1246" s="468" t="s">
        <v>2937</v>
      </c>
      <c r="BE1246" s="468" t="s">
        <v>2937</v>
      </c>
      <c r="BF1246" s="468" t="s">
        <v>2937</v>
      </c>
      <c r="BG1246" s="468" t="s">
        <v>2938</v>
      </c>
      <c r="BH1246" s="468" t="s">
        <v>1542</v>
      </c>
      <c r="BI1246" s="468" t="s">
        <v>1542</v>
      </c>
      <c r="BK1246" s="468" t="b">
        <v>1</v>
      </c>
      <c r="BL1246" s="468" t="b">
        <v>1</v>
      </c>
      <c r="BM1246" s="468" t="b">
        <v>1</v>
      </c>
      <c r="BN1246" s="468" t="b">
        <v>1</v>
      </c>
      <c r="BO1246" s="468" t="b">
        <v>1</v>
      </c>
      <c r="BP1246" s="468" t="b">
        <v>1</v>
      </c>
      <c r="BQ1246" s="468" t="b">
        <v>1</v>
      </c>
      <c r="BS1246" s="466"/>
    </row>
    <row r="1247" spans="1:71" s="480" customFormat="1" ht="12" customHeight="1" x14ac:dyDescent="0.2">
      <c r="A1247" s="518">
        <v>25300592</v>
      </c>
      <c r="B1247" s="519" t="s">
        <v>4124</v>
      </c>
      <c r="C1247" s="519" t="s">
        <v>2737</v>
      </c>
      <c r="D1247" s="467" t="s">
        <v>1542</v>
      </c>
      <c r="E1247" s="705"/>
      <c r="F1247" s="519"/>
      <c r="G1247" s="467"/>
      <c r="H1247" s="468" t="s">
        <v>2937</v>
      </c>
      <c r="I1247" s="468" t="s">
        <v>2937</v>
      </c>
      <c r="J1247" s="468" t="s">
        <v>2937</v>
      </c>
      <c r="K1247" s="468" t="s">
        <v>2937</v>
      </c>
      <c r="L1247" s="468" t="s">
        <v>2938</v>
      </c>
      <c r="M1247" s="468" t="s">
        <v>1542</v>
      </c>
      <c r="N1247" s="468" t="s">
        <v>1542</v>
      </c>
      <c r="O1247" s="469"/>
      <c r="P1247" s="379">
        <v>2811236.71</v>
      </c>
      <c r="Q1247" s="379">
        <v>2811236.71</v>
      </c>
      <c r="R1247" s="379">
        <v>2811236.71</v>
      </c>
      <c r="S1247" s="379">
        <v>2811236.71</v>
      </c>
      <c r="T1247" s="379">
        <v>2811236.71</v>
      </c>
      <c r="U1247" s="379">
        <v>2811236.71</v>
      </c>
      <c r="V1247" s="379">
        <v>2811236.71</v>
      </c>
      <c r="W1247" s="379">
        <v>2811236.71</v>
      </c>
      <c r="X1247" s="379">
        <v>2811236.71</v>
      </c>
      <c r="Y1247" s="379">
        <v>2811236.71</v>
      </c>
      <c r="Z1247" s="379">
        <v>3155379.78</v>
      </c>
      <c r="AA1247" s="379">
        <v>3176619.26</v>
      </c>
      <c r="AB1247" s="379">
        <v>3176619.26</v>
      </c>
      <c r="AC1247" s="379"/>
      <c r="AD1247" s="379"/>
      <c r="AE1247" s="379">
        <v>2885588.1179166674</v>
      </c>
      <c r="AF1247" s="481"/>
      <c r="AG1247" s="481"/>
      <c r="AH1247" s="471"/>
      <c r="AI1247" s="471"/>
      <c r="AJ1247" s="471"/>
      <c r="AK1247" s="472"/>
      <c r="AL1247" s="471">
        <v>0</v>
      </c>
      <c r="AM1247" s="473"/>
      <c r="AN1247" s="471">
        <v>2885588.1179166674</v>
      </c>
      <c r="AO1247" s="474">
        <v>2885588.1179166674</v>
      </c>
      <c r="AP1247" s="475"/>
      <c r="AQ1247" s="476">
        <v>3176619.26</v>
      </c>
      <c r="AR1247" s="471"/>
      <c r="AS1247" s="471"/>
      <c r="AT1247" s="471"/>
      <c r="AU1247" s="472"/>
      <c r="AV1247" s="471">
        <v>0</v>
      </c>
      <c r="AW1247" s="473"/>
      <c r="AX1247" s="471">
        <v>3176619.26</v>
      </c>
      <c r="AY1247" s="473">
        <v>3176619.26</v>
      </c>
      <c r="AZ1247" s="478"/>
      <c r="BA1247" s="568"/>
      <c r="BC1247" s="468" t="s">
        <v>2937</v>
      </c>
      <c r="BD1247" s="468" t="s">
        <v>2937</v>
      </c>
      <c r="BE1247" s="468" t="s">
        <v>2937</v>
      </c>
      <c r="BF1247" s="468" t="s">
        <v>2937</v>
      </c>
      <c r="BG1247" s="468" t="s">
        <v>2938</v>
      </c>
      <c r="BH1247" s="468" t="s">
        <v>1542</v>
      </c>
      <c r="BI1247" s="468" t="s">
        <v>1542</v>
      </c>
      <c r="BK1247" s="468" t="b">
        <v>1</v>
      </c>
      <c r="BL1247" s="468" t="b">
        <v>1</v>
      </c>
      <c r="BM1247" s="468" t="b">
        <v>1</v>
      </c>
      <c r="BN1247" s="468" t="b">
        <v>1</v>
      </c>
      <c r="BO1247" s="468" t="b">
        <v>1</v>
      </c>
      <c r="BP1247" s="468" t="b">
        <v>1</v>
      </c>
      <c r="BQ1247" s="468" t="b">
        <v>1</v>
      </c>
      <c r="BS1247" s="466"/>
    </row>
    <row r="1248" spans="1:71" s="480" customFormat="1" ht="12" customHeight="1" x14ac:dyDescent="0.2">
      <c r="A1248" s="516">
        <v>25300602</v>
      </c>
      <c r="B1248" s="517" t="s">
        <v>4125</v>
      </c>
      <c r="C1248" s="519" t="s">
        <v>2738</v>
      </c>
      <c r="D1248" s="467" t="s">
        <v>1541</v>
      </c>
      <c r="E1248" s="705" t="s">
        <v>930</v>
      </c>
      <c r="F1248" s="519"/>
      <c r="G1248" s="467"/>
      <c r="H1248" s="468" t="s">
        <v>2937</v>
      </c>
      <c r="I1248" s="468" t="s">
        <v>2937</v>
      </c>
      <c r="J1248" s="468" t="s">
        <v>2937</v>
      </c>
      <c r="K1248" s="468" t="s">
        <v>1541</v>
      </c>
      <c r="L1248" s="468" t="s">
        <v>2938</v>
      </c>
      <c r="M1248" s="468" t="s">
        <v>2938</v>
      </c>
      <c r="N1248" s="468" t="s">
        <v>2937</v>
      </c>
      <c r="O1248" s="500"/>
      <c r="P1248" s="379">
        <v>0</v>
      </c>
      <c r="Q1248" s="379">
        <v>0</v>
      </c>
      <c r="R1248" s="379">
        <v>0</v>
      </c>
      <c r="S1248" s="379">
        <v>0</v>
      </c>
      <c r="T1248" s="379">
        <v>0</v>
      </c>
      <c r="U1248" s="379">
        <v>0</v>
      </c>
      <c r="V1248" s="379">
        <v>0</v>
      </c>
      <c r="W1248" s="379">
        <v>0</v>
      </c>
      <c r="X1248" s="379">
        <v>0</v>
      </c>
      <c r="Y1248" s="379">
        <v>0</v>
      </c>
      <c r="Z1248" s="379">
        <v>-13026561.17</v>
      </c>
      <c r="AA1248" s="379">
        <v>-21781750.600000001</v>
      </c>
      <c r="AB1248" s="379">
        <v>0</v>
      </c>
      <c r="AC1248" s="379"/>
      <c r="AD1248" s="379"/>
      <c r="AE1248" s="379">
        <v>-2900692.6475000004</v>
      </c>
      <c r="AF1248" s="481"/>
      <c r="AG1248" s="482"/>
      <c r="AH1248" s="471"/>
      <c r="AI1248" s="471"/>
      <c r="AJ1248" s="471"/>
      <c r="AK1248" s="472">
        <v>-2900692.6475000004</v>
      </c>
      <c r="AL1248" s="471">
        <v>-2900692.6475000004</v>
      </c>
      <c r="AM1248" s="473"/>
      <c r="AN1248" s="471"/>
      <c r="AO1248" s="474">
        <v>0</v>
      </c>
      <c r="AP1248" s="471"/>
      <c r="AQ1248" s="476">
        <v>0</v>
      </c>
      <c r="AR1248" s="471"/>
      <c r="AS1248" s="471"/>
      <c r="AT1248" s="471"/>
      <c r="AU1248" s="472">
        <v>0</v>
      </c>
      <c r="AV1248" s="471">
        <v>0</v>
      </c>
      <c r="AW1248" s="473"/>
      <c r="AX1248" s="471"/>
      <c r="AY1248" s="473">
        <v>0</v>
      </c>
      <c r="AZ1248" s="478" t="s">
        <v>2918</v>
      </c>
      <c r="BA1248" s="568"/>
      <c r="BC1248" s="468" t="s">
        <v>2937</v>
      </c>
      <c r="BD1248" s="468" t="s">
        <v>2937</v>
      </c>
      <c r="BE1248" s="468" t="s">
        <v>2937</v>
      </c>
      <c r="BF1248" s="468" t="s">
        <v>1541</v>
      </c>
      <c r="BG1248" s="468" t="s">
        <v>2938</v>
      </c>
      <c r="BH1248" s="468" t="s">
        <v>2938</v>
      </c>
      <c r="BI1248" s="468" t="s">
        <v>2937</v>
      </c>
      <c r="BK1248" s="468" t="b">
        <v>1</v>
      </c>
      <c r="BL1248" s="468" t="b">
        <v>1</v>
      </c>
      <c r="BM1248" s="468" t="b">
        <v>1</v>
      </c>
      <c r="BN1248" s="468" t="b">
        <v>1</v>
      </c>
      <c r="BO1248" s="468" t="b">
        <v>1</v>
      </c>
      <c r="BP1248" s="468" t="b">
        <v>1</v>
      </c>
      <c r="BQ1248" s="468" t="b">
        <v>1</v>
      </c>
      <c r="BS1248" s="466"/>
    </row>
    <row r="1249" spans="1:71" s="480" customFormat="1" ht="12" customHeight="1" x14ac:dyDescent="0.2">
      <c r="A1249" s="751">
        <v>25300603</v>
      </c>
      <c r="B1249" s="753" t="s">
        <v>4126</v>
      </c>
      <c r="C1249" s="713" t="s">
        <v>2739</v>
      </c>
      <c r="D1249" s="714" t="s">
        <v>1541</v>
      </c>
      <c r="E1249" s="715"/>
      <c r="F1249" s="716">
        <v>43329</v>
      </c>
      <c r="G1249" s="714"/>
      <c r="H1249" s="717" t="s">
        <v>2937</v>
      </c>
      <c r="I1249" s="717" t="s">
        <v>2937</v>
      </c>
      <c r="J1249" s="717" t="s">
        <v>2937</v>
      </c>
      <c r="K1249" s="717" t="s">
        <v>1541</v>
      </c>
      <c r="L1249" s="717" t="s">
        <v>2938</v>
      </c>
      <c r="M1249" s="717" t="s">
        <v>2938</v>
      </c>
      <c r="N1249" s="717" t="s">
        <v>2937</v>
      </c>
      <c r="O1249" s="718"/>
      <c r="P1249" s="719"/>
      <c r="Q1249" s="719"/>
      <c r="R1249" s="719"/>
      <c r="S1249" s="719"/>
      <c r="T1249" s="719"/>
      <c r="U1249" s="719"/>
      <c r="V1249" s="719"/>
      <c r="W1249" s="719"/>
      <c r="X1249" s="719">
        <v>-150000</v>
      </c>
      <c r="Y1249" s="719">
        <v>-150000</v>
      </c>
      <c r="Z1249" s="719">
        <v>-150000</v>
      </c>
      <c r="AA1249" s="719">
        <v>-150000</v>
      </c>
      <c r="AB1249" s="719">
        <v>-150000</v>
      </c>
      <c r="AC1249" s="719"/>
      <c r="AD1249" s="719"/>
      <c r="AE1249" s="719">
        <v>-56250</v>
      </c>
      <c r="AF1249" s="720"/>
      <c r="AG1249" s="721"/>
      <c r="AH1249" s="722"/>
      <c r="AI1249" s="722"/>
      <c r="AJ1249" s="722"/>
      <c r="AK1249" s="723">
        <v>-56250</v>
      </c>
      <c r="AL1249" s="722">
        <v>-56250</v>
      </c>
      <c r="AM1249" s="724"/>
      <c r="AN1249" s="722"/>
      <c r="AO1249" s="725">
        <v>0</v>
      </c>
      <c r="AP1249" s="722"/>
      <c r="AQ1249" s="726">
        <v>-150000</v>
      </c>
      <c r="AR1249" s="722"/>
      <c r="AS1249" s="722"/>
      <c r="AT1249" s="722"/>
      <c r="AU1249" s="723">
        <v>-150000</v>
      </c>
      <c r="AV1249" s="722">
        <v>-150000</v>
      </c>
      <c r="AW1249" s="724"/>
      <c r="AX1249" s="722"/>
      <c r="AY1249" s="724">
        <v>0</v>
      </c>
      <c r="AZ1249" s="728" t="s">
        <v>2910</v>
      </c>
      <c r="BA1249" s="568"/>
      <c r="BC1249" s="468"/>
      <c r="BD1249" s="468"/>
      <c r="BE1249" s="468"/>
      <c r="BF1249" s="468"/>
      <c r="BG1249" s="468"/>
      <c r="BH1249" s="468"/>
      <c r="BI1249" s="468"/>
      <c r="BK1249" s="468"/>
      <c r="BL1249" s="468"/>
      <c r="BM1249" s="468"/>
      <c r="BN1249" s="468"/>
      <c r="BO1249" s="468"/>
      <c r="BP1249" s="468"/>
      <c r="BQ1249" s="468"/>
      <c r="BS1249" s="466"/>
    </row>
    <row r="1250" spans="1:71" s="480" customFormat="1" ht="12" customHeight="1" x14ac:dyDescent="0.2">
      <c r="A1250" s="496">
        <v>25300611</v>
      </c>
      <c r="B1250" s="497" t="s">
        <v>4127</v>
      </c>
      <c r="C1250" s="466" t="s">
        <v>2740</v>
      </c>
      <c r="D1250" s="467" t="s">
        <v>1541</v>
      </c>
      <c r="E1250" s="705"/>
      <c r="F1250" s="466"/>
      <c r="G1250" s="467"/>
      <c r="H1250" s="468" t="s">
        <v>2937</v>
      </c>
      <c r="I1250" s="468" t="s">
        <v>2937</v>
      </c>
      <c r="J1250" s="468" t="s">
        <v>2937</v>
      </c>
      <c r="K1250" s="468" t="s">
        <v>1541</v>
      </c>
      <c r="L1250" s="468" t="s">
        <v>2938</v>
      </c>
      <c r="M1250" s="468" t="s">
        <v>2938</v>
      </c>
      <c r="N1250" s="468" t="s">
        <v>2937</v>
      </c>
      <c r="O1250" s="469"/>
      <c r="P1250" s="379">
        <v>-54817487.359999999</v>
      </c>
      <c r="Q1250" s="379">
        <v>-54817487.359999999</v>
      </c>
      <c r="R1250" s="379">
        <v>-54817487.359999999</v>
      </c>
      <c r="S1250" s="379">
        <v>-54698160.299999997</v>
      </c>
      <c r="T1250" s="379">
        <v>-54698160.299999997</v>
      </c>
      <c r="U1250" s="379">
        <v>-54698160.299999997</v>
      </c>
      <c r="V1250" s="379">
        <v>-54637330.149999999</v>
      </c>
      <c r="W1250" s="379">
        <v>-54637330.149999999</v>
      </c>
      <c r="X1250" s="379">
        <v>-54637330.149999999</v>
      </c>
      <c r="Y1250" s="379">
        <v>-55332396.170000002</v>
      </c>
      <c r="Z1250" s="379">
        <v>-55332396.170000002</v>
      </c>
      <c r="AA1250" s="379">
        <v>-55332396.170000002</v>
      </c>
      <c r="AB1250" s="379">
        <v>-55607319.509999998</v>
      </c>
      <c r="AC1250" s="379"/>
      <c r="AD1250" s="379"/>
      <c r="AE1250" s="379">
        <v>-54904253.167916656</v>
      </c>
      <c r="AF1250" s="481"/>
      <c r="AG1250" s="482"/>
      <c r="AH1250" s="471"/>
      <c r="AI1250" s="471"/>
      <c r="AJ1250" s="471"/>
      <c r="AK1250" s="472">
        <v>-54904253.167916656</v>
      </c>
      <c r="AL1250" s="471">
        <v>-54904253.167916656</v>
      </c>
      <c r="AM1250" s="473"/>
      <c r="AN1250" s="471"/>
      <c r="AO1250" s="474">
        <v>0</v>
      </c>
      <c r="AP1250" s="475"/>
      <c r="AQ1250" s="476">
        <v>-55607319.509999998</v>
      </c>
      <c r="AR1250" s="471"/>
      <c r="AS1250" s="471"/>
      <c r="AT1250" s="471"/>
      <c r="AU1250" s="472">
        <v>-55607319.509999998</v>
      </c>
      <c r="AV1250" s="471">
        <v>-55607319.509999998</v>
      </c>
      <c r="AW1250" s="473"/>
      <c r="AX1250" s="471"/>
      <c r="AY1250" s="473">
        <v>0</v>
      </c>
      <c r="AZ1250" s="478" t="s">
        <v>2916</v>
      </c>
      <c r="BA1250" s="568"/>
      <c r="BC1250" s="468" t="s">
        <v>2937</v>
      </c>
      <c r="BD1250" s="468" t="s">
        <v>2937</v>
      </c>
      <c r="BE1250" s="468" t="s">
        <v>2937</v>
      </c>
      <c r="BF1250" s="468" t="s">
        <v>1541</v>
      </c>
      <c r="BG1250" s="468" t="s">
        <v>2938</v>
      </c>
      <c r="BH1250" s="468" t="s">
        <v>2938</v>
      </c>
      <c r="BI1250" s="468" t="s">
        <v>2937</v>
      </c>
      <c r="BK1250" s="468" t="b">
        <v>1</v>
      </c>
      <c r="BL1250" s="468" t="b">
        <v>1</v>
      </c>
      <c r="BM1250" s="468" t="b">
        <v>1</v>
      </c>
      <c r="BN1250" s="468" t="b">
        <v>1</v>
      </c>
      <c r="BO1250" s="468" t="b">
        <v>1</v>
      </c>
      <c r="BP1250" s="468" t="b">
        <v>1</v>
      </c>
      <c r="BQ1250" s="468" t="b">
        <v>1</v>
      </c>
      <c r="BS1250" s="466"/>
    </row>
    <row r="1251" spans="1:71" s="480" customFormat="1" ht="12" customHeight="1" x14ac:dyDescent="0.2">
      <c r="A1251" s="496">
        <v>25300621</v>
      </c>
      <c r="B1251" s="497" t="s">
        <v>4128</v>
      </c>
      <c r="C1251" s="466" t="s">
        <v>2741</v>
      </c>
      <c r="D1251" s="467" t="s">
        <v>1541</v>
      </c>
      <c r="E1251" s="705"/>
      <c r="F1251" s="466"/>
      <c r="G1251" s="467"/>
      <c r="H1251" s="468" t="s">
        <v>2937</v>
      </c>
      <c r="I1251" s="468" t="s">
        <v>2937</v>
      </c>
      <c r="J1251" s="468" t="s">
        <v>2937</v>
      </c>
      <c r="K1251" s="468" t="s">
        <v>1541</v>
      </c>
      <c r="L1251" s="468" t="s">
        <v>2938</v>
      </c>
      <c r="M1251" s="468" t="s">
        <v>2938</v>
      </c>
      <c r="N1251" s="468" t="s">
        <v>2937</v>
      </c>
      <c r="O1251" s="469"/>
      <c r="P1251" s="379">
        <v>-6431436.4800000004</v>
      </c>
      <c r="Q1251" s="379">
        <v>-6357709.5199999996</v>
      </c>
      <c r="R1251" s="379">
        <v>-6283982.5599999996</v>
      </c>
      <c r="S1251" s="379">
        <v>-6210255.5999999996</v>
      </c>
      <c r="T1251" s="379">
        <v>-6136528.6399999997</v>
      </c>
      <c r="U1251" s="379">
        <v>-6062801.6799999997</v>
      </c>
      <c r="V1251" s="379">
        <v>-5989074.7199999997</v>
      </c>
      <c r="W1251" s="379">
        <v>-5915347.7599999998</v>
      </c>
      <c r="X1251" s="379">
        <v>-5841620.7999999998</v>
      </c>
      <c r="Y1251" s="379">
        <v>-5767893.8399999999</v>
      </c>
      <c r="Z1251" s="379">
        <v>-5694166.8799999999</v>
      </c>
      <c r="AA1251" s="379">
        <v>-5620439.9199999999</v>
      </c>
      <c r="AB1251" s="379">
        <v>-5546712.96</v>
      </c>
      <c r="AC1251" s="379"/>
      <c r="AD1251" s="379"/>
      <c r="AE1251" s="379">
        <v>-5989074.7199999997</v>
      </c>
      <c r="AF1251" s="481"/>
      <c r="AG1251" s="481"/>
      <c r="AH1251" s="471"/>
      <c r="AI1251" s="471"/>
      <c r="AJ1251" s="471"/>
      <c r="AK1251" s="472">
        <v>-5989074.7199999997</v>
      </c>
      <c r="AL1251" s="471">
        <v>-5989074.7199999997</v>
      </c>
      <c r="AM1251" s="473"/>
      <c r="AN1251" s="471"/>
      <c r="AO1251" s="474">
        <v>0</v>
      </c>
      <c r="AP1251" s="475"/>
      <c r="AQ1251" s="476">
        <v>-5546712.96</v>
      </c>
      <c r="AR1251" s="471"/>
      <c r="AS1251" s="471"/>
      <c r="AT1251" s="471"/>
      <c r="AU1251" s="472">
        <v>-5546712.96</v>
      </c>
      <c r="AV1251" s="471">
        <v>-5546712.96</v>
      </c>
      <c r="AW1251" s="473"/>
      <c r="AX1251" s="471"/>
      <c r="AY1251" s="473">
        <v>0</v>
      </c>
      <c r="AZ1251" s="478" t="s">
        <v>2927</v>
      </c>
      <c r="BA1251" s="568"/>
      <c r="BC1251" s="468" t="s">
        <v>2937</v>
      </c>
      <c r="BD1251" s="468" t="s">
        <v>2937</v>
      </c>
      <c r="BE1251" s="468" t="s">
        <v>2937</v>
      </c>
      <c r="BF1251" s="468" t="s">
        <v>1541</v>
      </c>
      <c r="BG1251" s="468" t="s">
        <v>2938</v>
      </c>
      <c r="BH1251" s="468" t="s">
        <v>2938</v>
      </c>
      <c r="BI1251" s="468" t="s">
        <v>2937</v>
      </c>
      <c r="BK1251" s="468" t="b">
        <v>1</v>
      </c>
      <c r="BL1251" s="468" t="b">
        <v>1</v>
      </c>
      <c r="BM1251" s="468" t="b">
        <v>1</v>
      </c>
      <c r="BN1251" s="468" t="b">
        <v>1</v>
      </c>
      <c r="BO1251" s="468" t="b">
        <v>1</v>
      </c>
      <c r="BP1251" s="468" t="b">
        <v>1</v>
      </c>
      <c r="BQ1251" s="468" t="b">
        <v>1</v>
      </c>
      <c r="BS1251" s="466"/>
    </row>
    <row r="1252" spans="1:71" s="480" customFormat="1" ht="12" customHeight="1" x14ac:dyDescent="0.2">
      <c r="A1252" s="496">
        <v>25300641</v>
      </c>
      <c r="B1252" s="497" t="s">
        <v>4129</v>
      </c>
      <c r="C1252" s="466" t="s">
        <v>2742</v>
      </c>
      <c r="D1252" s="467" t="s">
        <v>1541</v>
      </c>
      <c r="E1252" s="705"/>
      <c r="F1252" s="466"/>
      <c r="G1252" s="467"/>
      <c r="H1252" s="468" t="s">
        <v>2937</v>
      </c>
      <c r="I1252" s="468" t="s">
        <v>2937</v>
      </c>
      <c r="J1252" s="468" t="s">
        <v>2937</v>
      </c>
      <c r="K1252" s="468" t="s">
        <v>1541</v>
      </c>
      <c r="L1252" s="468" t="s">
        <v>2938</v>
      </c>
      <c r="M1252" s="468" t="s">
        <v>2938</v>
      </c>
      <c r="N1252" s="468" t="s">
        <v>2937</v>
      </c>
      <c r="O1252" s="469"/>
      <c r="P1252" s="379">
        <v>0</v>
      </c>
      <c r="Q1252" s="379">
        <v>0</v>
      </c>
      <c r="R1252" s="379">
        <v>0</v>
      </c>
      <c r="S1252" s="379">
        <v>0</v>
      </c>
      <c r="T1252" s="379">
        <v>0</v>
      </c>
      <c r="U1252" s="379">
        <v>0</v>
      </c>
      <c r="V1252" s="379">
        <v>0</v>
      </c>
      <c r="W1252" s="379">
        <v>0</v>
      </c>
      <c r="X1252" s="379">
        <v>0</v>
      </c>
      <c r="Y1252" s="379">
        <v>0</v>
      </c>
      <c r="Z1252" s="379">
        <v>0</v>
      </c>
      <c r="AA1252" s="379">
        <v>0</v>
      </c>
      <c r="AB1252" s="379">
        <v>0</v>
      </c>
      <c r="AC1252" s="379"/>
      <c r="AD1252" s="379"/>
      <c r="AE1252" s="379">
        <v>0</v>
      </c>
      <c r="AF1252" s="481"/>
      <c r="AG1252" s="481"/>
      <c r="AH1252" s="471"/>
      <c r="AI1252" s="471"/>
      <c r="AJ1252" s="471"/>
      <c r="AK1252" s="472">
        <v>0</v>
      </c>
      <c r="AL1252" s="471">
        <v>0</v>
      </c>
      <c r="AM1252" s="473"/>
      <c r="AN1252" s="471"/>
      <c r="AO1252" s="474">
        <v>0</v>
      </c>
      <c r="AP1252" s="475"/>
      <c r="AQ1252" s="476">
        <v>0</v>
      </c>
      <c r="AR1252" s="471"/>
      <c r="AS1252" s="471"/>
      <c r="AT1252" s="471"/>
      <c r="AU1252" s="472">
        <v>0</v>
      </c>
      <c r="AV1252" s="471">
        <v>0</v>
      </c>
      <c r="AW1252" s="473"/>
      <c r="AX1252" s="471"/>
      <c r="AY1252" s="473">
        <v>0</v>
      </c>
      <c r="AZ1252" s="478" t="s">
        <v>2910</v>
      </c>
      <c r="BA1252" s="568"/>
      <c r="BC1252" s="468" t="s">
        <v>2937</v>
      </c>
      <c r="BD1252" s="468" t="s">
        <v>2937</v>
      </c>
      <c r="BE1252" s="468" t="s">
        <v>2937</v>
      </c>
      <c r="BF1252" s="468" t="s">
        <v>1541</v>
      </c>
      <c r="BG1252" s="468" t="s">
        <v>2938</v>
      </c>
      <c r="BH1252" s="468" t="s">
        <v>2938</v>
      </c>
      <c r="BI1252" s="468" t="s">
        <v>2937</v>
      </c>
      <c r="BK1252" s="468" t="b">
        <v>1</v>
      </c>
      <c r="BL1252" s="468" t="b">
        <v>1</v>
      </c>
      <c r="BM1252" s="468" t="b">
        <v>1</v>
      </c>
      <c r="BN1252" s="468" t="b">
        <v>1</v>
      </c>
      <c r="BO1252" s="468" t="b">
        <v>1</v>
      </c>
      <c r="BP1252" s="468" t="b">
        <v>1</v>
      </c>
      <c r="BQ1252" s="468" t="b">
        <v>1</v>
      </c>
      <c r="BS1252" s="466"/>
    </row>
    <row r="1253" spans="1:71" s="480" customFormat="1" ht="12" customHeight="1" x14ac:dyDescent="0.2">
      <c r="A1253" s="496">
        <v>25300642</v>
      </c>
      <c r="B1253" s="497" t="s">
        <v>4130</v>
      </c>
      <c r="C1253" s="466" t="s">
        <v>2743</v>
      </c>
      <c r="D1253" s="467" t="s">
        <v>1541</v>
      </c>
      <c r="E1253" s="705"/>
      <c r="F1253" s="466"/>
      <c r="G1253" s="467"/>
      <c r="H1253" s="468" t="s">
        <v>2937</v>
      </c>
      <c r="I1253" s="468" t="s">
        <v>2937</v>
      </c>
      <c r="J1253" s="468" t="s">
        <v>2937</v>
      </c>
      <c r="K1253" s="468" t="s">
        <v>1541</v>
      </c>
      <c r="L1253" s="468" t="s">
        <v>2938</v>
      </c>
      <c r="M1253" s="468" t="s">
        <v>2938</v>
      </c>
      <c r="N1253" s="468" t="s">
        <v>2937</v>
      </c>
      <c r="O1253" s="469"/>
      <c r="P1253" s="379">
        <v>0</v>
      </c>
      <c r="Q1253" s="379">
        <v>0</v>
      </c>
      <c r="R1253" s="379">
        <v>0</v>
      </c>
      <c r="S1253" s="379">
        <v>0</v>
      </c>
      <c r="T1253" s="379">
        <v>0</v>
      </c>
      <c r="U1253" s="379">
        <v>0</v>
      </c>
      <c r="V1253" s="379">
        <v>0</v>
      </c>
      <c r="W1253" s="379">
        <v>0</v>
      </c>
      <c r="X1253" s="379">
        <v>0</v>
      </c>
      <c r="Y1253" s="379">
        <v>0</v>
      </c>
      <c r="Z1253" s="379">
        <v>0</v>
      </c>
      <c r="AA1253" s="379">
        <v>0</v>
      </c>
      <c r="AB1253" s="379">
        <v>0</v>
      </c>
      <c r="AC1253" s="379"/>
      <c r="AD1253" s="379"/>
      <c r="AE1253" s="379">
        <v>0</v>
      </c>
      <c r="AF1253" s="481"/>
      <c r="AG1253" s="481"/>
      <c r="AH1253" s="471"/>
      <c r="AI1253" s="471"/>
      <c r="AJ1253" s="471"/>
      <c r="AK1253" s="472">
        <v>0</v>
      </c>
      <c r="AL1253" s="471">
        <v>0</v>
      </c>
      <c r="AM1253" s="473"/>
      <c r="AN1253" s="471"/>
      <c r="AO1253" s="474">
        <v>0</v>
      </c>
      <c r="AP1253" s="475"/>
      <c r="AQ1253" s="476">
        <v>0</v>
      </c>
      <c r="AR1253" s="471"/>
      <c r="AS1253" s="471"/>
      <c r="AT1253" s="471"/>
      <c r="AU1253" s="472">
        <v>0</v>
      </c>
      <c r="AV1253" s="471">
        <v>0</v>
      </c>
      <c r="AW1253" s="473"/>
      <c r="AX1253" s="471"/>
      <c r="AY1253" s="473">
        <v>0</v>
      </c>
      <c r="AZ1253" s="478" t="s">
        <v>2910</v>
      </c>
      <c r="BA1253" s="568"/>
      <c r="BC1253" s="468" t="s">
        <v>2937</v>
      </c>
      <c r="BD1253" s="468" t="s">
        <v>2937</v>
      </c>
      <c r="BE1253" s="468" t="s">
        <v>2937</v>
      </c>
      <c r="BF1253" s="468" t="s">
        <v>1541</v>
      </c>
      <c r="BG1253" s="468" t="s">
        <v>2938</v>
      </c>
      <c r="BH1253" s="468" t="s">
        <v>2938</v>
      </c>
      <c r="BI1253" s="468" t="s">
        <v>2937</v>
      </c>
      <c r="BK1253" s="468" t="b">
        <v>1</v>
      </c>
      <c r="BL1253" s="468" t="b">
        <v>1</v>
      </c>
      <c r="BM1253" s="468" t="b">
        <v>1</v>
      </c>
      <c r="BN1253" s="468" t="b">
        <v>1</v>
      </c>
      <c r="BO1253" s="468" t="b">
        <v>1</v>
      </c>
      <c r="BP1253" s="468" t="b">
        <v>1</v>
      </c>
      <c r="BQ1253" s="468" t="b">
        <v>1</v>
      </c>
      <c r="BS1253" s="466"/>
    </row>
    <row r="1254" spans="1:71" s="480" customFormat="1" ht="12" customHeight="1" x14ac:dyDescent="0.2">
      <c r="A1254" s="496">
        <v>25300663</v>
      </c>
      <c r="B1254" s="497" t="s">
        <v>4131</v>
      </c>
      <c r="C1254" s="466" t="s">
        <v>2744</v>
      </c>
      <c r="D1254" s="467" t="s">
        <v>2941</v>
      </c>
      <c r="E1254" s="705"/>
      <c r="F1254" s="466"/>
      <c r="G1254" s="467"/>
      <c r="H1254" s="468" t="s">
        <v>2937</v>
      </c>
      <c r="I1254" s="468" t="s">
        <v>1539</v>
      </c>
      <c r="J1254" s="468" t="s">
        <v>1540</v>
      </c>
      <c r="K1254" s="468" t="s">
        <v>2937</v>
      </c>
      <c r="L1254" s="468" t="s">
        <v>2938</v>
      </c>
      <c r="M1254" s="468" t="s">
        <v>2938</v>
      </c>
      <c r="N1254" s="468" t="s">
        <v>2937</v>
      </c>
      <c r="O1254" s="469"/>
      <c r="P1254" s="379">
        <v>0</v>
      </c>
      <c r="Q1254" s="379">
        <v>0</v>
      </c>
      <c r="R1254" s="379">
        <v>0</v>
      </c>
      <c r="S1254" s="379">
        <v>0</v>
      </c>
      <c r="T1254" s="379">
        <v>0</v>
      </c>
      <c r="U1254" s="379">
        <v>0</v>
      </c>
      <c r="V1254" s="379">
        <v>0</v>
      </c>
      <c r="W1254" s="379">
        <v>0</v>
      </c>
      <c r="X1254" s="379">
        <v>0</v>
      </c>
      <c r="Y1254" s="379">
        <v>0</v>
      </c>
      <c r="Z1254" s="379">
        <v>0</v>
      </c>
      <c r="AA1254" s="379">
        <v>0</v>
      </c>
      <c r="AB1254" s="379">
        <v>0</v>
      </c>
      <c r="AC1254" s="379"/>
      <c r="AD1254" s="379"/>
      <c r="AE1254" s="379">
        <v>0</v>
      </c>
      <c r="AF1254" s="481" t="s">
        <v>268</v>
      </c>
      <c r="AG1254" s="481" t="s">
        <v>1564</v>
      </c>
      <c r="AH1254" s="471"/>
      <c r="AI1254" s="471">
        <v>0</v>
      </c>
      <c r="AJ1254" s="471">
        <v>0</v>
      </c>
      <c r="AK1254" s="472"/>
      <c r="AL1254" s="471">
        <v>0</v>
      </c>
      <c r="AM1254" s="473"/>
      <c r="AN1254" s="471"/>
      <c r="AO1254" s="474">
        <v>0</v>
      </c>
      <c r="AP1254" s="475"/>
      <c r="AQ1254" s="476">
        <v>0</v>
      </c>
      <c r="AR1254" s="471"/>
      <c r="AS1254" s="471">
        <v>0</v>
      </c>
      <c r="AT1254" s="471">
        <v>0</v>
      </c>
      <c r="AU1254" s="472"/>
      <c r="AV1254" s="471">
        <v>0</v>
      </c>
      <c r="AW1254" s="473"/>
      <c r="AX1254" s="471"/>
      <c r="AY1254" s="473">
        <v>0</v>
      </c>
      <c r="AZ1254" s="478"/>
      <c r="BA1254" s="568"/>
      <c r="BC1254" s="468" t="s">
        <v>2937</v>
      </c>
      <c r="BD1254" s="468" t="s">
        <v>1539</v>
      </c>
      <c r="BE1254" s="468" t="s">
        <v>1540</v>
      </c>
      <c r="BF1254" s="468" t="s">
        <v>2937</v>
      </c>
      <c r="BG1254" s="468" t="s">
        <v>2938</v>
      </c>
      <c r="BH1254" s="468" t="s">
        <v>2938</v>
      </c>
      <c r="BI1254" s="468" t="s">
        <v>2937</v>
      </c>
      <c r="BK1254" s="468" t="b">
        <v>1</v>
      </c>
      <c r="BL1254" s="468" t="b">
        <v>1</v>
      </c>
      <c r="BM1254" s="468" t="b">
        <v>1</v>
      </c>
      <c r="BN1254" s="468" t="b">
        <v>1</v>
      </c>
      <c r="BO1254" s="468" t="b">
        <v>1</v>
      </c>
      <c r="BP1254" s="468" t="b">
        <v>1</v>
      </c>
      <c r="BQ1254" s="468" t="b">
        <v>1</v>
      </c>
      <c r="BS1254" s="466"/>
    </row>
    <row r="1255" spans="1:71" s="480" customFormat="1" ht="12" customHeight="1" x14ac:dyDescent="0.2">
      <c r="A1255" s="496">
        <v>25300731</v>
      </c>
      <c r="B1255" s="497" t="s">
        <v>4132</v>
      </c>
      <c r="C1255" s="466" t="s">
        <v>2745</v>
      </c>
      <c r="D1255" s="467" t="s">
        <v>1542</v>
      </c>
      <c r="E1255" s="705"/>
      <c r="F1255" s="466"/>
      <c r="G1255" s="467"/>
      <c r="H1255" s="468" t="s">
        <v>2937</v>
      </c>
      <c r="I1255" s="468" t="s">
        <v>2937</v>
      </c>
      <c r="J1255" s="468" t="s">
        <v>2937</v>
      </c>
      <c r="K1255" s="468" t="s">
        <v>2937</v>
      </c>
      <c r="L1255" s="468" t="s">
        <v>2938</v>
      </c>
      <c r="M1255" s="468" t="s">
        <v>1542</v>
      </c>
      <c r="N1255" s="468" t="s">
        <v>1542</v>
      </c>
      <c r="O1255" s="469"/>
      <c r="P1255" s="379">
        <v>-15154.75</v>
      </c>
      <c r="Q1255" s="379">
        <v>-15154.75</v>
      </c>
      <c r="R1255" s="379">
        <v>-15154.75</v>
      </c>
      <c r="S1255" s="379">
        <v>-15154.75</v>
      </c>
      <c r="T1255" s="379">
        <v>-15154.75</v>
      </c>
      <c r="U1255" s="379">
        <v>-15154.75</v>
      </c>
      <c r="V1255" s="379">
        <v>-15154.75</v>
      </c>
      <c r="W1255" s="379">
        <v>-15154.75</v>
      </c>
      <c r="X1255" s="379">
        <v>-15154.75</v>
      </c>
      <c r="Y1255" s="379">
        <v>-15154.75</v>
      </c>
      <c r="Z1255" s="379">
        <v>-15154.75</v>
      </c>
      <c r="AA1255" s="379">
        <v>-15154.75</v>
      </c>
      <c r="AB1255" s="379">
        <v>-15154.75</v>
      </c>
      <c r="AC1255" s="379"/>
      <c r="AD1255" s="379"/>
      <c r="AE1255" s="379">
        <v>-15154.75</v>
      </c>
      <c r="AF1255" s="481"/>
      <c r="AG1255" s="481"/>
      <c r="AH1255" s="471"/>
      <c r="AI1255" s="471"/>
      <c r="AJ1255" s="471"/>
      <c r="AK1255" s="472"/>
      <c r="AL1255" s="471">
        <v>0</v>
      </c>
      <c r="AM1255" s="473"/>
      <c r="AN1255" s="471">
        <v>-15154.75</v>
      </c>
      <c r="AO1255" s="474">
        <v>-15154.75</v>
      </c>
      <c r="AP1255" s="475"/>
      <c r="AQ1255" s="476">
        <v>-15154.75</v>
      </c>
      <c r="AR1255" s="471"/>
      <c r="AS1255" s="471"/>
      <c r="AT1255" s="471"/>
      <c r="AU1255" s="472"/>
      <c r="AV1255" s="471">
        <v>0</v>
      </c>
      <c r="AW1255" s="473"/>
      <c r="AX1255" s="471">
        <v>-15154.75</v>
      </c>
      <c r="AY1255" s="473">
        <v>-15154.75</v>
      </c>
      <c r="AZ1255" s="478"/>
      <c r="BA1255" s="568"/>
      <c r="BC1255" s="468" t="s">
        <v>2937</v>
      </c>
      <c r="BD1255" s="468" t="s">
        <v>2937</v>
      </c>
      <c r="BE1255" s="468" t="s">
        <v>2937</v>
      </c>
      <c r="BF1255" s="468" t="s">
        <v>2937</v>
      </c>
      <c r="BG1255" s="468" t="s">
        <v>2938</v>
      </c>
      <c r="BH1255" s="468" t="s">
        <v>1542</v>
      </c>
      <c r="BI1255" s="468" t="s">
        <v>1542</v>
      </c>
      <c r="BK1255" s="468" t="b">
        <v>1</v>
      </c>
      <c r="BL1255" s="468" t="b">
        <v>1</v>
      </c>
      <c r="BM1255" s="468" t="b">
        <v>1</v>
      </c>
      <c r="BN1255" s="468" t="b">
        <v>1</v>
      </c>
      <c r="BO1255" s="468" t="b">
        <v>1</v>
      </c>
      <c r="BP1255" s="468" t="b">
        <v>1</v>
      </c>
      <c r="BQ1255" s="468" t="b">
        <v>1</v>
      </c>
      <c r="BS1255" s="466"/>
    </row>
    <row r="1256" spans="1:71" s="480" customFormat="1" ht="12" customHeight="1" x14ac:dyDescent="0.2">
      <c r="A1256" s="496">
        <v>25300733</v>
      </c>
      <c r="B1256" s="497" t="s">
        <v>4133</v>
      </c>
      <c r="C1256" s="466" t="s">
        <v>2746</v>
      </c>
      <c r="D1256" s="467" t="s">
        <v>1542</v>
      </c>
      <c r="E1256" s="705"/>
      <c r="F1256" s="466"/>
      <c r="G1256" s="467"/>
      <c r="H1256" s="468" t="s">
        <v>2937</v>
      </c>
      <c r="I1256" s="468" t="s">
        <v>2937</v>
      </c>
      <c r="J1256" s="468" t="s">
        <v>2937</v>
      </c>
      <c r="K1256" s="468" t="s">
        <v>2937</v>
      </c>
      <c r="L1256" s="468" t="s">
        <v>2938</v>
      </c>
      <c r="M1256" s="468" t="s">
        <v>1542</v>
      </c>
      <c r="N1256" s="468" t="s">
        <v>1542</v>
      </c>
      <c r="O1256" s="469"/>
      <c r="P1256" s="379">
        <v>-50468.17</v>
      </c>
      <c r="Q1256" s="379">
        <v>-50468.17</v>
      </c>
      <c r="R1256" s="379">
        <v>-50468.17</v>
      </c>
      <c r="S1256" s="379">
        <v>-50468.17</v>
      </c>
      <c r="T1256" s="379">
        <v>-50468.17</v>
      </c>
      <c r="U1256" s="379">
        <v>-50468.17</v>
      </c>
      <c r="V1256" s="379">
        <v>-50468.17</v>
      </c>
      <c r="W1256" s="379">
        <v>-50468.17</v>
      </c>
      <c r="X1256" s="379">
        <v>-50468.17</v>
      </c>
      <c r="Y1256" s="379">
        <v>-50468.17</v>
      </c>
      <c r="Z1256" s="379">
        <v>0</v>
      </c>
      <c r="AA1256" s="379">
        <v>0</v>
      </c>
      <c r="AB1256" s="379">
        <v>0</v>
      </c>
      <c r="AC1256" s="379"/>
      <c r="AD1256" s="379"/>
      <c r="AE1256" s="379">
        <v>-39953.967916666661</v>
      </c>
      <c r="AF1256" s="481"/>
      <c r="AG1256" s="481"/>
      <c r="AH1256" s="471"/>
      <c r="AI1256" s="471"/>
      <c r="AJ1256" s="471"/>
      <c r="AK1256" s="472"/>
      <c r="AL1256" s="471">
        <v>0</v>
      </c>
      <c r="AM1256" s="473"/>
      <c r="AN1256" s="471">
        <v>-39953.967916666661</v>
      </c>
      <c r="AO1256" s="474">
        <v>-39953.967916666661</v>
      </c>
      <c r="AP1256" s="475"/>
      <c r="AQ1256" s="476">
        <v>0</v>
      </c>
      <c r="AR1256" s="471"/>
      <c r="AS1256" s="471"/>
      <c r="AT1256" s="471"/>
      <c r="AU1256" s="472"/>
      <c r="AV1256" s="471">
        <v>0</v>
      </c>
      <c r="AW1256" s="473"/>
      <c r="AX1256" s="471">
        <v>0</v>
      </c>
      <c r="AY1256" s="473">
        <v>0</v>
      </c>
      <c r="AZ1256" s="478"/>
      <c r="BA1256" s="568"/>
      <c r="BC1256" s="468" t="s">
        <v>2937</v>
      </c>
      <c r="BD1256" s="468" t="s">
        <v>2937</v>
      </c>
      <c r="BE1256" s="468" t="s">
        <v>2937</v>
      </c>
      <c r="BF1256" s="468" t="s">
        <v>2937</v>
      </c>
      <c r="BG1256" s="468" t="s">
        <v>2938</v>
      </c>
      <c r="BH1256" s="468" t="s">
        <v>1542</v>
      </c>
      <c r="BI1256" s="468" t="s">
        <v>1542</v>
      </c>
      <c r="BK1256" s="468" t="b">
        <v>1</v>
      </c>
      <c r="BL1256" s="468" t="b">
        <v>1</v>
      </c>
      <c r="BM1256" s="468" t="b">
        <v>1</v>
      </c>
      <c r="BN1256" s="468" t="b">
        <v>1</v>
      </c>
      <c r="BO1256" s="468" t="b">
        <v>1</v>
      </c>
      <c r="BP1256" s="468" t="b">
        <v>1</v>
      </c>
      <c r="BQ1256" s="468" t="b">
        <v>1</v>
      </c>
      <c r="BS1256" s="466"/>
    </row>
    <row r="1257" spans="1:71" s="480" customFormat="1" ht="12" customHeight="1" x14ac:dyDescent="0.2">
      <c r="A1257" s="523">
        <v>25300741</v>
      </c>
      <c r="B1257" s="467" t="s">
        <v>4134</v>
      </c>
      <c r="C1257" s="466" t="s">
        <v>2747</v>
      </c>
      <c r="D1257" s="467" t="s">
        <v>1541</v>
      </c>
      <c r="E1257" s="705"/>
      <c r="F1257" s="466"/>
      <c r="G1257" s="467"/>
      <c r="H1257" s="468" t="s">
        <v>2937</v>
      </c>
      <c r="I1257" s="468" t="s">
        <v>2937</v>
      </c>
      <c r="J1257" s="468" t="s">
        <v>2937</v>
      </c>
      <c r="K1257" s="468" t="s">
        <v>1541</v>
      </c>
      <c r="L1257" s="468" t="s">
        <v>2938</v>
      </c>
      <c r="M1257" s="468" t="s">
        <v>2938</v>
      </c>
      <c r="N1257" s="468" t="s">
        <v>2937</v>
      </c>
      <c r="O1257" s="469"/>
      <c r="P1257" s="379">
        <v>0</v>
      </c>
      <c r="Q1257" s="379">
        <v>0</v>
      </c>
      <c r="R1257" s="379">
        <v>0</v>
      </c>
      <c r="S1257" s="379">
        <v>0</v>
      </c>
      <c r="T1257" s="379">
        <v>0</v>
      </c>
      <c r="U1257" s="379">
        <v>0</v>
      </c>
      <c r="V1257" s="379">
        <v>0</v>
      </c>
      <c r="W1257" s="379">
        <v>0</v>
      </c>
      <c r="X1257" s="379">
        <v>-244350.07999999999</v>
      </c>
      <c r="Y1257" s="379">
        <v>-289469.43</v>
      </c>
      <c r="Z1257" s="379">
        <v>-483130</v>
      </c>
      <c r="AA1257" s="379">
        <v>-648381.81999999995</v>
      </c>
      <c r="AB1257" s="379">
        <v>-835357.9</v>
      </c>
      <c r="AC1257" s="379"/>
      <c r="AD1257" s="379"/>
      <c r="AE1257" s="379">
        <v>-173584.19</v>
      </c>
      <c r="AF1257" s="481"/>
      <c r="AG1257" s="481"/>
      <c r="AH1257" s="471"/>
      <c r="AI1257" s="471"/>
      <c r="AJ1257" s="471"/>
      <c r="AK1257" s="472">
        <v>-173584.19</v>
      </c>
      <c r="AL1257" s="471">
        <v>-173584.19</v>
      </c>
      <c r="AM1257" s="473"/>
      <c r="AN1257" s="471"/>
      <c r="AO1257" s="474">
        <v>0</v>
      </c>
      <c r="AP1257" s="475"/>
      <c r="AQ1257" s="476">
        <v>-835357.9</v>
      </c>
      <c r="AR1257" s="471"/>
      <c r="AS1257" s="471"/>
      <c r="AT1257" s="471"/>
      <c r="AU1257" s="472">
        <v>-835357.9</v>
      </c>
      <c r="AV1257" s="471">
        <v>-835357.9</v>
      </c>
      <c r="AW1257" s="473"/>
      <c r="AX1257" s="471"/>
      <c r="AY1257" s="473">
        <v>0</v>
      </c>
      <c r="AZ1257" s="478" t="s">
        <v>2928</v>
      </c>
      <c r="BA1257" s="568"/>
      <c r="BC1257" s="468" t="s">
        <v>2937</v>
      </c>
      <c r="BD1257" s="468" t="s">
        <v>2937</v>
      </c>
      <c r="BE1257" s="468" t="s">
        <v>2937</v>
      </c>
      <c r="BF1257" s="468" t="s">
        <v>1541</v>
      </c>
      <c r="BG1257" s="468" t="s">
        <v>2938</v>
      </c>
      <c r="BH1257" s="468" t="s">
        <v>2938</v>
      </c>
      <c r="BI1257" s="468" t="s">
        <v>2937</v>
      </c>
      <c r="BK1257" s="468" t="b">
        <v>1</v>
      </c>
      <c r="BL1257" s="468" t="b">
        <v>1</v>
      </c>
      <c r="BM1257" s="468" t="b">
        <v>1</v>
      </c>
      <c r="BN1257" s="468" t="b">
        <v>1</v>
      </c>
      <c r="BO1257" s="468" t="b">
        <v>1</v>
      </c>
      <c r="BP1257" s="468" t="b">
        <v>1</v>
      </c>
      <c r="BQ1257" s="468" t="b">
        <v>1</v>
      </c>
      <c r="BS1257" s="466"/>
    </row>
    <row r="1258" spans="1:71" s="480" customFormat="1" ht="12" customHeight="1" x14ac:dyDescent="0.2">
      <c r="A1258" s="523">
        <v>25300742</v>
      </c>
      <c r="B1258" s="467" t="s">
        <v>4135</v>
      </c>
      <c r="C1258" s="466" t="s">
        <v>2748</v>
      </c>
      <c r="D1258" s="467" t="s">
        <v>1541</v>
      </c>
      <c r="E1258" s="705"/>
      <c r="F1258" s="466"/>
      <c r="G1258" s="467"/>
      <c r="H1258" s="468" t="s">
        <v>2937</v>
      </c>
      <c r="I1258" s="468" t="s">
        <v>2937</v>
      </c>
      <c r="J1258" s="468" t="s">
        <v>2937</v>
      </c>
      <c r="K1258" s="468" t="s">
        <v>1541</v>
      </c>
      <c r="L1258" s="468" t="s">
        <v>2938</v>
      </c>
      <c r="M1258" s="468" t="s">
        <v>2938</v>
      </c>
      <c r="N1258" s="468" t="s">
        <v>2937</v>
      </c>
      <c r="O1258" s="469"/>
      <c r="P1258" s="379">
        <v>0</v>
      </c>
      <c r="Q1258" s="379">
        <v>0</v>
      </c>
      <c r="R1258" s="379">
        <v>0</v>
      </c>
      <c r="S1258" s="379">
        <v>0</v>
      </c>
      <c r="T1258" s="379">
        <v>0</v>
      </c>
      <c r="U1258" s="379">
        <v>0</v>
      </c>
      <c r="V1258" s="379">
        <v>0</v>
      </c>
      <c r="W1258" s="379">
        <v>0</v>
      </c>
      <c r="X1258" s="379">
        <v>0</v>
      </c>
      <c r="Y1258" s="379">
        <v>0</v>
      </c>
      <c r="Z1258" s="379">
        <v>0</v>
      </c>
      <c r="AA1258" s="379">
        <v>0</v>
      </c>
      <c r="AB1258" s="379">
        <v>0</v>
      </c>
      <c r="AC1258" s="379"/>
      <c r="AD1258" s="379"/>
      <c r="AE1258" s="379">
        <v>0</v>
      </c>
      <c r="AF1258" s="481"/>
      <c r="AG1258" s="481"/>
      <c r="AH1258" s="471"/>
      <c r="AI1258" s="471"/>
      <c r="AJ1258" s="471"/>
      <c r="AK1258" s="472">
        <v>0</v>
      </c>
      <c r="AL1258" s="471">
        <v>0</v>
      </c>
      <c r="AM1258" s="473"/>
      <c r="AN1258" s="471"/>
      <c r="AO1258" s="474">
        <v>0</v>
      </c>
      <c r="AP1258" s="475"/>
      <c r="AQ1258" s="476">
        <v>0</v>
      </c>
      <c r="AR1258" s="471"/>
      <c r="AS1258" s="471"/>
      <c r="AT1258" s="471"/>
      <c r="AU1258" s="472">
        <v>0</v>
      </c>
      <c r="AV1258" s="471">
        <v>0</v>
      </c>
      <c r="AW1258" s="473"/>
      <c r="AX1258" s="471"/>
      <c r="AY1258" s="473">
        <v>0</v>
      </c>
      <c r="AZ1258" s="478" t="s">
        <v>2928</v>
      </c>
      <c r="BA1258" s="568"/>
      <c r="BC1258" s="468" t="s">
        <v>2937</v>
      </c>
      <c r="BD1258" s="468" t="s">
        <v>2937</v>
      </c>
      <c r="BE1258" s="468" t="s">
        <v>2937</v>
      </c>
      <c r="BF1258" s="468" t="s">
        <v>1541</v>
      </c>
      <c r="BG1258" s="468" t="s">
        <v>2938</v>
      </c>
      <c r="BH1258" s="468" t="s">
        <v>2938</v>
      </c>
      <c r="BI1258" s="468" t="s">
        <v>2937</v>
      </c>
      <c r="BK1258" s="468" t="b">
        <v>1</v>
      </c>
      <c r="BL1258" s="468" t="b">
        <v>1</v>
      </c>
      <c r="BM1258" s="468" t="b">
        <v>1</v>
      </c>
      <c r="BN1258" s="468" t="b">
        <v>1</v>
      </c>
      <c r="BO1258" s="468" t="b">
        <v>1</v>
      </c>
      <c r="BP1258" s="468" t="b">
        <v>1</v>
      </c>
      <c r="BQ1258" s="468" t="b">
        <v>1</v>
      </c>
      <c r="BS1258" s="466"/>
    </row>
    <row r="1259" spans="1:71" s="480" customFormat="1" ht="12" customHeight="1" x14ac:dyDescent="0.2">
      <c r="A1259" s="496">
        <v>25300761</v>
      </c>
      <c r="B1259" s="497" t="s">
        <v>4136</v>
      </c>
      <c r="C1259" s="466" t="s">
        <v>2749</v>
      </c>
      <c r="D1259" s="467" t="s">
        <v>1542</v>
      </c>
      <c r="E1259" s="705"/>
      <c r="F1259" s="466"/>
      <c r="G1259" s="467"/>
      <c r="H1259" s="468" t="s">
        <v>2937</v>
      </c>
      <c r="I1259" s="468" t="s">
        <v>2937</v>
      </c>
      <c r="J1259" s="468" t="s">
        <v>2937</v>
      </c>
      <c r="K1259" s="468" t="s">
        <v>2937</v>
      </c>
      <c r="L1259" s="468" t="s">
        <v>2938</v>
      </c>
      <c r="M1259" s="468" t="s">
        <v>1542</v>
      </c>
      <c r="N1259" s="468" t="s">
        <v>1542</v>
      </c>
      <c r="O1259" s="469"/>
      <c r="P1259" s="379">
        <v>-129135.17</v>
      </c>
      <c r="Q1259" s="379">
        <v>-126888.73</v>
      </c>
      <c r="R1259" s="379">
        <v>-124642.29</v>
      </c>
      <c r="S1259" s="379">
        <v>-122395.85</v>
      </c>
      <c r="T1259" s="379">
        <v>-120149.41</v>
      </c>
      <c r="U1259" s="379">
        <v>-117902.97</v>
      </c>
      <c r="V1259" s="379">
        <v>-115656.53</v>
      </c>
      <c r="W1259" s="379">
        <v>-113410.09</v>
      </c>
      <c r="X1259" s="379">
        <v>-111163.65</v>
      </c>
      <c r="Y1259" s="379">
        <v>-108917.21</v>
      </c>
      <c r="Z1259" s="379">
        <v>-106670.77</v>
      </c>
      <c r="AA1259" s="379">
        <v>-104424.33</v>
      </c>
      <c r="AB1259" s="379">
        <v>-102177.89</v>
      </c>
      <c r="AC1259" s="379"/>
      <c r="AD1259" s="379"/>
      <c r="AE1259" s="379">
        <v>-115656.53000000001</v>
      </c>
      <c r="AF1259" s="481"/>
      <c r="AG1259" s="481"/>
      <c r="AH1259" s="471"/>
      <c r="AI1259" s="471"/>
      <c r="AJ1259" s="471"/>
      <c r="AK1259" s="472"/>
      <c r="AL1259" s="471">
        <v>0</v>
      </c>
      <c r="AM1259" s="473"/>
      <c r="AN1259" s="471">
        <v>-115656.53000000001</v>
      </c>
      <c r="AO1259" s="474">
        <v>-115656.53000000001</v>
      </c>
      <c r="AP1259" s="475"/>
      <c r="AQ1259" s="476">
        <v>-102177.89</v>
      </c>
      <c r="AR1259" s="471"/>
      <c r="AS1259" s="471"/>
      <c r="AT1259" s="471"/>
      <c r="AU1259" s="472"/>
      <c r="AV1259" s="471">
        <v>0</v>
      </c>
      <c r="AW1259" s="473"/>
      <c r="AX1259" s="471">
        <v>-102177.89</v>
      </c>
      <c r="AY1259" s="473">
        <v>-102177.89</v>
      </c>
      <c r="AZ1259" s="478"/>
      <c r="BA1259" s="568"/>
      <c r="BC1259" s="468" t="s">
        <v>2937</v>
      </c>
      <c r="BD1259" s="468" t="s">
        <v>2937</v>
      </c>
      <c r="BE1259" s="468" t="s">
        <v>2937</v>
      </c>
      <c r="BF1259" s="468" t="s">
        <v>2937</v>
      </c>
      <c r="BG1259" s="468" t="s">
        <v>2938</v>
      </c>
      <c r="BH1259" s="468" t="s">
        <v>1542</v>
      </c>
      <c r="BI1259" s="468" t="s">
        <v>1542</v>
      </c>
      <c r="BK1259" s="468" t="b">
        <v>1</v>
      </c>
      <c r="BL1259" s="468" t="b">
        <v>1</v>
      </c>
      <c r="BM1259" s="468" t="b">
        <v>1</v>
      </c>
      <c r="BN1259" s="468" t="b">
        <v>1</v>
      </c>
      <c r="BO1259" s="468" t="b">
        <v>1</v>
      </c>
      <c r="BP1259" s="468" t="b">
        <v>1</v>
      </c>
      <c r="BQ1259" s="468" t="b">
        <v>1</v>
      </c>
      <c r="BS1259" s="466"/>
    </row>
    <row r="1260" spans="1:71" s="480" customFormat="1" ht="12" customHeight="1" x14ac:dyDescent="0.2">
      <c r="A1260" s="496">
        <v>25300771</v>
      </c>
      <c r="B1260" s="497" t="s">
        <v>4137</v>
      </c>
      <c r="C1260" s="466" t="s">
        <v>2750</v>
      </c>
      <c r="D1260" s="467" t="s">
        <v>1542</v>
      </c>
      <c r="E1260" s="705"/>
      <c r="F1260" s="466"/>
      <c r="G1260" s="467"/>
      <c r="H1260" s="468" t="s">
        <v>2937</v>
      </c>
      <c r="I1260" s="468" t="s">
        <v>2937</v>
      </c>
      <c r="J1260" s="468" t="s">
        <v>2937</v>
      </c>
      <c r="K1260" s="468" t="s">
        <v>2937</v>
      </c>
      <c r="L1260" s="468" t="s">
        <v>2938</v>
      </c>
      <c r="M1260" s="468" t="s">
        <v>1542</v>
      </c>
      <c r="N1260" s="468" t="s">
        <v>1542</v>
      </c>
      <c r="O1260" s="469"/>
      <c r="P1260" s="379">
        <v>-5812374.1699999999</v>
      </c>
      <c r="Q1260" s="379">
        <v>-5527764.7000000002</v>
      </c>
      <c r="R1260" s="379">
        <v>-6330180.0099999998</v>
      </c>
      <c r="S1260" s="379">
        <v>-5816428.1200000001</v>
      </c>
      <c r="T1260" s="379">
        <v>-6338471.0099999998</v>
      </c>
      <c r="U1260" s="379">
        <v>-6404886.3700000001</v>
      </c>
      <c r="V1260" s="379">
        <v>-6657835.5</v>
      </c>
      <c r="W1260" s="379">
        <v>-5533228.4299999997</v>
      </c>
      <c r="X1260" s="379">
        <v>-5686422.1900000004</v>
      </c>
      <c r="Y1260" s="379">
        <v>-5786228.6600000001</v>
      </c>
      <c r="Z1260" s="379">
        <v>-5789836.5</v>
      </c>
      <c r="AA1260" s="379">
        <v>-6101807.1399999997</v>
      </c>
      <c r="AB1260" s="379">
        <v>-6059945.9000000004</v>
      </c>
      <c r="AC1260" s="379"/>
      <c r="AD1260" s="379"/>
      <c r="AE1260" s="379">
        <v>-5992437.3887500009</v>
      </c>
      <c r="AF1260" s="481"/>
      <c r="AG1260" s="481"/>
      <c r="AH1260" s="471"/>
      <c r="AI1260" s="471"/>
      <c r="AJ1260" s="471"/>
      <c r="AK1260" s="472"/>
      <c r="AL1260" s="471">
        <v>0</v>
      </c>
      <c r="AM1260" s="473"/>
      <c r="AN1260" s="471">
        <v>-5992437.3887500009</v>
      </c>
      <c r="AO1260" s="474">
        <v>-5992437.3887500009</v>
      </c>
      <c r="AP1260" s="475"/>
      <c r="AQ1260" s="476">
        <v>-6059945.9000000004</v>
      </c>
      <c r="AR1260" s="471"/>
      <c r="AS1260" s="471"/>
      <c r="AT1260" s="471"/>
      <c r="AU1260" s="472"/>
      <c r="AV1260" s="471">
        <v>0</v>
      </c>
      <c r="AW1260" s="473"/>
      <c r="AX1260" s="471">
        <v>-6059945.9000000004</v>
      </c>
      <c r="AY1260" s="473">
        <v>-6059945.9000000004</v>
      </c>
      <c r="AZ1260" s="478"/>
      <c r="BA1260" s="568"/>
      <c r="BC1260" s="468" t="s">
        <v>2937</v>
      </c>
      <c r="BD1260" s="468" t="s">
        <v>2937</v>
      </c>
      <c r="BE1260" s="468" t="s">
        <v>2937</v>
      </c>
      <c r="BF1260" s="468" t="s">
        <v>2937</v>
      </c>
      <c r="BG1260" s="468" t="s">
        <v>2938</v>
      </c>
      <c r="BH1260" s="468" t="s">
        <v>1542</v>
      </c>
      <c r="BI1260" s="468" t="s">
        <v>1542</v>
      </c>
      <c r="BK1260" s="468" t="b">
        <v>1</v>
      </c>
      <c r="BL1260" s="468" t="b">
        <v>1</v>
      </c>
      <c r="BM1260" s="468" t="b">
        <v>1</v>
      </c>
      <c r="BN1260" s="468" t="b">
        <v>1</v>
      </c>
      <c r="BO1260" s="468" t="b">
        <v>1</v>
      </c>
      <c r="BP1260" s="468" t="b">
        <v>1</v>
      </c>
      <c r="BQ1260" s="468" t="b">
        <v>1</v>
      </c>
      <c r="BS1260" s="466"/>
    </row>
    <row r="1261" spans="1:71" s="480" customFormat="1" ht="12" customHeight="1" x14ac:dyDescent="0.2">
      <c r="A1261" s="496">
        <v>25300772</v>
      </c>
      <c r="B1261" s="497" t="s">
        <v>4138</v>
      </c>
      <c r="C1261" s="466" t="s">
        <v>2751</v>
      </c>
      <c r="D1261" s="467" t="s">
        <v>1542</v>
      </c>
      <c r="E1261" s="705"/>
      <c r="F1261" s="466"/>
      <c r="G1261" s="467"/>
      <c r="H1261" s="468" t="s">
        <v>2937</v>
      </c>
      <c r="I1261" s="468" t="s">
        <v>2937</v>
      </c>
      <c r="J1261" s="468" t="s">
        <v>2937</v>
      </c>
      <c r="K1261" s="468" t="s">
        <v>2937</v>
      </c>
      <c r="L1261" s="468" t="s">
        <v>2938</v>
      </c>
      <c r="M1261" s="468" t="s">
        <v>1542</v>
      </c>
      <c r="N1261" s="468" t="s">
        <v>1542</v>
      </c>
      <c r="O1261" s="469"/>
      <c r="P1261" s="379">
        <v>0</v>
      </c>
      <c r="Q1261" s="379">
        <v>33850.5</v>
      </c>
      <c r="R1261" s="379">
        <v>24799.98</v>
      </c>
      <c r="S1261" s="379">
        <v>0</v>
      </c>
      <c r="T1261" s="379">
        <v>1697.68</v>
      </c>
      <c r="U1261" s="379">
        <v>-11638.81</v>
      </c>
      <c r="V1261" s="379">
        <v>0</v>
      </c>
      <c r="W1261" s="379">
        <v>16135.7</v>
      </c>
      <c r="X1261" s="379">
        <v>4844.57</v>
      </c>
      <c r="Y1261" s="379">
        <v>0</v>
      </c>
      <c r="Z1261" s="379">
        <v>-11045.95</v>
      </c>
      <c r="AA1261" s="379">
        <v>-22294.29</v>
      </c>
      <c r="AB1261" s="379">
        <v>0</v>
      </c>
      <c r="AC1261" s="379"/>
      <c r="AD1261" s="379"/>
      <c r="AE1261" s="379">
        <v>3029.1149999999998</v>
      </c>
      <c r="AF1261" s="481"/>
      <c r="AG1261" s="481"/>
      <c r="AH1261" s="471"/>
      <c r="AI1261" s="471"/>
      <c r="AJ1261" s="471"/>
      <c r="AK1261" s="472"/>
      <c r="AL1261" s="471">
        <v>0</v>
      </c>
      <c r="AM1261" s="473"/>
      <c r="AN1261" s="471">
        <v>3029.1149999999998</v>
      </c>
      <c r="AO1261" s="474">
        <v>3029.1149999999998</v>
      </c>
      <c r="AP1261" s="475"/>
      <c r="AQ1261" s="476">
        <v>0</v>
      </c>
      <c r="AR1261" s="471"/>
      <c r="AS1261" s="471"/>
      <c r="AT1261" s="471"/>
      <c r="AU1261" s="472"/>
      <c r="AV1261" s="471">
        <v>0</v>
      </c>
      <c r="AW1261" s="473"/>
      <c r="AX1261" s="471">
        <v>0</v>
      </c>
      <c r="AY1261" s="473">
        <v>0</v>
      </c>
      <c r="AZ1261" s="478"/>
      <c r="BA1261" s="568"/>
      <c r="BC1261" s="468" t="s">
        <v>2937</v>
      </c>
      <c r="BD1261" s="468" t="s">
        <v>2937</v>
      </c>
      <c r="BE1261" s="468" t="s">
        <v>2937</v>
      </c>
      <c r="BF1261" s="468" t="s">
        <v>2937</v>
      </c>
      <c r="BG1261" s="468" t="s">
        <v>2938</v>
      </c>
      <c r="BH1261" s="468" t="s">
        <v>1542</v>
      </c>
      <c r="BI1261" s="468" t="s">
        <v>1542</v>
      </c>
      <c r="BK1261" s="468" t="b">
        <v>1</v>
      </c>
      <c r="BL1261" s="468" t="b">
        <v>1</v>
      </c>
      <c r="BM1261" s="468" t="b">
        <v>1</v>
      </c>
      <c r="BN1261" s="468" t="b">
        <v>1</v>
      </c>
      <c r="BO1261" s="468" t="b">
        <v>1</v>
      </c>
      <c r="BP1261" s="468" t="b">
        <v>1</v>
      </c>
      <c r="BQ1261" s="468" t="b">
        <v>1</v>
      </c>
      <c r="BS1261" s="466"/>
    </row>
    <row r="1262" spans="1:71" s="480" customFormat="1" ht="12" customHeight="1" x14ac:dyDescent="0.2">
      <c r="A1262" s="514">
        <v>25300871</v>
      </c>
      <c r="B1262" s="515" t="s">
        <v>4139</v>
      </c>
      <c r="C1262" s="483" t="s">
        <v>2752</v>
      </c>
      <c r="D1262" s="484" t="s">
        <v>1542</v>
      </c>
      <c r="E1262" s="730"/>
      <c r="F1262" s="485">
        <v>42933</v>
      </c>
      <c r="G1262" s="484"/>
      <c r="H1262" s="486" t="s">
        <v>2937</v>
      </c>
      <c r="I1262" s="486" t="s">
        <v>2937</v>
      </c>
      <c r="J1262" s="486" t="s">
        <v>2937</v>
      </c>
      <c r="K1262" s="486" t="s">
        <v>2937</v>
      </c>
      <c r="L1262" s="486" t="s">
        <v>2938</v>
      </c>
      <c r="M1262" s="486" t="s">
        <v>1542</v>
      </c>
      <c r="N1262" s="486" t="s">
        <v>1542</v>
      </c>
      <c r="O1262" s="487"/>
      <c r="P1262" s="381">
        <v>0</v>
      </c>
      <c r="Q1262" s="381">
        <v>0</v>
      </c>
      <c r="R1262" s="381">
        <v>0</v>
      </c>
      <c r="S1262" s="381">
        <v>0</v>
      </c>
      <c r="T1262" s="381">
        <v>0</v>
      </c>
      <c r="U1262" s="381">
        <v>0</v>
      </c>
      <c r="V1262" s="381">
        <v>0</v>
      </c>
      <c r="W1262" s="381">
        <v>0</v>
      </c>
      <c r="X1262" s="381">
        <v>0</v>
      </c>
      <c r="Y1262" s="381">
        <v>0</v>
      </c>
      <c r="Z1262" s="381">
        <v>0</v>
      </c>
      <c r="AA1262" s="381">
        <v>0</v>
      </c>
      <c r="AB1262" s="381">
        <v>0</v>
      </c>
      <c r="AC1262" s="381"/>
      <c r="AD1262" s="381"/>
      <c r="AE1262" s="381">
        <v>0</v>
      </c>
      <c r="AF1262" s="488"/>
      <c r="AG1262" s="489"/>
      <c r="AH1262" s="490"/>
      <c r="AI1262" s="490"/>
      <c r="AJ1262" s="490"/>
      <c r="AK1262" s="491"/>
      <c r="AL1262" s="490">
        <v>0</v>
      </c>
      <c r="AM1262" s="492"/>
      <c r="AN1262" s="490">
        <v>0</v>
      </c>
      <c r="AO1262" s="493">
        <v>0</v>
      </c>
      <c r="AP1262" s="490"/>
      <c r="AQ1262" s="494">
        <v>0</v>
      </c>
      <c r="AR1262" s="490"/>
      <c r="AS1262" s="490"/>
      <c r="AT1262" s="490"/>
      <c r="AU1262" s="491"/>
      <c r="AV1262" s="490">
        <v>0</v>
      </c>
      <c r="AW1262" s="492"/>
      <c r="AX1262" s="490">
        <v>0</v>
      </c>
      <c r="AY1262" s="492">
        <v>0</v>
      </c>
      <c r="AZ1262" s="731"/>
      <c r="BA1262" s="568"/>
      <c r="BC1262" s="486" t="s">
        <v>2937</v>
      </c>
      <c r="BD1262" s="486" t="s">
        <v>2937</v>
      </c>
      <c r="BE1262" s="486" t="s">
        <v>2937</v>
      </c>
      <c r="BF1262" s="468" t="s">
        <v>2937</v>
      </c>
      <c r="BG1262" s="468" t="s">
        <v>2938</v>
      </c>
      <c r="BH1262" s="468" t="s">
        <v>1542</v>
      </c>
      <c r="BI1262" s="468" t="s">
        <v>1542</v>
      </c>
      <c r="BK1262" s="468" t="b">
        <v>1</v>
      </c>
      <c r="BL1262" s="468" t="b">
        <v>1</v>
      </c>
      <c r="BM1262" s="468" t="b">
        <v>1</v>
      </c>
      <c r="BN1262" s="468" t="b">
        <v>1</v>
      </c>
      <c r="BO1262" s="468" t="b">
        <v>1</v>
      </c>
      <c r="BP1262" s="468" t="b">
        <v>1</v>
      </c>
      <c r="BQ1262" s="468" t="b">
        <v>1</v>
      </c>
      <c r="BS1262" s="466"/>
    </row>
    <row r="1263" spans="1:71" s="480" customFormat="1" ht="12" customHeight="1" x14ac:dyDescent="0.2">
      <c r="A1263" s="496">
        <v>25301073</v>
      </c>
      <c r="B1263" s="497" t="s">
        <v>4140</v>
      </c>
      <c r="C1263" s="466" t="s">
        <v>2753</v>
      </c>
      <c r="D1263" s="467" t="s">
        <v>1542</v>
      </c>
      <c r="E1263" s="705"/>
      <c r="F1263" s="466"/>
      <c r="G1263" s="467"/>
      <c r="H1263" s="468" t="s">
        <v>2937</v>
      </c>
      <c r="I1263" s="468" t="s">
        <v>2937</v>
      </c>
      <c r="J1263" s="468" t="s">
        <v>2937</v>
      </c>
      <c r="K1263" s="468" t="s">
        <v>2937</v>
      </c>
      <c r="L1263" s="468" t="s">
        <v>2938</v>
      </c>
      <c r="M1263" s="468" t="s">
        <v>1542</v>
      </c>
      <c r="N1263" s="468" t="s">
        <v>1542</v>
      </c>
      <c r="O1263" s="469"/>
      <c r="P1263" s="379">
        <v>0</v>
      </c>
      <c r="Q1263" s="379">
        <v>-40</v>
      </c>
      <c r="R1263" s="379">
        <v>-45</v>
      </c>
      <c r="S1263" s="379">
        <v>-45</v>
      </c>
      <c r="T1263" s="379">
        <v>-135</v>
      </c>
      <c r="U1263" s="379">
        <v>-235</v>
      </c>
      <c r="V1263" s="379">
        <v>0</v>
      </c>
      <c r="W1263" s="379">
        <v>0</v>
      </c>
      <c r="X1263" s="379">
        <v>-103.58</v>
      </c>
      <c r="Y1263" s="379">
        <v>-150</v>
      </c>
      <c r="Z1263" s="379">
        <v>-150</v>
      </c>
      <c r="AA1263" s="379">
        <v>-278.5</v>
      </c>
      <c r="AB1263" s="379">
        <v>0</v>
      </c>
      <c r="AC1263" s="379"/>
      <c r="AD1263" s="379"/>
      <c r="AE1263" s="379">
        <v>-98.506666666666661</v>
      </c>
      <c r="AF1263" s="481"/>
      <c r="AG1263" s="482"/>
      <c r="AH1263" s="471"/>
      <c r="AI1263" s="471"/>
      <c r="AJ1263" s="471"/>
      <c r="AK1263" s="472"/>
      <c r="AL1263" s="471">
        <v>0</v>
      </c>
      <c r="AM1263" s="473"/>
      <c r="AN1263" s="471">
        <v>-98.506666666666661</v>
      </c>
      <c r="AO1263" s="474">
        <v>-98.506666666666661</v>
      </c>
      <c r="AP1263" s="475"/>
      <c r="AQ1263" s="476">
        <v>0</v>
      </c>
      <c r="AR1263" s="471"/>
      <c r="AS1263" s="471"/>
      <c r="AT1263" s="471"/>
      <c r="AU1263" s="472"/>
      <c r="AV1263" s="471">
        <v>0</v>
      </c>
      <c r="AW1263" s="473"/>
      <c r="AX1263" s="471">
        <v>0</v>
      </c>
      <c r="AY1263" s="473">
        <v>0</v>
      </c>
      <c r="AZ1263" s="478"/>
      <c r="BA1263" s="568"/>
      <c r="BC1263" s="468" t="s">
        <v>2937</v>
      </c>
      <c r="BD1263" s="468" t="s">
        <v>2937</v>
      </c>
      <c r="BE1263" s="468" t="s">
        <v>2937</v>
      </c>
      <c r="BF1263" s="468" t="s">
        <v>2937</v>
      </c>
      <c r="BG1263" s="468" t="s">
        <v>2938</v>
      </c>
      <c r="BH1263" s="468" t="s">
        <v>1542</v>
      </c>
      <c r="BI1263" s="468" t="s">
        <v>1542</v>
      </c>
      <c r="BK1263" s="468" t="b">
        <v>1</v>
      </c>
      <c r="BL1263" s="468" t="b">
        <v>1</v>
      </c>
      <c r="BM1263" s="468" t="b">
        <v>1</v>
      </c>
      <c r="BN1263" s="468" t="b">
        <v>1</v>
      </c>
      <c r="BO1263" s="468" t="b">
        <v>1</v>
      </c>
      <c r="BP1263" s="468" t="b">
        <v>1</v>
      </c>
      <c r="BQ1263" s="468" t="b">
        <v>1</v>
      </c>
      <c r="BS1263" s="466"/>
    </row>
    <row r="1264" spans="1:71" s="480" customFormat="1" ht="12" customHeight="1" x14ac:dyDescent="0.2">
      <c r="A1264" s="496">
        <v>25301151</v>
      </c>
      <c r="B1264" s="497" t="s">
        <v>4141</v>
      </c>
      <c r="C1264" s="466" t="s">
        <v>2754</v>
      </c>
      <c r="D1264" s="467" t="s">
        <v>1541</v>
      </c>
      <c r="E1264" s="705"/>
      <c r="F1264" s="466"/>
      <c r="G1264" s="467"/>
      <c r="H1264" s="468" t="s">
        <v>2937</v>
      </c>
      <c r="I1264" s="468" t="s">
        <v>2937</v>
      </c>
      <c r="J1264" s="468" t="s">
        <v>2937</v>
      </c>
      <c r="K1264" s="468" t="s">
        <v>1541</v>
      </c>
      <c r="L1264" s="468" t="s">
        <v>2938</v>
      </c>
      <c r="M1264" s="468" t="s">
        <v>2938</v>
      </c>
      <c r="N1264" s="468" t="s">
        <v>2937</v>
      </c>
      <c r="O1264" s="469"/>
      <c r="P1264" s="379">
        <v>-992389.51</v>
      </c>
      <c r="Q1264" s="379">
        <v>-947280.88</v>
      </c>
      <c r="R1264" s="379">
        <v>-902172.25</v>
      </c>
      <c r="S1264" s="379">
        <v>-857063.62</v>
      </c>
      <c r="T1264" s="379">
        <v>-811954.99</v>
      </c>
      <c r="U1264" s="379">
        <v>-766846.36</v>
      </c>
      <c r="V1264" s="379">
        <v>-721737.73</v>
      </c>
      <c r="W1264" s="379">
        <v>-676629.1</v>
      </c>
      <c r="X1264" s="379">
        <v>-631520.47</v>
      </c>
      <c r="Y1264" s="379">
        <v>-586411.84</v>
      </c>
      <c r="Z1264" s="379">
        <v>-541303.21</v>
      </c>
      <c r="AA1264" s="379">
        <v>-496194.58</v>
      </c>
      <c r="AB1264" s="379">
        <v>-451085.95</v>
      </c>
      <c r="AC1264" s="379"/>
      <c r="AD1264" s="379"/>
      <c r="AE1264" s="379">
        <v>-721737.73</v>
      </c>
      <c r="AF1264" s="481" t="s">
        <v>396</v>
      </c>
      <c r="AG1264" s="482"/>
      <c r="AH1264" s="471"/>
      <c r="AI1264" s="471"/>
      <c r="AJ1264" s="471"/>
      <c r="AK1264" s="472">
        <v>-721737.73</v>
      </c>
      <c r="AL1264" s="471">
        <v>-721737.73</v>
      </c>
      <c r="AM1264" s="473"/>
      <c r="AN1264" s="471"/>
      <c r="AO1264" s="474">
        <v>0</v>
      </c>
      <c r="AP1264" s="475"/>
      <c r="AQ1264" s="476">
        <v>-451085.95</v>
      </c>
      <c r="AR1264" s="471"/>
      <c r="AS1264" s="471"/>
      <c r="AT1264" s="471"/>
      <c r="AU1264" s="472">
        <v>-451085.95</v>
      </c>
      <c r="AV1264" s="471">
        <v>-451085.95</v>
      </c>
      <c r="AW1264" s="473"/>
      <c r="AX1264" s="471"/>
      <c r="AY1264" s="473">
        <v>0</v>
      </c>
      <c r="AZ1264" s="478" t="s">
        <v>2927</v>
      </c>
      <c r="BA1264" s="568"/>
      <c r="BC1264" s="468" t="s">
        <v>2937</v>
      </c>
      <c r="BD1264" s="468" t="s">
        <v>2937</v>
      </c>
      <c r="BE1264" s="468" t="s">
        <v>2937</v>
      </c>
      <c r="BF1264" s="468" t="s">
        <v>1541</v>
      </c>
      <c r="BG1264" s="468" t="s">
        <v>2938</v>
      </c>
      <c r="BH1264" s="468" t="s">
        <v>2938</v>
      </c>
      <c r="BI1264" s="468" t="s">
        <v>2937</v>
      </c>
      <c r="BK1264" s="468" t="b">
        <v>1</v>
      </c>
      <c r="BL1264" s="468" t="b">
        <v>1</v>
      </c>
      <c r="BM1264" s="468" t="b">
        <v>1</v>
      </c>
      <c r="BN1264" s="468" t="b">
        <v>1</v>
      </c>
      <c r="BO1264" s="468" t="b">
        <v>1</v>
      </c>
      <c r="BP1264" s="468" t="b">
        <v>1</v>
      </c>
      <c r="BQ1264" s="468" t="b">
        <v>1</v>
      </c>
      <c r="BS1264" s="466"/>
    </row>
    <row r="1265" spans="1:71" s="480" customFormat="1" ht="12" customHeight="1" x14ac:dyDescent="0.2">
      <c r="A1265" s="496">
        <v>25301203</v>
      </c>
      <c r="B1265" s="497" t="s">
        <v>4142</v>
      </c>
      <c r="C1265" s="466" t="s">
        <v>2755</v>
      </c>
      <c r="D1265" s="467" t="s">
        <v>2941</v>
      </c>
      <c r="E1265" s="705"/>
      <c r="F1265" s="466"/>
      <c r="G1265" s="467"/>
      <c r="H1265" s="468" t="s">
        <v>2937</v>
      </c>
      <c r="I1265" s="468" t="s">
        <v>1539</v>
      </c>
      <c r="J1265" s="468" t="s">
        <v>1540</v>
      </c>
      <c r="K1265" s="468" t="s">
        <v>2937</v>
      </c>
      <c r="L1265" s="468" t="s">
        <v>2938</v>
      </c>
      <c r="M1265" s="468" t="s">
        <v>2938</v>
      </c>
      <c r="N1265" s="468" t="s">
        <v>2937</v>
      </c>
      <c r="O1265" s="469"/>
      <c r="P1265" s="379">
        <v>0</v>
      </c>
      <c r="Q1265" s="379">
        <v>0</v>
      </c>
      <c r="R1265" s="379">
        <v>0</v>
      </c>
      <c r="S1265" s="379">
        <v>0</v>
      </c>
      <c r="T1265" s="379">
        <v>0</v>
      </c>
      <c r="U1265" s="379">
        <v>0</v>
      </c>
      <c r="V1265" s="379">
        <v>0</v>
      </c>
      <c r="W1265" s="379">
        <v>0</v>
      </c>
      <c r="X1265" s="379">
        <v>0</v>
      </c>
      <c r="Y1265" s="379">
        <v>0</v>
      </c>
      <c r="Z1265" s="379">
        <v>0</v>
      </c>
      <c r="AA1265" s="379">
        <v>0</v>
      </c>
      <c r="AB1265" s="379">
        <v>0</v>
      </c>
      <c r="AC1265" s="379"/>
      <c r="AD1265" s="379"/>
      <c r="AE1265" s="379">
        <v>0</v>
      </c>
      <c r="AF1265" s="481">
        <v>5</v>
      </c>
      <c r="AG1265" s="482" t="s">
        <v>1564</v>
      </c>
      <c r="AH1265" s="471"/>
      <c r="AI1265" s="471">
        <v>0</v>
      </c>
      <c r="AJ1265" s="471">
        <v>0</v>
      </c>
      <c r="AK1265" s="472"/>
      <c r="AL1265" s="471">
        <v>0</v>
      </c>
      <c r="AM1265" s="473"/>
      <c r="AN1265" s="471"/>
      <c r="AO1265" s="474">
        <v>0</v>
      </c>
      <c r="AP1265" s="475"/>
      <c r="AQ1265" s="476">
        <v>0</v>
      </c>
      <c r="AR1265" s="471"/>
      <c r="AS1265" s="471">
        <v>0</v>
      </c>
      <c r="AT1265" s="471">
        <v>0</v>
      </c>
      <c r="AU1265" s="472"/>
      <c r="AV1265" s="471">
        <v>0</v>
      </c>
      <c r="AW1265" s="473"/>
      <c r="AX1265" s="471"/>
      <c r="AY1265" s="473">
        <v>0</v>
      </c>
      <c r="AZ1265" s="478"/>
      <c r="BA1265" s="568"/>
      <c r="BC1265" s="468" t="s">
        <v>2937</v>
      </c>
      <c r="BD1265" s="468" t="s">
        <v>1539</v>
      </c>
      <c r="BE1265" s="468" t="s">
        <v>1540</v>
      </c>
      <c r="BF1265" s="468" t="s">
        <v>2937</v>
      </c>
      <c r="BG1265" s="468" t="s">
        <v>2938</v>
      </c>
      <c r="BH1265" s="468" t="s">
        <v>2938</v>
      </c>
      <c r="BI1265" s="468" t="s">
        <v>2937</v>
      </c>
      <c r="BK1265" s="468" t="b">
        <v>1</v>
      </c>
      <c r="BL1265" s="468" t="b">
        <v>1</v>
      </c>
      <c r="BM1265" s="468" t="b">
        <v>1</v>
      </c>
      <c r="BN1265" s="468" t="b">
        <v>1</v>
      </c>
      <c r="BO1265" s="468" t="b">
        <v>1</v>
      </c>
      <c r="BP1265" s="468" t="b">
        <v>1</v>
      </c>
      <c r="BQ1265" s="468" t="b">
        <v>1</v>
      </c>
      <c r="BS1265" s="466"/>
    </row>
    <row r="1266" spans="1:71" s="480" customFormat="1" ht="12" customHeight="1" x14ac:dyDescent="0.2">
      <c r="A1266" s="496">
        <v>25301213</v>
      </c>
      <c r="B1266" s="497" t="s">
        <v>4143</v>
      </c>
      <c r="C1266" s="466" t="s">
        <v>2756</v>
      </c>
      <c r="D1266" s="467" t="s">
        <v>2941</v>
      </c>
      <c r="E1266" s="705"/>
      <c r="F1266" s="466"/>
      <c r="G1266" s="467"/>
      <c r="H1266" s="468" t="s">
        <v>2937</v>
      </c>
      <c r="I1266" s="468" t="s">
        <v>1539</v>
      </c>
      <c r="J1266" s="468" t="s">
        <v>1540</v>
      </c>
      <c r="K1266" s="468" t="s">
        <v>2937</v>
      </c>
      <c r="L1266" s="468" t="s">
        <v>2938</v>
      </c>
      <c r="M1266" s="468" t="s">
        <v>2938</v>
      </c>
      <c r="N1266" s="468" t="s">
        <v>2937</v>
      </c>
      <c r="O1266" s="469"/>
      <c r="P1266" s="379">
        <v>-675825</v>
      </c>
      <c r="Q1266" s="379">
        <v>-675825</v>
      </c>
      <c r="R1266" s="379">
        <v>-675825</v>
      </c>
      <c r="S1266" s="379">
        <v>-675825</v>
      </c>
      <c r="T1266" s="379">
        <v>-675825</v>
      </c>
      <c r="U1266" s="379">
        <v>-531005.28</v>
      </c>
      <c r="V1266" s="379">
        <v>-522959.74</v>
      </c>
      <c r="W1266" s="379">
        <v>-514914.2</v>
      </c>
      <c r="X1266" s="379">
        <v>-506868.66</v>
      </c>
      <c r="Y1266" s="379">
        <v>-498823.12</v>
      </c>
      <c r="Z1266" s="379">
        <v>-490777.58</v>
      </c>
      <c r="AA1266" s="379">
        <v>-482732.04</v>
      </c>
      <c r="AB1266" s="379">
        <v>-474686.5</v>
      </c>
      <c r="AC1266" s="379"/>
      <c r="AD1266" s="379"/>
      <c r="AE1266" s="379">
        <v>-568886.36416666675</v>
      </c>
      <c r="AF1266" s="481" t="s">
        <v>268</v>
      </c>
      <c r="AG1266" s="482" t="s">
        <v>1564</v>
      </c>
      <c r="AH1266" s="471"/>
      <c r="AI1266" s="471">
        <v>-376545.88444191677</v>
      </c>
      <c r="AJ1266" s="471">
        <v>-192340.47972475004</v>
      </c>
      <c r="AK1266" s="472"/>
      <c r="AL1266" s="471">
        <v>-568886.36416666675</v>
      </c>
      <c r="AM1266" s="473"/>
      <c r="AN1266" s="471"/>
      <c r="AO1266" s="474">
        <v>0</v>
      </c>
      <c r="AP1266" s="471"/>
      <c r="AQ1266" s="476">
        <v>-474686.5</v>
      </c>
      <c r="AR1266" s="471"/>
      <c r="AS1266" s="471">
        <v>-314194.99434999999</v>
      </c>
      <c r="AT1266" s="471">
        <v>-160491.50565000001</v>
      </c>
      <c r="AU1266" s="472"/>
      <c r="AV1266" s="471">
        <v>-474686.5</v>
      </c>
      <c r="AW1266" s="473"/>
      <c r="AX1266" s="471"/>
      <c r="AY1266" s="473">
        <v>0</v>
      </c>
      <c r="AZ1266" s="478"/>
      <c r="BA1266" s="568"/>
      <c r="BC1266" s="468" t="s">
        <v>2937</v>
      </c>
      <c r="BD1266" s="468" t="s">
        <v>1539</v>
      </c>
      <c r="BE1266" s="468" t="s">
        <v>1540</v>
      </c>
      <c r="BF1266" s="468" t="s">
        <v>2937</v>
      </c>
      <c r="BG1266" s="468" t="s">
        <v>2938</v>
      </c>
      <c r="BH1266" s="468" t="s">
        <v>2938</v>
      </c>
      <c r="BI1266" s="468" t="s">
        <v>2937</v>
      </c>
      <c r="BK1266" s="468" t="b">
        <v>1</v>
      </c>
      <c r="BL1266" s="468" t="b">
        <v>1</v>
      </c>
      <c r="BM1266" s="468" t="b">
        <v>1</v>
      </c>
      <c r="BN1266" s="468" t="b">
        <v>1</v>
      </c>
      <c r="BO1266" s="468" t="b">
        <v>1</v>
      </c>
      <c r="BP1266" s="468" t="b">
        <v>1</v>
      </c>
      <c r="BQ1266" s="468" t="b">
        <v>1</v>
      </c>
      <c r="BS1266" s="466"/>
    </row>
    <row r="1267" spans="1:71" s="480" customFormat="1" ht="12" customHeight="1" x14ac:dyDescent="0.2">
      <c r="A1267" s="496">
        <v>25302221</v>
      </c>
      <c r="B1267" s="497" t="s">
        <v>4144</v>
      </c>
      <c r="C1267" s="466" t="s">
        <v>2757</v>
      </c>
      <c r="D1267" s="467" t="s">
        <v>1542</v>
      </c>
      <c r="E1267" s="705"/>
      <c r="F1267" s="466"/>
      <c r="G1267" s="467"/>
      <c r="H1267" s="468" t="s">
        <v>2937</v>
      </c>
      <c r="I1267" s="468" t="s">
        <v>2937</v>
      </c>
      <c r="J1267" s="468" t="s">
        <v>2937</v>
      </c>
      <c r="K1267" s="468" t="s">
        <v>2937</v>
      </c>
      <c r="L1267" s="468" t="s">
        <v>2938</v>
      </c>
      <c r="M1267" s="468" t="s">
        <v>1542</v>
      </c>
      <c r="N1267" s="468" t="s">
        <v>1542</v>
      </c>
      <c r="O1267" s="469"/>
      <c r="P1267" s="379">
        <v>-2943825.53</v>
      </c>
      <c r="Q1267" s="379">
        <v>-3004683.33</v>
      </c>
      <c r="R1267" s="379">
        <v>-3487303.53</v>
      </c>
      <c r="S1267" s="379">
        <v>-4009661.28</v>
      </c>
      <c r="T1267" s="379">
        <v>-4098657.08</v>
      </c>
      <c r="U1267" s="379">
        <v>-3713956.36</v>
      </c>
      <c r="V1267" s="379">
        <v>-3881723.89</v>
      </c>
      <c r="W1267" s="379">
        <v>-4179193.06</v>
      </c>
      <c r="X1267" s="379">
        <v>-4582286.33</v>
      </c>
      <c r="Y1267" s="379">
        <v>-4953034.57</v>
      </c>
      <c r="Z1267" s="379">
        <v>-5397544.9900000002</v>
      </c>
      <c r="AA1267" s="379">
        <v>-4655115.5999999996</v>
      </c>
      <c r="AB1267" s="379">
        <v>-5052801.92</v>
      </c>
      <c r="AC1267" s="379"/>
      <c r="AD1267" s="379"/>
      <c r="AE1267" s="379">
        <v>-4163456.1454166672</v>
      </c>
      <c r="AF1267" s="507"/>
      <c r="AG1267" s="507"/>
      <c r="AH1267" s="471"/>
      <c r="AI1267" s="471"/>
      <c r="AJ1267" s="471"/>
      <c r="AK1267" s="472"/>
      <c r="AL1267" s="471">
        <v>0</v>
      </c>
      <c r="AM1267" s="473"/>
      <c r="AN1267" s="471">
        <v>-4163456.1454166672</v>
      </c>
      <c r="AO1267" s="474">
        <v>-4163456.1454166672</v>
      </c>
      <c r="AP1267" s="475"/>
      <c r="AQ1267" s="476">
        <v>-5052801.92</v>
      </c>
      <c r="AR1267" s="471"/>
      <c r="AS1267" s="471"/>
      <c r="AT1267" s="471"/>
      <c r="AU1267" s="472"/>
      <c r="AV1267" s="471">
        <v>0</v>
      </c>
      <c r="AW1267" s="473"/>
      <c r="AX1267" s="471">
        <v>-5052801.92</v>
      </c>
      <c r="AY1267" s="473">
        <v>-5052801.92</v>
      </c>
      <c r="AZ1267" s="478"/>
      <c r="BA1267" s="568"/>
      <c r="BC1267" s="468" t="s">
        <v>2937</v>
      </c>
      <c r="BD1267" s="468" t="s">
        <v>2937</v>
      </c>
      <c r="BE1267" s="468" t="s">
        <v>2937</v>
      </c>
      <c r="BF1267" s="468" t="s">
        <v>2937</v>
      </c>
      <c r="BG1267" s="468" t="s">
        <v>2938</v>
      </c>
      <c r="BH1267" s="468" t="s">
        <v>1542</v>
      </c>
      <c r="BI1267" s="468" t="s">
        <v>1542</v>
      </c>
      <c r="BK1267" s="468" t="b">
        <v>1</v>
      </c>
      <c r="BL1267" s="468" t="b">
        <v>1</v>
      </c>
      <c r="BM1267" s="468" t="b">
        <v>1</v>
      </c>
      <c r="BN1267" s="468" t="b">
        <v>1</v>
      </c>
      <c r="BO1267" s="468" t="b">
        <v>1</v>
      </c>
      <c r="BP1267" s="468" t="b">
        <v>1</v>
      </c>
      <c r="BQ1267" s="468" t="b">
        <v>1</v>
      </c>
      <c r="BS1267" s="466"/>
    </row>
    <row r="1268" spans="1:71" s="480" customFormat="1" ht="12" customHeight="1" x14ac:dyDescent="0.2">
      <c r="A1268" s="496">
        <v>25302222</v>
      </c>
      <c r="B1268" s="497" t="s">
        <v>4145</v>
      </c>
      <c r="C1268" s="466" t="s">
        <v>2758</v>
      </c>
      <c r="D1268" s="467" t="s">
        <v>1542</v>
      </c>
      <c r="E1268" s="705"/>
      <c r="F1268" s="466"/>
      <c r="G1268" s="467"/>
      <c r="H1268" s="468" t="s">
        <v>2937</v>
      </c>
      <c r="I1268" s="468" t="s">
        <v>2937</v>
      </c>
      <c r="J1268" s="468" t="s">
        <v>2937</v>
      </c>
      <c r="K1268" s="468" t="s">
        <v>2937</v>
      </c>
      <c r="L1268" s="468" t="s">
        <v>2938</v>
      </c>
      <c r="M1268" s="468" t="s">
        <v>1542</v>
      </c>
      <c r="N1268" s="468" t="s">
        <v>1542</v>
      </c>
      <c r="O1268" s="469"/>
      <c r="P1268" s="379">
        <v>-10581647.6</v>
      </c>
      <c r="Q1268" s="379">
        <v>-11045282.050000001</v>
      </c>
      <c r="R1268" s="379">
        <v>-11554627.189999999</v>
      </c>
      <c r="S1268" s="379">
        <v>-12021105.550000001</v>
      </c>
      <c r="T1268" s="379">
        <v>-12266132.189999999</v>
      </c>
      <c r="U1268" s="379">
        <v>-12225337</v>
      </c>
      <c r="V1268" s="379">
        <v>-12275183.26</v>
      </c>
      <c r="W1268" s="379">
        <v>-12271539.27</v>
      </c>
      <c r="X1268" s="379">
        <v>-12290018.539999999</v>
      </c>
      <c r="Y1268" s="379">
        <v>-12323333.970000001</v>
      </c>
      <c r="Z1268" s="379">
        <v>-12553944.310000001</v>
      </c>
      <c r="AA1268" s="379">
        <v>-12607819.25</v>
      </c>
      <c r="AB1268" s="379">
        <v>-12961950.18</v>
      </c>
      <c r="AC1268" s="379"/>
      <c r="AD1268" s="379"/>
      <c r="AE1268" s="379">
        <v>-12100510.122500002</v>
      </c>
      <c r="AF1268" s="507"/>
      <c r="AG1268" s="507"/>
      <c r="AH1268" s="471"/>
      <c r="AI1268" s="471"/>
      <c r="AJ1268" s="471"/>
      <c r="AK1268" s="472"/>
      <c r="AL1268" s="471">
        <v>0</v>
      </c>
      <c r="AM1268" s="473"/>
      <c r="AN1268" s="471">
        <v>-12100510.122500002</v>
      </c>
      <c r="AO1268" s="474">
        <v>-12100510.122500002</v>
      </c>
      <c r="AP1268" s="475"/>
      <c r="AQ1268" s="476">
        <v>-12961950.18</v>
      </c>
      <c r="AR1268" s="471"/>
      <c r="AS1268" s="471"/>
      <c r="AT1268" s="471"/>
      <c r="AU1268" s="472"/>
      <c r="AV1268" s="471">
        <v>0</v>
      </c>
      <c r="AW1268" s="473"/>
      <c r="AX1268" s="471">
        <v>-12961950.18</v>
      </c>
      <c r="AY1268" s="473">
        <v>-12961950.18</v>
      </c>
      <c r="AZ1268" s="478"/>
      <c r="BA1268" s="568"/>
      <c r="BC1268" s="468" t="s">
        <v>2937</v>
      </c>
      <c r="BD1268" s="468" t="s">
        <v>2937</v>
      </c>
      <c r="BE1268" s="468" t="s">
        <v>2937</v>
      </c>
      <c r="BF1268" s="468" t="s">
        <v>2937</v>
      </c>
      <c r="BG1268" s="468" t="s">
        <v>2938</v>
      </c>
      <c r="BH1268" s="468" t="s">
        <v>1542</v>
      </c>
      <c r="BI1268" s="468" t="s">
        <v>1542</v>
      </c>
      <c r="BK1268" s="468" t="b">
        <v>1</v>
      </c>
      <c r="BL1268" s="468" t="b">
        <v>1</v>
      </c>
      <c r="BM1268" s="468" t="b">
        <v>1</v>
      </c>
      <c r="BN1268" s="468" t="b">
        <v>1</v>
      </c>
      <c r="BO1268" s="468" t="b">
        <v>1</v>
      </c>
      <c r="BP1268" s="468" t="b">
        <v>1</v>
      </c>
      <c r="BQ1268" s="468" t="b">
        <v>1</v>
      </c>
      <c r="BS1268" s="466"/>
    </row>
    <row r="1269" spans="1:71" s="480" customFormat="1" ht="12" customHeight="1" x14ac:dyDescent="0.2">
      <c r="A1269" s="496">
        <v>25302223</v>
      </c>
      <c r="B1269" s="497" t="s">
        <v>4146</v>
      </c>
      <c r="C1269" s="466" t="s">
        <v>2759</v>
      </c>
      <c r="D1269" s="467" t="s">
        <v>1541</v>
      </c>
      <c r="E1269" s="705"/>
      <c r="F1269" s="466"/>
      <c r="G1269" s="467"/>
      <c r="H1269" s="468" t="s">
        <v>2937</v>
      </c>
      <c r="I1269" s="468" t="s">
        <v>2937</v>
      </c>
      <c r="J1269" s="468" t="s">
        <v>2937</v>
      </c>
      <c r="K1269" s="468" t="s">
        <v>1541</v>
      </c>
      <c r="L1269" s="468" t="s">
        <v>2938</v>
      </c>
      <c r="M1269" s="468" t="s">
        <v>2938</v>
      </c>
      <c r="N1269" s="468" t="s">
        <v>2937</v>
      </c>
      <c r="O1269" s="469"/>
      <c r="P1269" s="379">
        <v>-7378561</v>
      </c>
      <c r="Q1269" s="379">
        <v>-7378561</v>
      </c>
      <c r="R1269" s="379">
        <v>-7378561</v>
      </c>
      <c r="S1269" s="379">
        <v>-7252160</v>
      </c>
      <c r="T1269" s="379">
        <v>-7252160</v>
      </c>
      <c r="U1269" s="379">
        <v>-7252160</v>
      </c>
      <c r="V1269" s="379">
        <v>-7939946</v>
      </c>
      <c r="W1269" s="379">
        <v>-7939946</v>
      </c>
      <c r="X1269" s="379">
        <v>-7939946</v>
      </c>
      <c r="Y1269" s="379">
        <v>-9024592</v>
      </c>
      <c r="Z1269" s="379">
        <v>-9024592</v>
      </c>
      <c r="AA1269" s="379">
        <v>-9024592</v>
      </c>
      <c r="AB1269" s="379">
        <v>-9679079</v>
      </c>
      <c r="AC1269" s="379"/>
      <c r="AD1269" s="379"/>
      <c r="AE1269" s="379">
        <v>-7994669.666666667</v>
      </c>
      <c r="AF1269" s="481"/>
      <c r="AG1269" s="481"/>
      <c r="AH1269" s="471"/>
      <c r="AI1269" s="471"/>
      <c r="AJ1269" s="471"/>
      <c r="AK1269" s="472">
        <v>-7994669.666666667</v>
      </c>
      <c r="AL1269" s="471">
        <v>-7994669.666666667</v>
      </c>
      <c r="AM1269" s="473"/>
      <c r="AN1269" s="471"/>
      <c r="AO1269" s="474">
        <v>0</v>
      </c>
      <c r="AP1269" s="475"/>
      <c r="AQ1269" s="476">
        <v>-9679079</v>
      </c>
      <c r="AR1269" s="471"/>
      <c r="AS1269" s="471"/>
      <c r="AT1269" s="471"/>
      <c r="AU1269" s="472">
        <v>-9679079</v>
      </c>
      <c r="AV1269" s="471">
        <v>-9679079</v>
      </c>
      <c r="AW1269" s="473"/>
      <c r="AX1269" s="471"/>
      <c r="AY1269" s="473">
        <v>0</v>
      </c>
      <c r="AZ1269" s="478" t="s">
        <v>2916</v>
      </c>
      <c r="BA1269" s="568"/>
      <c r="BC1269" s="468" t="s">
        <v>2937</v>
      </c>
      <c r="BD1269" s="468" t="s">
        <v>2937</v>
      </c>
      <c r="BE1269" s="468" t="s">
        <v>2937</v>
      </c>
      <c r="BF1269" s="468" t="s">
        <v>1541</v>
      </c>
      <c r="BG1269" s="468" t="s">
        <v>2938</v>
      </c>
      <c r="BH1269" s="468" t="s">
        <v>2938</v>
      </c>
      <c r="BI1269" s="468" t="s">
        <v>2937</v>
      </c>
      <c r="BK1269" s="468" t="b">
        <v>1</v>
      </c>
      <c r="BL1269" s="468" t="b">
        <v>1</v>
      </c>
      <c r="BM1269" s="468" t="b">
        <v>1</v>
      </c>
      <c r="BN1269" s="468" t="b">
        <v>1</v>
      </c>
      <c r="BO1269" s="468" t="b">
        <v>1</v>
      </c>
      <c r="BP1269" s="468" t="b">
        <v>1</v>
      </c>
      <c r="BQ1269" s="468" t="b">
        <v>1</v>
      </c>
      <c r="BS1269" s="466"/>
    </row>
    <row r="1270" spans="1:71" s="480" customFormat="1" ht="12" customHeight="1" x14ac:dyDescent="0.2">
      <c r="A1270" s="498">
        <v>25303001</v>
      </c>
      <c r="B1270" s="499" t="s">
        <v>4147</v>
      </c>
      <c r="C1270" s="483" t="s">
        <v>2760</v>
      </c>
      <c r="D1270" s="484" t="s">
        <v>1541</v>
      </c>
      <c r="E1270" s="730"/>
      <c r="F1270" s="501">
        <v>43070</v>
      </c>
      <c r="G1270" s="484"/>
      <c r="H1270" s="486" t="s">
        <v>2937</v>
      </c>
      <c r="I1270" s="486" t="s">
        <v>2937</v>
      </c>
      <c r="J1270" s="486" t="s">
        <v>2937</v>
      </c>
      <c r="K1270" s="486" t="s">
        <v>1541</v>
      </c>
      <c r="L1270" s="486" t="s">
        <v>2938</v>
      </c>
      <c r="M1270" s="486" t="s">
        <v>2938</v>
      </c>
      <c r="N1270" s="486" t="s">
        <v>2937</v>
      </c>
      <c r="O1270" s="487"/>
      <c r="P1270" s="381">
        <v>2122852.9900000002</v>
      </c>
      <c r="Q1270" s="381">
        <v>19661151.989999998</v>
      </c>
      <c r="R1270" s="381">
        <v>30513318.989999998</v>
      </c>
      <c r="S1270" s="381">
        <v>45708727.990000002</v>
      </c>
      <c r="T1270" s="381">
        <v>54687246.990000002</v>
      </c>
      <c r="U1270" s="381">
        <v>53697568.990000002</v>
      </c>
      <c r="V1270" s="381">
        <v>53303401.990000002</v>
      </c>
      <c r="W1270" s="381">
        <v>57451663.990000002</v>
      </c>
      <c r="X1270" s="381">
        <v>56382749.990000002</v>
      </c>
      <c r="Y1270" s="381">
        <v>54012420.990000002</v>
      </c>
      <c r="Z1270" s="381">
        <v>57320187.990000002</v>
      </c>
      <c r="AA1270" s="381">
        <v>70574760.989999995</v>
      </c>
      <c r="AB1270" s="381">
        <v>81811274.989999995</v>
      </c>
      <c r="AC1270" s="381"/>
      <c r="AD1270" s="381"/>
      <c r="AE1270" s="381">
        <v>49606688.740000002</v>
      </c>
      <c r="AF1270" s="488"/>
      <c r="AG1270" s="489"/>
      <c r="AH1270" s="490"/>
      <c r="AI1270" s="490"/>
      <c r="AJ1270" s="490"/>
      <c r="AK1270" s="491">
        <v>49606688.740000002</v>
      </c>
      <c r="AL1270" s="490">
        <v>49606688.740000002</v>
      </c>
      <c r="AM1270" s="492"/>
      <c r="AN1270" s="490"/>
      <c r="AO1270" s="493">
        <v>0</v>
      </c>
      <c r="AP1270" s="490"/>
      <c r="AQ1270" s="494">
        <v>81811274.989999995</v>
      </c>
      <c r="AR1270" s="490"/>
      <c r="AS1270" s="490"/>
      <c r="AT1270" s="490"/>
      <c r="AU1270" s="491">
        <v>81811274.989999995</v>
      </c>
      <c r="AV1270" s="490">
        <v>81811274.989999995</v>
      </c>
      <c r="AW1270" s="492"/>
      <c r="AX1270" s="490"/>
      <c r="AY1270" s="492">
        <v>0</v>
      </c>
      <c r="AZ1270" s="731" t="s">
        <v>2913</v>
      </c>
      <c r="BA1270" s="568"/>
      <c r="BC1270" s="486" t="s">
        <v>2937</v>
      </c>
      <c r="BD1270" s="486" t="s">
        <v>2937</v>
      </c>
      <c r="BE1270" s="486" t="s">
        <v>2937</v>
      </c>
      <c r="BF1270" s="468" t="s">
        <v>1541</v>
      </c>
      <c r="BG1270" s="468" t="s">
        <v>2938</v>
      </c>
      <c r="BH1270" s="468" t="s">
        <v>2938</v>
      </c>
      <c r="BI1270" s="468" t="s">
        <v>2937</v>
      </c>
      <c r="BK1270" s="468" t="b">
        <v>1</v>
      </c>
      <c r="BL1270" s="468" t="b">
        <v>1</v>
      </c>
      <c r="BM1270" s="468" t="b">
        <v>1</v>
      </c>
      <c r="BN1270" s="468" t="b">
        <v>1</v>
      </c>
      <c r="BO1270" s="468" t="b">
        <v>1</v>
      </c>
      <c r="BP1270" s="468" t="b">
        <v>1</v>
      </c>
      <c r="BQ1270" s="468" t="b">
        <v>1</v>
      </c>
      <c r="BS1270" s="466"/>
    </row>
    <row r="1271" spans="1:71" s="480" customFormat="1" ht="12" customHeight="1" x14ac:dyDescent="0.2">
      <c r="A1271" s="509">
        <v>25303031</v>
      </c>
      <c r="B1271" s="509" t="s">
        <v>4148</v>
      </c>
      <c r="C1271" s="510" t="s">
        <v>2761</v>
      </c>
      <c r="D1271" s="484" t="s">
        <v>1541</v>
      </c>
      <c r="E1271" s="730"/>
      <c r="F1271" s="511">
        <v>43101</v>
      </c>
      <c r="G1271" s="484"/>
      <c r="H1271" s="486" t="s">
        <v>2937</v>
      </c>
      <c r="I1271" s="486" t="s">
        <v>2937</v>
      </c>
      <c r="J1271" s="486" t="s">
        <v>2937</v>
      </c>
      <c r="K1271" s="486" t="s">
        <v>1541</v>
      </c>
      <c r="L1271" s="486" t="s">
        <v>2938</v>
      </c>
      <c r="M1271" s="486" t="s">
        <v>2938</v>
      </c>
      <c r="N1271" s="486" t="s">
        <v>2937</v>
      </c>
      <c r="O1271" s="487"/>
      <c r="P1271" s="381">
        <v>0</v>
      </c>
      <c r="Q1271" s="381">
        <v>-14398589.380000001</v>
      </c>
      <c r="R1271" s="381">
        <v>-25513318.989999998</v>
      </c>
      <c r="S1271" s="381">
        <v>-40708727.990000002</v>
      </c>
      <c r="T1271" s="381">
        <v>-49687246.990000002</v>
      </c>
      <c r="U1271" s="381">
        <v>-48697568.990000002</v>
      </c>
      <c r="V1271" s="381">
        <v>-48303401.990000002</v>
      </c>
      <c r="W1271" s="381">
        <v>-52451663.990000002</v>
      </c>
      <c r="X1271" s="381">
        <v>-51382749.990000002</v>
      </c>
      <c r="Y1271" s="381">
        <v>-53299683.990000002</v>
      </c>
      <c r="Z1271" s="381">
        <v>-56607450.990000002</v>
      </c>
      <c r="AA1271" s="381">
        <v>-69862023.989999995</v>
      </c>
      <c r="AB1271" s="381">
        <v>-81098537.989999995</v>
      </c>
      <c r="AC1271" s="381"/>
      <c r="AD1271" s="381"/>
      <c r="AE1271" s="381">
        <v>-45955141.356249996</v>
      </c>
      <c r="AF1271" s="488"/>
      <c r="AG1271" s="489"/>
      <c r="AH1271" s="490"/>
      <c r="AI1271" s="490"/>
      <c r="AJ1271" s="490"/>
      <c r="AK1271" s="491">
        <v>-45955141.356249996</v>
      </c>
      <c r="AL1271" s="490">
        <v>-45955141.356249996</v>
      </c>
      <c r="AM1271" s="492"/>
      <c r="AN1271" s="490"/>
      <c r="AO1271" s="493">
        <v>0</v>
      </c>
      <c r="AP1271" s="490"/>
      <c r="AQ1271" s="494">
        <v>-81098537.989999995</v>
      </c>
      <c r="AR1271" s="490"/>
      <c r="AS1271" s="490"/>
      <c r="AT1271" s="490"/>
      <c r="AU1271" s="491">
        <v>-81098537.989999995</v>
      </c>
      <c r="AV1271" s="490">
        <v>-81098537.989999995</v>
      </c>
      <c r="AW1271" s="492"/>
      <c r="AX1271" s="490"/>
      <c r="AY1271" s="492">
        <v>0</v>
      </c>
      <c r="AZ1271" s="731" t="s">
        <v>2913</v>
      </c>
      <c r="BA1271" s="568"/>
      <c r="BC1271" s="486" t="s">
        <v>2937</v>
      </c>
      <c r="BD1271" s="486" t="s">
        <v>2937</v>
      </c>
      <c r="BE1271" s="486" t="s">
        <v>2937</v>
      </c>
      <c r="BF1271" s="468" t="s">
        <v>1541</v>
      </c>
      <c r="BG1271" s="468" t="s">
        <v>2938</v>
      </c>
      <c r="BH1271" s="468" t="s">
        <v>2938</v>
      </c>
      <c r="BI1271" s="468" t="s">
        <v>2937</v>
      </c>
      <c r="BK1271" s="468" t="b">
        <v>1</v>
      </c>
      <c r="BL1271" s="468" t="b">
        <v>1</v>
      </c>
      <c r="BM1271" s="468" t="b">
        <v>1</v>
      </c>
      <c r="BN1271" s="468" t="b">
        <v>1</v>
      </c>
      <c r="BO1271" s="468" t="b">
        <v>1</v>
      </c>
      <c r="BP1271" s="468" t="b">
        <v>1</v>
      </c>
      <c r="BQ1271" s="468" t="b">
        <v>1</v>
      </c>
      <c r="BS1271" s="466"/>
    </row>
    <row r="1272" spans="1:71" s="480" customFormat="1" ht="12" customHeight="1" x14ac:dyDescent="0.2">
      <c r="A1272" s="498">
        <v>25303041</v>
      </c>
      <c r="B1272" s="499" t="s">
        <v>4149</v>
      </c>
      <c r="C1272" s="483" t="s">
        <v>2762</v>
      </c>
      <c r="D1272" s="484" t="s">
        <v>1541</v>
      </c>
      <c r="E1272" s="730"/>
      <c r="F1272" s="501">
        <v>43070</v>
      </c>
      <c r="G1272" s="484"/>
      <c r="H1272" s="486" t="s">
        <v>2937</v>
      </c>
      <c r="I1272" s="486" t="s">
        <v>2937</v>
      </c>
      <c r="J1272" s="486" t="s">
        <v>2937</v>
      </c>
      <c r="K1272" s="486" t="s">
        <v>1541</v>
      </c>
      <c r="L1272" s="486" t="s">
        <v>2938</v>
      </c>
      <c r="M1272" s="486" t="s">
        <v>2938</v>
      </c>
      <c r="N1272" s="486" t="s">
        <v>2937</v>
      </c>
      <c r="O1272" s="487"/>
      <c r="P1272" s="381">
        <v>-2122852.9900000002</v>
      </c>
      <c r="Q1272" s="381">
        <v>-5262562.6100000003</v>
      </c>
      <c r="R1272" s="381">
        <v>-5000000</v>
      </c>
      <c r="S1272" s="381">
        <v>-5000000</v>
      </c>
      <c r="T1272" s="381">
        <v>-5000000</v>
      </c>
      <c r="U1272" s="381">
        <v>-5000000</v>
      </c>
      <c r="V1272" s="381">
        <v>-5000000</v>
      </c>
      <c r="W1272" s="381">
        <v>-5000000</v>
      </c>
      <c r="X1272" s="381">
        <v>-5000000</v>
      </c>
      <c r="Y1272" s="381">
        <v>-712737</v>
      </c>
      <c r="Z1272" s="381">
        <v>-712737</v>
      </c>
      <c r="AA1272" s="381">
        <v>-712737</v>
      </c>
      <c r="AB1272" s="381">
        <v>-712737</v>
      </c>
      <c r="AC1272" s="381"/>
      <c r="AD1272" s="381"/>
      <c r="AE1272" s="381">
        <v>-3651547.3837499996</v>
      </c>
      <c r="AF1272" s="488"/>
      <c r="AG1272" s="489"/>
      <c r="AH1272" s="490"/>
      <c r="AI1272" s="490"/>
      <c r="AJ1272" s="490"/>
      <c r="AK1272" s="491">
        <v>-3651547.3837499996</v>
      </c>
      <c r="AL1272" s="490">
        <v>-3651547.3837499996</v>
      </c>
      <c r="AM1272" s="492"/>
      <c r="AN1272" s="490"/>
      <c r="AO1272" s="493">
        <v>0</v>
      </c>
      <c r="AP1272" s="490"/>
      <c r="AQ1272" s="494">
        <v>-712737</v>
      </c>
      <c r="AR1272" s="490"/>
      <c r="AS1272" s="490"/>
      <c r="AT1272" s="490"/>
      <c r="AU1272" s="491">
        <v>-712737</v>
      </c>
      <c r="AV1272" s="490">
        <v>-712737</v>
      </c>
      <c r="AW1272" s="492"/>
      <c r="AX1272" s="490"/>
      <c r="AY1272" s="492">
        <v>0</v>
      </c>
      <c r="AZ1272" s="731" t="s">
        <v>2913</v>
      </c>
      <c r="BA1272" s="568"/>
      <c r="BC1272" s="486" t="s">
        <v>2937</v>
      </c>
      <c r="BD1272" s="486" t="s">
        <v>2937</v>
      </c>
      <c r="BE1272" s="486" t="s">
        <v>2937</v>
      </c>
      <c r="BF1272" s="468" t="s">
        <v>1541</v>
      </c>
      <c r="BG1272" s="468" t="s">
        <v>2938</v>
      </c>
      <c r="BH1272" s="468" t="s">
        <v>2938</v>
      </c>
      <c r="BI1272" s="468" t="s">
        <v>2937</v>
      </c>
      <c r="BK1272" s="468" t="b">
        <v>1</v>
      </c>
      <c r="BL1272" s="468" t="b">
        <v>1</v>
      </c>
      <c r="BM1272" s="468" t="b">
        <v>1</v>
      </c>
      <c r="BN1272" s="468" t="b">
        <v>1</v>
      </c>
      <c r="BO1272" s="468" t="b">
        <v>1</v>
      </c>
      <c r="BP1272" s="468" t="b">
        <v>1</v>
      </c>
      <c r="BQ1272" s="468" t="b">
        <v>1</v>
      </c>
      <c r="BS1272" s="466"/>
    </row>
    <row r="1273" spans="1:71" s="480" customFormat="1" ht="12" customHeight="1" x14ac:dyDescent="0.2">
      <c r="A1273" s="498">
        <v>25303061</v>
      </c>
      <c r="B1273" s="499" t="s">
        <v>4150</v>
      </c>
      <c r="C1273" s="483" t="s">
        <v>2763</v>
      </c>
      <c r="D1273" s="484" t="s">
        <v>1541</v>
      </c>
      <c r="E1273" s="730"/>
      <c r="F1273" s="501">
        <v>43070</v>
      </c>
      <c r="G1273" s="484"/>
      <c r="H1273" s="486" t="s">
        <v>2937</v>
      </c>
      <c r="I1273" s="486" t="s">
        <v>2937</v>
      </c>
      <c r="J1273" s="486" t="s">
        <v>2937</v>
      </c>
      <c r="K1273" s="486" t="s">
        <v>1541</v>
      </c>
      <c r="L1273" s="486" t="s">
        <v>2938</v>
      </c>
      <c r="M1273" s="486" t="s">
        <v>2938</v>
      </c>
      <c r="N1273" s="486" t="s">
        <v>2937</v>
      </c>
      <c r="O1273" s="487"/>
      <c r="P1273" s="381">
        <v>-2122852.9900000002</v>
      </c>
      <c r="Q1273" s="381">
        <v>-19661151.989999998</v>
      </c>
      <c r="R1273" s="381">
        <v>-30513318.989999998</v>
      </c>
      <c r="S1273" s="381">
        <v>-45708727.990000002</v>
      </c>
      <c r="T1273" s="381">
        <v>-54687246.990000002</v>
      </c>
      <c r="U1273" s="381">
        <v>-53697568.990000002</v>
      </c>
      <c r="V1273" s="381">
        <v>-53303401.990000002</v>
      </c>
      <c r="W1273" s="381">
        <v>-57451663.990000002</v>
      </c>
      <c r="X1273" s="381">
        <v>-56382749.990000002</v>
      </c>
      <c r="Y1273" s="381">
        <v>-54012420.990000002</v>
      </c>
      <c r="Z1273" s="381">
        <v>-57320187.990000002</v>
      </c>
      <c r="AA1273" s="381">
        <v>-70574760.989999995</v>
      </c>
      <c r="AB1273" s="381">
        <v>-81811274.989999995</v>
      </c>
      <c r="AC1273" s="381"/>
      <c r="AD1273" s="381"/>
      <c r="AE1273" s="381">
        <v>-49606688.740000002</v>
      </c>
      <c r="AF1273" s="488"/>
      <c r="AG1273" s="489"/>
      <c r="AH1273" s="490"/>
      <c r="AI1273" s="490"/>
      <c r="AJ1273" s="490"/>
      <c r="AK1273" s="491">
        <v>-49606688.740000002</v>
      </c>
      <c r="AL1273" s="490">
        <v>-49606688.740000002</v>
      </c>
      <c r="AM1273" s="492"/>
      <c r="AN1273" s="490"/>
      <c r="AO1273" s="493">
        <v>0</v>
      </c>
      <c r="AP1273" s="490"/>
      <c r="AQ1273" s="494">
        <v>-81811274.989999995</v>
      </c>
      <c r="AR1273" s="490"/>
      <c r="AS1273" s="490"/>
      <c r="AT1273" s="490"/>
      <c r="AU1273" s="491">
        <v>-81811274.989999995</v>
      </c>
      <c r="AV1273" s="490">
        <v>-81811274.989999995</v>
      </c>
      <c r="AW1273" s="492"/>
      <c r="AX1273" s="490"/>
      <c r="AY1273" s="492">
        <v>0</v>
      </c>
      <c r="AZ1273" s="731" t="s">
        <v>2913</v>
      </c>
      <c r="BA1273" s="568"/>
      <c r="BC1273" s="486" t="s">
        <v>2937</v>
      </c>
      <c r="BD1273" s="486" t="s">
        <v>2937</v>
      </c>
      <c r="BE1273" s="486" t="s">
        <v>2937</v>
      </c>
      <c r="BF1273" s="468" t="s">
        <v>1541</v>
      </c>
      <c r="BG1273" s="468" t="s">
        <v>2938</v>
      </c>
      <c r="BH1273" s="468" t="s">
        <v>2938</v>
      </c>
      <c r="BI1273" s="468" t="s">
        <v>2937</v>
      </c>
      <c r="BK1273" s="468" t="b">
        <v>1</v>
      </c>
      <c r="BL1273" s="468" t="b">
        <v>1</v>
      </c>
      <c r="BM1273" s="468" t="b">
        <v>1</v>
      </c>
      <c r="BN1273" s="468" t="b">
        <v>1</v>
      </c>
      <c r="BO1273" s="468" t="b">
        <v>1</v>
      </c>
      <c r="BP1273" s="468" t="b">
        <v>1</v>
      </c>
      <c r="BQ1273" s="468" t="b">
        <v>1</v>
      </c>
      <c r="BS1273" s="466"/>
    </row>
    <row r="1274" spans="1:71" s="480" customFormat="1" ht="12" customHeight="1" x14ac:dyDescent="0.2">
      <c r="A1274" s="498">
        <v>25400002</v>
      </c>
      <c r="B1274" s="499" t="s">
        <v>4151</v>
      </c>
      <c r="C1274" s="483" t="s">
        <v>2764</v>
      </c>
      <c r="D1274" s="484" t="s">
        <v>1541</v>
      </c>
      <c r="E1274" s="730"/>
      <c r="F1274" s="501">
        <v>43070</v>
      </c>
      <c r="G1274" s="484"/>
      <c r="H1274" s="486" t="s">
        <v>2937</v>
      </c>
      <c r="I1274" s="486" t="s">
        <v>2937</v>
      </c>
      <c r="J1274" s="486" t="s">
        <v>2937</v>
      </c>
      <c r="K1274" s="486" t="s">
        <v>1541</v>
      </c>
      <c r="L1274" s="486" t="s">
        <v>2938</v>
      </c>
      <c r="M1274" s="486" t="s">
        <v>2938</v>
      </c>
      <c r="N1274" s="486" t="s">
        <v>2937</v>
      </c>
      <c r="O1274" s="487"/>
      <c r="P1274" s="381">
        <v>-302863232.91000003</v>
      </c>
      <c r="Q1274" s="381">
        <v>-302863232.91000003</v>
      </c>
      <c r="R1274" s="381">
        <v>-302863232.91000003</v>
      </c>
      <c r="S1274" s="381">
        <v>0</v>
      </c>
      <c r="T1274" s="381">
        <v>0</v>
      </c>
      <c r="U1274" s="381">
        <v>0</v>
      </c>
      <c r="V1274" s="381">
        <v>0</v>
      </c>
      <c r="W1274" s="381">
        <v>0</v>
      </c>
      <c r="X1274" s="381">
        <v>0</v>
      </c>
      <c r="Y1274" s="381">
        <v>0</v>
      </c>
      <c r="Z1274" s="381">
        <v>0</v>
      </c>
      <c r="AA1274" s="381">
        <v>0</v>
      </c>
      <c r="AB1274" s="381">
        <v>0</v>
      </c>
      <c r="AC1274" s="381"/>
      <c r="AD1274" s="381"/>
      <c r="AE1274" s="381">
        <v>-63096506.85625001</v>
      </c>
      <c r="AF1274" s="488"/>
      <c r="AG1274" s="489"/>
      <c r="AH1274" s="490"/>
      <c r="AI1274" s="490"/>
      <c r="AJ1274" s="490"/>
      <c r="AK1274" s="491">
        <v>-63096506.85625001</v>
      </c>
      <c r="AL1274" s="490">
        <v>-63096506.85625001</v>
      </c>
      <c r="AM1274" s="492"/>
      <c r="AN1274" s="490"/>
      <c r="AO1274" s="493">
        <v>0</v>
      </c>
      <c r="AP1274" s="490"/>
      <c r="AQ1274" s="494">
        <v>0</v>
      </c>
      <c r="AR1274" s="490"/>
      <c r="AS1274" s="490"/>
      <c r="AT1274" s="490"/>
      <c r="AU1274" s="491">
        <v>0</v>
      </c>
      <c r="AV1274" s="490">
        <v>0</v>
      </c>
      <c r="AW1274" s="492"/>
      <c r="AX1274" s="490"/>
      <c r="AY1274" s="492">
        <v>0</v>
      </c>
      <c r="AZ1274" s="731" t="s">
        <v>2920</v>
      </c>
      <c r="BA1274" s="568"/>
      <c r="BC1274" s="486" t="s">
        <v>2937</v>
      </c>
      <c r="BD1274" s="486" t="s">
        <v>2937</v>
      </c>
      <c r="BE1274" s="486" t="s">
        <v>2937</v>
      </c>
      <c r="BF1274" s="468" t="s">
        <v>1541</v>
      </c>
      <c r="BG1274" s="468" t="s">
        <v>2938</v>
      </c>
      <c r="BH1274" s="468" t="s">
        <v>2938</v>
      </c>
      <c r="BI1274" s="468" t="s">
        <v>2937</v>
      </c>
      <c r="BK1274" s="468" t="b">
        <v>1</v>
      </c>
      <c r="BL1274" s="468" t="b">
        <v>1</v>
      </c>
      <c r="BM1274" s="468" t="b">
        <v>1</v>
      </c>
      <c r="BN1274" s="468" t="b">
        <v>1</v>
      </c>
      <c r="BO1274" s="468" t="b">
        <v>1</v>
      </c>
      <c r="BP1274" s="468" t="b">
        <v>1</v>
      </c>
      <c r="BQ1274" s="468" t="b">
        <v>1</v>
      </c>
      <c r="BS1274" s="466"/>
    </row>
    <row r="1275" spans="1:71" s="480" customFormat="1" ht="12" customHeight="1" x14ac:dyDescent="0.2">
      <c r="A1275" s="498">
        <v>25400012</v>
      </c>
      <c r="B1275" s="499" t="s">
        <v>4152</v>
      </c>
      <c r="C1275" s="483" t="s">
        <v>2765</v>
      </c>
      <c r="D1275" s="484" t="s">
        <v>1541</v>
      </c>
      <c r="E1275" s="730"/>
      <c r="F1275" s="501">
        <v>43070</v>
      </c>
      <c r="G1275" s="484"/>
      <c r="H1275" s="486" t="s">
        <v>2937</v>
      </c>
      <c r="I1275" s="486" t="s">
        <v>2937</v>
      </c>
      <c r="J1275" s="486" t="s">
        <v>2937</v>
      </c>
      <c r="K1275" s="486" t="s">
        <v>1541</v>
      </c>
      <c r="L1275" s="486" t="s">
        <v>2938</v>
      </c>
      <c r="M1275" s="486" t="s">
        <v>2938</v>
      </c>
      <c r="N1275" s="486" t="s">
        <v>2937</v>
      </c>
      <c r="O1275" s="487"/>
      <c r="P1275" s="381">
        <v>-48056413.020000003</v>
      </c>
      <c r="Q1275" s="381">
        <v>-48056413.020000003</v>
      </c>
      <c r="R1275" s="381">
        <v>-48056413.020000003</v>
      </c>
      <c r="S1275" s="381">
        <v>-348655919.51999998</v>
      </c>
      <c r="T1275" s="381">
        <v>-347888377.29000002</v>
      </c>
      <c r="U1275" s="381">
        <v>-347096269.11000001</v>
      </c>
      <c r="V1275" s="381">
        <v>-346306130.41000003</v>
      </c>
      <c r="W1275" s="381">
        <v>-345539040.33999997</v>
      </c>
      <c r="X1275" s="381">
        <v>-344759182.94</v>
      </c>
      <c r="Y1275" s="381">
        <v>-297229771.67000002</v>
      </c>
      <c r="Z1275" s="381">
        <v>-296428790.88</v>
      </c>
      <c r="AA1275" s="381">
        <v>-295688521.75999999</v>
      </c>
      <c r="AB1275" s="381">
        <v>-341225134.06</v>
      </c>
      <c r="AC1275" s="381"/>
      <c r="AD1275" s="381"/>
      <c r="AE1275" s="381">
        <v>-271695466.95833331</v>
      </c>
      <c r="AF1275" s="488"/>
      <c r="AG1275" s="489"/>
      <c r="AH1275" s="490"/>
      <c r="AI1275" s="490"/>
      <c r="AJ1275" s="490"/>
      <c r="AK1275" s="491">
        <v>-271695466.95833331</v>
      </c>
      <c r="AL1275" s="490">
        <v>-271695466.95833331</v>
      </c>
      <c r="AM1275" s="492"/>
      <c r="AN1275" s="490"/>
      <c r="AO1275" s="493">
        <v>0</v>
      </c>
      <c r="AP1275" s="490"/>
      <c r="AQ1275" s="494">
        <v>-341225134.06</v>
      </c>
      <c r="AR1275" s="490"/>
      <c r="AS1275" s="490"/>
      <c r="AT1275" s="490"/>
      <c r="AU1275" s="491">
        <v>-341225134.06</v>
      </c>
      <c r="AV1275" s="490">
        <v>-341225134.06</v>
      </c>
      <c r="AW1275" s="492"/>
      <c r="AX1275" s="490"/>
      <c r="AY1275" s="492">
        <v>0</v>
      </c>
      <c r="AZ1275" s="731" t="s">
        <v>2920</v>
      </c>
      <c r="BA1275" s="568"/>
      <c r="BC1275" s="486" t="s">
        <v>2937</v>
      </c>
      <c r="BD1275" s="486" t="s">
        <v>2937</v>
      </c>
      <c r="BE1275" s="486" t="s">
        <v>2937</v>
      </c>
      <c r="BF1275" s="468" t="s">
        <v>1541</v>
      </c>
      <c r="BG1275" s="468" t="s">
        <v>2938</v>
      </c>
      <c r="BH1275" s="468" t="s">
        <v>2938</v>
      </c>
      <c r="BI1275" s="468" t="s">
        <v>2937</v>
      </c>
      <c r="BK1275" s="468" t="b">
        <v>1</v>
      </c>
      <c r="BL1275" s="468" t="b">
        <v>1</v>
      </c>
      <c r="BM1275" s="468" t="b">
        <v>1</v>
      </c>
      <c r="BN1275" s="468" t="b">
        <v>1</v>
      </c>
      <c r="BO1275" s="468" t="b">
        <v>1</v>
      </c>
      <c r="BP1275" s="468" t="b">
        <v>1</v>
      </c>
      <c r="BQ1275" s="468" t="b">
        <v>1</v>
      </c>
      <c r="BS1275" s="466"/>
    </row>
    <row r="1276" spans="1:71" s="480" customFormat="1" ht="12" customHeight="1" x14ac:dyDescent="0.2">
      <c r="A1276" s="496">
        <v>25400101</v>
      </c>
      <c r="B1276" s="497" t="s">
        <v>4153</v>
      </c>
      <c r="C1276" s="466" t="s">
        <v>2766</v>
      </c>
      <c r="D1276" s="467" t="s">
        <v>1542</v>
      </c>
      <c r="E1276" s="705"/>
      <c r="F1276" s="466"/>
      <c r="G1276" s="467"/>
      <c r="H1276" s="468" t="s">
        <v>2937</v>
      </c>
      <c r="I1276" s="468" t="s">
        <v>2937</v>
      </c>
      <c r="J1276" s="468" t="s">
        <v>2937</v>
      </c>
      <c r="K1276" s="468" t="s">
        <v>2937</v>
      </c>
      <c r="L1276" s="468" t="s">
        <v>2938</v>
      </c>
      <c r="M1276" s="468" t="s">
        <v>1542</v>
      </c>
      <c r="N1276" s="468" t="s">
        <v>1542</v>
      </c>
      <c r="O1276" s="469"/>
      <c r="P1276" s="379">
        <v>-4577.9399999999996</v>
      </c>
      <c r="Q1276" s="379">
        <v>-4005.67</v>
      </c>
      <c r="R1276" s="379">
        <v>-3433.4</v>
      </c>
      <c r="S1276" s="379">
        <v>-2861.13</v>
      </c>
      <c r="T1276" s="379">
        <v>-2288.86</v>
      </c>
      <c r="U1276" s="379">
        <v>-1713.74</v>
      </c>
      <c r="V1276" s="379">
        <v>-1608.1</v>
      </c>
      <c r="W1276" s="379">
        <v>-1502.46</v>
      </c>
      <c r="X1276" s="379">
        <v>-1396.82</v>
      </c>
      <c r="Y1276" s="379">
        <v>-1291.18</v>
      </c>
      <c r="Z1276" s="379">
        <v>-1185.54</v>
      </c>
      <c r="AA1276" s="379">
        <v>-1079.9000000000001</v>
      </c>
      <c r="AB1276" s="379">
        <v>-974.26</v>
      </c>
      <c r="AC1276" s="379"/>
      <c r="AD1276" s="379"/>
      <c r="AE1276" s="379">
        <v>-2095.2416666666668</v>
      </c>
      <c r="AF1276" s="481"/>
      <c r="AG1276" s="482"/>
      <c r="AH1276" s="471"/>
      <c r="AI1276" s="471"/>
      <c r="AJ1276" s="471"/>
      <c r="AK1276" s="472"/>
      <c r="AL1276" s="471">
        <v>0</v>
      </c>
      <c r="AM1276" s="473"/>
      <c r="AN1276" s="471">
        <v>-2095.2416666666668</v>
      </c>
      <c r="AO1276" s="474">
        <v>-2095.2416666666668</v>
      </c>
      <c r="AP1276" s="475"/>
      <c r="AQ1276" s="476">
        <v>-974.26</v>
      </c>
      <c r="AR1276" s="471"/>
      <c r="AS1276" s="471"/>
      <c r="AT1276" s="471"/>
      <c r="AU1276" s="472"/>
      <c r="AV1276" s="471">
        <v>0</v>
      </c>
      <c r="AW1276" s="473"/>
      <c r="AX1276" s="471">
        <v>-974.26</v>
      </c>
      <c r="AY1276" s="473">
        <v>-974.26</v>
      </c>
      <c r="AZ1276" s="478"/>
      <c r="BA1276" s="568"/>
      <c r="BC1276" s="468" t="s">
        <v>2937</v>
      </c>
      <c r="BD1276" s="468" t="s">
        <v>2937</v>
      </c>
      <c r="BE1276" s="468" t="s">
        <v>2937</v>
      </c>
      <c r="BF1276" s="468" t="s">
        <v>2937</v>
      </c>
      <c r="BG1276" s="468" t="s">
        <v>2938</v>
      </c>
      <c r="BH1276" s="468" t="s">
        <v>1542</v>
      </c>
      <c r="BI1276" s="468" t="s">
        <v>1542</v>
      </c>
      <c r="BK1276" s="468" t="b">
        <v>1</v>
      </c>
      <c r="BL1276" s="468" t="b">
        <v>1</v>
      </c>
      <c r="BM1276" s="468" t="b">
        <v>1</v>
      </c>
      <c r="BN1276" s="468" t="b">
        <v>1</v>
      </c>
      <c r="BO1276" s="468" t="b">
        <v>1</v>
      </c>
      <c r="BP1276" s="468" t="b">
        <v>1</v>
      </c>
      <c r="BQ1276" s="468" t="b">
        <v>1</v>
      </c>
      <c r="BS1276" s="466"/>
    </row>
    <row r="1277" spans="1:71" s="480" customFormat="1" ht="12" customHeight="1" x14ac:dyDescent="0.2">
      <c r="A1277" s="496">
        <v>25400111</v>
      </c>
      <c r="B1277" s="497" t="s">
        <v>4154</v>
      </c>
      <c r="C1277" s="466" t="s">
        <v>2766</v>
      </c>
      <c r="D1277" s="467" t="s">
        <v>1542</v>
      </c>
      <c r="E1277" s="705"/>
      <c r="F1277" s="466"/>
      <c r="G1277" s="467"/>
      <c r="H1277" s="468" t="s">
        <v>2937</v>
      </c>
      <c r="I1277" s="468" t="s">
        <v>2937</v>
      </c>
      <c r="J1277" s="468" t="s">
        <v>2937</v>
      </c>
      <c r="K1277" s="468" t="s">
        <v>2937</v>
      </c>
      <c r="L1277" s="468" t="s">
        <v>2938</v>
      </c>
      <c r="M1277" s="468" t="s">
        <v>1542</v>
      </c>
      <c r="N1277" s="468" t="s">
        <v>1542</v>
      </c>
      <c r="O1277" s="469"/>
      <c r="P1277" s="379">
        <v>-1026.4100000000001</v>
      </c>
      <c r="Q1277" s="379">
        <v>-898.23</v>
      </c>
      <c r="R1277" s="379">
        <v>-770.05</v>
      </c>
      <c r="S1277" s="379">
        <v>-641.87</v>
      </c>
      <c r="T1277" s="379">
        <v>-513.69000000000005</v>
      </c>
      <c r="U1277" s="379">
        <v>-386.98</v>
      </c>
      <c r="V1277" s="379">
        <v>-363.33</v>
      </c>
      <c r="W1277" s="379">
        <v>-339.68</v>
      </c>
      <c r="X1277" s="379">
        <v>-316.02999999999997</v>
      </c>
      <c r="Y1277" s="379">
        <v>-292.38</v>
      </c>
      <c r="Z1277" s="379">
        <v>-268.73</v>
      </c>
      <c r="AA1277" s="379">
        <v>-245.08</v>
      </c>
      <c r="AB1277" s="379">
        <v>-221.43</v>
      </c>
      <c r="AC1277" s="379"/>
      <c r="AD1277" s="379"/>
      <c r="AE1277" s="379">
        <v>-471.66416666666663</v>
      </c>
      <c r="AF1277" s="481"/>
      <c r="AG1277" s="482"/>
      <c r="AH1277" s="471"/>
      <c r="AI1277" s="471"/>
      <c r="AJ1277" s="471"/>
      <c r="AK1277" s="472"/>
      <c r="AL1277" s="471">
        <v>0</v>
      </c>
      <c r="AM1277" s="473"/>
      <c r="AN1277" s="471">
        <v>-471.66416666666663</v>
      </c>
      <c r="AO1277" s="474">
        <v>-471.66416666666663</v>
      </c>
      <c r="AP1277" s="475"/>
      <c r="AQ1277" s="476">
        <v>-221.43</v>
      </c>
      <c r="AR1277" s="471"/>
      <c r="AS1277" s="471"/>
      <c r="AT1277" s="471"/>
      <c r="AU1277" s="472"/>
      <c r="AV1277" s="471">
        <v>0</v>
      </c>
      <c r="AW1277" s="473"/>
      <c r="AX1277" s="471">
        <v>-221.43</v>
      </c>
      <c r="AY1277" s="473">
        <v>-221.43</v>
      </c>
      <c r="AZ1277" s="478"/>
      <c r="BA1277" s="568"/>
      <c r="BC1277" s="468" t="s">
        <v>2937</v>
      </c>
      <c r="BD1277" s="468" t="s">
        <v>2937</v>
      </c>
      <c r="BE1277" s="468" t="s">
        <v>2937</v>
      </c>
      <c r="BF1277" s="468" t="s">
        <v>2937</v>
      </c>
      <c r="BG1277" s="468" t="s">
        <v>2938</v>
      </c>
      <c r="BH1277" s="468" t="s">
        <v>1542</v>
      </c>
      <c r="BI1277" s="468" t="s">
        <v>1542</v>
      </c>
      <c r="BK1277" s="468" t="b">
        <v>1</v>
      </c>
      <c r="BL1277" s="468" t="b">
        <v>1</v>
      </c>
      <c r="BM1277" s="468" t="b">
        <v>1</v>
      </c>
      <c r="BN1277" s="468" t="b">
        <v>1</v>
      </c>
      <c r="BO1277" s="468" t="b">
        <v>1</v>
      </c>
      <c r="BP1277" s="468" t="b">
        <v>1</v>
      </c>
      <c r="BQ1277" s="468" t="b">
        <v>1</v>
      </c>
      <c r="BS1277" s="466"/>
    </row>
    <row r="1278" spans="1:71" s="480" customFormat="1" ht="12" customHeight="1" x14ac:dyDescent="0.2">
      <c r="A1278" s="496">
        <v>25400181</v>
      </c>
      <c r="B1278" s="497" t="s">
        <v>4155</v>
      </c>
      <c r="C1278" s="584" t="s">
        <v>2767</v>
      </c>
      <c r="D1278" s="467" t="s">
        <v>1542</v>
      </c>
      <c r="E1278" s="705"/>
      <c r="F1278" s="585"/>
      <c r="G1278" s="467"/>
      <c r="H1278" s="468" t="s">
        <v>2937</v>
      </c>
      <c r="I1278" s="468" t="s">
        <v>2937</v>
      </c>
      <c r="J1278" s="468" t="s">
        <v>2937</v>
      </c>
      <c r="K1278" s="468" t="s">
        <v>2937</v>
      </c>
      <c r="L1278" s="468" t="s">
        <v>2938</v>
      </c>
      <c r="M1278" s="468" t="s">
        <v>1542</v>
      </c>
      <c r="N1278" s="468" t="s">
        <v>1542</v>
      </c>
      <c r="O1278" s="469"/>
      <c r="P1278" s="379">
        <v>-2907360</v>
      </c>
      <c r="Q1278" s="379">
        <v>-2821851</v>
      </c>
      <c r="R1278" s="379">
        <v>-2736342</v>
      </c>
      <c r="S1278" s="379">
        <v>-2650833</v>
      </c>
      <c r="T1278" s="379">
        <v>-2565324</v>
      </c>
      <c r="U1278" s="379">
        <v>-2479815</v>
      </c>
      <c r="V1278" s="379">
        <v>-2394306</v>
      </c>
      <c r="W1278" s="379">
        <v>-2308797</v>
      </c>
      <c r="X1278" s="379">
        <v>-2223288</v>
      </c>
      <c r="Y1278" s="379">
        <v>-2137779</v>
      </c>
      <c r="Z1278" s="379">
        <v>-2052270</v>
      </c>
      <c r="AA1278" s="379">
        <v>-1966761</v>
      </c>
      <c r="AB1278" s="379">
        <v>-1881252</v>
      </c>
      <c r="AC1278" s="379"/>
      <c r="AD1278" s="379"/>
      <c r="AE1278" s="379">
        <v>-2394306</v>
      </c>
      <c r="AF1278" s="481"/>
      <c r="AG1278" s="482"/>
      <c r="AH1278" s="471"/>
      <c r="AI1278" s="471"/>
      <c r="AJ1278" s="471"/>
      <c r="AK1278" s="472"/>
      <c r="AL1278" s="471">
        <v>0</v>
      </c>
      <c r="AM1278" s="473"/>
      <c r="AN1278" s="471">
        <v>-2394306</v>
      </c>
      <c r="AO1278" s="474">
        <v>-2394306</v>
      </c>
      <c r="AP1278" s="475"/>
      <c r="AQ1278" s="476">
        <v>-1881252</v>
      </c>
      <c r="AR1278" s="471"/>
      <c r="AS1278" s="471"/>
      <c r="AT1278" s="471"/>
      <c r="AU1278" s="472"/>
      <c r="AV1278" s="471">
        <v>0</v>
      </c>
      <c r="AW1278" s="473"/>
      <c r="AX1278" s="471">
        <v>-1881252</v>
      </c>
      <c r="AY1278" s="473">
        <v>-1881252</v>
      </c>
      <c r="AZ1278" s="478"/>
      <c r="BA1278" s="568"/>
      <c r="BC1278" s="468" t="s">
        <v>2937</v>
      </c>
      <c r="BD1278" s="468" t="s">
        <v>2937</v>
      </c>
      <c r="BE1278" s="468" t="s">
        <v>2937</v>
      </c>
      <c r="BF1278" s="468" t="s">
        <v>2937</v>
      </c>
      <c r="BG1278" s="468" t="s">
        <v>2938</v>
      </c>
      <c r="BH1278" s="468" t="s">
        <v>1542</v>
      </c>
      <c r="BI1278" s="468" t="s">
        <v>1542</v>
      </c>
      <c r="BK1278" s="468" t="b">
        <v>1</v>
      </c>
      <c r="BL1278" s="468" t="b">
        <v>1</v>
      </c>
      <c r="BM1278" s="468" t="b">
        <v>1</v>
      </c>
      <c r="BN1278" s="468" t="b">
        <v>1</v>
      </c>
      <c r="BO1278" s="468" t="b">
        <v>1</v>
      </c>
      <c r="BP1278" s="468" t="b">
        <v>1</v>
      </c>
      <c r="BQ1278" s="468" t="b">
        <v>1</v>
      </c>
      <c r="BS1278" s="466"/>
    </row>
    <row r="1279" spans="1:71" s="480" customFormat="1" ht="12" customHeight="1" x14ac:dyDescent="0.2">
      <c r="A1279" s="496">
        <v>25400182</v>
      </c>
      <c r="B1279" s="497" t="s">
        <v>4156</v>
      </c>
      <c r="C1279" s="584" t="s">
        <v>2768</v>
      </c>
      <c r="D1279" s="467" t="s">
        <v>1542</v>
      </c>
      <c r="E1279" s="705"/>
      <c r="F1279" s="585"/>
      <c r="G1279" s="467"/>
      <c r="H1279" s="468" t="s">
        <v>2937</v>
      </c>
      <c r="I1279" s="468" t="s">
        <v>2937</v>
      </c>
      <c r="J1279" s="468" t="s">
        <v>2937</v>
      </c>
      <c r="K1279" s="468" t="s">
        <v>2937</v>
      </c>
      <c r="L1279" s="468" t="s">
        <v>2938</v>
      </c>
      <c r="M1279" s="468" t="s">
        <v>1542</v>
      </c>
      <c r="N1279" s="468" t="s">
        <v>1542</v>
      </c>
      <c r="O1279" s="469"/>
      <c r="P1279" s="379">
        <v>-1555140</v>
      </c>
      <c r="Q1279" s="379">
        <v>-1509399</v>
      </c>
      <c r="R1279" s="379">
        <v>-1463658</v>
      </c>
      <c r="S1279" s="379">
        <v>-1417917</v>
      </c>
      <c r="T1279" s="379">
        <v>-1372176</v>
      </c>
      <c r="U1279" s="379">
        <v>-1326435</v>
      </c>
      <c r="V1279" s="379">
        <v>-1280694</v>
      </c>
      <c r="W1279" s="379">
        <v>-1234953</v>
      </c>
      <c r="X1279" s="379">
        <v>-1189212</v>
      </c>
      <c r="Y1279" s="379">
        <v>-1143471</v>
      </c>
      <c r="Z1279" s="379">
        <v>-1097730</v>
      </c>
      <c r="AA1279" s="379">
        <v>-1051989</v>
      </c>
      <c r="AB1279" s="379">
        <v>-1006248</v>
      </c>
      <c r="AC1279" s="379"/>
      <c r="AD1279" s="379"/>
      <c r="AE1279" s="379">
        <v>-1280694</v>
      </c>
      <c r="AF1279" s="481"/>
      <c r="AG1279" s="482"/>
      <c r="AH1279" s="471"/>
      <c r="AI1279" s="471"/>
      <c r="AJ1279" s="471"/>
      <c r="AK1279" s="472"/>
      <c r="AL1279" s="471">
        <v>0</v>
      </c>
      <c r="AM1279" s="473"/>
      <c r="AN1279" s="471">
        <v>-1280694</v>
      </c>
      <c r="AO1279" s="474">
        <v>-1280694</v>
      </c>
      <c r="AP1279" s="475"/>
      <c r="AQ1279" s="476">
        <v>-1006248</v>
      </c>
      <c r="AR1279" s="471"/>
      <c r="AS1279" s="471"/>
      <c r="AT1279" s="471"/>
      <c r="AU1279" s="472"/>
      <c r="AV1279" s="471">
        <v>0</v>
      </c>
      <c r="AW1279" s="473"/>
      <c r="AX1279" s="471">
        <v>-1006248</v>
      </c>
      <c r="AY1279" s="473">
        <v>-1006248</v>
      </c>
      <c r="AZ1279" s="478"/>
      <c r="BA1279" s="568"/>
      <c r="BC1279" s="468" t="s">
        <v>2937</v>
      </c>
      <c r="BD1279" s="468" t="s">
        <v>2937</v>
      </c>
      <c r="BE1279" s="468" t="s">
        <v>2937</v>
      </c>
      <c r="BF1279" s="468" t="s">
        <v>2937</v>
      </c>
      <c r="BG1279" s="468" t="s">
        <v>2938</v>
      </c>
      <c r="BH1279" s="468" t="s">
        <v>1542</v>
      </c>
      <c r="BI1279" s="468" t="s">
        <v>1542</v>
      </c>
      <c r="BK1279" s="468" t="b">
        <v>1</v>
      </c>
      <c r="BL1279" s="468" t="b">
        <v>1</v>
      </c>
      <c r="BM1279" s="468" t="b">
        <v>1</v>
      </c>
      <c r="BN1279" s="468" t="b">
        <v>1</v>
      </c>
      <c r="BO1279" s="468" t="b">
        <v>1</v>
      </c>
      <c r="BP1279" s="468" t="b">
        <v>1</v>
      </c>
      <c r="BQ1279" s="468" t="b">
        <v>1</v>
      </c>
      <c r="BS1279" s="466"/>
    </row>
    <row r="1280" spans="1:71" s="480" customFormat="1" ht="12" customHeight="1" x14ac:dyDescent="0.2">
      <c r="A1280" s="496">
        <v>25400191</v>
      </c>
      <c r="B1280" s="497" t="s">
        <v>4157</v>
      </c>
      <c r="C1280" s="466" t="s">
        <v>2769</v>
      </c>
      <c r="D1280" s="467" t="s">
        <v>1539</v>
      </c>
      <c r="E1280" s="705"/>
      <c r="F1280" s="466"/>
      <c r="G1280" s="467"/>
      <c r="H1280" s="468" t="s">
        <v>2937</v>
      </c>
      <c r="I1280" s="468" t="s">
        <v>1539</v>
      </c>
      <c r="J1280" s="468" t="s">
        <v>2937</v>
      </c>
      <c r="K1280" s="468" t="s">
        <v>2937</v>
      </c>
      <c r="L1280" s="468" t="s">
        <v>2938</v>
      </c>
      <c r="M1280" s="468" t="s">
        <v>2938</v>
      </c>
      <c r="N1280" s="468" t="s">
        <v>2937</v>
      </c>
      <c r="O1280" s="469"/>
      <c r="P1280" s="379">
        <v>-448022.26</v>
      </c>
      <c r="Q1280" s="379">
        <v>-403220.08</v>
      </c>
      <c r="R1280" s="379">
        <v>-358417.9</v>
      </c>
      <c r="S1280" s="379">
        <v>-313615.71999999997</v>
      </c>
      <c r="T1280" s="379">
        <v>-268813.53999999998</v>
      </c>
      <c r="U1280" s="379">
        <v>-224011.36</v>
      </c>
      <c r="V1280" s="379">
        <v>-179209.18</v>
      </c>
      <c r="W1280" s="379">
        <v>-134407</v>
      </c>
      <c r="X1280" s="379">
        <v>-89604.82</v>
      </c>
      <c r="Y1280" s="379">
        <v>-44802.64</v>
      </c>
      <c r="Z1280" s="379">
        <v>0</v>
      </c>
      <c r="AA1280" s="379">
        <v>0</v>
      </c>
      <c r="AB1280" s="379">
        <v>0</v>
      </c>
      <c r="AC1280" s="379"/>
      <c r="AD1280" s="379"/>
      <c r="AE1280" s="379">
        <v>-186676.11416666667</v>
      </c>
      <c r="AF1280" s="586" t="s">
        <v>2770</v>
      </c>
      <c r="AG1280" s="587"/>
      <c r="AH1280" s="471"/>
      <c r="AI1280" s="471">
        <v>-186676.11416666667</v>
      </c>
      <c r="AJ1280" s="471"/>
      <c r="AK1280" s="472"/>
      <c r="AL1280" s="471">
        <v>-186676.11416666667</v>
      </c>
      <c r="AM1280" s="473"/>
      <c r="AN1280" s="471"/>
      <c r="AO1280" s="474">
        <v>0</v>
      </c>
      <c r="AP1280" s="475"/>
      <c r="AQ1280" s="476">
        <v>0</v>
      </c>
      <c r="AR1280" s="471"/>
      <c r="AS1280" s="471">
        <v>0</v>
      </c>
      <c r="AT1280" s="471"/>
      <c r="AU1280" s="472"/>
      <c r="AV1280" s="471">
        <v>0</v>
      </c>
      <c r="AW1280" s="473"/>
      <c r="AX1280" s="471"/>
      <c r="AY1280" s="473">
        <v>0</v>
      </c>
      <c r="AZ1280" s="478"/>
      <c r="BA1280" s="568"/>
      <c r="BC1280" s="468" t="s">
        <v>2937</v>
      </c>
      <c r="BD1280" s="468" t="s">
        <v>1539</v>
      </c>
      <c r="BE1280" s="468" t="s">
        <v>2937</v>
      </c>
      <c r="BF1280" s="468" t="s">
        <v>2937</v>
      </c>
      <c r="BG1280" s="468" t="s">
        <v>2938</v>
      </c>
      <c r="BH1280" s="468" t="s">
        <v>2938</v>
      </c>
      <c r="BI1280" s="468" t="s">
        <v>2937</v>
      </c>
      <c r="BK1280" s="468" t="b">
        <v>1</v>
      </c>
      <c r="BL1280" s="468" t="b">
        <v>1</v>
      </c>
      <c r="BM1280" s="468" t="b">
        <v>1</v>
      </c>
      <c r="BN1280" s="468" t="b">
        <v>1</v>
      </c>
      <c r="BO1280" s="468" t="b">
        <v>1</v>
      </c>
      <c r="BP1280" s="468" t="b">
        <v>1</v>
      </c>
      <c r="BQ1280" s="468" t="b">
        <v>1</v>
      </c>
      <c r="BS1280" s="466"/>
    </row>
    <row r="1281" spans="1:71" s="480" customFormat="1" ht="12" customHeight="1" x14ac:dyDescent="0.2">
      <c r="A1281" s="496">
        <v>25400201</v>
      </c>
      <c r="B1281" s="497" t="s">
        <v>4158</v>
      </c>
      <c r="C1281" s="466" t="s">
        <v>2771</v>
      </c>
      <c r="D1281" s="467" t="s">
        <v>1539</v>
      </c>
      <c r="E1281" s="705"/>
      <c r="F1281" s="466"/>
      <c r="G1281" s="467"/>
      <c r="H1281" s="468" t="s">
        <v>2937</v>
      </c>
      <c r="I1281" s="468" t="s">
        <v>1539</v>
      </c>
      <c r="J1281" s="468" t="s">
        <v>2937</v>
      </c>
      <c r="K1281" s="468" t="s">
        <v>2937</v>
      </c>
      <c r="L1281" s="468" t="s">
        <v>2938</v>
      </c>
      <c r="M1281" s="468" t="s">
        <v>2938</v>
      </c>
      <c r="N1281" s="468" t="s">
        <v>2937</v>
      </c>
      <c r="O1281" s="469"/>
      <c r="P1281" s="379">
        <v>-326808.3</v>
      </c>
      <c r="Q1281" s="379">
        <v>-294127.49</v>
      </c>
      <c r="R1281" s="379">
        <v>-261446.68</v>
      </c>
      <c r="S1281" s="379">
        <v>-228765.87</v>
      </c>
      <c r="T1281" s="379">
        <v>-196085.06</v>
      </c>
      <c r="U1281" s="379">
        <v>-163404.25</v>
      </c>
      <c r="V1281" s="379">
        <v>-130723.44</v>
      </c>
      <c r="W1281" s="379">
        <v>-98042.63</v>
      </c>
      <c r="X1281" s="379">
        <v>-65361.82</v>
      </c>
      <c r="Y1281" s="379">
        <v>-32681.01</v>
      </c>
      <c r="Z1281" s="379">
        <v>0</v>
      </c>
      <c r="AA1281" s="379">
        <v>0</v>
      </c>
      <c r="AB1281" s="379">
        <v>0</v>
      </c>
      <c r="AC1281" s="379"/>
      <c r="AD1281" s="379"/>
      <c r="AE1281" s="379">
        <v>-136170.19999999998</v>
      </c>
      <c r="AF1281" s="586" t="s">
        <v>2770</v>
      </c>
      <c r="AG1281" s="587"/>
      <c r="AH1281" s="471"/>
      <c r="AI1281" s="471">
        <v>-136170.19999999998</v>
      </c>
      <c r="AJ1281" s="471"/>
      <c r="AK1281" s="472"/>
      <c r="AL1281" s="471">
        <v>-136170.19999999998</v>
      </c>
      <c r="AM1281" s="473"/>
      <c r="AN1281" s="471"/>
      <c r="AO1281" s="474">
        <v>0</v>
      </c>
      <c r="AP1281" s="475"/>
      <c r="AQ1281" s="476">
        <v>0</v>
      </c>
      <c r="AR1281" s="471"/>
      <c r="AS1281" s="471">
        <v>0</v>
      </c>
      <c r="AT1281" s="471"/>
      <c r="AU1281" s="472"/>
      <c r="AV1281" s="471">
        <v>0</v>
      </c>
      <c r="AW1281" s="473"/>
      <c r="AX1281" s="471"/>
      <c r="AY1281" s="473">
        <v>0</v>
      </c>
      <c r="AZ1281" s="478"/>
      <c r="BA1281" s="568"/>
      <c r="BC1281" s="468" t="s">
        <v>2937</v>
      </c>
      <c r="BD1281" s="468" t="s">
        <v>1539</v>
      </c>
      <c r="BE1281" s="468" t="s">
        <v>2937</v>
      </c>
      <c r="BF1281" s="468" t="s">
        <v>2937</v>
      </c>
      <c r="BG1281" s="468" t="s">
        <v>2938</v>
      </c>
      <c r="BH1281" s="468" t="s">
        <v>2938</v>
      </c>
      <c r="BI1281" s="468" t="s">
        <v>2937</v>
      </c>
      <c r="BK1281" s="468" t="b">
        <v>1</v>
      </c>
      <c r="BL1281" s="468" t="b">
        <v>1</v>
      </c>
      <c r="BM1281" s="468" t="b">
        <v>1</v>
      </c>
      <c r="BN1281" s="468" t="b">
        <v>1</v>
      </c>
      <c r="BO1281" s="468" t="b">
        <v>1</v>
      </c>
      <c r="BP1281" s="468" t="b">
        <v>1</v>
      </c>
      <c r="BQ1281" s="468" t="b">
        <v>1</v>
      </c>
      <c r="BS1281" s="466"/>
    </row>
    <row r="1282" spans="1:71" s="480" customFormat="1" ht="12" customHeight="1" x14ac:dyDescent="0.2">
      <c r="A1282" s="496">
        <v>25400221</v>
      </c>
      <c r="B1282" s="497" t="s">
        <v>4159</v>
      </c>
      <c r="C1282" s="466" t="s">
        <v>2772</v>
      </c>
      <c r="D1282" s="467" t="s">
        <v>1541</v>
      </c>
      <c r="E1282" s="705"/>
      <c r="F1282" s="466"/>
      <c r="G1282" s="467"/>
      <c r="H1282" s="468" t="s">
        <v>2937</v>
      </c>
      <c r="I1282" s="468" t="s">
        <v>2937</v>
      </c>
      <c r="J1282" s="468" t="s">
        <v>2937</v>
      </c>
      <c r="K1282" s="468" t="s">
        <v>1541</v>
      </c>
      <c r="L1282" s="468" t="s">
        <v>2938</v>
      </c>
      <c r="M1282" s="468" t="s">
        <v>2938</v>
      </c>
      <c r="N1282" s="468" t="s">
        <v>2937</v>
      </c>
      <c r="O1282" s="469"/>
      <c r="P1282" s="379">
        <v>-1196228.01</v>
      </c>
      <c r="Q1282" s="379">
        <v>-621824.78</v>
      </c>
      <c r="R1282" s="379">
        <v>-755790.8</v>
      </c>
      <c r="S1282" s="379">
        <v>-826562.75</v>
      </c>
      <c r="T1282" s="379">
        <v>-914187.82</v>
      </c>
      <c r="U1282" s="379">
        <v>-912958.23</v>
      </c>
      <c r="V1282" s="379">
        <v>-899755.14</v>
      </c>
      <c r="W1282" s="379">
        <v>-1036672.43</v>
      </c>
      <c r="X1282" s="379">
        <v>-1026831.34</v>
      </c>
      <c r="Y1282" s="379">
        <v>-1017537.15</v>
      </c>
      <c r="Z1282" s="379">
        <v>-1162059.05</v>
      </c>
      <c r="AA1282" s="379">
        <v>-1160854.48</v>
      </c>
      <c r="AB1282" s="379">
        <v>-1324255.0900000001</v>
      </c>
      <c r="AC1282" s="379"/>
      <c r="AD1282" s="379"/>
      <c r="AE1282" s="379">
        <v>-966272.96000000008</v>
      </c>
      <c r="AF1282" s="586"/>
      <c r="AG1282" s="587"/>
      <c r="AH1282" s="471"/>
      <c r="AI1282" s="471"/>
      <c r="AJ1282" s="471"/>
      <c r="AK1282" s="472">
        <v>-966272.96000000008</v>
      </c>
      <c r="AL1282" s="471">
        <v>-966272.96000000008</v>
      </c>
      <c r="AM1282" s="473"/>
      <c r="AN1282" s="471"/>
      <c r="AO1282" s="474">
        <v>0</v>
      </c>
      <c r="AP1282" s="475"/>
      <c r="AQ1282" s="476">
        <v>-1324255.0900000001</v>
      </c>
      <c r="AR1282" s="471"/>
      <c r="AS1282" s="471"/>
      <c r="AT1282" s="471"/>
      <c r="AU1282" s="472">
        <v>-1324255.0900000001</v>
      </c>
      <c r="AV1282" s="471">
        <v>-1324255.0900000001</v>
      </c>
      <c r="AW1282" s="473"/>
      <c r="AX1282" s="471"/>
      <c r="AY1282" s="473">
        <v>0</v>
      </c>
      <c r="AZ1282" s="478" t="s">
        <v>2912</v>
      </c>
      <c r="BA1282" s="568"/>
      <c r="BC1282" s="468" t="s">
        <v>2937</v>
      </c>
      <c r="BD1282" s="468" t="s">
        <v>2937</v>
      </c>
      <c r="BE1282" s="468" t="s">
        <v>2937</v>
      </c>
      <c r="BF1282" s="468" t="s">
        <v>1541</v>
      </c>
      <c r="BG1282" s="468" t="s">
        <v>2938</v>
      </c>
      <c r="BH1282" s="468" t="s">
        <v>2938</v>
      </c>
      <c r="BI1282" s="468" t="s">
        <v>2937</v>
      </c>
      <c r="BK1282" s="468" t="b">
        <v>1</v>
      </c>
      <c r="BL1282" s="468" t="b">
        <v>1</v>
      </c>
      <c r="BM1282" s="468" t="b">
        <v>1</v>
      </c>
      <c r="BN1282" s="468" t="b">
        <v>1</v>
      </c>
      <c r="BO1282" s="468" t="b">
        <v>1</v>
      </c>
      <c r="BP1282" s="468" t="b">
        <v>1</v>
      </c>
      <c r="BQ1282" s="468" t="b">
        <v>1</v>
      </c>
      <c r="BS1282" s="466"/>
    </row>
    <row r="1283" spans="1:71" s="480" customFormat="1" ht="12" customHeight="1" x14ac:dyDescent="0.2">
      <c r="A1283" s="496">
        <v>25400261</v>
      </c>
      <c r="B1283" s="497" t="s">
        <v>4160</v>
      </c>
      <c r="C1283" s="466" t="s">
        <v>2773</v>
      </c>
      <c r="D1283" s="467" t="s">
        <v>1541</v>
      </c>
      <c r="E1283" s="705"/>
      <c r="F1283" s="466"/>
      <c r="G1283" s="467"/>
      <c r="H1283" s="468" t="s">
        <v>2937</v>
      </c>
      <c r="I1283" s="468" t="s">
        <v>2937</v>
      </c>
      <c r="J1283" s="468" t="s">
        <v>2937</v>
      </c>
      <c r="K1283" s="468" t="s">
        <v>1541</v>
      </c>
      <c r="L1283" s="468" t="s">
        <v>2938</v>
      </c>
      <c r="M1283" s="468" t="s">
        <v>2938</v>
      </c>
      <c r="N1283" s="468" t="s">
        <v>2937</v>
      </c>
      <c r="O1283" s="469"/>
      <c r="P1283" s="379">
        <v>-93615823</v>
      </c>
      <c r="Q1283" s="379">
        <v>-93615823</v>
      </c>
      <c r="R1283" s="379">
        <v>-93615823</v>
      </c>
      <c r="S1283" s="379">
        <v>-93615823</v>
      </c>
      <c r="T1283" s="379">
        <v>-93615823</v>
      </c>
      <c r="U1283" s="379">
        <v>-93615823</v>
      </c>
      <c r="V1283" s="379">
        <v>-93615823</v>
      </c>
      <c r="W1283" s="379">
        <v>-93615823</v>
      </c>
      <c r="X1283" s="379">
        <v>-93615823</v>
      </c>
      <c r="Y1283" s="379">
        <v>-93615823</v>
      </c>
      <c r="Z1283" s="379">
        <v>-93615823</v>
      </c>
      <c r="AA1283" s="379">
        <v>-93615823</v>
      </c>
      <c r="AB1283" s="379">
        <v>-93615823</v>
      </c>
      <c r="AC1283" s="379"/>
      <c r="AD1283" s="379"/>
      <c r="AE1283" s="379">
        <v>-93615823</v>
      </c>
      <c r="AF1283" s="586"/>
      <c r="AG1283" s="587"/>
      <c r="AH1283" s="471"/>
      <c r="AI1283" s="471"/>
      <c r="AJ1283" s="471"/>
      <c r="AK1283" s="472">
        <v>-93615823</v>
      </c>
      <c r="AL1283" s="471">
        <v>-93615823</v>
      </c>
      <c r="AM1283" s="473"/>
      <c r="AN1283" s="471"/>
      <c r="AO1283" s="474">
        <v>0</v>
      </c>
      <c r="AP1283" s="475"/>
      <c r="AQ1283" s="476">
        <v>-93615823</v>
      </c>
      <c r="AR1283" s="471"/>
      <c r="AS1283" s="471"/>
      <c r="AT1283" s="471"/>
      <c r="AU1283" s="472">
        <v>-93615823</v>
      </c>
      <c r="AV1283" s="471">
        <v>-93615823</v>
      </c>
      <c r="AW1283" s="473"/>
      <c r="AX1283" s="471"/>
      <c r="AY1283" s="473">
        <v>0</v>
      </c>
      <c r="AZ1283" s="478" t="s">
        <v>2924</v>
      </c>
      <c r="BA1283" s="568"/>
      <c r="BC1283" s="468" t="s">
        <v>2937</v>
      </c>
      <c r="BD1283" s="468" t="s">
        <v>2937</v>
      </c>
      <c r="BE1283" s="468" t="s">
        <v>2937</v>
      </c>
      <c r="BF1283" s="468" t="s">
        <v>1541</v>
      </c>
      <c r="BG1283" s="468" t="s">
        <v>2938</v>
      </c>
      <c r="BH1283" s="468" t="s">
        <v>2938</v>
      </c>
      <c r="BI1283" s="468" t="s">
        <v>2937</v>
      </c>
      <c r="BK1283" s="468" t="b">
        <v>1</v>
      </c>
      <c r="BL1283" s="468" t="b">
        <v>1</v>
      </c>
      <c r="BM1283" s="468" t="b">
        <v>1</v>
      </c>
      <c r="BN1283" s="468" t="b">
        <v>1</v>
      </c>
      <c r="BO1283" s="468" t="b">
        <v>1</v>
      </c>
      <c r="BP1283" s="468" t="b">
        <v>1</v>
      </c>
      <c r="BQ1283" s="468" t="b">
        <v>1</v>
      </c>
      <c r="BS1283" s="466"/>
    </row>
    <row r="1284" spans="1:71" s="480" customFormat="1" ht="12" customHeight="1" x14ac:dyDescent="0.2">
      <c r="A1284" s="496">
        <v>25400291</v>
      </c>
      <c r="B1284" s="497" t="s">
        <v>4161</v>
      </c>
      <c r="C1284" s="466" t="s">
        <v>2774</v>
      </c>
      <c r="D1284" s="467" t="s">
        <v>1541</v>
      </c>
      <c r="E1284" s="705"/>
      <c r="F1284" s="466"/>
      <c r="G1284" s="467"/>
      <c r="H1284" s="468" t="s">
        <v>2937</v>
      </c>
      <c r="I1284" s="468" t="s">
        <v>2937</v>
      </c>
      <c r="J1284" s="468" t="s">
        <v>2937</v>
      </c>
      <c r="K1284" s="468" t="s">
        <v>1541</v>
      </c>
      <c r="L1284" s="468" t="s">
        <v>2938</v>
      </c>
      <c r="M1284" s="468" t="s">
        <v>2938</v>
      </c>
      <c r="N1284" s="468" t="s">
        <v>2937</v>
      </c>
      <c r="O1284" s="469"/>
      <c r="P1284" s="379">
        <v>15030.31</v>
      </c>
      <c r="Q1284" s="379">
        <v>-500411.62</v>
      </c>
      <c r="R1284" s="379">
        <v>-449510.32</v>
      </c>
      <c r="S1284" s="379">
        <v>-400070.83</v>
      </c>
      <c r="T1284" s="379">
        <v>-356589.69</v>
      </c>
      <c r="U1284" s="379">
        <v>-317639.38</v>
      </c>
      <c r="V1284" s="379">
        <v>-279397.88</v>
      </c>
      <c r="W1284" s="379">
        <v>-236929.26</v>
      </c>
      <c r="X1284" s="379">
        <v>-196427.84</v>
      </c>
      <c r="Y1284" s="379">
        <v>-159249.65</v>
      </c>
      <c r="Z1284" s="379">
        <v>-115877.17</v>
      </c>
      <c r="AA1284" s="379">
        <v>-68160.25</v>
      </c>
      <c r="AB1284" s="379">
        <v>-12577.56</v>
      </c>
      <c r="AC1284" s="379"/>
      <c r="AD1284" s="379"/>
      <c r="AE1284" s="379">
        <v>-256586.45958333326</v>
      </c>
      <c r="AF1284" s="586"/>
      <c r="AG1284" s="587"/>
      <c r="AH1284" s="471"/>
      <c r="AI1284" s="471"/>
      <c r="AJ1284" s="471"/>
      <c r="AK1284" s="472">
        <v>-256586.45958333326</v>
      </c>
      <c r="AL1284" s="471">
        <v>-256586.45958333326</v>
      </c>
      <c r="AM1284" s="473"/>
      <c r="AN1284" s="471"/>
      <c r="AO1284" s="474">
        <v>0</v>
      </c>
      <c r="AP1284" s="475"/>
      <c r="AQ1284" s="476">
        <v>-12577.56</v>
      </c>
      <c r="AR1284" s="471"/>
      <c r="AS1284" s="471"/>
      <c r="AT1284" s="471"/>
      <c r="AU1284" s="472">
        <v>-12577.56</v>
      </c>
      <c r="AV1284" s="471">
        <v>-12577.56</v>
      </c>
      <c r="AW1284" s="473"/>
      <c r="AX1284" s="471"/>
      <c r="AY1284" s="473">
        <v>0</v>
      </c>
      <c r="AZ1284" s="478" t="s">
        <v>2912</v>
      </c>
      <c r="BA1284" s="568"/>
      <c r="BC1284" s="468" t="s">
        <v>2937</v>
      </c>
      <c r="BD1284" s="468" t="s">
        <v>2937</v>
      </c>
      <c r="BE1284" s="468" t="s">
        <v>2937</v>
      </c>
      <c r="BF1284" s="468" t="s">
        <v>1541</v>
      </c>
      <c r="BG1284" s="468" t="s">
        <v>2938</v>
      </c>
      <c r="BH1284" s="468" t="s">
        <v>2938</v>
      </c>
      <c r="BI1284" s="468" t="s">
        <v>2937</v>
      </c>
      <c r="BK1284" s="468" t="b">
        <v>1</v>
      </c>
      <c r="BL1284" s="468" t="b">
        <v>1</v>
      </c>
      <c r="BM1284" s="468" t="b">
        <v>1</v>
      </c>
      <c r="BN1284" s="468" t="b">
        <v>1</v>
      </c>
      <c r="BO1284" s="468" t="b">
        <v>1</v>
      </c>
      <c r="BP1284" s="468" t="b">
        <v>1</v>
      </c>
      <c r="BQ1284" s="468" t="b">
        <v>1</v>
      </c>
      <c r="BS1284" s="466"/>
    </row>
    <row r="1285" spans="1:71" s="480" customFormat="1" ht="12" customHeight="1" x14ac:dyDescent="0.2">
      <c r="A1285" s="496">
        <v>25400301</v>
      </c>
      <c r="B1285" s="497" t="s">
        <v>4162</v>
      </c>
      <c r="C1285" s="466" t="s">
        <v>2775</v>
      </c>
      <c r="D1285" s="467" t="s">
        <v>1541</v>
      </c>
      <c r="E1285" s="705"/>
      <c r="F1285" s="466"/>
      <c r="G1285" s="467"/>
      <c r="H1285" s="468" t="s">
        <v>2937</v>
      </c>
      <c r="I1285" s="468" t="s">
        <v>2937</v>
      </c>
      <c r="J1285" s="468" t="s">
        <v>2937</v>
      </c>
      <c r="K1285" s="468" t="s">
        <v>1541</v>
      </c>
      <c r="L1285" s="468" t="s">
        <v>2938</v>
      </c>
      <c r="M1285" s="468" t="s">
        <v>2938</v>
      </c>
      <c r="N1285" s="468" t="s">
        <v>2937</v>
      </c>
      <c r="O1285" s="469"/>
      <c r="P1285" s="379">
        <v>-28669.360000000001</v>
      </c>
      <c r="Q1285" s="379">
        <v>-58588.45</v>
      </c>
      <c r="R1285" s="379">
        <v>-53155.02</v>
      </c>
      <c r="S1285" s="379">
        <v>-47665.72</v>
      </c>
      <c r="T1285" s="379">
        <v>-42829.64</v>
      </c>
      <c r="U1285" s="379">
        <v>-38457.49</v>
      </c>
      <c r="V1285" s="379">
        <v>-34193.870000000003</v>
      </c>
      <c r="W1285" s="379">
        <v>-28842.89</v>
      </c>
      <c r="X1285" s="379">
        <v>-23561.82</v>
      </c>
      <c r="Y1285" s="379">
        <v>-18573.02</v>
      </c>
      <c r="Z1285" s="379">
        <v>-12411.31</v>
      </c>
      <c r="AA1285" s="379">
        <v>-5330.54</v>
      </c>
      <c r="AB1285" s="379">
        <v>3242.48</v>
      </c>
      <c r="AC1285" s="379"/>
      <c r="AD1285" s="379"/>
      <c r="AE1285" s="379">
        <v>-31360.267500000002</v>
      </c>
      <c r="AF1285" s="586"/>
      <c r="AG1285" s="587"/>
      <c r="AH1285" s="471"/>
      <c r="AI1285" s="471"/>
      <c r="AJ1285" s="471"/>
      <c r="AK1285" s="472">
        <v>-31360.267500000002</v>
      </c>
      <c r="AL1285" s="471">
        <v>-31360.267500000002</v>
      </c>
      <c r="AM1285" s="473"/>
      <c r="AN1285" s="471"/>
      <c r="AO1285" s="474">
        <v>0</v>
      </c>
      <c r="AP1285" s="475"/>
      <c r="AQ1285" s="476">
        <v>3242.48</v>
      </c>
      <c r="AR1285" s="471"/>
      <c r="AS1285" s="471"/>
      <c r="AT1285" s="471"/>
      <c r="AU1285" s="472">
        <v>3242.48</v>
      </c>
      <c r="AV1285" s="471">
        <v>3242.48</v>
      </c>
      <c r="AW1285" s="473"/>
      <c r="AX1285" s="471"/>
      <c r="AY1285" s="473">
        <v>0</v>
      </c>
      <c r="AZ1285" s="478" t="s">
        <v>2912</v>
      </c>
      <c r="BA1285" s="568"/>
      <c r="BC1285" s="468" t="s">
        <v>2937</v>
      </c>
      <c r="BD1285" s="468" t="s">
        <v>2937</v>
      </c>
      <c r="BE1285" s="468" t="s">
        <v>2937</v>
      </c>
      <c r="BF1285" s="468" t="s">
        <v>1541</v>
      </c>
      <c r="BG1285" s="468" t="s">
        <v>2938</v>
      </c>
      <c r="BH1285" s="468" t="s">
        <v>2938</v>
      </c>
      <c r="BI1285" s="468" t="s">
        <v>2937</v>
      </c>
      <c r="BK1285" s="468" t="b">
        <v>1</v>
      </c>
      <c r="BL1285" s="468" t="b">
        <v>1</v>
      </c>
      <c r="BM1285" s="468" t="b">
        <v>1</v>
      </c>
      <c r="BN1285" s="468" t="b">
        <v>1</v>
      </c>
      <c r="BO1285" s="468" t="b">
        <v>1</v>
      </c>
      <c r="BP1285" s="468" t="b">
        <v>1</v>
      </c>
      <c r="BQ1285" s="468" t="b">
        <v>1</v>
      </c>
      <c r="BS1285" s="466"/>
    </row>
    <row r="1286" spans="1:71" s="480" customFormat="1" ht="12" customHeight="1" x14ac:dyDescent="0.2">
      <c r="A1286" s="496">
        <v>25400311</v>
      </c>
      <c r="B1286" s="497" t="s">
        <v>4163</v>
      </c>
      <c r="C1286" s="466" t="s">
        <v>2776</v>
      </c>
      <c r="D1286" s="467" t="s">
        <v>1541</v>
      </c>
      <c r="E1286" s="705"/>
      <c r="F1286" s="466"/>
      <c r="G1286" s="467"/>
      <c r="H1286" s="468" t="s">
        <v>2937</v>
      </c>
      <c r="I1286" s="468" t="s">
        <v>2937</v>
      </c>
      <c r="J1286" s="468" t="s">
        <v>2937</v>
      </c>
      <c r="K1286" s="468" t="s">
        <v>1541</v>
      </c>
      <c r="L1286" s="468" t="s">
        <v>2938</v>
      </c>
      <c r="M1286" s="468" t="s">
        <v>2938</v>
      </c>
      <c r="N1286" s="468" t="s">
        <v>2937</v>
      </c>
      <c r="O1286" s="469"/>
      <c r="P1286" s="379">
        <v>-41961.24</v>
      </c>
      <c r="Q1286" s="379">
        <v>-15966.94</v>
      </c>
      <c r="R1286" s="379">
        <v>-19807.04</v>
      </c>
      <c r="S1286" s="379">
        <v>-24217.85</v>
      </c>
      <c r="T1286" s="379">
        <v>-29070.19</v>
      </c>
      <c r="U1286" s="379">
        <v>-34163.360000000001</v>
      </c>
      <c r="V1286" s="379">
        <v>-39256.53</v>
      </c>
      <c r="W1286" s="379">
        <v>-44654.32</v>
      </c>
      <c r="X1286" s="379">
        <v>-50406.34</v>
      </c>
      <c r="Y1286" s="379">
        <v>-56105.02</v>
      </c>
      <c r="Z1286" s="379">
        <v>-62180.639999999999</v>
      </c>
      <c r="AA1286" s="379">
        <v>-68655.759999999995</v>
      </c>
      <c r="AB1286" s="379">
        <v>-75583</v>
      </c>
      <c r="AC1286" s="379"/>
      <c r="AD1286" s="379"/>
      <c r="AE1286" s="379">
        <v>-41938.00916666667</v>
      </c>
      <c r="AF1286" s="586"/>
      <c r="AG1286" s="587"/>
      <c r="AH1286" s="471"/>
      <c r="AI1286" s="471"/>
      <c r="AJ1286" s="471"/>
      <c r="AK1286" s="472">
        <v>-41938.00916666667</v>
      </c>
      <c r="AL1286" s="471">
        <v>-41938.00916666667</v>
      </c>
      <c r="AM1286" s="473"/>
      <c r="AN1286" s="471"/>
      <c r="AO1286" s="474">
        <v>0</v>
      </c>
      <c r="AP1286" s="475"/>
      <c r="AQ1286" s="476">
        <v>-75583</v>
      </c>
      <c r="AR1286" s="471"/>
      <c r="AS1286" s="471"/>
      <c r="AT1286" s="471"/>
      <c r="AU1286" s="472">
        <v>-75583</v>
      </c>
      <c r="AV1286" s="471">
        <v>-75583</v>
      </c>
      <c r="AW1286" s="473"/>
      <c r="AX1286" s="471"/>
      <c r="AY1286" s="473">
        <v>0</v>
      </c>
      <c r="AZ1286" s="478" t="s">
        <v>2912</v>
      </c>
      <c r="BA1286" s="568"/>
      <c r="BC1286" s="468" t="s">
        <v>2937</v>
      </c>
      <c r="BD1286" s="468" t="s">
        <v>2937</v>
      </c>
      <c r="BE1286" s="468" t="s">
        <v>2937</v>
      </c>
      <c r="BF1286" s="468" t="s">
        <v>1541</v>
      </c>
      <c r="BG1286" s="468" t="s">
        <v>2938</v>
      </c>
      <c r="BH1286" s="468" t="s">
        <v>2938</v>
      </c>
      <c r="BI1286" s="468" t="s">
        <v>2937</v>
      </c>
      <c r="BK1286" s="468" t="b">
        <v>1</v>
      </c>
      <c r="BL1286" s="468" t="b">
        <v>1</v>
      </c>
      <c r="BM1286" s="468" t="b">
        <v>1</v>
      </c>
      <c r="BN1286" s="468" t="b">
        <v>1</v>
      </c>
      <c r="BO1286" s="468" t="b">
        <v>1</v>
      </c>
      <c r="BP1286" s="468" t="b">
        <v>1</v>
      </c>
      <c r="BQ1286" s="468" t="b">
        <v>1</v>
      </c>
      <c r="BS1286" s="466"/>
    </row>
    <row r="1287" spans="1:71" s="480" customFormat="1" ht="12" customHeight="1" x14ac:dyDescent="0.2">
      <c r="A1287" s="496">
        <v>25400321</v>
      </c>
      <c r="B1287" s="497" t="s">
        <v>4164</v>
      </c>
      <c r="C1287" s="466" t="s">
        <v>2777</v>
      </c>
      <c r="D1287" s="467" t="s">
        <v>1541</v>
      </c>
      <c r="E1287" s="705"/>
      <c r="F1287" s="466"/>
      <c r="G1287" s="467"/>
      <c r="H1287" s="468" t="s">
        <v>2937</v>
      </c>
      <c r="I1287" s="468" t="s">
        <v>2937</v>
      </c>
      <c r="J1287" s="468" t="s">
        <v>2937</v>
      </c>
      <c r="K1287" s="468" t="s">
        <v>1541</v>
      </c>
      <c r="L1287" s="468" t="s">
        <v>2938</v>
      </c>
      <c r="M1287" s="468" t="s">
        <v>2938</v>
      </c>
      <c r="N1287" s="468" t="s">
        <v>2937</v>
      </c>
      <c r="O1287" s="469"/>
      <c r="P1287" s="379">
        <v>-33158.11</v>
      </c>
      <c r="Q1287" s="379">
        <v>-51968.81</v>
      </c>
      <c r="R1287" s="379">
        <v>-52447.94</v>
      </c>
      <c r="S1287" s="379">
        <v>-53511.85</v>
      </c>
      <c r="T1287" s="379">
        <v>-57883.42</v>
      </c>
      <c r="U1287" s="379">
        <v>-36852.870000000003</v>
      </c>
      <c r="V1287" s="379">
        <v>-41069.99</v>
      </c>
      <c r="W1287" s="379">
        <v>-40550.769999999997</v>
      </c>
      <c r="X1287" s="379">
        <v>-40002.11</v>
      </c>
      <c r="Y1287" s="379">
        <v>-40571.82</v>
      </c>
      <c r="Z1287" s="379">
        <v>-34856.300000000003</v>
      </c>
      <c r="AA1287" s="379">
        <v>-24038.1</v>
      </c>
      <c r="AB1287" s="379">
        <v>-5203.54</v>
      </c>
      <c r="AC1287" s="379"/>
      <c r="AD1287" s="379"/>
      <c r="AE1287" s="379">
        <v>-41077.900416666664</v>
      </c>
      <c r="AF1287" s="470"/>
      <c r="AG1287" s="574"/>
      <c r="AH1287" s="471"/>
      <c r="AI1287" s="471"/>
      <c r="AJ1287" s="471"/>
      <c r="AK1287" s="472">
        <v>-41077.900416666664</v>
      </c>
      <c r="AL1287" s="471">
        <v>-41077.900416666664</v>
      </c>
      <c r="AM1287" s="473"/>
      <c r="AN1287" s="471"/>
      <c r="AO1287" s="474">
        <v>0</v>
      </c>
      <c r="AP1287" s="475"/>
      <c r="AQ1287" s="476">
        <v>-5203.54</v>
      </c>
      <c r="AR1287" s="471"/>
      <c r="AS1287" s="471"/>
      <c r="AT1287" s="471"/>
      <c r="AU1287" s="472">
        <v>-5203.54</v>
      </c>
      <c r="AV1287" s="471">
        <v>-5203.54</v>
      </c>
      <c r="AW1287" s="473"/>
      <c r="AX1287" s="471"/>
      <c r="AY1287" s="473">
        <v>0</v>
      </c>
      <c r="AZ1287" s="478" t="s">
        <v>2917</v>
      </c>
      <c r="BA1287" s="568"/>
      <c r="BC1287" s="468" t="s">
        <v>2937</v>
      </c>
      <c r="BD1287" s="468" t="s">
        <v>2937</v>
      </c>
      <c r="BE1287" s="468" t="s">
        <v>2937</v>
      </c>
      <c r="BF1287" s="468" t="s">
        <v>1541</v>
      </c>
      <c r="BG1287" s="468" t="s">
        <v>2938</v>
      </c>
      <c r="BH1287" s="468" t="s">
        <v>2938</v>
      </c>
      <c r="BI1287" s="468" t="s">
        <v>2937</v>
      </c>
      <c r="BK1287" s="468" t="b">
        <v>1</v>
      </c>
      <c r="BL1287" s="468" t="b">
        <v>1</v>
      </c>
      <c r="BM1287" s="468" t="b">
        <v>1</v>
      </c>
      <c r="BN1287" s="468" t="b">
        <v>1</v>
      </c>
      <c r="BO1287" s="468" t="b">
        <v>1</v>
      </c>
      <c r="BP1287" s="468" t="b">
        <v>1</v>
      </c>
      <c r="BQ1287" s="468" t="b">
        <v>1</v>
      </c>
      <c r="BS1287" s="466"/>
    </row>
    <row r="1288" spans="1:71" s="480" customFormat="1" ht="12" customHeight="1" x14ac:dyDescent="0.2">
      <c r="A1288" s="496">
        <v>25400331</v>
      </c>
      <c r="B1288" s="497" t="s">
        <v>4165</v>
      </c>
      <c r="C1288" s="466" t="s">
        <v>2778</v>
      </c>
      <c r="D1288" s="467" t="s">
        <v>1541</v>
      </c>
      <c r="E1288" s="705"/>
      <c r="F1288" s="466"/>
      <c r="G1288" s="467"/>
      <c r="H1288" s="468" t="s">
        <v>2937</v>
      </c>
      <c r="I1288" s="468" t="s">
        <v>2937</v>
      </c>
      <c r="J1288" s="468" t="s">
        <v>2937</v>
      </c>
      <c r="K1288" s="468" t="s">
        <v>1541</v>
      </c>
      <c r="L1288" s="468" t="s">
        <v>2938</v>
      </c>
      <c r="M1288" s="468" t="s">
        <v>2938</v>
      </c>
      <c r="N1288" s="468" t="s">
        <v>2937</v>
      </c>
      <c r="O1288" s="469"/>
      <c r="P1288" s="379">
        <v>-345978.61</v>
      </c>
      <c r="Q1288" s="379">
        <v>-454605.47</v>
      </c>
      <c r="R1288" s="379">
        <v>-436529.24</v>
      </c>
      <c r="S1288" s="379">
        <v>-455696.78</v>
      </c>
      <c r="T1288" s="379">
        <v>-560965.54</v>
      </c>
      <c r="U1288" s="379">
        <v>-221808.83</v>
      </c>
      <c r="V1288" s="379">
        <v>-363920.74</v>
      </c>
      <c r="W1288" s="379">
        <v>-435409.61</v>
      </c>
      <c r="X1288" s="379">
        <v>-524374.41</v>
      </c>
      <c r="Y1288" s="379">
        <v>-651030.39</v>
      </c>
      <c r="Z1288" s="379">
        <v>-678125.29</v>
      </c>
      <c r="AA1288" s="379">
        <v>-629961.48</v>
      </c>
      <c r="AB1288" s="379">
        <v>-454936.26</v>
      </c>
      <c r="AC1288" s="379"/>
      <c r="AD1288" s="379"/>
      <c r="AE1288" s="379">
        <v>-484407.10124999989</v>
      </c>
      <c r="AF1288" s="470"/>
      <c r="AG1288" s="574"/>
      <c r="AH1288" s="471"/>
      <c r="AI1288" s="471"/>
      <c r="AJ1288" s="471"/>
      <c r="AK1288" s="472">
        <v>-484407.10124999989</v>
      </c>
      <c r="AL1288" s="471">
        <v>-484407.10124999989</v>
      </c>
      <c r="AM1288" s="473"/>
      <c r="AN1288" s="471"/>
      <c r="AO1288" s="474">
        <v>0</v>
      </c>
      <c r="AP1288" s="475"/>
      <c r="AQ1288" s="476">
        <v>-454936.26</v>
      </c>
      <c r="AR1288" s="471"/>
      <c r="AS1288" s="471"/>
      <c r="AT1288" s="471"/>
      <c r="AU1288" s="472">
        <v>-454936.26</v>
      </c>
      <c r="AV1288" s="471">
        <v>-454936.26</v>
      </c>
      <c r="AW1288" s="473"/>
      <c r="AX1288" s="471"/>
      <c r="AY1288" s="473">
        <v>0</v>
      </c>
      <c r="AZ1288" s="478" t="s">
        <v>2917</v>
      </c>
      <c r="BA1288" s="568"/>
      <c r="BC1288" s="468" t="s">
        <v>2937</v>
      </c>
      <c r="BD1288" s="468" t="s">
        <v>2937</v>
      </c>
      <c r="BE1288" s="468" t="s">
        <v>2937</v>
      </c>
      <c r="BF1288" s="468" t="s">
        <v>1541</v>
      </c>
      <c r="BG1288" s="468" t="s">
        <v>2938</v>
      </c>
      <c r="BH1288" s="468" t="s">
        <v>2938</v>
      </c>
      <c r="BI1288" s="468" t="s">
        <v>2937</v>
      </c>
      <c r="BK1288" s="468" t="b">
        <v>1</v>
      </c>
      <c r="BL1288" s="468" t="b">
        <v>1</v>
      </c>
      <c r="BM1288" s="468" t="b">
        <v>1</v>
      </c>
      <c r="BN1288" s="468" t="b">
        <v>1</v>
      </c>
      <c r="BO1288" s="468" t="b">
        <v>1</v>
      </c>
      <c r="BP1288" s="468" t="b">
        <v>1</v>
      </c>
      <c r="BQ1288" s="468" t="b">
        <v>1</v>
      </c>
      <c r="BS1288" s="466"/>
    </row>
    <row r="1289" spans="1:71" s="480" customFormat="1" ht="12" customHeight="1" x14ac:dyDescent="0.2">
      <c r="A1289" s="496">
        <v>25400341</v>
      </c>
      <c r="B1289" s="497" t="s">
        <v>4166</v>
      </c>
      <c r="C1289" s="466" t="s">
        <v>2779</v>
      </c>
      <c r="D1289" s="467" t="s">
        <v>1541</v>
      </c>
      <c r="E1289" s="705"/>
      <c r="F1289" s="466"/>
      <c r="G1289" s="467"/>
      <c r="H1289" s="468" t="s">
        <v>2937</v>
      </c>
      <c r="I1289" s="468" t="s">
        <v>2937</v>
      </c>
      <c r="J1289" s="468" t="s">
        <v>2937</v>
      </c>
      <c r="K1289" s="468" t="s">
        <v>1541</v>
      </c>
      <c r="L1289" s="468" t="s">
        <v>2938</v>
      </c>
      <c r="M1289" s="468" t="s">
        <v>2938</v>
      </c>
      <c r="N1289" s="468" t="s">
        <v>2937</v>
      </c>
      <c r="O1289" s="469"/>
      <c r="P1289" s="379">
        <v>-5571892.9400000004</v>
      </c>
      <c r="Q1289" s="379">
        <v>-2236315.69</v>
      </c>
      <c r="R1289" s="379">
        <v>-2402159.96</v>
      </c>
      <c r="S1289" s="379">
        <v>-2722276.13</v>
      </c>
      <c r="T1289" s="379">
        <v>-3407471.78</v>
      </c>
      <c r="U1289" s="379">
        <v>0</v>
      </c>
      <c r="V1289" s="379">
        <v>0</v>
      </c>
      <c r="W1289" s="379">
        <v>0</v>
      </c>
      <c r="X1289" s="379">
        <v>0</v>
      </c>
      <c r="Y1289" s="379">
        <v>0</v>
      </c>
      <c r="Z1289" s="379">
        <v>0</v>
      </c>
      <c r="AA1289" s="379">
        <v>0</v>
      </c>
      <c r="AB1289" s="379">
        <v>0</v>
      </c>
      <c r="AC1289" s="379"/>
      <c r="AD1289" s="379"/>
      <c r="AE1289" s="379">
        <v>-1129514.1691666667</v>
      </c>
      <c r="AF1289" s="507"/>
      <c r="AG1289" s="508"/>
      <c r="AH1289" s="471"/>
      <c r="AI1289" s="471"/>
      <c r="AJ1289" s="471"/>
      <c r="AK1289" s="472">
        <v>-1129514.1691666667</v>
      </c>
      <c r="AL1289" s="471">
        <v>-1129514.1691666667</v>
      </c>
      <c r="AM1289" s="473"/>
      <c r="AN1289" s="471"/>
      <c r="AO1289" s="474">
        <v>0</v>
      </c>
      <c r="AP1289" s="475"/>
      <c r="AQ1289" s="476">
        <v>0</v>
      </c>
      <c r="AR1289" s="471"/>
      <c r="AS1289" s="471"/>
      <c r="AT1289" s="471"/>
      <c r="AU1289" s="472">
        <v>0</v>
      </c>
      <c r="AV1289" s="471">
        <v>0</v>
      </c>
      <c r="AW1289" s="473"/>
      <c r="AX1289" s="471"/>
      <c r="AY1289" s="473">
        <v>0</v>
      </c>
      <c r="AZ1289" s="478" t="s">
        <v>2923</v>
      </c>
      <c r="BA1289" s="568"/>
      <c r="BC1289" s="468" t="s">
        <v>2937</v>
      </c>
      <c r="BD1289" s="468" t="s">
        <v>2937</v>
      </c>
      <c r="BE1289" s="468" t="s">
        <v>2937</v>
      </c>
      <c r="BF1289" s="468" t="s">
        <v>1541</v>
      </c>
      <c r="BG1289" s="468" t="s">
        <v>2938</v>
      </c>
      <c r="BH1289" s="468" t="s">
        <v>2938</v>
      </c>
      <c r="BI1289" s="468" t="s">
        <v>2937</v>
      </c>
      <c r="BK1289" s="468" t="b">
        <v>1</v>
      </c>
      <c r="BL1289" s="468" t="b">
        <v>1</v>
      </c>
      <c r="BM1289" s="468" t="b">
        <v>1</v>
      </c>
      <c r="BN1289" s="468" t="b">
        <v>1</v>
      </c>
      <c r="BO1289" s="468" t="b">
        <v>1</v>
      </c>
      <c r="BP1289" s="468" t="b">
        <v>1</v>
      </c>
      <c r="BQ1289" s="468" t="b">
        <v>1</v>
      </c>
      <c r="BS1289" s="466"/>
    </row>
    <row r="1290" spans="1:71" s="480" customFormat="1" ht="12" customHeight="1" x14ac:dyDescent="0.2">
      <c r="A1290" s="516">
        <v>25400342</v>
      </c>
      <c r="B1290" s="517" t="s">
        <v>4167</v>
      </c>
      <c r="C1290" s="466" t="s">
        <v>2780</v>
      </c>
      <c r="D1290" s="467" t="s">
        <v>1541</v>
      </c>
      <c r="E1290" s="705" t="s">
        <v>930</v>
      </c>
      <c r="F1290" s="466"/>
      <c r="G1290" s="467"/>
      <c r="H1290" s="468" t="s">
        <v>2937</v>
      </c>
      <c r="I1290" s="468" t="s">
        <v>2937</v>
      </c>
      <c r="J1290" s="468" t="s">
        <v>2937</v>
      </c>
      <c r="K1290" s="468" t="s">
        <v>1541</v>
      </c>
      <c r="L1290" s="468" t="s">
        <v>2938</v>
      </c>
      <c r="M1290" s="468" t="s">
        <v>2938</v>
      </c>
      <c r="N1290" s="468" t="s">
        <v>2937</v>
      </c>
      <c r="O1290" s="500"/>
      <c r="P1290" s="379">
        <v>0</v>
      </c>
      <c r="Q1290" s="379">
        <v>0</v>
      </c>
      <c r="R1290" s="379">
        <v>0</v>
      </c>
      <c r="S1290" s="379">
        <v>0</v>
      </c>
      <c r="T1290" s="379">
        <v>0</v>
      </c>
      <c r="U1290" s="379">
        <v>0</v>
      </c>
      <c r="V1290" s="379">
        <v>0</v>
      </c>
      <c r="W1290" s="379">
        <v>0</v>
      </c>
      <c r="X1290" s="379">
        <v>0</v>
      </c>
      <c r="Y1290" s="379">
        <v>0</v>
      </c>
      <c r="Z1290" s="379">
        <v>0</v>
      </c>
      <c r="AA1290" s="379">
        <v>0</v>
      </c>
      <c r="AB1290" s="379">
        <v>0</v>
      </c>
      <c r="AC1290" s="379"/>
      <c r="AD1290" s="379"/>
      <c r="AE1290" s="379">
        <v>0</v>
      </c>
      <c r="AF1290" s="507"/>
      <c r="AG1290" s="508"/>
      <c r="AH1290" s="471"/>
      <c r="AI1290" s="471"/>
      <c r="AJ1290" s="471"/>
      <c r="AK1290" s="472">
        <v>0</v>
      </c>
      <c r="AL1290" s="471">
        <v>0</v>
      </c>
      <c r="AM1290" s="473"/>
      <c r="AN1290" s="471"/>
      <c r="AO1290" s="474">
        <v>0</v>
      </c>
      <c r="AP1290" s="471"/>
      <c r="AQ1290" s="476">
        <v>0</v>
      </c>
      <c r="AR1290" s="471"/>
      <c r="AS1290" s="471"/>
      <c r="AT1290" s="471"/>
      <c r="AU1290" s="472">
        <v>0</v>
      </c>
      <c r="AV1290" s="471">
        <v>0</v>
      </c>
      <c r="AW1290" s="473"/>
      <c r="AX1290" s="471"/>
      <c r="AY1290" s="473">
        <v>0</v>
      </c>
      <c r="AZ1290" s="478" t="s">
        <v>2923</v>
      </c>
      <c r="BA1290" s="568"/>
      <c r="BC1290" s="468" t="s">
        <v>2937</v>
      </c>
      <c r="BD1290" s="468" t="s">
        <v>2937</v>
      </c>
      <c r="BE1290" s="468" t="s">
        <v>2937</v>
      </c>
      <c r="BF1290" s="468" t="s">
        <v>1541</v>
      </c>
      <c r="BG1290" s="468" t="s">
        <v>2938</v>
      </c>
      <c r="BH1290" s="468" t="s">
        <v>2938</v>
      </c>
      <c r="BI1290" s="468" t="s">
        <v>2937</v>
      </c>
      <c r="BK1290" s="468" t="b">
        <v>1</v>
      </c>
      <c r="BL1290" s="468" t="b">
        <v>1</v>
      </c>
      <c r="BM1290" s="468" t="b">
        <v>1</v>
      </c>
      <c r="BN1290" s="468" t="b">
        <v>1</v>
      </c>
      <c r="BO1290" s="468" t="b">
        <v>1</v>
      </c>
      <c r="BP1290" s="468" t="b">
        <v>1</v>
      </c>
      <c r="BQ1290" s="468" t="b">
        <v>1</v>
      </c>
      <c r="BS1290" s="466"/>
    </row>
    <row r="1291" spans="1:71" s="480" customFormat="1" ht="12" customHeight="1" x14ac:dyDescent="0.2">
      <c r="A1291" s="496">
        <v>25400352</v>
      </c>
      <c r="B1291" s="497" t="s">
        <v>4168</v>
      </c>
      <c r="C1291" s="466" t="s">
        <v>2781</v>
      </c>
      <c r="D1291" s="467" t="s">
        <v>1541</v>
      </c>
      <c r="E1291" s="705"/>
      <c r="F1291" s="466"/>
      <c r="G1291" s="467"/>
      <c r="H1291" s="468" t="s">
        <v>2937</v>
      </c>
      <c r="I1291" s="468" t="s">
        <v>2937</v>
      </c>
      <c r="J1291" s="468" t="s">
        <v>2937</v>
      </c>
      <c r="K1291" s="468" t="s">
        <v>1541</v>
      </c>
      <c r="L1291" s="468" t="s">
        <v>2938</v>
      </c>
      <c r="M1291" s="468" t="s">
        <v>2938</v>
      </c>
      <c r="N1291" s="468" t="s">
        <v>2937</v>
      </c>
      <c r="O1291" s="469"/>
      <c r="P1291" s="379">
        <v>0</v>
      </c>
      <c r="Q1291" s="379">
        <v>0</v>
      </c>
      <c r="R1291" s="379">
        <v>0</v>
      </c>
      <c r="S1291" s="379">
        <v>0</v>
      </c>
      <c r="T1291" s="379">
        <v>0</v>
      </c>
      <c r="U1291" s="379">
        <v>0</v>
      </c>
      <c r="V1291" s="379">
        <v>0</v>
      </c>
      <c r="W1291" s="379">
        <v>0</v>
      </c>
      <c r="X1291" s="379">
        <v>0</v>
      </c>
      <c r="Y1291" s="379">
        <v>0</v>
      </c>
      <c r="Z1291" s="379">
        <v>0</v>
      </c>
      <c r="AA1291" s="379">
        <v>0</v>
      </c>
      <c r="AB1291" s="379">
        <v>0</v>
      </c>
      <c r="AC1291" s="379"/>
      <c r="AD1291" s="379"/>
      <c r="AE1291" s="379">
        <v>0</v>
      </c>
      <c r="AF1291" s="507"/>
      <c r="AG1291" s="508"/>
      <c r="AH1291" s="471"/>
      <c r="AI1291" s="471"/>
      <c r="AJ1291" s="471"/>
      <c r="AK1291" s="472">
        <v>0</v>
      </c>
      <c r="AL1291" s="471">
        <v>0</v>
      </c>
      <c r="AM1291" s="473"/>
      <c r="AN1291" s="471"/>
      <c r="AO1291" s="474">
        <v>0</v>
      </c>
      <c r="AP1291" s="471"/>
      <c r="AQ1291" s="476">
        <v>0</v>
      </c>
      <c r="AR1291" s="471"/>
      <c r="AS1291" s="471"/>
      <c r="AT1291" s="471"/>
      <c r="AU1291" s="472">
        <v>0</v>
      </c>
      <c r="AV1291" s="471">
        <v>0</v>
      </c>
      <c r="AW1291" s="473"/>
      <c r="AX1291" s="471"/>
      <c r="AY1291" s="473">
        <v>0</v>
      </c>
      <c r="AZ1291" s="478" t="s">
        <v>2923</v>
      </c>
      <c r="BA1291" s="568"/>
      <c r="BC1291" s="468" t="s">
        <v>2937</v>
      </c>
      <c r="BD1291" s="468" t="s">
        <v>2937</v>
      </c>
      <c r="BE1291" s="468" t="s">
        <v>2937</v>
      </c>
      <c r="BF1291" s="468" t="s">
        <v>1541</v>
      </c>
      <c r="BG1291" s="468" t="s">
        <v>2938</v>
      </c>
      <c r="BH1291" s="468" t="s">
        <v>2938</v>
      </c>
      <c r="BI1291" s="468" t="s">
        <v>2937</v>
      </c>
      <c r="BK1291" s="468" t="b">
        <v>1</v>
      </c>
      <c r="BL1291" s="468" t="b">
        <v>1</v>
      </c>
      <c r="BM1291" s="468" t="b">
        <v>1</v>
      </c>
      <c r="BN1291" s="468" t="b">
        <v>1</v>
      </c>
      <c r="BO1291" s="468" t="b">
        <v>1</v>
      </c>
      <c r="BP1291" s="468" t="b">
        <v>1</v>
      </c>
      <c r="BQ1291" s="468" t="b">
        <v>1</v>
      </c>
      <c r="BS1291" s="466"/>
    </row>
    <row r="1292" spans="1:71" s="480" customFormat="1" ht="12" customHeight="1" x14ac:dyDescent="0.25">
      <c r="A1292" s="498">
        <v>25400361</v>
      </c>
      <c r="B1292" s="499" t="s">
        <v>2782</v>
      </c>
      <c r="C1292" s="746" t="s">
        <v>2783</v>
      </c>
      <c r="D1292" s="484" t="s">
        <v>1541</v>
      </c>
      <c r="E1292" s="730"/>
      <c r="F1292" s="511">
        <v>43221</v>
      </c>
      <c r="G1292" s="484"/>
      <c r="H1292" s="486" t="s">
        <v>2937</v>
      </c>
      <c r="I1292" s="486" t="s">
        <v>2937</v>
      </c>
      <c r="J1292" s="486" t="s">
        <v>2937</v>
      </c>
      <c r="K1292" s="486" t="s">
        <v>1541</v>
      </c>
      <c r="L1292" s="486" t="s">
        <v>2938</v>
      </c>
      <c r="M1292" s="486" t="s">
        <v>2938</v>
      </c>
      <c r="N1292" s="486" t="s">
        <v>2937</v>
      </c>
      <c r="O1292" s="487"/>
      <c r="P1292" s="381"/>
      <c r="Q1292" s="381"/>
      <c r="R1292" s="381"/>
      <c r="S1292" s="381"/>
      <c r="T1292" s="381"/>
      <c r="U1292" s="381">
        <v>-39049.15</v>
      </c>
      <c r="V1292" s="381">
        <v>-63775.32</v>
      </c>
      <c r="W1292" s="381">
        <v>-89578.27</v>
      </c>
      <c r="X1292" s="381">
        <v>-113471.32</v>
      </c>
      <c r="Y1292" s="381">
        <v>-134859.07</v>
      </c>
      <c r="Z1292" s="381">
        <v>-154593.82999999999</v>
      </c>
      <c r="AA1292" s="381">
        <v>-164841.13</v>
      </c>
      <c r="AB1292" s="381">
        <v>-159082.66</v>
      </c>
      <c r="AC1292" s="381"/>
      <c r="AD1292" s="381"/>
      <c r="AE1292" s="381">
        <v>-69975.784999999989</v>
      </c>
      <c r="AF1292" s="589"/>
      <c r="AG1292" s="590"/>
      <c r="AH1292" s="490"/>
      <c r="AI1292" s="490"/>
      <c r="AJ1292" s="490"/>
      <c r="AK1292" s="491">
        <v>-69975.784999999989</v>
      </c>
      <c r="AL1292" s="490">
        <v>-69975.784999999989</v>
      </c>
      <c r="AM1292" s="492"/>
      <c r="AN1292" s="490"/>
      <c r="AO1292" s="493">
        <v>0</v>
      </c>
      <c r="AP1292" s="490"/>
      <c r="AQ1292" s="494">
        <v>-159082.66</v>
      </c>
      <c r="AR1292" s="490"/>
      <c r="AS1292" s="490"/>
      <c r="AT1292" s="490"/>
      <c r="AU1292" s="491">
        <v>-159082.66</v>
      </c>
      <c r="AV1292" s="490">
        <v>-159082.66</v>
      </c>
      <c r="AW1292" s="492"/>
      <c r="AX1292" s="490"/>
      <c r="AY1292" s="492">
        <v>0</v>
      </c>
      <c r="AZ1292" s="731" t="s">
        <v>2923</v>
      </c>
      <c r="BA1292" s="568"/>
      <c r="BC1292" s="486" t="s">
        <v>2937</v>
      </c>
      <c r="BD1292" s="486" t="s">
        <v>2937</v>
      </c>
      <c r="BE1292" s="486" t="s">
        <v>2937</v>
      </c>
      <c r="BF1292" s="468" t="s">
        <v>1541</v>
      </c>
      <c r="BG1292" s="468" t="s">
        <v>2938</v>
      </c>
      <c r="BH1292" s="468" t="s">
        <v>2938</v>
      </c>
      <c r="BI1292" s="468" t="s">
        <v>2937</v>
      </c>
      <c r="BK1292" s="468" t="b">
        <v>1</v>
      </c>
      <c r="BL1292" s="468" t="b">
        <v>1</v>
      </c>
      <c r="BM1292" s="468" t="b">
        <v>1</v>
      </c>
      <c r="BN1292" s="468" t="b">
        <v>1</v>
      </c>
      <c r="BO1292" s="468" t="b">
        <v>1</v>
      </c>
      <c r="BP1292" s="468" t="b">
        <v>1</v>
      </c>
      <c r="BQ1292" s="468" t="b">
        <v>1</v>
      </c>
      <c r="BS1292" s="466"/>
    </row>
    <row r="1293" spans="1:71" s="480" customFormat="1" ht="12" customHeight="1" x14ac:dyDescent="0.2">
      <c r="A1293" s="496">
        <v>25400381</v>
      </c>
      <c r="B1293" s="497" t="s">
        <v>4169</v>
      </c>
      <c r="C1293" s="466" t="s">
        <v>2784</v>
      </c>
      <c r="D1293" s="467" t="s">
        <v>1541</v>
      </c>
      <c r="E1293" s="705"/>
      <c r="F1293" s="466"/>
      <c r="G1293" s="467"/>
      <c r="H1293" s="468" t="s">
        <v>2937</v>
      </c>
      <c r="I1293" s="468" t="s">
        <v>2937</v>
      </c>
      <c r="J1293" s="468" t="s">
        <v>2937</v>
      </c>
      <c r="K1293" s="468" t="s">
        <v>1541</v>
      </c>
      <c r="L1293" s="468" t="s">
        <v>2938</v>
      </c>
      <c r="M1293" s="468" t="s">
        <v>2938</v>
      </c>
      <c r="N1293" s="468" t="s">
        <v>2937</v>
      </c>
      <c r="O1293" s="500"/>
      <c r="P1293" s="379">
        <v>0</v>
      </c>
      <c r="Q1293" s="379">
        <v>0</v>
      </c>
      <c r="R1293" s="379">
        <v>0</v>
      </c>
      <c r="S1293" s="379">
        <v>0</v>
      </c>
      <c r="T1293" s="379">
        <v>0</v>
      </c>
      <c r="U1293" s="379">
        <v>0</v>
      </c>
      <c r="V1293" s="379">
        <v>0</v>
      </c>
      <c r="W1293" s="379">
        <v>0</v>
      </c>
      <c r="X1293" s="379">
        <v>0</v>
      </c>
      <c r="Y1293" s="379">
        <v>0</v>
      </c>
      <c r="Z1293" s="379">
        <v>0</v>
      </c>
      <c r="AA1293" s="379">
        <v>0</v>
      </c>
      <c r="AB1293" s="379">
        <v>0</v>
      </c>
      <c r="AC1293" s="379"/>
      <c r="AD1293" s="379"/>
      <c r="AE1293" s="379">
        <v>0</v>
      </c>
      <c r="AF1293" s="586"/>
      <c r="AG1293" s="587"/>
      <c r="AH1293" s="471"/>
      <c r="AI1293" s="471"/>
      <c r="AJ1293" s="471"/>
      <c r="AK1293" s="472">
        <v>0</v>
      </c>
      <c r="AL1293" s="471">
        <v>0</v>
      </c>
      <c r="AM1293" s="473"/>
      <c r="AN1293" s="471"/>
      <c r="AO1293" s="474">
        <v>0</v>
      </c>
      <c r="AP1293" s="471"/>
      <c r="AQ1293" s="476">
        <v>0</v>
      </c>
      <c r="AR1293" s="471"/>
      <c r="AS1293" s="471"/>
      <c r="AT1293" s="471"/>
      <c r="AU1293" s="472">
        <v>0</v>
      </c>
      <c r="AV1293" s="471">
        <v>0</v>
      </c>
      <c r="AW1293" s="473"/>
      <c r="AX1293" s="471"/>
      <c r="AY1293" s="473">
        <v>0</v>
      </c>
      <c r="AZ1293" s="478" t="s">
        <v>2923</v>
      </c>
      <c r="BA1293" s="568"/>
      <c r="BC1293" s="468" t="s">
        <v>2937</v>
      </c>
      <c r="BD1293" s="468" t="s">
        <v>2937</v>
      </c>
      <c r="BE1293" s="468" t="s">
        <v>2937</v>
      </c>
      <c r="BF1293" s="468" t="s">
        <v>1541</v>
      </c>
      <c r="BG1293" s="468" t="s">
        <v>2938</v>
      </c>
      <c r="BH1293" s="468" t="s">
        <v>2938</v>
      </c>
      <c r="BI1293" s="468" t="s">
        <v>2937</v>
      </c>
      <c r="BK1293" s="468" t="b">
        <v>1</v>
      </c>
      <c r="BL1293" s="468" t="b">
        <v>1</v>
      </c>
      <c r="BM1293" s="468" t="b">
        <v>1</v>
      </c>
      <c r="BN1293" s="468" t="b">
        <v>1</v>
      </c>
      <c r="BO1293" s="468" t="b">
        <v>1</v>
      </c>
      <c r="BP1293" s="468" t="b">
        <v>1</v>
      </c>
      <c r="BQ1293" s="468" t="b">
        <v>1</v>
      </c>
      <c r="BS1293" s="466"/>
    </row>
    <row r="1294" spans="1:71" s="480" customFormat="1" ht="12" customHeight="1" x14ac:dyDescent="0.2">
      <c r="A1294" s="496">
        <v>25400391</v>
      </c>
      <c r="B1294" s="497" t="s">
        <v>4170</v>
      </c>
      <c r="C1294" s="466" t="s">
        <v>2785</v>
      </c>
      <c r="D1294" s="467" t="s">
        <v>1541</v>
      </c>
      <c r="E1294" s="705"/>
      <c r="F1294" s="466"/>
      <c r="G1294" s="467"/>
      <c r="H1294" s="468" t="s">
        <v>2937</v>
      </c>
      <c r="I1294" s="468" t="s">
        <v>2937</v>
      </c>
      <c r="J1294" s="468" t="s">
        <v>2937</v>
      </c>
      <c r="K1294" s="468" t="s">
        <v>1541</v>
      </c>
      <c r="L1294" s="468" t="s">
        <v>2938</v>
      </c>
      <c r="M1294" s="468" t="s">
        <v>2938</v>
      </c>
      <c r="N1294" s="468" t="s">
        <v>2937</v>
      </c>
      <c r="O1294" s="500"/>
      <c r="P1294" s="379">
        <v>0</v>
      </c>
      <c r="Q1294" s="379">
        <v>-122024.24</v>
      </c>
      <c r="R1294" s="379">
        <v>-3545.52</v>
      </c>
      <c r="S1294" s="379">
        <v>0</v>
      </c>
      <c r="T1294" s="379">
        <v>0</v>
      </c>
      <c r="U1294" s="379">
        <v>0</v>
      </c>
      <c r="V1294" s="379">
        <v>0</v>
      </c>
      <c r="W1294" s="379">
        <v>0</v>
      </c>
      <c r="X1294" s="379">
        <v>0</v>
      </c>
      <c r="Y1294" s="379">
        <v>0</v>
      </c>
      <c r="Z1294" s="379">
        <v>0</v>
      </c>
      <c r="AA1294" s="379">
        <v>0</v>
      </c>
      <c r="AB1294" s="379">
        <v>0</v>
      </c>
      <c r="AC1294" s="379"/>
      <c r="AD1294" s="379"/>
      <c r="AE1294" s="379">
        <v>-10464.146666666667</v>
      </c>
      <c r="AF1294" s="586"/>
      <c r="AG1294" s="587"/>
      <c r="AH1294" s="471"/>
      <c r="AI1294" s="471"/>
      <c r="AJ1294" s="471"/>
      <c r="AK1294" s="472">
        <v>-10464.146666666667</v>
      </c>
      <c r="AL1294" s="471">
        <v>-10464.146666666667</v>
      </c>
      <c r="AM1294" s="473"/>
      <c r="AN1294" s="471"/>
      <c r="AO1294" s="474">
        <v>0</v>
      </c>
      <c r="AP1294" s="471"/>
      <c r="AQ1294" s="476">
        <v>0</v>
      </c>
      <c r="AR1294" s="471"/>
      <c r="AS1294" s="471"/>
      <c r="AT1294" s="471"/>
      <c r="AU1294" s="472">
        <v>0</v>
      </c>
      <c r="AV1294" s="471">
        <v>0</v>
      </c>
      <c r="AW1294" s="473"/>
      <c r="AX1294" s="471"/>
      <c r="AY1294" s="473">
        <v>0</v>
      </c>
      <c r="AZ1294" s="478" t="s">
        <v>2923</v>
      </c>
      <c r="BA1294" s="568"/>
      <c r="BC1294" s="468" t="s">
        <v>2937</v>
      </c>
      <c r="BD1294" s="468" t="s">
        <v>2937</v>
      </c>
      <c r="BE1294" s="468" t="s">
        <v>2937</v>
      </c>
      <c r="BF1294" s="468" t="s">
        <v>1541</v>
      </c>
      <c r="BG1294" s="468" t="s">
        <v>2938</v>
      </c>
      <c r="BH1294" s="468" t="s">
        <v>2938</v>
      </c>
      <c r="BI1294" s="468" t="s">
        <v>2937</v>
      </c>
      <c r="BK1294" s="468" t="b">
        <v>1</v>
      </c>
      <c r="BL1294" s="468" t="b">
        <v>1</v>
      </c>
      <c r="BM1294" s="468" t="b">
        <v>1</v>
      </c>
      <c r="BN1294" s="468" t="b">
        <v>1</v>
      </c>
      <c r="BO1294" s="468" t="b">
        <v>1</v>
      </c>
      <c r="BP1294" s="468" t="b">
        <v>1</v>
      </c>
      <c r="BQ1294" s="468" t="b">
        <v>1</v>
      </c>
      <c r="BS1294" s="466"/>
    </row>
    <row r="1295" spans="1:71" s="480" customFormat="1" ht="12" customHeight="1" x14ac:dyDescent="0.2">
      <c r="A1295" s="496">
        <v>25400392</v>
      </c>
      <c r="B1295" s="497" t="s">
        <v>4171</v>
      </c>
      <c r="C1295" s="466" t="s">
        <v>2786</v>
      </c>
      <c r="D1295" s="467" t="s">
        <v>1541</v>
      </c>
      <c r="E1295" s="705"/>
      <c r="F1295" s="466"/>
      <c r="G1295" s="467"/>
      <c r="H1295" s="468" t="s">
        <v>2937</v>
      </c>
      <c r="I1295" s="468" t="s">
        <v>2937</v>
      </c>
      <c r="J1295" s="468" t="s">
        <v>2937</v>
      </c>
      <c r="K1295" s="468" t="s">
        <v>1541</v>
      </c>
      <c r="L1295" s="468" t="s">
        <v>2938</v>
      </c>
      <c r="M1295" s="468" t="s">
        <v>2938</v>
      </c>
      <c r="N1295" s="468" t="s">
        <v>2937</v>
      </c>
      <c r="O1295" s="500"/>
      <c r="P1295" s="379">
        <v>-8100000</v>
      </c>
      <c r="Q1295" s="379">
        <v>-8100000</v>
      </c>
      <c r="R1295" s="379">
        <v>-8100000</v>
      </c>
      <c r="S1295" s="379">
        <v>-4700000</v>
      </c>
      <c r="T1295" s="379">
        <v>-4700000</v>
      </c>
      <c r="U1295" s="379">
        <v>0</v>
      </c>
      <c r="V1295" s="379">
        <v>0</v>
      </c>
      <c r="W1295" s="379">
        <v>0</v>
      </c>
      <c r="X1295" s="379">
        <v>0</v>
      </c>
      <c r="Y1295" s="379">
        <v>0</v>
      </c>
      <c r="Z1295" s="379">
        <v>0</v>
      </c>
      <c r="AA1295" s="379">
        <v>0</v>
      </c>
      <c r="AB1295" s="379">
        <v>0</v>
      </c>
      <c r="AC1295" s="379"/>
      <c r="AD1295" s="379"/>
      <c r="AE1295" s="379">
        <v>-2470833.3333333335</v>
      </c>
      <c r="AF1295" s="586"/>
      <c r="AG1295" s="587"/>
      <c r="AH1295" s="471"/>
      <c r="AI1295" s="471"/>
      <c r="AJ1295" s="471"/>
      <c r="AK1295" s="472">
        <v>-2470833.3333333335</v>
      </c>
      <c r="AL1295" s="471">
        <v>-2470833.3333333335</v>
      </c>
      <c r="AM1295" s="473"/>
      <c r="AN1295" s="471"/>
      <c r="AO1295" s="474">
        <v>0</v>
      </c>
      <c r="AP1295" s="471"/>
      <c r="AQ1295" s="476">
        <v>0</v>
      </c>
      <c r="AR1295" s="471"/>
      <c r="AS1295" s="471"/>
      <c r="AT1295" s="471"/>
      <c r="AU1295" s="472">
        <v>0</v>
      </c>
      <c r="AV1295" s="471">
        <v>0</v>
      </c>
      <c r="AW1295" s="473"/>
      <c r="AX1295" s="471"/>
      <c r="AY1295" s="473">
        <v>0</v>
      </c>
      <c r="AZ1295" s="478" t="s">
        <v>2923</v>
      </c>
      <c r="BA1295" s="568"/>
      <c r="BC1295" s="468" t="s">
        <v>2937</v>
      </c>
      <c r="BD1295" s="468" t="s">
        <v>2937</v>
      </c>
      <c r="BE1295" s="468" t="s">
        <v>2937</v>
      </c>
      <c r="BF1295" s="468" t="s">
        <v>1541</v>
      </c>
      <c r="BG1295" s="468" t="s">
        <v>2938</v>
      </c>
      <c r="BH1295" s="468" t="s">
        <v>2938</v>
      </c>
      <c r="BI1295" s="468" t="s">
        <v>2937</v>
      </c>
      <c r="BK1295" s="468" t="b">
        <v>1</v>
      </c>
      <c r="BL1295" s="468" t="b">
        <v>1</v>
      </c>
      <c r="BM1295" s="468" t="b">
        <v>1</v>
      </c>
      <c r="BN1295" s="468" t="b">
        <v>1</v>
      </c>
      <c r="BO1295" s="468" t="b">
        <v>1</v>
      </c>
      <c r="BP1295" s="468" t="b">
        <v>1</v>
      </c>
      <c r="BQ1295" s="468" t="b">
        <v>1</v>
      </c>
      <c r="BS1295" s="466"/>
    </row>
    <row r="1296" spans="1:71" s="480" customFormat="1" ht="12" customHeight="1" x14ac:dyDescent="0.2">
      <c r="A1296" s="496">
        <v>25400411</v>
      </c>
      <c r="B1296" s="497" t="s">
        <v>4172</v>
      </c>
      <c r="C1296" s="466" t="s">
        <v>2787</v>
      </c>
      <c r="D1296" s="467" t="s">
        <v>1541</v>
      </c>
      <c r="E1296" s="705"/>
      <c r="F1296" s="466"/>
      <c r="G1296" s="467"/>
      <c r="H1296" s="468" t="s">
        <v>2937</v>
      </c>
      <c r="I1296" s="468" t="s">
        <v>2937</v>
      </c>
      <c r="J1296" s="468" t="s">
        <v>2937</v>
      </c>
      <c r="K1296" s="468" t="s">
        <v>1541</v>
      </c>
      <c r="L1296" s="468" t="s">
        <v>2938</v>
      </c>
      <c r="M1296" s="468" t="s">
        <v>2938</v>
      </c>
      <c r="N1296" s="468" t="s">
        <v>2937</v>
      </c>
      <c r="O1296" s="500"/>
      <c r="P1296" s="379">
        <v>0</v>
      </c>
      <c r="Q1296" s="379">
        <v>0</v>
      </c>
      <c r="R1296" s="379">
        <v>0</v>
      </c>
      <c r="S1296" s="379">
        <v>0</v>
      </c>
      <c r="T1296" s="379">
        <v>-440961.42</v>
      </c>
      <c r="U1296" s="379">
        <v>-10499460.289999999</v>
      </c>
      <c r="V1296" s="379">
        <v>-9824975.25</v>
      </c>
      <c r="W1296" s="379">
        <v>-9045812.8599999994</v>
      </c>
      <c r="X1296" s="379">
        <v>-8309213.5300000003</v>
      </c>
      <c r="Y1296" s="379">
        <v>-7627941.96</v>
      </c>
      <c r="Z1296" s="379">
        <v>-6760011.4500000002</v>
      </c>
      <c r="AA1296" s="379">
        <v>-5725618.3099999996</v>
      </c>
      <c r="AB1296" s="379">
        <v>-4447550.04</v>
      </c>
      <c r="AC1296" s="379"/>
      <c r="AD1296" s="379"/>
      <c r="AE1296" s="379">
        <v>-5038147.5075000012</v>
      </c>
      <c r="AF1296" s="586"/>
      <c r="AG1296" s="587"/>
      <c r="AH1296" s="471"/>
      <c r="AI1296" s="471"/>
      <c r="AJ1296" s="471"/>
      <c r="AK1296" s="472">
        <v>-5038147.5075000012</v>
      </c>
      <c r="AL1296" s="471">
        <v>-5038147.5075000012</v>
      </c>
      <c r="AM1296" s="473"/>
      <c r="AN1296" s="471"/>
      <c r="AO1296" s="474">
        <v>0</v>
      </c>
      <c r="AP1296" s="471"/>
      <c r="AQ1296" s="476">
        <v>-4447550.04</v>
      </c>
      <c r="AR1296" s="471"/>
      <c r="AS1296" s="471"/>
      <c r="AT1296" s="471"/>
      <c r="AU1296" s="472">
        <v>-4447550.04</v>
      </c>
      <c r="AV1296" s="471">
        <v>-4447550.04</v>
      </c>
      <c r="AW1296" s="473"/>
      <c r="AX1296" s="471"/>
      <c r="AY1296" s="473">
        <v>0</v>
      </c>
      <c r="AZ1296" s="478" t="s">
        <v>2923</v>
      </c>
      <c r="BA1296" s="568"/>
      <c r="BC1296" s="468" t="s">
        <v>2937</v>
      </c>
      <c r="BD1296" s="468" t="s">
        <v>2937</v>
      </c>
      <c r="BE1296" s="468" t="s">
        <v>2937</v>
      </c>
      <c r="BF1296" s="468" t="s">
        <v>1541</v>
      </c>
      <c r="BG1296" s="468" t="s">
        <v>2938</v>
      </c>
      <c r="BH1296" s="468" t="s">
        <v>2938</v>
      </c>
      <c r="BI1296" s="468" t="s">
        <v>2937</v>
      </c>
      <c r="BK1296" s="468" t="b">
        <v>1</v>
      </c>
      <c r="BL1296" s="468" t="b">
        <v>1</v>
      </c>
      <c r="BM1296" s="468" t="b">
        <v>1</v>
      </c>
      <c r="BN1296" s="468" t="b">
        <v>1</v>
      </c>
      <c r="BO1296" s="468" t="b">
        <v>1</v>
      </c>
      <c r="BP1296" s="468" t="b">
        <v>1</v>
      </c>
      <c r="BQ1296" s="468" t="b">
        <v>1</v>
      </c>
      <c r="BS1296" s="466"/>
    </row>
    <row r="1297" spans="1:71" s="480" customFormat="1" ht="12" customHeight="1" x14ac:dyDescent="0.2">
      <c r="A1297" s="496">
        <v>25400431</v>
      </c>
      <c r="B1297" s="497" t="s">
        <v>4173</v>
      </c>
      <c r="C1297" s="466" t="s">
        <v>2788</v>
      </c>
      <c r="D1297" s="467" t="s">
        <v>1541</v>
      </c>
      <c r="E1297" s="705"/>
      <c r="F1297" s="466"/>
      <c r="G1297" s="467"/>
      <c r="H1297" s="468" t="s">
        <v>2937</v>
      </c>
      <c r="I1297" s="468" t="s">
        <v>2937</v>
      </c>
      <c r="J1297" s="468" t="s">
        <v>2937</v>
      </c>
      <c r="K1297" s="468" t="s">
        <v>1541</v>
      </c>
      <c r="L1297" s="468" t="s">
        <v>2938</v>
      </c>
      <c r="M1297" s="468" t="s">
        <v>2938</v>
      </c>
      <c r="N1297" s="468" t="s">
        <v>2937</v>
      </c>
      <c r="O1297" s="500"/>
      <c r="P1297" s="379">
        <v>0</v>
      </c>
      <c r="Q1297" s="379">
        <v>0</v>
      </c>
      <c r="R1297" s="379">
        <v>0</v>
      </c>
      <c r="S1297" s="379">
        <v>0</v>
      </c>
      <c r="T1297" s="379">
        <v>0</v>
      </c>
      <c r="U1297" s="379">
        <v>0</v>
      </c>
      <c r="V1297" s="379">
        <v>0</v>
      </c>
      <c r="W1297" s="379">
        <v>0</v>
      </c>
      <c r="X1297" s="379">
        <v>0</v>
      </c>
      <c r="Y1297" s="379">
        <v>0</v>
      </c>
      <c r="Z1297" s="379">
        <v>0</v>
      </c>
      <c r="AA1297" s="379">
        <v>0</v>
      </c>
      <c r="AB1297" s="379">
        <v>0</v>
      </c>
      <c r="AC1297" s="379"/>
      <c r="AD1297" s="379"/>
      <c r="AE1297" s="379">
        <v>0</v>
      </c>
      <c r="AF1297" s="470"/>
      <c r="AG1297" s="574"/>
      <c r="AH1297" s="471"/>
      <c r="AI1297" s="471"/>
      <c r="AJ1297" s="471"/>
      <c r="AK1297" s="472">
        <v>0</v>
      </c>
      <c r="AL1297" s="471">
        <v>0</v>
      </c>
      <c r="AM1297" s="473"/>
      <c r="AN1297" s="471"/>
      <c r="AO1297" s="474">
        <v>0</v>
      </c>
      <c r="AP1297" s="471"/>
      <c r="AQ1297" s="476">
        <v>0</v>
      </c>
      <c r="AR1297" s="471"/>
      <c r="AS1297" s="471"/>
      <c r="AT1297" s="471"/>
      <c r="AU1297" s="472">
        <v>0</v>
      </c>
      <c r="AV1297" s="471">
        <v>0</v>
      </c>
      <c r="AW1297" s="473"/>
      <c r="AX1297" s="471"/>
      <c r="AY1297" s="473">
        <v>0</v>
      </c>
      <c r="AZ1297" s="478" t="s">
        <v>2910</v>
      </c>
      <c r="BA1297" s="568"/>
      <c r="BC1297" s="468" t="s">
        <v>2937</v>
      </c>
      <c r="BD1297" s="468" t="s">
        <v>2937</v>
      </c>
      <c r="BE1297" s="468" t="s">
        <v>2937</v>
      </c>
      <c r="BF1297" s="468" t="s">
        <v>1541</v>
      </c>
      <c r="BG1297" s="468" t="s">
        <v>2938</v>
      </c>
      <c r="BH1297" s="468" t="s">
        <v>2938</v>
      </c>
      <c r="BI1297" s="468" t="s">
        <v>2937</v>
      </c>
      <c r="BK1297" s="468" t="b">
        <v>1</v>
      </c>
      <c r="BL1297" s="468" t="b">
        <v>1</v>
      </c>
      <c r="BM1297" s="468" t="b">
        <v>1</v>
      </c>
      <c r="BN1297" s="468" t="b">
        <v>1</v>
      </c>
      <c r="BO1297" s="468" t="b">
        <v>1</v>
      </c>
      <c r="BP1297" s="468" t="b">
        <v>1</v>
      </c>
      <c r="BQ1297" s="468" t="b">
        <v>1</v>
      </c>
      <c r="BS1297" s="466"/>
    </row>
    <row r="1298" spans="1:71" s="480" customFormat="1" ht="12" customHeight="1" x14ac:dyDescent="0.2">
      <c r="A1298" s="516">
        <v>25400441</v>
      </c>
      <c r="B1298" s="517" t="s">
        <v>4174</v>
      </c>
      <c r="C1298" s="466" t="s">
        <v>2789</v>
      </c>
      <c r="D1298" s="467" t="s">
        <v>1541</v>
      </c>
      <c r="E1298" s="705"/>
      <c r="F1298" s="466"/>
      <c r="G1298" s="467"/>
      <c r="H1298" s="468" t="s">
        <v>2937</v>
      </c>
      <c r="I1298" s="468" t="s">
        <v>2937</v>
      </c>
      <c r="J1298" s="468" t="s">
        <v>2937</v>
      </c>
      <c r="K1298" s="468" t="s">
        <v>1541</v>
      </c>
      <c r="L1298" s="468" t="s">
        <v>2938</v>
      </c>
      <c r="M1298" s="468" t="s">
        <v>2938</v>
      </c>
      <c r="N1298" s="468" t="s">
        <v>2937</v>
      </c>
      <c r="O1298" s="500"/>
      <c r="P1298" s="379">
        <v>0</v>
      </c>
      <c r="Q1298" s="379">
        <v>0</v>
      </c>
      <c r="R1298" s="379">
        <v>0</v>
      </c>
      <c r="S1298" s="379">
        <v>0</v>
      </c>
      <c r="T1298" s="379">
        <v>0</v>
      </c>
      <c r="U1298" s="379">
        <v>0</v>
      </c>
      <c r="V1298" s="379">
        <v>0</v>
      </c>
      <c r="W1298" s="379">
        <v>0</v>
      </c>
      <c r="X1298" s="379">
        <v>0</v>
      </c>
      <c r="Y1298" s="379">
        <v>0</v>
      </c>
      <c r="Z1298" s="379">
        <v>0</v>
      </c>
      <c r="AA1298" s="379">
        <v>0</v>
      </c>
      <c r="AB1298" s="379">
        <v>0</v>
      </c>
      <c r="AC1298" s="379"/>
      <c r="AD1298" s="379"/>
      <c r="AE1298" s="379">
        <v>0</v>
      </c>
      <c r="AF1298" s="470"/>
      <c r="AG1298" s="574"/>
      <c r="AH1298" s="471"/>
      <c r="AI1298" s="471"/>
      <c r="AJ1298" s="471"/>
      <c r="AK1298" s="472">
        <v>0</v>
      </c>
      <c r="AL1298" s="471">
        <v>0</v>
      </c>
      <c r="AM1298" s="473"/>
      <c r="AN1298" s="471"/>
      <c r="AO1298" s="474">
        <v>0</v>
      </c>
      <c r="AP1298" s="471"/>
      <c r="AQ1298" s="476">
        <v>0</v>
      </c>
      <c r="AR1298" s="471"/>
      <c r="AS1298" s="471"/>
      <c r="AT1298" s="471"/>
      <c r="AU1298" s="472">
        <v>0</v>
      </c>
      <c r="AV1298" s="471">
        <v>0</v>
      </c>
      <c r="AW1298" s="473"/>
      <c r="AX1298" s="471"/>
      <c r="AY1298" s="473">
        <v>0</v>
      </c>
      <c r="AZ1298" s="478" t="s">
        <v>2910</v>
      </c>
      <c r="BA1298" s="568"/>
      <c r="BC1298" s="468" t="s">
        <v>2937</v>
      </c>
      <c r="BD1298" s="468" t="s">
        <v>2937</v>
      </c>
      <c r="BE1298" s="468" t="s">
        <v>2937</v>
      </c>
      <c r="BF1298" s="468" t="s">
        <v>1541</v>
      </c>
      <c r="BG1298" s="468" t="s">
        <v>2938</v>
      </c>
      <c r="BH1298" s="468" t="s">
        <v>2938</v>
      </c>
      <c r="BI1298" s="468" t="s">
        <v>2937</v>
      </c>
      <c r="BK1298" s="468" t="b">
        <v>1</v>
      </c>
      <c r="BL1298" s="468" t="b">
        <v>1</v>
      </c>
      <c r="BM1298" s="468" t="b">
        <v>1</v>
      </c>
      <c r="BN1298" s="468" t="b">
        <v>1</v>
      </c>
      <c r="BO1298" s="468" t="b">
        <v>1</v>
      </c>
      <c r="BP1298" s="468" t="b">
        <v>1</v>
      </c>
      <c r="BQ1298" s="468" t="b">
        <v>1</v>
      </c>
      <c r="BS1298" s="466"/>
    </row>
    <row r="1299" spans="1:71" s="480" customFormat="1" ht="12" customHeight="1" x14ac:dyDescent="0.2">
      <c r="A1299" s="516">
        <v>25400451</v>
      </c>
      <c r="B1299" s="517" t="s">
        <v>4175</v>
      </c>
      <c r="C1299" s="466" t="s">
        <v>2790</v>
      </c>
      <c r="D1299" s="467" t="s">
        <v>1541</v>
      </c>
      <c r="E1299" s="705" t="s">
        <v>930</v>
      </c>
      <c r="F1299" s="466"/>
      <c r="G1299" s="467"/>
      <c r="H1299" s="468" t="s">
        <v>2937</v>
      </c>
      <c r="I1299" s="468" t="s">
        <v>2937</v>
      </c>
      <c r="J1299" s="468" t="s">
        <v>2937</v>
      </c>
      <c r="K1299" s="468" t="s">
        <v>1541</v>
      </c>
      <c r="L1299" s="468" t="s">
        <v>2938</v>
      </c>
      <c r="M1299" s="468" t="s">
        <v>2938</v>
      </c>
      <c r="N1299" s="468" t="s">
        <v>2937</v>
      </c>
      <c r="O1299" s="500"/>
      <c r="P1299" s="379">
        <v>-31636.34</v>
      </c>
      <c r="Q1299" s="379">
        <v>-31366.48</v>
      </c>
      <c r="R1299" s="379">
        <v>-30716.49</v>
      </c>
      <c r="S1299" s="379">
        <v>-29602.06</v>
      </c>
      <c r="T1299" s="379">
        <v>-26581.33</v>
      </c>
      <c r="U1299" s="379">
        <v>0</v>
      </c>
      <c r="V1299" s="379">
        <v>0</v>
      </c>
      <c r="W1299" s="379">
        <v>0</v>
      </c>
      <c r="X1299" s="379">
        <v>0</v>
      </c>
      <c r="Y1299" s="379">
        <v>0</v>
      </c>
      <c r="Z1299" s="379">
        <v>0</v>
      </c>
      <c r="AA1299" s="379">
        <v>0</v>
      </c>
      <c r="AB1299" s="379">
        <v>0</v>
      </c>
      <c r="AC1299" s="379"/>
      <c r="AD1299" s="379"/>
      <c r="AE1299" s="379">
        <v>-11173.710833333333</v>
      </c>
      <c r="AF1299" s="470"/>
      <c r="AG1299" s="574"/>
      <c r="AH1299" s="471"/>
      <c r="AI1299" s="471"/>
      <c r="AJ1299" s="471"/>
      <c r="AK1299" s="472">
        <v>-11173.710833333333</v>
      </c>
      <c r="AL1299" s="471">
        <v>-11173.710833333333</v>
      </c>
      <c r="AM1299" s="473"/>
      <c r="AN1299" s="471"/>
      <c r="AO1299" s="474">
        <v>0</v>
      </c>
      <c r="AP1299" s="471"/>
      <c r="AQ1299" s="476">
        <v>0</v>
      </c>
      <c r="AR1299" s="471"/>
      <c r="AS1299" s="471"/>
      <c r="AT1299" s="471"/>
      <c r="AU1299" s="472">
        <v>0</v>
      </c>
      <c r="AV1299" s="471">
        <v>0</v>
      </c>
      <c r="AW1299" s="473"/>
      <c r="AX1299" s="471"/>
      <c r="AY1299" s="473">
        <v>0</v>
      </c>
      <c r="AZ1299" s="478" t="s">
        <v>2923</v>
      </c>
      <c r="BA1299" s="568"/>
      <c r="BC1299" s="468" t="s">
        <v>2937</v>
      </c>
      <c r="BD1299" s="468" t="s">
        <v>2937</v>
      </c>
      <c r="BE1299" s="468" t="s">
        <v>2937</v>
      </c>
      <c r="BF1299" s="468" t="s">
        <v>1541</v>
      </c>
      <c r="BG1299" s="468" t="s">
        <v>2938</v>
      </c>
      <c r="BH1299" s="468" t="s">
        <v>2938</v>
      </c>
      <c r="BI1299" s="468" t="s">
        <v>2937</v>
      </c>
      <c r="BK1299" s="468" t="b">
        <v>1</v>
      </c>
      <c r="BL1299" s="468" t="b">
        <v>1</v>
      </c>
      <c r="BM1299" s="468" t="b">
        <v>1</v>
      </c>
      <c r="BN1299" s="468" t="b">
        <v>1</v>
      </c>
      <c r="BO1299" s="468" t="b">
        <v>1</v>
      </c>
      <c r="BP1299" s="468" t="b">
        <v>1</v>
      </c>
      <c r="BQ1299" s="468" t="b">
        <v>1</v>
      </c>
      <c r="BS1299" s="466"/>
    </row>
    <row r="1300" spans="1:71" s="480" customFormat="1" ht="12" customHeight="1" x14ac:dyDescent="0.2">
      <c r="A1300" s="516">
        <v>25400461</v>
      </c>
      <c r="B1300" s="517" t="s">
        <v>4176</v>
      </c>
      <c r="C1300" s="466" t="s">
        <v>2791</v>
      </c>
      <c r="D1300" s="467" t="s">
        <v>1541</v>
      </c>
      <c r="E1300" s="705" t="s">
        <v>930</v>
      </c>
      <c r="F1300" s="466"/>
      <c r="G1300" s="467"/>
      <c r="H1300" s="468" t="s">
        <v>2937</v>
      </c>
      <c r="I1300" s="468" t="s">
        <v>2937</v>
      </c>
      <c r="J1300" s="468" t="s">
        <v>2937</v>
      </c>
      <c r="K1300" s="468" t="s">
        <v>1541</v>
      </c>
      <c r="L1300" s="468" t="s">
        <v>2938</v>
      </c>
      <c r="M1300" s="468" t="s">
        <v>2938</v>
      </c>
      <c r="N1300" s="468" t="s">
        <v>2937</v>
      </c>
      <c r="O1300" s="500"/>
      <c r="P1300" s="379">
        <v>-13439.47</v>
      </c>
      <c r="Q1300" s="379">
        <v>-13890.38</v>
      </c>
      <c r="R1300" s="379">
        <v>-14730.69</v>
      </c>
      <c r="S1300" s="379">
        <v>-15206.56</v>
      </c>
      <c r="T1300" s="379">
        <v>-14857.8</v>
      </c>
      <c r="U1300" s="379">
        <v>-1196.1099999999999</v>
      </c>
      <c r="V1300" s="379">
        <v>-1423.49</v>
      </c>
      <c r="W1300" s="379">
        <v>-1376.64</v>
      </c>
      <c r="X1300" s="379">
        <v>-398.13</v>
      </c>
      <c r="Y1300" s="379">
        <v>0</v>
      </c>
      <c r="Z1300" s="379">
        <v>0</v>
      </c>
      <c r="AA1300" s="379">
        <v>0</v>
      </c>
      <c r="AB1300" s="379">
        <v>0</v>
      </c>
      <c r="AC1300" s="379"/>
      <c r="AD1300" s="379"/>
      <c r="AE1300" s="379">
        <v>-5816.6279166666654</v>
      </c>
      <c r="AF1300" s="470"/>
      <c r="AG1300" s="574"/>
      <c r="AH1300" s="471"/>
      <c r="AI1300" s="471"/>
      <c r="AJ1300" s="471"/>
      <c r="AK1300" s="472">
        <v>-5816.6279166666654</v>
      </c>
      <c r="AL1300" s="471">
        <v>-5816.6279166666654</v>
      </c>
      <c r="AM1300" s="473"/>
      <c r="AN1300" s="471"/>
      <c r="AO1300" s="474">
        <v>0</v>
      </c>
      <c r="AP1300" s="471"/>
      <c r="AQ1300" s="476">
        <v>0</v>
      </c>
      <c r="AR1300" s="471"/>
      <c r="AS1300" s="471"/>
      <c r="AT1300" s="471"/>
      <c r="AU1300" s="472">
        <v>0</v>
      </c>
      <c r="AV1300" s="471">
        <v>0</v>
      </c>
      <c r="AW1300" s="473"/>
      <c r="AX1300" s="471"/>
      <c r="AY1300" s="473">
        <v>0</v>
      </c>
      <c r="AZ1300" s="478" t="s">
        <v>2923</v>
      </c>
      <c r="BA1300" s="568"/>
      <c r="BC1300" s="468" t="s">
        <v>2937</v>
      </c>
      <c r="BD1300" s="468" t="s">
        <v>2937</v>
      </c>
      <c r="BE1300" s="468" t="s">
        <v>2937</v>
      </c>
      <c r="BF1300" s="468" t="s">
        <v>1541</v>
      </c>
      <c r="BG1300" s="468" t="s">
        <v>2938</v>
      </c>
      <c r="BH1300" s="468" t="s">
        <v>2938</v>
      </c>
      <c r="BI1300" s="468" t="s">
        <v>2937</v>
      </c>
      <c r="BK1300" s="468" t="b">
        <v>1</v>
      </c>
      <c r="BL1300" s="468" t="b">
        <v>1</v>
      </c>
      <c r="BM1300" s="468" t="b">
        <v>1</v>
      </c>
      <c r="BN1300" s="468" t="b">
        <v>1</v>
      </c>
      <c r="BO1300" s="468" t="b">
        <v>1</v>
      </c>
      <c r="BP1300" s="468" t="b">
        <v>1</v>
      </c>
      <c r="BQ1300" s="468" t="b">
        <v>1</v>
      </c>
      <c r="BS1300" s="466"/>
    </row>
    <row r="1301" spans="1:71" s="480" customFormat="1" ht="12" customHeight="1" x14ac:dyDescent="0.2">
      <c r="A1301" s="496">
        <v>25400471</v>
      </c>
      <c r="B1301" s="497" t="s">
        <v>4177</v>
      </c>
      <c r="C1301" s="466" t="s">
        <v>2792</v>
      </c>
      <c r="D1301" s="467" t="s">
        <v>1541</v>
      </c>
      <c r="E1301" s="705"/>
      <c r="F1301" s="466"/>
      <c r="G1301" s="467"/>
      <c r="H1301" s="468" t="s">
        <v>2937</v>
      </c>
      <c r="I1301" s="468" t="s">
        <v>2937</v>
      </c>
      <c r="J1301" s="468" t="s">
        <v>2937</v>
      </c>
      <c r="K1301" s="468" t="s">
        <v>1541</v>
      </c>
      <c r="L1301" s="468" t="s">
        <v>2938</v>
      </c>
      <c r="M1301" s="468" t="s">
        <v>2938</v>
      </c>
      <c r="N1301" s="468" t="s">
        <v>2937</v>
      </c>
      <c r="O1301" s="500"/>
      <c r="P1301" s="379">
        <v>-255908.15</v>
      </c>
      <c r="Q1301" s="379">
        <v>-195081.92</v>
      </c>
      <c r="R1301" s="379">
        <v>-131774.9</v>
      </c>
      <c r="S1301" s="379">
        <v>-72586.7</v>
      </c>
      <c r="T1301" s="379">
        <v>-13570.69</v>
      </c>
      <c r="U1301" s="379">
        <v>-219661.46</v>
      </c>
      <c r="V1301" s="379">
        <v>-196486.59</v>
      </c>
      <c r="W1301" s="379">
        <v>-173001.99</v>
      </c>
      <c r="X1301" s="379">
        <v>-147695.15</v>
      </c>
      <c r="Y1301" s="379">
        <v>-124396.51</v>
      </c>
      <c r="Z1301" s="379">
        <v>-101759.89</v>
      </c>
      <c r="AA1301" s="379">
        <v>-80713.72</v>
      </c>
      <c r="AB1301" s="379">
        <v>-58251.59</v>
      </c>
      <c r="AC1301" s="379"/>
      <c r="AD1301" s="379"/>
      <c r="AE1301" s="379">
        <v>-134484.11583333332</v>
      </c>
      <c r="AF1301" s="586"/>
      <c r="AG1301" s="587"/>
      <c r="AH1301" s="471"/>
      <c r="AI1301" s="471"/>
      <c r="AJ1301" s="471"/>
      <c r="AK1301" s="472">
        <v>-134484.11583333332</v>
      </c>
      <c r="AL1301" s="471">
        <v>-134484.11583333332</v>
      </c>
      <c r="AM1301" s="473"/>
      <c r="AN1301" s="471"/>
      <c r="AO1301" s="474">
        <v>0</v>
      </c>
      <c r="AP1301" s="471"/>
      <c r="AQ1301" s="476">
        <v>-58251.59</v>
      </c>
      <c r="AR1301" s="471"/>
      <c r="AS1301" s="471"/>
      <c r="AT1301" s="471"/>
      <c r="AU1301" s="472">
        <v>-58251.59</v>
      </c>
      <c r="AV1301" s="471">
        <v>-58251.59</v>
      </c>
      <c r="AW1301" s="473"/>
      <c r="AX1301" s="471"/>
      <c r="AY1301" s="473">
        <v>0</v>
      </c>
      <c r="AZ1301" s="478" t="s">
        <v>2923</v>
      </c>
      <c r="BA1301" s="568"/>
      <c r="BC1301" s="468" t="s">
        <v>2937</v>
      </c>
      <c r="BD1301" s="468" t="s">
        <v>2937</v>
      </c>
      <c r="BE1301" s="468" t="s">
        <v>2937</v>
      </c>
      <c r="BF1301" s="468" t="s">
        <v>1541</v>
      </c>
      <c r="BG1301" s="468" t="s">
        <v>2938</v>
      </c>
      <c r="BH1301" s="468" t="s">
        <v>2938</v>
      </c>
      <c r="BI1301" s="468" t="s">
        <v>2937</v>
      </c>
      <c r="BK1301" s="468" t="b">
        <v>1</v>
      </c>
      <c r="BL1301" s="468" t="b">
        <v>1</v>
      </c>
      <c r="BM1301" s="468" t="b">
        <v>1</v>
      </c>
      <c r="BN1301" s="468" t="b">
        <v>1</v>
      </c>
      <c r="BO1301" s="468" t="b">
        <v>1</v>
      </c>
      <c r="BP1301" s="468" t="b">
        <v>1</v>
      </c>
      <c r="BQ1301" s="468" t="b">
        <v>1</v>
      </c>
      <c r="BS1301" s="466"/>
    </row>
    <row r="1302" spans="1:71" s="480" customFormat="1" ht="12" customHeight="1" x14ac:dyDescent="0.2">
      <c r="A1302" s="496">
        <v>25400481</v>
      </c>
      <c r="B1302" s="497" t="s">
        <v>4178</v>
      </c>
      <c r="C1302" s="466" t="s">
        <v>2793</v>
      </c>
      <c r="D1302" s="467" t="s">
        <v>1541</v>
      </c>
      <c r="E1302" s="705"/>
      <c r="F1302" s="466"/>
      <c r="G1302" s="467"/>
      <c r="H1302" s="468" t="s">
        <v>2937</v>
      </c>
      <c r="I1302" s="468" t="s">
        <v>2937</v>
      </c>
      <c r="J1302" s="468" t="s">
        <v>2937</v>
      </c>
      <c r="K1302" s="468" t="s">
        <v>1541</v>
      </c>
      <c r="L1302" s="468" t="s">
        <v>2938</v>
      </c>
      <c r="M1302" s="468" t="s">
        <v>2938</v>
      </c>
      <c r="N1302" s="468" t="s">
        <v>2937</v>
      </c>
      <c r="O1302" s="500"/>
      <c r="P1302" s="379">
        <v>-135995.29999999999</v>
      </c>
      <c r="Q1302" s="379">
        <v>-125447.54</v>
      </c>
      <c r="R1302" s="379">
        <v>-114880.48</v>
      </c>
      <c r="S1302" s="379">
        <v>-105273.32</v>
      </c>
      <c r="T1302" s="379">
        <v>-94904.89</v>
      </c>
      <c r="U1302" s="379">
        <v>-244697.66</v>
      </c>
      <c r="V1302" s="379">
        <v>-224972.18</v>
      </c>
      <c r="W1302" s="379">
        <v>-203868.25</v>
      </c>
      <c r="X1302" s="379">
        <v>-181946.43</v>
      </c>
      <c r="Y1302" s="379">
        <v>-160863</v>
      </c>
      <c r="Z1302" s="379">
        <v>-140645.85</v>
      </c>
      <c r="AA1302" s="379">
        <v>-121607.72</v>
      </c>
      <c r="AB1302" s="379">
        <v>-100638.72</v>
      </c>
      <c r="AC1302" s="379"/>
      <c r="AD1302" s="379"/>
      <c r="AE1302" s="379">
        <v>-153118.69416666668</v>
      </c>
      <c r="AF1302" s="586"/>
      <c r="AG1302" s="587"/>
      <c r="AH1302" s="471"/>
      <c r="AI1302" s="471"/>
      <c r="AJ1302" s="471"/>
      <c r="AK1302" s="472">
        <v>-153118.69416666668</v>
      </c>
      <c r="AL1302" s="471">
        <v>-153118.69416666668</v>
      </c>
      <c r="AM1302" s="473"/>
      <c r="AN1302" s="471"/>
      <c r="AO1302" s="474">
        <v>0</v>
      </c>
      <c r="AP1302" s="471"/>
      <c r="AQ1302" s="476">
        <v>-100638.72</v>
      </c>
      <c r="AR1302" s="471"/>
      <c r="AS1302" s="471"/>
      <c r="AT1302" s="471"/>
      <c r="AU1302" s="472">
        <v>-100638.72</v>
      </c>
      <c r="AV1302" s="471">
        <v>-100638.72</v>
      </c>
      <c r="AW1302" s="473"/>
      <c r="AX1302" s="471"/>
      <c r="AY1302" s="473">
        <v>0</v>
      </c>
      <c r="AZ1302" s="478" t="s">
        <v>2923</v>
      </c>
      <c r="BA1302" s="568"/>
      <c r="BC1302" s="468" t="s">
        <v>2937</v>
      </c>
      <c r="BD1302" s="468" t="s">
        <v>2937</v>
      </c>
      <c r="BE1302" s="468" t="s">
        <v>2937</v>
      </c>
      <c r="BF1302" s="468" t="s">
        <v>1541</v>
      </c>
      <c r="BG1302" s="468" t="s">
        <v>2938</v>
      </c>
      <c r="BH1302" s="468" t="s">
        <v>2938</v>
      </c>
      <c r="BI1302" s="468" t="s">
        <v>2937</v>
      </c>
      <c r="BK1302" s="468" t="b">
        <v>1</v>
      </c>
      <c r="BL1302" s="468" t="b">
        <v>1</v>
      </c>
      <c r="BM1302" s="468" t="b">
        <v>1</v>
      </c>
      <c r="BN1302" s="468" t="b">
        <v>1</v>
      </c>
      <c r="BO1302" s="468" t="b">
        <v>1</v>
      </c>
      <c r="BP1302" s="468" t="b">
        <v>1</v>
      </c>
      <c r="BQ1302" s="468" t="b">
        <v>1</v>
      </c>
      <c r="BS1302" s="466"/>
    </row>
    <row r="1303" spans="1:71" s="480" customFormat="1" ht="12" customHeight="1" x14ac:dyDescent="0.2">
      <c r="A1303" s="496">
        <v>25400491</v>
      </c>
      <c r="B1303" s="497" t="s">
        <v>4179</v>
      </c>
      <c r="C1303" s="466" t="s">
        <v>2794</v>
      </c>
      <c r="D1303" s="467" t="s">
        <v>1539</v>
      </c>
      <c r="E1303" s="705"/>
      <c r="F1303" s="466"/>
      <c r="G1303" s="467"/>
      <c r="H1303" s="468" t="s">
        <v>2937</v>
      </c>
      <c r="I1303" s="468" t="s">
        <v>1539</v>
      </c>
      <c r="J1303" s="468" t="s">
        <v>2937</v>
      </c>
      <c r="K1303" s="468" t="s">
        <v>2937</v>
      </c>
      <c r="L1303" s="468" t="s">
        <v>2938</v>
      </c>
      <c r="M1303" s="468" t="s">
        <v>2938</v>
      </c>
      <c r="N1303" s="468" t="s">
        <v>2937</v>
      </c>
      <c r="O1303" s="500"/>
      <c r="P1303" s="379">
        <v>-1381856</v>
      </c>
      <c r="Q1303" s="379">
        <v>-1243671</v>
      </c>
      <c r="R1303" s="379">
        <v>-1105486</v>
      </c>
      <c r="S1303" s="379">
        <v>-967301</v>
      </c>
      <c r="T1303" s="379">
        <v>-829116</v>
      </c>
      <c r="U1303" s="379">
        <v>-690931</v>
      </c>
      <c r="V1303" s="379">
        <v>-552746</v>
      </c>
      <c r="W1303" s="379">
        <v>-414561</v>
      </c>
      <c r="X1303" s="379">
        <v>-276376</v>
      </c>
      <c r="Y1303" s="379">
        <v>-138191</v>
      </c>
      <c r="Z1303" s="379">
        <v>0</v>
      </c>
      <c r="AA1303" s="379">
        <v>0</v>
      </c>
      <c r="AB1303" s="379">
        <v>0</v>
      </c>
      <c r="AC1303" s="379"/>
      <c r="AD1303" s="379"/>
      <c r="AE1303" s="379">
        <v>-575775.58333333337</v>
      </c>
      <c r="AF1303" s="470" t="s">
        <v>2421</v>
      </c>
      <c r="AG1303" s="574"/>
      <c r="AH1303" s="471"/>
      <c r="AI1303" s="471">
        <v>-575775.58333333337</v>
      </c>
      <c r="AJ1303" s="471"/>
      <c r="AK1303" s="472"/>
      <c r="AL1303" s="471">
        <v>-575775.58333333337</v>
      </c>
      <c r="AM1303" s="473"/>
      <c r="AN1303" s="471"/>
      <c r="AO1303" s="474">
        <v>0</v>
      </c>
      <c r="AP1303" s="471"/>
      <c r="AQ1303" s="476">
        <v>0</v>
      </c>
      <c r="AR1303" s="471"/>
      <c r="AS1303" s="471">
        <v>0</v>
      </c>
      <c r="AT1303" s="471"/>
      <c r="AU1303" s="472"/>
      <c r="AV1303" s="471">
        <v>0</v>
      </c>
      <c r="AW1303" s="473"/>
      <c r="AX1303" s="471"/>
      <c r="AY1303" s="473">
        <v>0</v>
      </c>
      <c r="AZ1303" s="478"/>
      <c r="BA1303" s="568"/>
      <c r="BC1303" s="468" t="s">
        <v>2937</v>
      </c>
      <c r="BD1303" s="468" t="s">
        <v>1539</v>
      </c>
      <c r="BE1303" s="468" t="s">
        <v>2937</v>
      </c>
      <c r="BF1303" s="468" t="s">
        <v>2937</v>
      </c>
      <c r="BG1303" s="468" t="s">
        <v>2938</v>
      </c>
      <c r="BH1303" s="468" t="s">
        <v>2938</v>
      </c>
      <c r="BI1303" s="468" t="s">
        <v>2937</v>
      </c>
      <c r="BK1303" s="468" t="b">
        <v>1</v>
      </c>
      <c r="BL1303" s="468" t="b">
        <v>1</v>
      </c>
      <c r="BM1303" s="468" t="b">
        <v>1</v>
      </c>
      <c r="BN1303" s="468" t="b">
        <v>1</v>
      </c>
      <c r="BO1303" s="468" t="b">
        <v>1</v>
      </c>
      <c r="BP1303" s="468" t="b">
        <v>1</v>
      </c>
      <c r="BQ1303" s="468" t="b">
        <v>1</v>
      </c>
      <c r="BS1303" s="466"/>
    </row>
    <row r="1304" spans="1:71" s="480" customFormat="1" ht="12" customHeight="1" x14ac:dyDescent="0.2">
      <c r="A1304" s="496">
        <v>25400501</v>
      </c>
      <c r="B1304" s="497" t="s">
        <v>4180</v>
      </c>
      <c r="C1304" s="466" t="s">
        <v>2795</v>
      </c>
      <c r="D1304" s="467" t="s">
        <v>1539</v>
      </c>
      <c r="E1304" s="705"/>
      <c r="F1304" s="466"/>
      <c r="G1304" s="467"/>
      <c r="H1304" s="468" t="s">
        <v>2937</v>
      </c>
      <c r="I1304" s="468" t="s">
        <v>1539</v>
      </c>
      <c r="J1304" s="468" t="s">
        <v>2937</v>
      </c>
      <c r="K1304" s="468" t="s">
        <v>2937</v>
      </c>
      <c r="L1304" s="468" t="s">
        <v>2938</v>
      </c>
      <c r="M1304" s="468" t="s">
        <v>2938</v>
      </c>
      <c r="N1304" s="468" t="s">
        <v>2937</v>
      </c>
      <c r="O1304" s="500"/>
      <c r="P1304" s="379">
        <v>-400029</v>
      </c>
      <c r="Q1304" s="379">
        <v>-360027</v>
      </c>
      <c r="R1304" s="379">
        <v>-320025</v>
      </c>
      <c r="S1304" s="379">
        <v>-280023</v>
      </c>
      <c r="T1304" s="379">
        <v>-240021</v>
      </c>
      <c r="U1304" s="379">
        <v>-200019</v>
      </c>
      <c r="V1304" s="379">
        <v>-160017</v>
      </c>
      <c r="W1304" s="379">
        <v>-120015</v>
      </c>
      <c r="X1304" s="379">
        <v>-80013</v>
      </c>
      <c r="Y1304" s="379">
        <v>-40011</v>
      </c>
      <c r="Z1304" s="379">
        <v>0</v>
      </c>
      <c r="AA1304" s="379">
        <v>0</v>
      </c>
      <c r="AB1304" s="379">
        <v>0</v>
      </c>
      <c r="AC1304" s="379"/>
      <c r="AD1304" s="379"/>
      <c r="AE1304" s="379">
        <v>-166682.125</v>
      </c>
      <c r="AF1304" s="470" t="s">
        <v>2421</v>
      </c>
      <c r="AG1304" s="574"/>
      <c r="AH1304" s="471"/>
      <c r="AI1304" s="471">
        <v>-166682.125</v>
      </c>
      <c r="AJ1304" s="471"/>
      <c r="AK1304" s="472"/>
      <c r="AL1304" s="471">
        <v>-166682.125</v>
      </c>
      <c r="AM1304" s="473"/>
      <c r="AN1304" s="471"/>
      <c r="AO1304" s="474">
        <v>0</v>
      </c>
      <c r="AP1304" s="471"/>
      <c r="AQ1304" s="476">
        <v>0</v>
      </c>
      <c r="AR1304" s="471"/>
      <c r="AS1304" s="471">
        <v>0</v>
      </c>
      <c r="AT1304" s="471"/>
      <c r="AU1304" s="472"/>
      <c r="AV1304" s="471">
        <v>0</v>
      </c>
      <c r="AW1304" s="473"/>
      <c r="AX1304" s="471"/>
      <c r="AY1304" s="473">
        <v>0</v>
      </c>
      <c r="AZ1304" s="478"/>
      <c r="BA1304" s="568"/>
      <c r="BC1304" s="468" t="s">
        <v>2937</v>
      </c>
      <c r="BD1304" s="468" t="s">
        <v>1539</v>
      </c>
      <c r="BE1304" s="468" t="s">
        <v>2937</v>
      </c>
      <c r="BF1304" s="468" t="s">
        <v>2937</v>
      </c>
      <c r="BG1304" s="468" t="s">
        <v>2938</v>
      </c>
      <c r="BH1304" s="468" t="s">
        <v>2938</v>
      </c>
      <c r="BI1304" s="468" t="s">
        <v>2937</v>
      </c>
      <c r="BK1304" s="468" t="b">
        <v>1</v>
      </c>
      <c r="BL1304" s="468" t="b">
        <v>1</v>
      </c>
      <c r="BM1304" s="468" t="b">
        <v>1</v>
      </c>
      <c r="BN1304" s="468" t="b">
        <v>1</v>
      </c>
      <c r="BO1304" s="468" t="b">
        <v>1</v>
      </c>
      <c r="BP1304" s="468" t="b">
        <v>1</v>
      </c>
      <c r="BQ1304" s="468" t="b">
        <v>1</v>
      </c>
      <c r="BS1304" s="466"/>
    </row>
    <row r="1305" spans="1:71" s="480" customFormat="1" ht="12" customHeight="1" x14ac:dyDescent="0.2">
      <c r="A1305" s="496">
        <v>25400511</v>
      </c>
      <c r="B1305" s="497" t="s">
        <v>4181</v>
      </c>
      <c r="C1305" s="466" t="s">
        <v>2796</v>
      </c>
      <c r="D1305" s="467" t="s">
        <v>1541</v>
      </c>
      <c r="E1305" s="705"/>
      <c r="F1305" s="466"/>
      <c r="G1305" s="467"/>
      <c r="H1305" s="468" t="s">
        <v>2937</v>
      </c>
      <c r="I1305" s="468" t="s">
        <v>2937</v>
      </c>
      <c r="J1305" s="468" t="s">
        <v>2937</v>
      </c>
      <c r="K1305" s="468" t="s">
        <v>1541</v>
      </c>
      <c r="L1305" s="468" t="s">
        <v>2938</v>
      </c>
      <c r="M1305" s="468" t="s">
        <v>2938</v>
      </c>
      <c r="N1305" s="468" t="s">
        <v>2937</v>
      </c>
      <c r="O1305" s="500"/>
      <c r="P1305" s="379">
        <v>0</v>
      </c>
      <c r="Q1305" s="379">
        <v>0</v>
      </c>
      <c r="R1305" s="379">
        <v>0</v>
      </c>
      <c r="S1305" s="379">
        <v>0</v>
      </c>
      <c r="T1305" s="379">
        <v>0</v>
      </c>
      <c r="U1305" s="379">
        <v>0</v>
      </c>
      <c r="V1305" s="379">
        <v>0</v>
      </c>
      <c r="W1305" s="379">
        <v>0</v>
      </c>
      <c r="X1305" s="379">
        <v>0</v>
      </c>
      <c r="Y1305" s="379">
        <v>0</v>
      </c>
      <c r="Z1305" s="379">
        <v>0</v>
      </c>
      <c r="AA1305" s="379">
        <v>0</v>
      </c>
      <c r="AB1305" s="379">
        <v>0</v>
      </c>
      <c r="AC1305" s="379"/>
      <c r="AD1305" s="379"/>
      <c r="AE1305" s="379">
        <v>0</v>
      </c>
      <c r="AF1305" s="470"/>
      <c r="AG1305" s="574"/>
      <c r="AH1305" s="471"/>
      <c r="AI1305" s="471"/>
      <c r="AJ1305" s="471"/>
      <c r="AK1305" s="472">
        <v>0</v>
      </c>
      <c r="AL1305" s="471">
        <v>0</v>
      </c>
      <c r="AM1305" s="473"/>
      <c r="AN1305" s="471"/>
      <c r="AO1305" s="474">
        <v>0</v>
      </c>
      <c r="AP1305" s="471"/>
      <c r="AQ1305" s="476">
        <v>0</v>
      </c>
      <c r="AR1305" s="471"/>
      <c r="AS1305" s="471"/>
      <c r="AT1305" s="471"/>
      <c r="AU1305" s="472">
        <v>0</v>
      </c>
      <c r="AV1305" s="471">
        <v>0</v>
      </c>
      <c r="AW1305" s="473"/>
      <c r="AX1305" s="471"/>
      <c r="AY1305" s="473">
        <v>0</v>
      </c>
      <c r="AZ1305" s="478" t="s">
        <v>2910</v>
      </c>
      <c r="BA1305" s="568"/>
      <c r="BC1305" s="468" t="s">
        <v>2937</v>
      </c>
      <c r="BD1305" s="468" t="s">
        <v>2937</v>
      </c>
      <c r="BE1305" s="468" t="s">
        <v>2937</v>
      </c>
      <c r="BF1305" s="468" t="s">
        <v>1541</v>
      </c>
      <c r="BG1305" s="468" t="s">
        <v>2938</v>
      </c>
      <c r="BH1305" s="468" t="s">
        <v>2938</v>
      </c>
      <c r="BI1305" s="468" t="s">
        <v>2937</v>
      </c>
      <c r="BK1305" s="468" t="b">
        <v>1</v>
      </c>
      <c r="BL1305" s="468" t="b">
        <v>1</v>
      </c>
      <c r="BM1305" s="468" t="b">
        <v>1</v>
      </c>
      <c r="BN1305" s="468" t="b">
        <v>1</v>
      </c>
      <c r="BO1305" s="468" t="b">
        <v>1</v>
      </c>
      <c r="BP1305" s="468" t="b">
        <v>1</v>
      </c>
      <c r="BQ1305" s="468" t="b">
        <v>1</v>
      </c>
      <c r="BS1305" s="466"/>
    </row>
    <row r="1306" spans="1:71" s="480" customFormat="1" ht="12" customHeight="1" x14ac:dyDescent="0.2">
      <c r="A1306" s="516">
        <v>25400521</v>
      </c>
      <c r="B1306" s="517" t="s">
        <v>4182</v>
      </c>
      <c r="C1306" s="466" t="s">
        <v>2797</v>
      </c>
      <c r="D1306" s="467" t="s">
        <v>1541</v>
      </c>
      <c r="E1306" s="705"/>
      <c r="F1306" s="466"/>
      <c r="G1306" s="467"/>
      <c r="H1306" s="468" t="s">
        <v>2937</v>
      </c>
      <c r="I1306" s="468" t="s">
        <v>2937</v>
      </c>
      <c r="J1306" s="468" t="s">
        <v>2937</v>
      </c>
      <c r="K1306" s="468" t="s">
        <v>1541</v>
      </c>
      <c r="L1306" s="468" t="s">
        <v>2938</v>
      </c>
      <c r="M1306" s="468" t="s">
        <v>2938</v>
      </c>
      <c r="N1306" s="468" t="s">
        <v>2937</v>
      </c>
      <c r="O1306" s="500"/>
      <c r="P1306" s="379">
        <v>-10300000</v>
      </c>
      <c r="Q1306" s="379">
        <v>-10300000</v>
      </c>
      <c r="R1306" s="379">
        <v>-10300000</v>
      </c>
      <c r="S1306" s="379">
        <v>-11800000</v>
      </c>
      <c r="T1306" s="379">
        <v>-9476968</v>
      </c>
      <c r="U1306" s="379">
        <v>0</v>
      </c>
      <c r="V1306" s="379">
        <v>0</v>
      </c>
      <c r="W1306" s="379">
        <v>0</v>
      </c>
      <c r="X1306" s="379">
        <v>0</v>
      </c>
      <c r="Y1306" s="379">
        <v>0</v>
      </c>
      <c r="Z1306" s="379">
        <v>0</v>
      </c>
      <c r="AA1306" s="379">
        <v>0</v>
      </c>
      <c r="AB1306" s="379">
        <v>0</v>
      </c>
      <c r="AC1306" s="379"/>
      <c r="AD1306" s="379"/>
      <c r="AE1306" s="379">
        <v>-3918914</v>
      </c>
      <c r="AF1306" s="586"/>
      <c r="AG1306" s="587"/>
      <c r="AH1306" s="471"/>
      <c r="AI1306" s="471"/>
      <c r="AJ1306" s="471"/>
      <c r="AK1306" s="472">
        <v>-3918914</v>
      </c>
      <c r="AL1306" s="471">
        <v>-3918914</v>
      </c>
      <c r="AM1306" s="473"/>
      <c r="AN1306" s="471"/>
      <c r="AO1306" s="474">
        <v>0</v>
      </c>
      <c r="AP1306" s="471"/>
      <c r="AQ1306" s="476">
        <v>0</v>
      </c>
      <c r="AR1306" s="471"/>
      <c r="AS1306" s="471"/>
      <c r="AT1306" s="471"/>
      <c r="AU1306" s="472">
        <v>0</v>
      </c>
      <c r="AV1306" s="471">
        <v>0</v>
      </c>
      <c r="AW1306" s="473"/>
      <c r="AX1306" s="471"/>
      <c r="AY1306" s="473">
        <v>0</v>
      </c>
      <c r="AZ1306" s="478" t="s">
        <v>2923</v>
      </c>
      <c r="BA1306" s="568"/>
      <c r="BC1306" s="468" t="s">
        <v>2937</v>
      </c>
      <c r="BD1306" s="468" t="s">
        <v>2937</v>
      </c>
      <c r="BE1306" s="468" t="s">
        <v>2937</v>
      </c>
      <c r="BF1306" s="468" t="s">
        <v>1541</v>
      </c>
      <c r="BG1306" s="468" t="s">
        <v>2938</v>
      </c>
      <c r="BH1306" s="468" t="s">
        <v>2938</v>
      </c>
      <c r="BI1306" s="468" t="s">
        <v>2937</v>
      </c>
      <c r="BK1306" s="468" t="b">
        <v>1</v>
      </c>
      <c r="BL1306" s="468" t="b">
        <v>1</v>
      </c>
      <c r="BM1306" s="468" t="b">
        <v>1</v>
      </c>
      <c r="BN1306" s="468" t="b">
        <v>1</v>
      </c>
      <c r="BO1306" s="468" t="b">
        <v>1</v>
      </c>
      <c r="BP1306" s="468" t="b">
        <v>1</v>
      </c>
      <c r="BQ1306" s="468" t="b">
        <v>1</v>
      </c>
      <c r="BS1306" s="466"/>
    </row>
    <row r="1307" spans="1:71" s="480" customFormat="1" ht="12" customHeight="1" x14ac:dyDescent="0.2">
      <c r="A1307" s="588">
        <v>25400531</v>
      </c>
      <c r="B1307" s="588" t="s">
        <v>4183</v>
      </c>
      <c r="C1307" s="510" t="s">
        <v>2798</v>
      </c>
      <c r="D1307" s="484" t="s">
        <v>1542</v>
      </c>
      <c r="E1307" s="730"/>
      <c r="F1307" s="511">
        <v>43101</v>
      </c>
      <c r="G1307" s="484"/>
      <c r="H1307" s="486" t="s">
        <v>2937</v>
      </c>
      <c r="I1307" s="486" t="s">
        <v>2937</v>
      </c>
      <c r="J1307" s="486" t="s">
        <v>2937</v>
      </c>
      <c r="K1307" s="486" t="s">
        <v>2937</v>
      </c>
      <c r="L1307" s="486" t="s">
        <v>2938</v>
      </c>
      <c r="M1307" s="486" t="s">
        <v>1542</v>
      </c>
      <c r="N1307" s="486" t="s">
        <v>1542</v>
      </c>
      <c r="O1307" s="487"/>
      <c r="P1307" s="381">
        <v>0</v>
      </c>
      <c r="Q1307" s="381">
        <v>-7000000</v>
      </c>
      <c r="R1307" s="381">
        <v>0</v>
      </c>
      <c r="S1307" s="381">
        <v>0</v>
      </c>
      <c r="T1307" s="381">
        <v>0</v>
      </c>
      <c r="U1307" s="381">
        <v>0</v>
      </c>
      <c r="V1307" s="381">
        <v>0</v>
      </c>
      <c r="W1307" s="381">
        <v>0</v>
      </c>
      <c r="X1307" s="381">
        <v>0</v>
      </c>
      <c r="Y1307" s="381">
        <v>0</v>
      </c>
      <c r="Z1307" s="381">
        <v>0</v>
      </c>
      <c r="AA1307" s="381">
        <v>0</v>
      </c>
      <c r="AB1307" s="381">
        <v>0</v>
      </c>
      <c r="AC1307" s="381"/>
      <c r="AD1307" s="381"/>
      <c r="AE1307" s="381">
        <v>-583333.33333333337</v>
      </c>
      <c r="AF1307" s="589"/>
      <c r="AG1307" s="590"/>
      <c r="AH1307" s="490"/>
      <c r="AI1307" s="490"/>
      <c r="AJ1307" s="490"/>
      <c r="AK1307" s="491"/>
      <c r="AL1307" s="490">
        <v>0</v>
      </c>
      <c r="AM1307" s="492"/>
      <c r="AN1307" s="490">
        <v>-583333.33333333337</v>
      </c>
      <c r="AO1307" s="493">
        <v>-583333.33333333337</v>
      </c>
      <c r="AP1307" s="490"/>
      <c r="AQ1307" s="494">
        <v>0</v>
      </c>
      <c r="AR1307" s="490"/>
      <c r="AS1307" s="490"/>
      <c r="AT1307" s="490"/>
      <c r="AU1307" s="491"/>
      <c r="AV1307" s="490">
        <v>0</v>
      </c>
      <c r="AW1307" s="492"/>
      <c r="AX1307" s="490">
        <v>0</v>
      </c>
      <c r="AY1307" s="492">
        <v>0</v>
      </c>
      <c r="AZ1307" s="731"/>
      <c r="BA1307" s="568"/>
      <c r="BC1307" s="486" t="s">
        <v>2937</v>
      </c>
      <c r="BD1307" s="486" t="s">
        <v>2937</v>
      </c>
      <c r="BE1307" s="486" t="s">
        <v>2937</v>
      </c>
      <c r="BF1307" s="468" t="s">
        <v>2937</v>
      </c>
      <c r="BG1307" s="468" t="s">
        <v>2938</v>
      </c>
      <c r="BH1307" s="468" t="s">
        <v>1542</v>
      </c>
      <c r="BI1307" s="468" t="s">
        <v>1542</v>
      </c>
      <c r="BK1307" s="468" t="b">
        <v>1</v>
      </c>
      <c r="BL1307" s="468" t="b">
        <v>1</v>
      </c>
      <c r="BM1307" s="468" t="b">
        <v>1</v>
      </c>
      <c r="BN1307" s="468" t="b">
        <v>1</v>
      </c>
      <c r="BO1307" s="468" t="b">
        <v>1</v>
      </c>
      <c r="BP1307" s="468" t="b">
        <v>1</v>
      </c>
      <c r="BQ1307" s="468" t="b">
        <v>1</v>
      </c>
      <c r="BS1307" s="466"/>
    </row>
    <row r="1308" spans="1:71" s="480" customFormat="1" ht="12" customHeight="1" x14ac:dyDescent="0.2">
      <c r="A1308" s="588">
        <v>25400532</v>
      </c>
      <c r="B1308" s="588" t="s">
        <v>4184</v>
      </c>
      <c r="C1308" s="510" t="s">
        <v>2799</v>
      </c>
      <c r="D1308" s="484" t="s">
        <v>1542</v>
      </c>
      <c r="E1308" s="730"/>
      <c r="F1308" s="511">
        <v>43101</v>
      </c>
      <c r="G1308" s="484"/>
      <c r="H1308" s="486" t="s">
        <v>2937</v>
      </c>
      <c r="I1308" s="486" t="s">
        <v>2937</v>
      </c>
      <c r="J1308" s="486" t="s">
        <v>2937</v>
      </c>
      <c r="K1308" s="486" t="s">
        <v>2937</v>
      </c>
      <c r="L1308" s="486" t="s">
        <v>2938</v>
      </c>
      <c r="M1308" s="486" t="s">
        <v>1542</v>
      </c>
      <c r="N1308" s="486" t="s">
        <v>1542</v>
      </c>
      <c r="O1308" s="487"/>
      <c r="P1308" s="381">
        <v>0</v>
      </c>
      <c r="Q1308" s="381">
        <v>-3000000</v>
      </c>
      <c r="R1308" s="381">
        <v>0</v>
      </c>
      <c r="S1308" s="381">
        <v>0</v>
      </c>
      <c r="T1308" s="381">
        <v>0</v>
      </c>
      <c r="U1308" s="381">
        <v>0</v>
      </c>
      <c r="V1308" s="381">
        <v>0</v>
      </c>
      <c r="W1308" s="381">
        <v>0</v>
      </c>
      <c r="X1308" s="381">
        <v>0</v>
      </c>
      <c r="Y1308" s="381">
        <v>0</v>
      </c>
      <c r="Z1308" s="381">
        <v>0</v>
      </c>
      <c r="AA1308" s="381">
        <v>0</v>
      </c>
      <c r="AB1308" s="381">
        <v>0</v>
      </c>
      <c r="AC1308" s="381"/>
      <c r="AD1308" s="381"/>
      <c r="AE1308" s="381">
        <v>-250000</v>
      </c>
      <c r="AF1308" s="589"/>
      <c r="AG1308" s="590"/>
      <c r="AH1308" s="490"/>
      <c r="AI1308" s="490"/>
      <c r="AJ1308" s="490"/>
      <c r="AK1308" s="491"/>
      <c r="AL1308" s="490">
        <v>0</v>
      </c>
      <c r="AM1308" s="492"/>
      <c r="AN1308" s="490">
        <v>-250000</v>
      </c>
      <c r="AO1308" s="493">
        <v>-250000</v>
      </c>
      <c r="AP1308" s="490"/>
      <c r="AQ1308" s="494">
        <v>0</v>
      </c>
      <c r="AR1308" s="490"/>
      <c r="AS1308" s="490"/>
      <c r="AT1308" s="490"/>
      <c r="AU1308" s="491"/>
      <c r="AV1308" s="490">
        <v>0</v>
      </c>
      <c r="AW1308" s="492"/>
      <c r="AX1308" s="490">
        <v>0</v>
      </c>
      <c r="AY1308" s="492">
        <v>0</v>
      </c>
      <c r="AZ1308" s="731"/>
      <c r="BA1308" s="568"/>
      <c r="BC1308" s="486" t="s">
        <v>2937</v>
      </c>
      <c r="BD1308" s="486" t="s">
        <v>2937</v>
      </c>
      <c r="BE1308" s="486" t="s">
        <v>2937</v>
      </c>
      <c r="BF1308" s="468" t="s">
        <v>2937</v>
      </c>
      <c r="BG1308" s="468" t="s">
        <v>2938</v>
      </c>
      <c r="BH1308" s="468" t="s">
        <v>1542</v>
      </c>
      <c r="BI1308" s="468" t="s">
        <v>1542</v>
      </c>
      <c r="BK1308" s="468" t="b">
        <v>1</v>
      </c>
      <c r="BL1308" s="468" t="b">
        <v>1</v>
      </c>
      <c r="BM1308" s="468" t="b">
        <v>1</v>
      </c>
      <c r="BN1308" s="468" t="b">
        <v>1</v>
      </c>
      <c r="BO1308" s="468" t="b">
        <v>1</v>
      </c>
      <c r="BP1308" s="468" t="b">
        <v>1</v>
      </c>
      <c r="BQ1308" s="468" t="b">
        <v>1</v>
      </c>
      <c r="BS1308" s="466"/>
    </row>
    <row r="1309" spans="1:71" s="480" customFormat="1" ht="12" customHeight="1" x14ac:dyDescent="0.2">
      <c r="A1309" s="514">
        <v>25400601</v>
      </c>
      <c r="B1309" s="515" t="s">
        <v>4185</v>
      </c>
      <c r="C1309" s="483" t="s">
        <v>2800</v>
      </c>
      <c r="D1309" s="484" t="s">
        <v>1541</v>
      </c>
      <c r="E1309" s="730"/>
      <c r="F1309" s="501">
        <v>43070</v>
      </c>
      <c r="G1309" s="484"/>
      <c r="H1309" s="486" t="s">
        <v>2937</v>
      </c>
      <c r="I1309" s="486" t="s">
        <v>2937</v>
      </c>
      <c r="J1309" s="486" t="s">
        <v>2937</v>
      </c>
      <c r="K1309" s="486" t="s">
        <v>1541</v>
      </c>
      <c r="L1309" s="486" t="s">
        <v>2938</v>
      </c>
      <c r="M1309" s="486" t="s">
        <v>2938</v>
      </c>
      <c r="N1309" s="486" t="s">
        <v>2937</v>
      </c>
      <c r="O1309" s="487"/>
      <c r="P1309" s="381">
        <v>-152462.81</v>
      </c>
      <c r="Q1309" s="381">
        <v>0</v>
      </c>
      <c r="R1309" s="381">
        <v>0</v>
      </c>
      <c r="S1309" s="381">
        <v>0</v>
      </c>
      <c r="T1309" s="381">
        <v>0</v>
      </c>
      <c r="U1309" s="381">
        <v>0</v>
      </c>
      <c r="V1309" s="381">
        <v>0</v>
      </c>
      <c r="W1309" s="381">
        <v>0</v>
      </c>
      <c r="X1309" s="381">
        <v>0</v>
      </c>
      <c r="Y1309" s="381">
        <v>0</v>
      </c>
      <c r="Z1309" s="381">
        <v>0</v>
      </c>
      <c r="AA1309" s="381">
        <v>0</v>
      </c>
      <c r="AB1309" s="381">
        <v>0</v>
      </c>
      <c r="AC1309" s="381"/>
      <c r="AD1309" s="381"/>
      <c r="AE1309" s="381">
        <v>-6352.6170833333335</v>
      </c>
      <c r="AF1309" s="589"/>
      <c r="AG1309" s="590"/>
      <c r="AH1309" s="490"/>
      <c r="AI1309" s="490"/>
      <c r="AJ1309" s="490"/>
      <c r="AK1309" s="491">
        <v>-6352.6170833333335</v>
      </c>
      <c r="AL1309" s="490">
        <v>-6352.6170833333335</v>
      </c>
      <c r="AM1309" s="492"/>
      <c r="AN1309" s="490"/>
      <c r="AO1309" s="493">
        <v>0</v>
      </c>
      <c r="AP1309" s="490"/>
      <c r="AQ1309" s="494">
        <v>0</v>
      </c>
      <c r="AR1309" s="490"/>
      <c r="AS1309" s="490"/>
      <c r="AT1309" s="490"/>
      <c r="AU1309" s="491">
        <v>0</v>
      </c>
      <c r="AV1309" s="490">
        <v>0</v>
      </c>
      <c r="AW1309" s="492"/>
      <c r="AX1309" s="490"/>
      <c r="AY1309" s="492">
        <v>0</v>
      </c>
      <c r="AZ1309" s="731" t="s">
        <v>2923</v>
      </c>
      <c r="BA1309" s="568"/>
      <c r="BC1309" s="486" t="s">
        <v>2937</v>
      </c>
      <c r="BD1309" s="486" t="s">
        <v>2937</v>
      </c>
      <c r="BE1309" s="486" t="s">
        <v>2937</v>
      </c>
      <c r="BF1309" s="468" t="s">
        <v>1541</v>
      </c>
      <c r="BG1309" s="468" t="s">
        <v>2938</v>
      </c>
      <c r="BH1309" s="468" t="s">
        <v>2938</v>
      </c>
      <c r="BI1309" s="468" t="s">
        <v>2937</v>
      </c>
      <c r="BK1309" s="468" t="b">
        <v>1</v>
      </c>
      <c r="BL1309" s="468" t="b">
        <v>1</v>
      </c>
      <c r="BM1309" s="468" t="b">
        <v>1</v>
      </c>
      <c r="BN1309" s="468" t="b">
        <v>1</v>
      </c>
      <c r="BO1309" s="468" t="b">
        <v>1</v>
      </c>
      <c r="BP1309" s="468" t="b">
        <v>1</v>
      </c>
      <c r="BQ1309" s="468" t="b">
        <v>1</v>
      </c>
      <c r="BS1309" s="466"/>
    </row>
    <row r="1310" spans="1:71" s="480" customFormat="1" ht="12" customHeight="1" x14ac:dyDescent="0.25">
      <c r="A1310" s="514">
        <v>25400611</v>
      </c>
      <c r="B1310" s="515" t="s">
        <v>4272</v>
      </c>
      <c r="C1310" s="746" t="s">
        <v>2801</v>
      </c>
      <c r="D1310" s="484" t="s">
        <v>1541</v>
      </c>
      <c r="E1310" s="730"/>
      <c r="F1310" s="511">
        <v>43221</v>
      </c>
      <c r="G1310" s="484"/>
      <c r="H1310" s="486" t="s">
        <v>2937</v>
      </c>
      <c r="I1310" s="486" t="s">
        <v>2937</v>
      </c>
      <c r="J1310" s="486" t="s">
        <v>2937</v>
      </c>
      <c r="K1310" s="486" t="s">
        <v>1541</v>
      </c>
      <c r="L1310" s="486" t="s">
        <v>2938</v>
      </c>
      <c r="M1310" s="486" t="s">
        <v>2938</v>
      </c>
      <c r="N1310" s="486" t="s">
        <v>2937</v>
      </c>
      <c r="O1310" s="487"/>
      <c r="P1310" s="381"/>
      <c r="Q1310" s="381"/>
      <c r="R1310" s="381"/>
      <c r="S1310" s="381"/>
      <c r="T1310" s="381"/>
      <c r="U1310" s="381">
        <v>-1126496.31</v>
      </c>
      <c r="V1310" s="381">
        <v>-500623.73</v>
      </c>
      <c r="W1310" s="381">
        <v>-722621.02</v>
      </c>
      <c r="X1310" s="381">
        <v>-848896.73</v>
      </c>
      <c r="Y1310" s="381">
        <v>0</v>
      </c>
      <c r="Z1310" s="381">
        <v>0</v>
      </c>
      <c r="AA1310" s="381">
        <v>0</v>
      </c>
      <c r="AB1310" s="381">
        <v>0</v>
      </c>
      <c r="AC1310" s="381"/>
      <c r="AD1310" s="381"/>
      <c r="AE1310" s="381">
        <v>-266553.14916666667</v>
      </c>
      <c r="AF1310" s="589"/>
      <c r="AG1310" s="590"/>
      <c r="AH1310" s="490"/>
      <c r="AI1310" s="490"/>
      <c r="AJ1310" s="490"/>
      <c r="AK1310" s="491">
        <v>-266553.14916666667</v>
      </c>
      <c r="AL1310" s="490">
        <v>-266553.14916666667</v>
      </c>
      <c r="AM1310" s="492"/>
      <c r="AN1310" s="490"/>
      <c r="AO1310" s="493">
        <v>0</v>
      </c>
      <c r="AP1310" s="490"/>
      <c r="AQ1310" s="494">
        <v>0</v>
      </c>
      <c r="AR1310" s="490"/>
      <c r="AS1310" s="490"/>
      <c r="AT1310" s="490"/>
      <c r="AU1310" s="491">
        <v>0</v>
      </c>
      <c r="AV1310" s="490">
        <v>0</v>
      </c>
      <c r="AW1310" s="492"/>
      <c r="AX1310" s="490"/>
      <c r="AY1310" s="492">
        <v>0</v>
      </c>
      <c r="AZ1310" s="731" t="s">
        <v>2923</v>
      </c>
      <c r="BA1310" s="568"/>
      <c r="BC1310" s="486" t="s">
        <v>2937</v>
      </c>
      <c r="BD1310" s="486" t="s">
        <v>2937</v>
      </c>
      <c r="BE1310" s="486" t="s">
        <v>2937</v>
      </c>
      <c r="BF1310" s="468" t="s">
        <v>1541</v>
      </c>
      <c r="BG1310" s="468" t="s">
        <v>2938</v>
      </c>
      <c r="BH1310" s="468" t="s">
        <v>2938</v>
      </c>
      <c r="BI1310" s="468" t="s">
        <v>2937</v>
      </c>
      <c r="BK1310" s="468" t="b">
        <v>1</v>
      </c>
      <c r="BL1310" s="468" t="b">
        <v>1</v>
      </c>
      <c r="BM1310" s="468" t="b">
        <v>1</v>
      </c>
      <c r="BN1310" s="468" t="b">
        <v>1</v>
      </c>
      <c r="BO1310" s="468" t="b">
        <v>1</v>
      </c>
      <c r="BP1310" s="468" t="b">
        <v>1</v>
      </c>
      <c r="BQ1310" s="468" t="b">
        <v>1</v>
      </c>
      <c r="BS1310" s="466"/>
    </row>
    <row r="1311" spans="1:71" s="480" customFormat="1" ht="12" customHeight="1" x14ac:dyDescent="0.2">
      <c r="A1311" s="514">
        <v>25400631</v>
      </c>
      <c r="B1311" s="515" t="s">
        <v>4186</v>
      </c>
      <c r="C1311" s="483" t="s">
        <v>2802</v>
      </c>
      <c r="D1311" s="484" t="s">
        <v>1541</v>
      </c>
      <c r="E1311" s="730"/>
      <c r="F1311" s="501">
        <v>43070</v>
      </c>
      <c r="G1311" s="484"/>
      <c r="H1311" s="486" t="s">
        <v>2937</v>
      </c>
      <c r="I1311" s="486" t="s">
        <v>2937</v>
      </c>
      <c r="J1311" s="486" t="s">
        <v>2937</v>
      </c>
      <c r="K1311" s="486" t="s">
        <v>1541</v>
      </c>
      <c r="L1311" s="486" t="s">
        <v>2938</v>
      </c>
      <c r="M1311" s="486" t="s">
        <v>2938</v>
      </c>
      <c r="N1311" s="486" t="s">
        <v>2937</v>
      </c>
      <c r="O1311" s="487"/>
      <c r="P1311" s="381">
        <v>-1373354.01</v>
      </c>
      <c r="Q1311" s="381">
        <v>0</v>
      </c>
      <c r="R1311" s="381">
        <v>0</v>
      </c>
      <c r="S1311" s="381">
        <v>0</v>
      </c>
      <c r="T1311" s="381">
        <v>-2307492.7599999998</v>
      </c>
      <c r="U1311" s="381">
        <v>0</v>
      </c>
      <c r="V1311" s="381">
        <v>-959540.92</v>
      </c>
      <c r="W1311" s="381">
        <v>-2058105.29</v>
      </c>
      <c r="X1311" s="381">
        <v>-2650126.79</v>
      </c>
      <c r="Y1311" s="381">
        <v>-3356762.83</v>
      </c>
      <c r="Z1311" s="381">
        <v>-4141550.23</v>
      </c>
      <c r="AA1311" s="381">
        <v>-2663180.88</v>
      </c>
      <c r="AB1311" s="381">
        <v>-1431275.08</v>
      </c>
      <c r="AC1311" s="381"/>
      <c r="AD1311" s="381"/>
      <c r="AE1311" s="381">
        <v>-1628256.187083333</v>
      </c>
      <c r="AF1311" s="589"/>
      <c r="AG1311" s="590"/>
      <c r="AH1311" s="490"/>
      <c r="AI1311" s="490"/>
      <c r="AJ1311" s="490"/>
      <c r="AK1311" s="491">
        <v>-1628256.187083333</v>
      </c>
      <c r="AL1311" s="490">
        <v>-1628256.187083333</v>
      </c>
      <c r="AM1311" s="492"/>
      <c r="AN1311" s="490"/>
      <c r="AO1311" s="493">
        <v>0</v>
      </c>
      <c r="AP1311" s="490"/>
      <c r="AQ1311" s="494">
        <v>-1431275.08</v>
      </c>
      <c r="AR1311" s="490"/>
      <c r="AS1311" s="490"/>
      <c r="AT1311" s="490"/>
      <c r="AU1311" s="491">
        <v>-1431275.08</v>
      </c>
      <c r="AV1311" s="490">
        <v>-1431275.08</v>
      </c>
      <c r="AW1311" s="492"/>
      <c r="AX1311" s="490"/>
      <c r="AY1311" s="492">
        <v>0</v>
      </c>
      <c r="AZ1311" s="731" t="s">
        <v>2923</v>
      </c>
      <c r="BA1311" s="568"/>
      <c r="BC1311" s="486" t="s">
        <v>2937</v>
      </c>
      <c r="BD1311" s="486" t="s">
        <v>2937</v>
      </c>
      <c r="BE1311" s="486" t="s">
        <v>2937</v>
      </c>
      <c r="BF1311" s="468" t="s">
        <v>1541</v>
      </c>
      <c r="BG1311" s="468" t="s">
        <v>2938</v>
      </c>
      <c r="BH1311" s="468" t="s">
        <v>2938</v>
      </c>
      <c r="BI1311" s="468" t="s">
        <v>2937</v>
      </c>
      <c r="BK1311" s="468" t="b">
        <v>1</v>
      </c>
      <c r="BL1311" s="468" t="b">
        <v>1</v>
      </c>
      <c r="BM1311" s="468" t="b">
        <v>1</v>
      </c>
      <c r="BN1311" s="468" t="b">
        <v>1</v>
      </c>
      <c r="BO1311" s="468" t="b">
        <v>1</v>
      </c>
      <c r="BP1311" s="468" t="b">
        <v>1</v>
      </c>
      <c r="BQ1311" s="468" t="b">
        <v>1</v>
      </c>
      <c r="BS1311" s="466"/>
    </row>
    <row r="1312" spans="1:71" s="480" customFormat="1" ht="12" customHeight="1" x14ac:dyDescent="0.2">
      <c r="A1312" s="514">
        <v>25400641</v>
      </c>
      <c r="B1312" s="515" t="s">
        <v>4187</v>
      </c>
      <c r="C1312" s="483" t="s">
        <v>2803</v>
      </c>
      <c r="D1312" s="484" t="s">
        <v>1541</v>
      </c>
      <c r="E1312" s="730"/>
      <c r="F1312" s="501">
        <v>43070</v>
      </c>
      <c r="G1312" s="484"/>
      <c r="H1312" s="486" t="s">
        <v>2937</v>
      </c>
      <c r="I1312" s="486" t="s">
        <v>2937</v>
      </c>
      <c r="J1312" s="486" t="s">
        <v>2937</v>
      </c>
      <c r="K1312" s="486" t="s">
        <v>1541</v>
      </c>
      <c r="L1312" s="486" t="s">
        <v>2938</v>
      </c>
      <c r="M1312" s="486" t="s">
        <v>2938</v>
      </c>
      <c r="N1312" s="486" t="s">
        <v>2937</v>
      </c>
      <c r="O1312" s="487"/>
      <c r="P1312" s="381">
        <v>-35937.72</v>
      </c>
      <c r="Q1312" s="381">
        <v>0</v>
      </c>
      <c r="R1312" s="381">
        <v>-134407.79999999999</v>
      </c>
      <c r="S1312" s="381">
        <v>-351432</v>
      </c>
      <c r="T1312" s="381">
        <v>-1915059.41</v>
      </c>
      <c r="U1312" s="381">
        <v>-2600165.56</v>
      </c>
      <c r="V1312" s="381">
        <v>-2530288.48</v>
      </c>
      <c r="W1312" s="381">
        <v>-3193429.84</v>
      </c>
      <c r="X1312" s="381">
        <v>-3757773.89</v>
      </c>
      <c r="Y1312" s="381">
        <v>-3240515.41</v>
      </c>
      <c r="Z1312" s="381">
        <v>-3521357.38</v>
      </c>
      <c r="AA1312" s="381">
        <v>-3733056.1</v>
      </c>
      <c r="AB1312" s="381">
        <v>-3615896.98</v>
      </c>
      <c r="AC1312" s="381"/>
      <c r="AD1312" s="381"/>
      <c r="AE1312" s="381">
        <v>-2233616.9350000001</v>
      </c>
      <c r="AF1312" s="589"/>
      <c r="AG1312" s="590"/>
      <c r="AH1312" s="490"/>
      <c r="AI1312" s="490"/>
      <c r="AJ1312" s="490"/>
      <c r="AK1312" s="491">
        <v>-2233616.9350000001</v>
      </c>
      <c r="AL1312" s="490">
        <v>-2233616.9350000001</v>
      </c>
      <c r="AM1312" s="492"/>
      <c r="AN1312" s="490"/>
      <c r="AO1312" s="493">
        <v>0</v>
      </c>
      <c r="AP1312" s="490"/>
      <c r="AQ1312" s="494">
        <v>-3615896.98</v>
      </c>
      <c r="AR1312" s="490"/>
      <c r="AS1312" s="490"/>
      <c r="AT1312" s="490"/>
      <c r="AU1312" s="491">
        <v>-3615896.98</v>
      </c>
      <c r="AV1312" s="490">
        <v>-3615896.98</v>
      </c>
      <c r="AW1312" s="492"/>
      <c r="AX1312" s="490"/>
      <c r="AY1312" s="492">
        <v>0</v>
      </c>
      <c r="AZ1312" s="731" t="s">
        <v>2923</v>
      </c>
      <c r="BA1312" s="568"/>
      <c r="BC1312" s="486" t="s">
        <v>2937</v>
      </c>
      <c r="BD1312" s="486" t="s">
        <v>2937</v>
      </c>
      <c r="BE1312" s="486" t="s">
        <v>2937</v>
      </c>
      <c r="BF1312" s="468" t="s">
        <v>1541</v>
      </c>
      <c r="BG1312" s="468" t="s">
        <v>2938</v>
      </c>
      <c r="BH1312" s="468" t="s">
        <v>2938</v>
      </c>
      <c r="BI1312" s="468" t="s">
        <v>2937</v>
      </c>
      <c r="BK1312" s="468" t="b">
        <v>1</v>
      </c>
      <c r="BL1312" s="468" t="b">
        <v>1</v>
      </c>
      <c r="BM1312" s="468" t="b">
        <v>1</v>
      </c>
      <c r="BN1312" s="468" t="b">
        <v>1</v>
      </c>
      <c r="BO1312" s="468" t="b">
        <v>1</v>
      </c>
      <c r="BP1312" s="468" t="b">
        <v>1</v>
      </c>
      <c r="BQ1312" s="468" t="b">
        <v>1</v>
      </c>
      <c r="BS1312" s="466"/>
    </row>
    <row r="1313" spans="1:71" s="480" customFormat="1" ht="12" customHeight="1" x14ac:dyDescent="0.2">
      <c r="A1313" s="514">
        <v>25400651</v>
      </c>
      <c r="B1313" s="515" t="s">
        <v>4188</v>
      </c>
      <c r="C1313" s="483" t="s">
        <v>2804</v>
      </c>
      <c r="D1313" s="484" t="s">
        <v>1541</v>
      </c>
      <c r="E1313" s="730"/>
      <c r="F1313" s="501">
        <v>43070</v>
      </c>
      <c r="G1313" s="484"/>
      <c r="H1313" s="486" t="s">
        <v>2937</v>
      </c>
      <c r="I1313" s="486" t="s">
        <v>2937</v>
      </c>
      <c r="J1313" s="486" t="s">
        <v>2937</v>
      </c>
      <c r="K1313" s="486" t="s">
        <v>1541</v>
      </c>
      <c r="L1313" s="486" t="s">
        <v>2938</v>
      </c>
      <c r="M1313" s="486" t="s">
        <v>2938</v>
      </c>
      <c r="N1313" s="486" t="s">
        <v>2937</v>
      </c>
      <c r="O1313" s="487"/>
      <c r="P1313" s="381">
        <v>-212754.14</v>
      </c>
      <c r="Q1313" s="381">
        <v>0</v>
      </c>
      <c r="R1313" s="381">
        <v>0</v>
      </c>
      <c r="S1313" s="381">
        <v>0</v>
      </c>
      <c r="T1313" s="381">
        <v>0</v>
      </c>
      <c r="U1313" s="381">
        <v>0</v>
      </c>
      <c r="V1313" s="381">
        <v>0</v>
      </c>
      <c r="W1313" s="381">
        <v>0</v>
      </c>
      <c r="X1313" s="381">
        <v>0</v>
      </c>
      <c r="Y1313" s="381">
        <v>0</v>
      </c>
      <c r="Z1313" s="381">
        <v>0</v>
      </c>
      <c r="AA1313" s="381">
        <v>0</v>
      </c>
      <c r="AB1313" s="381">
        <v>0</v>
      </c>
      <c r="AC1313" s="381"/>
      <c r="AD1313" s="381"/>
      <c r="AE1313" s="381">
        <v>-8864.7558333333345</v>
      </c>
      <c r="AF1313" s="589"/>
      <c r="AG1313" s="590"/>
      <c r="AH1313" s="490"/>
      <c r="AI1313" s="490"/>
      <c r="AJ1313" s="490"/>
      <c r="AK1313" s="491">
        <v>-8864.7558333333345</v>
      </c>
      <c r="AL1313" s="490">
        <v>-8864.7558333333345</v>
      </c>
      <c r="AM1313" s="492"/>
      <c r="AN1313" s="490"/>
      <c r="AO1313" s="493">
        <v>0</v>
      </c>
      <c r="AP1313" s="490"/>
      <c r="AQ1313" s="494">
        <v>0</v>
      </c>
      <c r="AR1313" s="490"/>
      <c r="AS1313" s="490"/>
      <c r="AT1313" s="490"/>
      <c r="AU1313" s="491">
        <v>0</v>
      </c>
      <c r="AV1313" s="490">
        <v>0</v>
      </c>
      <c r="AW1313" s="492"/>
      <c r="AX1313" s="490"/>
      <c r="AY1313" s="492">
        <v>0</v>
      </c>
      <c r="AZ1313" s="731" t="s">
        <v>2923</v>
      </c>
      <c r="BA1313" s="568"/>
      <c r="BC1313" s="486" t="s">
        <v>2937</v>
      </c>
      <c r="BD1313" s="486" t="s">
        <v>2937</v>
      </c>
      <c r="BE1313" s="486" t="s">
        <v>2937</v>
      </c>
      <c r="BF1313" s="468" t="s">
        <v>1541</v>
      </c>
      <c r="BG1313" s="468" t="s">
        <v>2938</v>
      </c>
      <c r="BH1313" s="468" t="s">
        <v>2938</v>
      </c>
      <c r="BI1313" s="468" t="s">
        <v>2937</v>
      </c>
      <c r="BK1313" s="468" t="b">
        <v>1</v>
      </c>
      <c r="BL1313" s="468" t="b">
        <v>1</v>
      </c>
      <c r="BM1313" s="468" t="b">
        <v>1</v>
      </c>
      <c r="BN1313" s="468" t="b">
        <v>1</v>
      </c>
      <c r="BO1313" s="468" t="b">
        <v>1</v>
      </c>
      <c r="BP1313" s="468" t="b">
        <v>1</v>
      </c>
      <c r="BQ1313" s="468" t="b">
        <v>1</v>
      </c>
      <c r="BS1313" s="466"/>
    </row>
    <row r="1314" spans="1:71" s="480" customFormat="1" ht="12" customHeight="1" x14ac:dyDescent="0.2">
      <c r="A1314" s="514">
        <v>25400661</v>
      </c>
      <c r="B1314" s="515" t="s">
        <v>4189</v>
      </c>
      <c r="C1314" s="483" t="s">
        <v>2805</v>
      </c>
      <c r="D1314" s="484" t="s">
        <v>1541</v>
      </c>
      <c r="E1314" s="730"/>
      <c r="F1314" s="501">
        <v>43070</v>
      </c>
      <c r="G1314" s="484"/>
      <c r="H1314" s="486" t="s">
        <v>2937</v>
      </c>
      <c r="I1314" s="486" t="s">
        <v>2937</v>
      </c>
      <c r="J1314" s="486" t="s">
        <v>2937</v>
      </c>
      <c r="K1314" s="486" t="s">
        <v>1541</v>
      </c>
      <c r="L1314" s="486" t="s">
        <v>2938</v>
      </c>
      <c r="M1314" s="486" t="s">
        <v>2938</v>
      </c>
      <c r="N1314" s="486" t="s">
        <v>2937</v>
      </c>
      <c r="O1314" s="487"/>
      <c r="P1314" s="381">
        <v>-86393.95</v>
      </c>
      <c r="Q1314" s="381">
        <v>-72211.06</v>
      </c>
      <c r="R1314" s="381">
        <v>0</v>
      </c>
      <c r="S1314" s="381">
        <v>0</v>
      </c>
      <c r="T1314" s="381">
        <v>-562922.14</v>
      </c>
      <c r="U1314" s="381">
        <v>-911783.42</v>
      </c>
      <c r="V1314" s="381">
        <v>-783538.45</v>
      </c>
      <c r="W1314" s="381">
        <v>-720072.06</v>
      </c>
      <c r="X1314" s="381">
        <v>-497478.35</v>
      </c>
      <c r="Y1314" s="381">
        <v>-395577.09</v>
      </c>
      <c r="Z1314" s="381">
        <v>-508806.27</v>
      </c>
      <c r="AA1314" s="381">
        <v>-427480.17</v>
      </c>
      <c r="AB1314" s="381">
        <v>-319648.24</v>
      </c>
      <c r="AC1314" s="381"/>
      <c r="AD1314" s="381"/>
      <c r="AE1314" s="381">
        <v>-423574.17541666661</v>
      </c>
      <c r="AF1314" s="589"/>
      <c r="AG1314" s="590"/>
      <c r="AH1314" s="490"/>
      <c r="AI1314" s="490"/>
      <c r="AJ1314" s="490"/>
      <c r="AK1314" s="491">
        <v>-423574.17541666661</v>
      </c>
      <c r="AL1314" s="490">
        <v>-423574.17541666661</v>
      </c>
      <c r="AM1314" s="492"/>
      <c r="AN1314" s="490"/>
      <c r="AO1314" s="493">
        <v>0</v>
      </c>
      <c r="AP1314" s="490"/>
      <c r="AQ1314" s="494">
        <v>-319648.24</v>
      </c>
      <c r="AR1314" s="490"/>
      <c r="AS1314" s="490"/>
      <c r="AT1314" s="490"/>
      <c r="AU1314" s="491">
        <v>-319648.24</v>
      </c>
      <c r="AV1314" s="490">
        <v>-319648.24</v>
      </c>
      <c r="AW1314" s="492"/>
      <c r="AX1314" s="490"/>
      <c r="AY1314" s="492">
        <v>0</v>
      </c>
      <c r="AZ1314" s="731" t="s">
        <v>2923</v>
      </c>
      <c r="BA1314" s="568"/>
      <c r="BC1314" s="486" t="s">
        <v>2937</v>
      </c>
      <c r="BD1314" s="486" t="s">
        <v>2937</v>
      </c>
      <c r="BE1314" s="486" t="s">
        <v>2937</v>
      </c>
      <c r="BF1314" s="468" t="s">
        <v>1541</v>
      </c>
      <c r="BG1314" s="468" t="s">
        <v>2938</v>
      </c>
      <c r="BH1314" s="468" t="s">
        <v>2938</v>
      </c>
      <c r="BI1314" s="468" t="s">
        <v>2937</v>
      </c>
      <c r="BK1314" s="468" t="b">
        <v>1</v>
      </c>
      <c r="BL1314" s="468" t="b">
        <v>1</v>
      </c>
      <c r="BM1314" s="468" t="b">
        <v>1</v>
      </c>
      <c r="BN1314" s="468" t="b">
        <v>1</v>
      </c>
      <c r="BO1314" s="468" t="b">
        <v>1</v>
      </c>
      <c r="BP1314" s="468" t="b">
        <v>1</v>
      </c>
      <c r="BQ1314" s="468" t="b">
        <v>1</v>
      </c>
      <c r="BS1314" s="466"/>
    </row>
    <row r="1315" spans="1:71" s="480" customFormat="1" ht="12" customHeight="1" x14ac:dyDescent="0.25">
      <c r="A1315" s="514">
        <v>25400671</v>
      </c>
      <c r="B1315" s="515" t="s">
        <v>4273</v>
      </c>
      <c r="C1315" s="746" t="s">
        <v>2806</v>
      </c>
      <c r="D1315" s="484" t="s">
        <v>1541</v>
      </c>
      <c r="E1315" s="730"/>
      <c r="F1315" s="511">
        <v>43221</v>
      </c>
      <c r="G1315" s="484"/>
      <c r="H1315" s="486" t="s">
        <v>2937</v>
      </c>
      <c r="I1315" s="486" t="s">
        <v>2937</v>
      </c>
      <c r="J1315" s="486" t="s">
        <v>2937</v>
      </c>
      <c r="K1315" s="486" t="s">
        <v>1541</v>
      </c>
      <c r="L1315" s="486" t="s">
        <v>2938</v>
      </c>
      <c r="M1315" s="486" t="s">
        <v>2938</v>
      </c>
      <c r="N1315" s="486" t="s">
        <v>2937</v>
      </c>
      <c r="O1315" s="487"/>
      <c r="P1315" s="381"/>
      <c r="Q1315" s="381"/>
      <c r="R1315" s="381"/>
      <c r="S1315" s="381"/>
      <c r="T1315" s="381"/>
      <c r="U1315" s="381">
        <v>-355485.52</v>
      </c>
      <c r="V1315" s="381">
        <v>-43285.43</v>
      </c>
      <c r="W1315" s="381">
        <v>-283395.94</v>
      </c>
      <c r="X1315" s="381">
        <v>-597554.23</v>
      </c>
      <c r="Y1315" s="381">
        <v>-472613.73</v>
      </c>
      <c r="Z1315" s="381">
        <v>-636936.07999999996</v>
      </c>
      <c r="AA1315" s="381">
        <v>-495836.4</v>
      </c>
      <c r="AB1315" s="381">
        <v>-230971.08</v>
      </c>
      <c r="AC1315" s="381"/>
      <c r="AD1315" s="381"/>
      <c r="AE1315" s="381">
        <v>-250049.40583333335</v>
      </c>
      <c r="AF1315" s="589"/>
      <c r="AG1315" s="590"/>
      <c r="AH1315" s="490"/>
      <c r="AI1315" s="490"/>
      <c r="AJ1315" s="490"/>
      <c r="AK1315" s="491">
        <v>-250049.40583333335</v>
      </c>
      <c r="AL1315" s="490">
        <v>-250049.40583333335</v>
      </c>
      <c r="AM1315" s="492"/>
      <c r="AN1315" s="490"/>
      <c r="AO1315" s="493">
        <v>0</v>
      </c>
      <c r="AP1315" s="490"/>
      <c r="AQ1315" s="494">
        <v>-230971.08</v>
      </c>
      <c r="AR1315" s="490"/>
      <c r="AS1315" s="490"/>
      <c r="AT1315" s="490"/>
      <c r="AU1315" s="491">
        <v>-230971.08</v>
      </c>
      <c r="AV1315" s="490">
        <v>-230971.08</v>
      </c>
      <c r="AW1315" s="492"/>
      <c r="AX1315" s="490"/>
      <c r="AY1315" s="492">
        <v>0</v>
      </c>
      <c r="AZ1315" s="731" t="s">
        <v>2923</v>
      </c>
      <c r="BA1315" s="568"/>
      <c r="BC1315" s="486" t="s">
        <v>2937</v>
      </c>
      <c r="BD1315" s="486" t="s">
        <v>2937</v>
      </c>
      <c r="BE1315" s="486" t="s">
        <v>2937</v>
      </c>
      <c r="BF1315" s="468" t="s">
        <v>1541</v>
      </c>
      <c r="BG1315" s="468" t="s">
        <v>2938</v>
      </c>
      <c r="BH1315" s="468" t="s">
        <v>2938</v>
      </c>
      <c r="BI1315" s="468" t="s">
        <v>2937</v>
      </c>
      <c r="BK1315" s="468" t="b">
        <v>1</v>
      </c>
      <c r="BL1315" s="468" t="b">
        <v>1</v>
      </c>
      <c r="BM1315" s="468" t="b">
        <v>1</v>
      </c>
      <c r="BN1315" s="468" t="b">
        <v>1</v>
      </c>
      <c r="BO1315" s="468" t="b">
        <v>1</v>
      </c>
      <c r="BP1315" s="468" t="b">
        <v>1</v>
      </c>
      <c r="BQ1315" s="468" t="b">
        <v>1</v>
      </c>
      <c r="BS1315" s="466"/>
    </row>
    <row r="1316" spans="1:71" s="480" customFormat="1" ht="12" customHeight="1" x14ac:dyDescent="0.2">
      <c r="A1316" s="514">
        <v>25400691</v>
      </c>
      <c r="B1316" s="515" t="s">
        <v>4190</v>
      </c>
      <c r="C1316" s="483" t="s">
        <v>2807</v>
      </c>
      <c r="D1316" s="484" t="s">
        <v>1541</v>
      </c>
      <c r="E1316" s="730"/>
      <c r="F1316" s="501">
        <v>43070</v>
      </c>
      <c r="G1316" s="484"/>
      <c r="H1316" s="486" t="s">
        <v>2937</v>
      </c>
      <c r="I1316" s="486" t="s">
        <v>2937</v>
      </c>
      <c r="J1316" s="486" t="s">
        <v>2937</v>
      </c>
      <c r="K1316" s="486" t="s">
        <v>1541</v>
      </c>
      <c r="L1316" s="486" t="s">
        <v>2938</v>
      </c>
      <c r="M1316" s="486" t="s">
        <v>2938</v>
      </c>
      <c r="N1316" s="486" t="s">
        <v>2937</v>
      </c>
      <c r="O1316" s="487"/>
      <c r="P1316" s="381">
        <v>-40.18</v>
      </c>
      <c r="Q1316" s="381">
        <v>0</v>
      </c>
      <c r="R1316" s="381">
        <v>0</v>
      </c>
      <c r="S1316" s="381">
        <v>0</v>
      </c>
      <c r="T1316" s="381">
        <v>0</v>
      </c>
      <c r="U1316" s="381">
        <v>0</v>
      </c>
      <c r="V1316" s="381">
        <v>0</v>
      </c>
      <c r="W1316" s="381">
        <v>0</v>
      </c>
      <c r="X1316" s="381">
        <v>0</v>
      </c>
      <c r="Y1316" s="381">
        <v>0</v>
      </c>
      <c r="Z1316" s="381">
        <v>0</v>
      </c>
      <c r="AA1316" s="381">
        <v>0</v>
      </c>
      <c r="AB1316" s="381">
        <v>0</v>
      </c>
      <c r="AC1316" s="381"/>
      <c r="AD1316" s="381"/>
      <c r="AE1316" s="381">
        <v>-1.6741666666666666</v>
      </c>
      <c r="AF1316" s="589"/>
      <c r="AG1316" s="590"/>
      <c r="AH1316" s="490"/>
      <c r="AI1316" s="490"/>
      <c r="AJ1316" s="490"/>
      <c r="AK1316" s="491">
        <v>-1.6741666666666666</v>
      </c>
      <c r="AL1316" s="490">
        <v>-1.6741666666666666</v>
      </c>
      <c r="AM1316" s="492"/>
      <c r="AN1316" s="490"/>
      <c r="AO1316" s="493">
        <v>0</v>
      </c>
      <c r="AP1316" s="490"/>
      <c r="AQ1316" s="494">
        <v>0</v>
      </c>
      <c r="AR1316" s="490"/>
      <c r="AS1316" s="490"/>
      <c r="AT1316" s="490"/>
      <c r="AU1316" s="491">
        <v>0</v>
      </c>
      <c r="AV1316" s="490">
        <v>0</v>
      </c>
      <c r="AW1316" s="492"/>
      <c r="AX1316" s="490"/>
      <c r="AY1316" s="492">
        <v>0</v>
      </c>
      <c r="AZ1316" s="731" t="s">
        <v>2923</v>
      </c>
      <c r="BA1316" s="568"/>
      <c r="BC1316" s="486" t="s">
        <v>2937</v>
      </c>
      <c r="BD1316" s="486" t="s">
        <v>2937</v>
      </c>
      <c r="BE1316" s="486" t="s">
        <v>2937</v>
      </c>
      <c r="BF1316" s="468" t="s">
        <v>1541</v>
      </c>
      <c r="BG1316" s="468" t="s">
        <v>2938</v>
      </c>
      <c r="BH1316" s="468" t="s">
        <v>2938</v>
      </c>
      <c r="BI1316" s="468" t="s">
        <v>2937</v>
      </c>
      <c r="BK1316" s="468" t="b">
        <v>1</v>
      </c>
      <c r="BL1316" s="468" t="b">
        <v>1</v>
      </c>
      <c r="BM1316" s="468" t="b">
        <v>1</v>
      </c>
      <c r="BN1316" s="468" t="b">
        <v>1</v>
      </c>
      <c r="BO1316" s="468" t="b">
        <v>1</v>
      </c>
      <c r="BP1316" s="468" t="b">
        <v>1</v>
      </c>
      <c r="BQ1316" s="468" t="b">
        <v>1</v>
      </c>
      <c r="BS1316" s="466"/>
    </row>
    <row r="1317" spans="1:71" s="480" customFormat="1" ht="12" customHeight="1" x14ac:dyDescent="0.2">
      <c r="A1317" s="514">
        <v>25400692</v>
      </c>
      <c r="B1317" s="515" t="s">
        <v>4191</v>
      </c>
      <c r="C1317" s="483" t="s">
        <v>2808</v>
      </c>
      <c r="D1317" s="484" t="s">
        <v>1541</v>
      </c>
      <c r="E1317" s="730"/>
      <c r="F1317" s="501">
        <v>43070</v>
      </c>
      <c r="G1317" s="484"/>
      <c r="H1317" s="486" t="s">
        <v>2937</v>
      </c>
      <c r="I1317" s="486" t="s">
        <v>2937</v>
      </c>
      <c r="J1317" s="486" t="s">
        <v>2937</v>
      </c>
      <c r="K1317" s="486" t="s">
        <v>1541</v>
      </c>
      <c r="L1317" s="486" t="s">
        <v>2938</v>
      </c>
      <c r="M1317" s="486" t="s">
        <v>2938</v>
      </c>
      <c r="N1317" s="486" t="s">
        <v>2937</v>
      </c>
      <c r="O1317" s="487"/>
      <c r="P1317" s="381">
        <v>-21797.52</v>
      </c>
      <c r="Q1317" s="381">
        <v>0</v>
      </c>
      <c r="R1317" s="381">
        <v>0</v>
      </c>
      <c r="S1317" s="381">
        <v>-1167721.3799999999</v>
      </c>
      <c r="T1317" s="381">
        <v>-1631195.52</v>
      </c>
      <c r="U1317" s="381">
        <v>-1908960.26</v>
      </c>
      <c r="V1317" s="381">
        <v>-2200728.12</v>
      </c>
      <c r="W1317" s="381">
        <v>-2017706.62</v>
      </c>
      <c r="X1317" s="381">
        <v>-2087406.41</v>
      </c>
      <c r="Y1317" s="381">
        <v>-2050589.34</v>
      </c>
      <c r="Z1317" s="381">
        <v>-2183326.14</v>
      </c>
      <c r="AA1317" s="381">
        <v>-2302302.96</v>
      </c>
      <c r="AB1317" s="381">
        <v>-2236606.29</v>
      </c>
      <c r="AC1317" s="381"/>
      <c r="AD1317" s="381"/>
      <c r="AE1317" s="381">
        <v>-1556594.8879166667</v>
      </c>
      <c r="AF1317" s="589"/>
      <c r="AG1317" s="590"/>
      <c r="AH1317" s="490"/>
      <c r="AI1317" s="490"/>
      <c r="AJ1317" s="490"/>
      <c r="AK1317" s="491">
        <v>-1556594.8879166667</v>
      </c>
      <c r="AL1317" s="490">
        <v>-1556594.8879166667</v>
      </c>
      <c r="AM1317" s="492"/>
      <c r="AN1317" s="490"/>
      <c r="AO1317" s="493">
        <v>0</v>
      </c>
      <c r="AP1317" s="490"/>
      <c r="AQ1317" s="494">
        <v>-2236606.29</v>
      </c>
      <c r="AR1317" s="490"/>
      <c r="AS1317" s="490"/>
      <c r="AT1317" s="490"/>
      <c r="AU1317" s="491">
        <v>-2236606.29</v>
      </c>
      <c r="AV1317" s="490">
        <v>-2236606.29</v>
      </c>
      <c r="AW1317" s="492"/>
      <c r="AX1317" s="490"/>
      <c r="AY1317" s="492">
        <v>0</v>
      </c>
      <c r="AZ1317" s="731" t="s">
        <v>2923</v>
      </c>
      <c r="BA1317" s="568"/>
      <c r="BC1317" s="486" t="s">
        <v>2937</v>
      </c>
      <c r="BD1317" s="486" t="s">
        <v>2937</v>
      </c>
      <c r="BE1317" s="486" t="s">
        <v>2937</v>
      </c>
      <c r="BF1317" s="468" t="s">
        <v>1541</v>
      </c>
      <c r="BG1317" s="468" t="s">
        <v>2938</v>
      </c>
      <c r="BH1317" s="468" t="s">
        <v>2938</v>
      </c>
      <c r="BI1317" s="468" t="s">
        <v>2937</v>
      </c>
      <c r="BK1317" s="468" t="b">
        <v>1</v>
      </c>
      <c r="BL1317" s="468" t="b">
        <v>1</v>
      </c>
      <c r="BM1317" s="468" t="b">
        <v>1</v>
      </c>
      <c r="BN1317" s="468" t="b">
        <v>1</v>
      </c>
      <c r="BO1317" s="468" t="b">
        <v>1</v>
      </c>
      <c r="BP1317" s="468" t="b">
        <v>1</v>
      </c>
      <c r="BQ1317" s="468" t="b">
        <v>1</v>
      </c>
      <c r="BS1317" s="466"/>
    </row>
    <row r="1318" spans="1:71" s="480" customFormat="1" ht="12" customHeight="1" x14ac:dyDescent="0.2">
      <c r="A1318" s="514">
        <v>25400701</v>
      </c>
      <c r="B1318" s="515" t="s">
        <v>4192</v>
      </c>
      <c r="C1318" s="483" t="s">
        <v>2809</v>
      </c>
      <c r="D1318" s="484" t="s">
        <v>1541</v>
      </c>
      <c r="E1318" s="730"/>
      <c r="F1318" s="501">
        <v>43070</v>
      </c>
      <c r="G1318" s="484"/>
      <c r="H1318" s="486" t="s">
        <v>2937</v>
      </c>
      <c r="I1318" s="486" t="s">
        <v>2937</v>
      </c>
      <c r="J1318" s="486" t="s">
        <v>2937</v>
      </c>
      <c r="K1318" s="486" t="s">
        <v>1541</v>
      </c>
      <c r="L1318" s="486" t="s">
        <v>2938</v>
      </c>
      <c r="M1318" s="486" t="s">
        <v>2938</v>
      </c>
      <c r="N1318" s="486" t="s">
        <v>2937</v>
      </c>
      <c r="O1318" s="487"/>
      <c r="P1318" s="381">
        <v>536141.32999999996</v>
      </c>
      <c r="Q1318" s="381">
        <v>536141.32999999996</v>
      </c>
      <c r="R1318" s="381">
        <v>536141.32999999996</v>
      </c>
      <c r="S1318" s="381">
        <v>-654621802.50999999</v>
      </c>
      <c r="T1318" s="381">
        <v>-652307335.46000004</v>
      </c>
      <c r="U1318" s="381">
        <v>-649911677.36000001</v>
      </c>
      <c r="V1318" s="381">
        <v>-649293233.22000003</v>
      </c>
      <c r="W1318" s="381">
        <v>-647409056.13999999</v>
      </c>
      <c r="X1318" s="381">
        <v>-644761041.76999998</v>
      </c>
      <c r="Y1318" s="381">
        <v>-691441389.21000004</v>
      </c>
      <c r="Z1318" s="381">
        <v>-689171149.89999998</v>
      </c>
      <c r="AA1318" s="381">
        <v>-686980181.36000001</v>
      </c>
      <c r="AB1318" s="381">
        <v>-635356819.33000004</v>
      </c>
      <c r="AC1318" s="381"/>
      <c r="AD1318" s="381"/>
      <c r="AE1318" s="381">
        <v>-523519576.93916661</v>
      </c>
      <c r="AF1318" s="589"/>
      <c r="AG1318" s="590"/>
      <c r="AH1318" s="490"/>
      <c r="AI1318" s="490"/>
      <c r="AJ1318" s="490"/>
      <c r="AK1318" s="491">
        <v>-523519576.93916661</v>
      </c>
      <c r="AL1318" s="490">
        <v>-523519576.93916661</v>
      </c>
      <c r="AM1318" s="492"/>
      <c r="AN1318" s="490"/>
      <c r="AO1318" s="493">
        <v>0</v>
      </c>
      <c r="AP1318" s="490"/>
      <c r="AQ1318" s="494">
        <v>-635356819.33000004</v>
      </c>
      <c r="AR1318" s="490"/>
      <c r="AS1318" s="490"/>
      <c r="AT1318" s="490"/>
      <c r="AU1318" s="491">
        <v>-635356819.33000004</v>
      </c>
      <c r="AV1318" s="490">
        <v>-635356819.33000004</v>
      </c>
      <c r="AW1318" s="492"/>
      <c r="AX1318" s="490"/>
      <c r="AY1318" s="492">
        <v>0</v>
      </c>
      <c r="AZ1318" s="731" t="s">
        <v>2920</v>
      </c>
      <c r="BA1318" s="568"/>
      <c r="BC1318" s="486" t="s">
        <v>2937</v>
      </c>
      <c r="BD1318" s="486" t="s">
        <v>2937</v>
      </c>
      <c r="BE1318" s="486" t="s">
        <v>2937</v>
      </c>
      <c r="BF1318" s="468" t="s">
        <v>1541</v>
      </c>
      <c r="BG1318" s="468" t="s">
        <v>2938</v>
      </c>
      <c r="BH1318" s="468" t="s">
        <v>2938</v>
      </c>
      <c r="BI1318" s="468" t="s">
        <v>2937</v>
      </c>
      <c r="BK1318" s="468" t="b">
        <v>1</v>
      </c>
      <c r="BL1318" s="468" t="b">
        <v>1</v>
      </c>
      <c r="BM1318" s="468" t="b">
        <v>1</v>
      </c>
      <c r="BN1318" s="468" t="b">
        <v>1</v>
      </c>
      <c r="BO1318" s="468" t="b">
        <v>1</v>
      </c>
      <c r="BP1318" s="468" t="b">
        <v>1</v>
      </c>
      <c r="BQ1318" s="468" t="b">
        <v>1</v>
      </c>
      <c r="BS1318" s="466"/>
    </row>
    <row r="1319" spans="1:71" s="480" customFormat="1" ht="12" customHeight="1" x14ac:dyDescent="0.25">
      <c r="A1319" s="802">
        <v>25400702</v>
      </c>
      <c r="B1319" s="803" t="s">
        <v>4193</v>
      </c>
      <c r="C1319" s="804" t="s">
        <v>2810</v>
      </c>
      <c r="D1319" s="788" t="s">
        <v>1541</v>
      </c>
      <c r="E1319" s="789"/>
      <c r="F1319" s="805">
        <v>43313</v>
      </c>
      <c r="G1319" s="788"/>
      <c r="H1319" s="791" t="s">
        <v>2937</v>
      </c>
      <c r="I1319" s="791" t="s">
        <v>2937</v>
      </c>
      <c r="J1319" s="791" t="s">
        <v>2937</v>
      </c>
      <c r="K1319" s="791" t="s">
        <v>1541</v>
      </c>
      <c r="L1319" s="791" t="s">
        <v>2938</v>
      </c>
      <c r="M1319" s="791" t="s">
        <v>2938</v>
      </c>
      <c r="N1319" s="791" t="s">
        <v>2937</v>
      </c>
      <c r="O1319" s="792"/>
      <c r="P1319" s="793"/>
      <c r="Q1319" s="793"/>
      <c r="R1319" s="793"/>
      <c r="S1319" s="793"/>
      <c r="T1319" s="793"/>
      <c r="U1319" s="793"/>
      <c r="V1319" s="793"/>
      <c r="W1319" s="793"/>
      <c r="X1319" s="793">
        <v>-419305.29</v>
      </c>
      <c r="Y1319" s="793">
        <v>-501776.12</v>
      </c>
      <c r="Z1319" s="793">
        <v>-447125.67</v>
      </c>
      <c r="AA1319" s="793">
        <v>-458950.71</v>
      </c>
      <c r="AB1319" s="793">
        <v>-327616.03999999998</v>
      </c>
      <c r="AC1319" s="793"/>
      <c r="AD1319" s="793"/>
      <c r="AE1319" s="793">
        <v>-165913.81749999998</v>
      </c>
      <c r="AF1319" s="806"/>
      <c r="AG1319" s="807"/>
      <c r="AH1319" s="796"/>
      <c r="AI1319" s="796"/>
      <c r="AJ1319" s="796"/>
      <c r="AK1319" s="797">
        <v>-165913.81749999998</v>
      </c>
      <c r="AL1319" s="796">
        <v>-165913.81749999998</v>
      </c>
      <c r="AM1319" s="798"/>
      <c r="AN1319" s="796"/>
      <c r="AO1319" s="799">
        <v>0</v>
      </c>
      <c r="AP1319" s="796"/>
      <c r="AQ1319" s="800">
        <v>-327616.03999999998</v>
      </c>
      <c r="AR1319" s="796"/>
      <c r="AS1319" s="796"/>
      <c r="AT1319" s="796"/>
      <c r="AU1319" s="797">
        <v>-327616.03999999998</v>
      </c>
      <c r="AV1319" s="796">
        <v>-327616.03999999998</v>
      </c>
      <c r="AW1319" s="798"/>
      <c r="AX1319" s="796"/>
      <c r="AY1319" s="798">
        <v>0</v>
      </c>
      <c r="AZ1319" s="801" t="s">
        <v>2923</v>
      </c>
      <c r="BA1319" s="568"/>
      <c r="BC1319" s="486"/>
      <c r="BD1319" s="486"/>
      <c r="BE1319" s="486"/>
      <c r="BF1319" s="468"/>
      <c r="BG1319" s="468"/>
      <c r="BH1319" s="468"/>
      <c r="BI1319" s="468"/>
      <c r="BK1319" s="468"/>
      <c r="BL1319" s="468"/>
      <c r="BM1319" s="468"/>
      <c r="BN1319" s="468"/>
      <c r="BO1319" s="468"/>
      <c r="BP1319" s="468"/>
      <c r="BQ1319" s="468"/>
      <c r="BS1319" s="466"/>
    </row>
    <row r="1320" spans="1:71" s="480" customFormat="1" ht="12" customHeight="1" x14ac:dyDescent="0.2">
      <c r="A1320" s="514">
        <v>25400711</v>
      </c>
      <c r="B1320" s="515" t="s">
        <v>4194</v>
      </c>
      <c r="C1320" s="483" t="s">
        <v>2811</v>
      </c>
      <c r="D1320" s="484" t="s">
        <v>1541</v>
      </c>
      <c r="E1320" s="730"/>
      <c r="F1320" s="501">
        <v>43070</v>
      </c>
      <c r="G1320" s="484"/>
      <c r="H1320" s="486" t="s">
        <v>2937</v>
      </c>
      <c r="I1320" s="486" t="s">
        <v>2937</v>
      </c>
      <c r="J1320" s="486" t="s">
        <v>2937</v>
      </c>
      <c r="K1320" s="486" t="s">
        <v>1541</v>
      </c>
      <c r="L1320" s="486" t="s">
        <v>2938</v>
      </c>
      <c r="M1320" s="486" t="s">
        <v>2938</v>
      </c>
      <c r="N1320" s="486" t="s">
        <v>2937</v>
      </c>
      <c r="O1320" s="487"/>
      <c r="P1320" s="381">
        <v>-525.26</v>
      </c>
      <c r="Q1320" s="381">
        <v>0</v>
      </c>
      <c r="R1320" s="381">
        <v>0</v>
      </c>
      <c r="S1320" s="381">
        <v>0</v>
      </c>
      <c r="T1320" s="381">
        <v>0</v>
      </c>
      <c r="U1320" s="381">
        <v>0</v>
      </c>
      <c r="V1320" s="381">
        <v>0</v>
      </c>
      <c r="W1320" s="381">
        <v>0</v>
      </c>
      <c r="X1320" s="381">
        <v>0</v>
      </c>
      <c r="Y1320" s="381">
        <v>0</v>
      </c>
      <c r="Z1320" s="381">
        <v>0</v>
      </c>
      <c r="AA1320" s="381">
        <v>0</v>
      </c>
      <c r="AB1320" s="381">
        <v>0</v>
      </c>
      <c r="AC1320" s="381"/>
      <c r="AD1320" s="381"/>
      <c r="AE1320" s="381">
        <v>-21.885833333333334</v>
      </c>
      <c r="AF1320" s="589"/>
      <c r="AG1320" s="590"/>
      <c r="AH1320" s="490"/>
      <c r="AI1320" s="490"/>
      <c r="AJ1320" s="490"/>
      <c r="AK1320" s="491">
        <v>-21.885833333333334</v>
      </c>
      <c r="AL1320" s="490">
        <v>-21.885833333333334</v>
      </c>
      <c r="AM1320" s="492"/>
      <c r="AN1320" s="490"/>
      <c r="AO1320" s="493">
        <v>0</v>
      </c>
      <c r="AP1320" s="490"/>
      <c r="AQ1320" s="494">
        <v>0</v>
      </c>
      <c r="AR1320" s="490"/>
      <c r="AS1320" s="490"/>
      <c r="AT1320" s="490"/>
      <c r="AU1320" s="491">
        <v>0</v>
      </c>
      <c r="AV1320" s="490">
        <v>0</v>
      </c>
      <c r="AW1320" s="492"/>
      <c r="AX1320" s="490"/>
      <c r="AY1320" s="492">
        <v>0</v>
      </c>
      <c r="AZ1320" s="731" t="s">
        <v>2923</v>
      </c>
      <c r="BA1320" s="568"/>
      <c r="BC1320" s="486" t="s">
        <v>2937</v>
      </c>
      <c r="BD1320" s="486" t="s">
        <v>2937</v>
      </c>
      <c r="BE1320" s="486" t="s">
        <v>2937</v>
      </c>
      <c r="BF1320" s="468" t="s">
        <v>1541</v>
      </c>
      <c r="BG1320" s="468" t="s">
        <v>2938</v>
      </c>
      <c r="BH1320" s="468" t="s">
        <v>2938</v>
      </c>
      <c r="BI1320" s="468" t="s">
        <v>2937</v>
      </c>
      <c r="BK1320" s="468" t="b">
        <v>1</v>
      </c>
      <c r="BL1320" s="468" t="b">
        <v>1</v>
      </c>
      <c r="BM1320" s="468" t="b">
        <v>1</v>
      </c>
      <c r="BN1320" s="468" t="b">
        <v>1</v>
      </c>
      <c r="BO1320" s="468" t="b">
        <v>1</v>
      </c>
      <c r="BP1320" s="468" t="b">
        <v>1</v>
      </c>
      <c r="BQ1320" s="468" t="b">
        <v>1</v>
      </c>
      <c r="BS1320" s="466"/>
    </row>
    <row r="1321" spans="1:71" s="480" customFormat="1" ht="12" customHeight="1" x14ac:dyDescent="0.2">
      <c r="A1321" s="514">
        <v>25400721</v>
      </c>
      <c r="B1321" s="515" t="s">
        <v>4195</v>
      </c>
      <c r="C1321" s="483" t="s">
        <v>2812</v>
      </c>
      <c r="D1321" s="484" t="s">
        <v>1541</v>
      </c>
      <c r="E1321" s="730"/>
      <c r="F1321" s="501">
        <v>43070</v>
      </c>
      <c r="G1321" s="484"/>
      <c r="H1321" s="486" t="s">
        <v>2937</v>
      </c>
      <c r="I1321" s="486" t="s">
        <v>2937</v>
      </c>
      <c r="J1321" s="486" t="s">
        <v>2937</v>
      </c>
      <c r="K1321" s="486" t="s">
        <v>1541</v>
      </c>
      <c r="L1321" s="486" t="s">
        <v>2938</v>
      </c>
      <c r="M1321" s="486" t="s">
        <v>2938</v>
      </c>
      <c r="N1321" s="486" t="s">
        <v>2937</v>
      </c>
      <c r="O1321" s="487"/>
      <c r="P1321" s="381">
        <v>-214.04</v>
      </c>
      <c r="Q1321" s="381">
        <v>0</v>
      </c>
      <c r="R1321" s="381">
        <v>0</v>
      </c>
      <c r="S1321" s="381">
        <v>0</v>
      </c>
      <c r="T1321" s="381">
        <v>0</v>
      </c>
      <c r="U1321" s="381">
        <v>0</v>
      </c>
      <c r="V1321" s="381">
        <v>0</v>
      </c>
      <c r="W1321" s="381">
        <v>0</v>
      </c>
      <c r="X1321" s="381">
        <v>0</v>
      </c>
      <c r="Y1321" s="381">
        <v>0</v>
      </c>
      <c r="Z1321" s="381">
        <v>0</v>
      </c>
      <c r="AA1321" s="381">
        <v>0</v>
      </c>
      <c r="AB1321" s="381">
        <v>0</v>
      </c>
      <c r="AC1321" s="381"/>
      <c r="AD1321" s="381"/>
      <c r="AE1321" s="381">
        <v>-8.918333333333333</v>
      </c>
      <c r="AF1321" s="589"/>
      <c r="AG1321" s="590"/>
      <c r="AH1321" s="490"/>
      <c r="AI1321" s="490"/>
      <c r="AJ1321" s="490"/>
      <c r="AK1321" s="491">
        <v>-8.918333333333333</v>
      </c>
      <c r="AL1321" s="490">
        <v>-8.918333333333333</v>
      </c>
      <c r="AM1321" s="492"/>
      <c r="AN1321" s="490"/>
      <c r="AO1321" s="493">
        <v>0</v>
      </c>
      <c r="AP1321" s="490"/>
      <c r="AQ1321" s="494">
        <v>0</v>
      </c>
      <c r="AR1321" s="490"/>
      <c r="AS1321" s="490"/>
      <c r="AT1321" s="490"/>
      <c r="AU1321" s="491">
        <v>0</v>
      </c>
      <c r="AV1321" s="490">
        <v>0</v>
      </c>
      <c r="AW1321" s="492"/>
      <c r="AX1321" s="490"/>
      <c r="AY1321" s="492">
        <v>0</v>
      </c>
      <c r="AZ1321" s="731" t="s">
        <v>2923</v>
      </c>
      <c r="BA1321" s="568"/>
      <c r="BC1321" s="486" t="s">
        <v>2937</v>
      </c>
      <c r="BD1321" s="486" t="s">
        <v>2937</v>
      </c>
      <c r="BE1321" s="486" t="s">
        <v>2937</v>
      </c>
      <c r="BF1321" s="468" t="s">
        <v>1541</v>
      </c>
      <c r="BG1321" s="468" t="s">
        <v>2938</v>
      </c>
      <c r="BH1321" s="468" t="s">
        <v>2938</v>
      </c>
      <c r="BI1321" s="468" t="s">
        <v>2937</v>
      </c>
      <c r="BK1321" s="468" t="b">
        <v>1</v>
      </c>
      <c r="BL1321" s="468" t="b">
        <v>1</v>
      </c>
      <c r="BM1321" s="468" t="b">
        <v>1</v>
      </c>
      <c r="BN1321" s="468" t="b">
        <v>1</v>
      </c>
      <c r="BO1321" s="468" t="b">
        <v>1</v>
      </c>
      <c r="BP1321" s="468" t="b">
        <v>1</v>
      </c>
      <c r="BQ1321" s="468" t="b">
        <v>1</v>
      </c>
      <c r="BS1321" s="466"/>
    </row>
    <row r="1322" spans="1:71" s="480" customFormat="1" ht="12" customHeight="1" x14ac:dyDescent="0.2">
      <c r="A1322" s="514">
        <v>25400741</v>
      </c>
      <c r="B1322" s="515" t="s">
        <v>4196</v>
      </c>
      <c r="C1322" s="483" t="s">
        <v>2813</v>
      </c>
      <c r="D1322" s="484" t="s">
        <v>1541</v>
      </c>
      <c r="E1322" s="730"/>
      <c r="F1322" s="501">
        <v>43070</v>
      </c>
      <c r="G1322" s="484"/>
      <c r="H1322" s="486" t="s">
        <v>2937</v>
      </c>
      <c r="I1322" s="486" t="s">
        <v>2937</v>
      </c>
      <c r="J1322" s="486" t="s">
        <v>2937</v>
      </c>
      <c r="K1322" s="486" t="s">
        <v>1541</v>
      </c>
      <c r="L1322" s="486" t="s">
        <v>2938</v>
      </c>
      <c r="M1322" s="486" t="s">
        <v>2938</v>
      </c>
      <c r="N1322" s="486" t="s">
        <v>2937</v>
      </c>
      <c r="O1322" s="487"/>
      <c r="P1322" s="381">
        <v>-2409.09</v>
      </c>
      <c r="Q1322" s="381">
        <v>0</v>
      </c>
      <c r="R1322" s="381">
        <v>0</v>
      </c>
      <c r="S1322" s="381">
        <v>0</v>
      </c>
      <c r="T1322" s="381">
        <v>-2730.98</v>
      </c>
      <c r="U1322" s="381">
        <v>-13226.06</v>
      </c>
      <c r="V1322" s="381">
        <v>-18510.12</v>
      </c>
      <c r="W1322" s="381">
        <v>-28425.07</v>
      </c>
      <c r="X1322" s="381">
        <v>-41320.239999999998</v>
      </c>
      <c r="Y1322" s="381">
        <v>-56450.63</v>
      </c>
      <c r="Z1322" s="381">
        <v>-75184.710000000006</v>
      </c>
      <c r="AA1322" s="381">
        <v>-92056.06</v>
      </c>
      <c r="AB1322" s="381">
        <v>-102804.28</v>
      </c>
      <c r="AC1322" s="381"/>
      <c r="AD1322" s="381"/>
      <c r="AE1322" s="381">
        <v>-31709.212916666667</v>
      </c>
      <c r="AF1322" s="589"/>
      <c r="AG1322" s="590"/>
      <c r="AH1322" s="490"/>
      <c r="AI1322" s="490"/>
      <c r="AJ1322" s="490"/>
      <c r="AK1322" s="491">
        <v>-31709.212916666667</v>
      </c>
      <c r="AL1322" s="490">
        <v>-31709.212916666667</v>
      </c>
      <c r="AM1322" s="492"/>
      <c r="AN1322" s="490"/>
      <c r="AO1322" s="493">
        <v>0</v>
      </c>
      <c r="AP1322" s="490"/>
      <c r="AQ1322" s="494">
        <v>-102804.28</v>
      </c>
      <c r="AR1322" s="490"/>
      <c r="AS1322" s="490"/>
      <c r="AT1322" s="490"/>
      <c r="AU1322" s="491">
        <v>-102804.28</v>
      </c>
      <c r="AV1322" s="490">
        <v>-102804.28</v>
      </c>
      <c r="AW1322" s="492"/>
      <c r="AX1322" s="490"/>
      <c r="AY1322" s="492">
        <v>0</v>
      </c>
      <c r="AZ1322" s="731" t="s">
        <v>2923</v>
      </c>
      <c r="BA1322" s="568"/>
      <c r="BC1322" s="486" t="s">
        <v>2937</v>
      </c>
      <c r="BD1322" s="486" t="s">
        <v>2937</v>
      </c>
      <c r="BE1322" s="486" t="s">
        <v>2937</v>
      </c>
      <c r="BF1322" s="468" t="s">
        <v>1541</v>
      </c>
      <c r="BG1322" s="468" t="s">
        <v>2938</v>
      </c>
      <c r="BH1322" s="468" t="s">
        <v>2938</v>
      </c>
      <c r="BI1322" s="468" t="s">
        <v>2937</v>
      </c>
      <c r="BK1322" s="468" t="b">
        <v>1</v>
      </c>
      <c r="BL1322" s="468" t="b">
        <v>1</v>
      </c>
      <c r="BM1322" s="468" t="b">
        <v>1</v>
      </c>
      <c r="BN1322" s="468" t="b">
        <v>1</v>
      </c>
      <c r="BO1322" s="468" t="b">
        <v>1</v>
      </c>
      <c r="BP1322" s="468" t="b">
        <v>1</v>
      </c>
      <c r="BQ1322" s="468" t="b">
        <v>1</v>
      </c>
      <c r="BS1322" s="466"/>
    </row>
    <row r="1323" spans="1:71" s="480" customFormat="1" ht="12" customHeight="1" x14ac:dyDescent="0.2">
      <c r="A1323" s="514">
        <v>25400751</v>
      </c>
      <c r="B1323" s="515" t="s">
        <v>4197</v>
      </c>
      <c r="C1323" s="483" t="s">
        <v>2814</v>
      </c>
      <c r="D1323" s="484" t="s">
        <v>1541</v>
      </c>
      <c r="E1323" s="730"/>
      <c r="F1323" s="501">
        <v>43070</v>
      </c>
      <c r="G1323" s="484"/>
      <c r="H1323" s="486" t="s">
        <v>2937</v>
      </c>
      <c r="I1323" s="486" t="s">
        <v>2937</v>
      </c>
      <c r="J1323" s="486" t="s">
        <v>2937</v>
      </c>
      <c r="K1323" s="486" t="s">
        <v>1541</v>
      </c>
      <c r="L1323" s="486" t="s">
        <v>2938</v>
      </c>
      <c r="M1323" s="486" t="s">
        <v>2938</v>
      </c>
      <c r="N1323" s="486" t="s">
        <v>2937</v>
      </c>
      <c r="O1323" s="487"/>
      <c r="P1323" s="381">
        <v>-63.04</v>
      </c>
      <c r="Q1323" s="381">
        <v>0</v>
      </c>
      <c r="R1323" s="381">
        <v>0</v>
      </c>
      <c r="S1323" s="381">
        <v>0</v>
      </c>
      <c r="T1323" s="381">
        <v>-9791.2199999999993</v>
      </c>
      <c r="U1323" s="381">
        <v>-19265.46</v>
      </c>
      <c r="V1323" s="381">
        <v>-28817.02</v>
      </c>
      <c r="W1323" s="381">
        <v>-39998.01</v>
      </c>
      <c r="X1323" s="381">
        <v>-53577.72</v>
      </c>
      <c r="Y1323" s="381">
        <v>-67249.440000000002</v>
      </c>
      <c r="Z1323" s="381">
        <v>-81219.64</v>
      </c>
      <c r="AA1323" s="381">
        <v>-96207.75</v>
      </c>
      <c r="AB1323" s="381">
        <v>-111391.25</v>
      </c>
      <c r="AC1323" s="381"/>
      <c r="AD1323" s="381"/>
      <c r="AE1323" s="381">
        <v>-37654.450416666667</v>
      </c>
      <c r="AF1323" s="589"/>
      <c r="AG1323" s="590"/>
      <c r="AH1323" s="490"/>
      <c r="AI1323" s="490"/>
      <c r="AJ1323" s="490"/>
      <c r="AK1323" s="491">
        <v>-37654.450416666667</v>
      </c>
      <c r="AL1323" s="490">
        <v>-37654.450416666667</v>
      </c>
      <c r="AM1323" s="492"/>
      <c r="AN1323" s="490"/>
      <c r="AO1323" s="493">
        <v>0</v>
      </c>
      <c r="AP1323" s="490"/>
      <c r="AQ1323" s="494">
        <v>-111391.25</v>
      </c>
      <c r="AR1323" s="490"/>
      <c r="AS1323" s="490"/>
      <c r="AT1323" s="490"/>
      <c r="AU1323" s="491">
        <v>-111391.25</v>
      </c>
      <c r="AV1323" s="490">
        <v>-111391.25</v>
      </c>
      <c r="AW1323" s="492"/>
      <c r="AX1323" s="490"/>
      <c r="AY1323" s="492">
        <v>0</v>
      </c>
      <c r="AZ1323" s="731" t="s">
        <v>2923</v>
      </c>
      <c r="BA1323" s="568"/>
      <c r="BC1323" s="486" t="s">
        <v>2937</v>
      </c>
      <c r="BD1323" s="486" t="s">
        <v>2937</v>
      </c>
      <c r="BE1323" s="486" t="s">
        <v>2937</v>
      </c>
      <c r="BF1323" s="468" t="s">
        <v>1541</v>
      </c>
      <c r="BG1323" s="468" t="s">
        <v>2938</v>
      </c>
      <c r="BH1323" s="468" t="s">
        <v>2938</v>
      </c>
      <c r="BI1323" s="468" t="s">
        <v>2937</v>
      </c>
      <c r="BK1323" s="468" t="b">
        <v>1</v>
      </c>
      <c r="BL1323" s="468" t="b">
        <v>1</v>
      </c>
      <c r="BM1323" s="468" t="b">
        <v>1</v>
      </c>
      <c r="BN1323" s="468" t="b">
        <v>1</v>
      </c>
      <c r="BO1323" s="468" t="b">
        <v>1</v>
      </c>
      <c r="BP1323" s="468" t="b">
        <v>1</v>
      </c>
      <c r="BQ1323" s="468" t="b">
        <v>1</v>
      </c>
      <c r="BS1323" s="466"/>
    </row>
    <row r="1324" spans="1:71" s="480" customFormat="1" ht="12" customHeight="1" x14ac:dyDescent="0.2">
      <c r="A1324" s="514">
        <v>25400761</v>
      </c>
      <c r="B1324" s="515" t="s">
        <v>4198</v>
      </c>
      <c r="C1324" s="483" t="s">
        <v>2815</v>
      </c>
      <c r="D1324" s="484" t="s">
        <v>1541</v>
      </c>
      <c r="E1324" s="730"/>
      <c r="F1324" s="501">
        <v>43070</v>
      </c>
      <c r="G1324" s="484"/>
      <c r="H1324" s="486" t="s">
        <v>2937</v>
      </c>
      <c r="I1324" s="486" t="s">
        <v>2937</v>
      </c>
      <c r="J1324" s="486" t="s">
        <v>2937</v>
      </c>
      <c r="K1324" s="486" t="s">
        <v>1541</v>
      </c>
      <c r="L1324" s="486" t="s">
        <v>2938</v>
      </c>
      <c r="M1324" s="486" t="s">
        <v>2938</v>
      </c>
      <c r="N1324" s="486" t="s">
        <v>2937</v>
      </c>
      <c r="O1324" s="487"/>
      <c r="P1324" s="381">
        <v>-373.21</v>
      </c>
      <c r="Q1324" s="381">
        <v>0</v>
      </c>
      <c r="R1324" s="381">
        <v>0</v>
      </c>
      <c r="S1324" s="381">
        <v>0</v>
      </c>
      <c r="T1324" s="381">
        <v>0</v>
      </c>
      <c r="U1324" s="381">
        <v>0</v>
      </c>
      <c r="V1324" s="381">
        <v>0</v>
      </c>
      <c r="W1324" s="381">
        <v>0</v>
      </c>
      <c r="X1324" s="381">
        <v>0</v>
      </c>
      <c r="Y1324" s="381">
        <v>0</v>
      </c>
      <c r="Z1324" s="381">
        <v>0</v>
      </c>
      <c r="AA1324" s="381">
        <v>0</v>
      </c>
      <c r="AB1324" s="381">
        <v>0</v>
      </c>
      <c r="AC1324" s="381"/>
      <c r="AD1324" s="381"/>
      <c r="AE1324" s="381">
        <v>-15.550416666666665</v>
      </c>
      <c r="AF1324" s="589"/>
      <c r="AG1324" s="590"/>
      <c r="AH1324" s="490"/>
      <c r="AI1324" s="490"/>
      <c r="AJ1324" s="490"/>
      <c r="AK1324" s="491">
        <v>-15.550416666666665</v>
      </c>
      <c r="AL1324" s="490">
        <v>-15.550416666666665</v>
      </c>
      <c r="AM1324" s="492"/>
      <c r="AN1324" s="490"/>
      <c r="AO1324" s="493">
        <v>0</v>
      </c>
      <c r="AP1324" s="490"/>
      <c r="AQ1324" s="494">
        <v>0</v>
      </c>
      <c r="AR1324" s="490"/>
      <c r="AS1324" s="490"/>
      <c r="AT1324" s="490"/>
      <c r="AU1324" s="491">
        <v>0</v>
      </c>
      <c r="AV1324" s="490">
        <v>0</v>
      </c>
      <c r="AW1324" s="492"/>
      <c r="AX1324" s="490"/>
      <c r="AY1324" s="492">
        <v>0</v>
      </c>
      <c r="AZ1324" s="731" t="s">
        <v>2923</v>
      </c>
      <c r="BA1324" s="568"/>
      <c r="BC1324" s="486" t="s">
        <v>2937</v>
      </c>
      <c r="BD1324" s="486" t="s">
        <v>2937</v>
      </c>
      <c r="BE1324" s="486" t="s">
        <v>2937</v>
      </c>
      <c r="BF1324" s="468" t="s">
        <v>1541</v>
      </c>
      <c r="BG1324" s="468" t="s">
        <v>2938</v>
      </c>
      <c r="BH1324" s="468" t="s">
        <v>2938</v>
      </c>
      <c r="BI1324" s="468" t="s">
        <v>2937</v>
      </c>
      <c r="BK1324" s="468" t="b">
        <v>1</v>
      </c>
      <c r="BL1324" s="468" t="b">
        <v>1</v>
      </c>
      <c r="BM1324" s="468" t="b">
        <v>1</v>
      </c>
      <c r="BN1324" s="468" t="b">
        <v>1</v>
      </c>
      <c r="BO1324" s="468" t="b">
        <v>1</v>
      </c>
      <c r="BP1324" s="468" t="b">
        <v>1</v>
      </c>
      <c r="BQ1324" s="468" t="b">
        <v>1</v>
      </c>
      <c r="BS1324" s="466"/>
    </row>
    <row r="1325" spans="1:71" s="480" customFormat="1" ht="12" customHeight="1" x14ac:dyDescent="0.2">
      <c r="A1325" s="514">
        <v>25400771</v>
      </c>
      <c r="B1325" s="515" t="s">
        <v>4199</v>
      </c>
      <c r="C1325" s="483" t="s">
        <v>2816</v>
      </c>
      <c r="D1325" s="484" t="s">
        <v>1541</v>
      </c>
      <c r="E1325" s="730"/>
      <c r="F1325" s="501">
        <v>43070</v>
      </c>
      <c r="G1325" s="484"/>
      <c r="H1325" s="486" t="s">
        <v>2937</v>
      </c>
      <c r="I1325" s="486" t="s">
        <v>2937</v>
      </c>
      <c r="J1325" s="486" t="s">
        <v>2937</v>
      </c>
      <c r="K1325" s="486" t="s">
        <v>1541</v>
      </c>
      <c r="L1325" s="486" t="s">
        <v>2938</v>
      </c>
      <c r="M1325" s="486" t="s">
        <v>2938</v>
      </c>
      <c r="N1325" s="486" t="s">
        <v>2937</v>
      </c>
      <c r="O1325" s="487"/>
      <c r="P1325" s="381">
        <v>-151.55000000000001</v>
      </c>
      <c r="Q1325" s="381">
        <v>-432.41</v>
      </c>
      <c r="R1325" s="381">
        <v>-443.63</v>
      </c>
      <c r="S1325" s="381">
        <v>-303.87</v>
      </c>
      <c r="T1325" s="381">
        <v>-4044.59</v>
      </c>
      <c r="U1325" s="381">
        <v>-6900.01</v>
      </c>
      <c r="V1325" s="381">
        <v>-10287.94</v>
      </c>
      <c r="W1325" s="381">
        <v>-13445.42</v>
      </c>
      <c r="X1325" s="381">
        <v>-16021.58</v>
      </c>
      <c r="Y1325" s="381">
        <v>-17941.59</v>
      </c>
      <c r="Z1325" s="381">
        <v>-19971.650000000001</v>
      </c>
      <c r="AA1325" s="381">
        <v>-22044.38</v>
      </c>
      <c r="AB1325" s="381">
        <v>-23703.24</v>
      </c>
      <c r="AC1325" s="381"/>
      <c r="AD1325" s="381"/>
      <c r="AE1325" s="381">
        <v>-10313.705416666668</v>
      </c>
      <c r="AF1325" s="589"/>
      <c r="AG1325" s="590"/>
      <c r="AH1325" s="490"/>
      <c r="AI1325" s="490"/>
      <c r="AJ1325" s="490"/>
      <c r="AK1325" s="491">
        <v>-10313.705416666668</v>
      </c>
      <c r="AL1325" s="490">
        <v>-10313.705416666668</v>
      </c>
      <c r="AM1325" s="492"/>
      <c r="AN1325" s="490"/>
      <c r="AO1325" s="493">
        <v>0</v>
      </c>
      <c r="AP1325" s="490"/>
      <c r="AQ1325" s="494">
        <v>-23703.24</v>
      </c>
      <c r="AR1325" s="490"/>
      <c r="AS1325" s="490"/>
      <c r="AT1325" s="490"/>
      <c r="AU1325" s="491">
        <v>-23703.24</v>
      </c>
      <c r="AV1325" s="490">
        <v>-23703.24</v>
      </c>
      <c r="AW1325" s="492"/>
      <c r="AX1325" s="490"/>
      <c r="AY1325" s="492">
        <v>0</v>
      </c>
      <c r="AZ1325" s="731" t="s">
        <v>2923</v>
      </c>
      <c r="BA1325" s="568"/>
      <c r="BC1325" s="486" t="s">
        <v>2937</v>
      </c>
      <c r="BD1325" s="486" t="s">
        <v>2937</v>
      </c>
      <c r="BE1325" s="486" t="s">
        <v>2937</v>
      </c>
      <c r="BF1325" s="468" t="s">
        <v>1541</v>
      </c>
      <c r="BG1325" s="468" t="s">
        <v>2938</v>
      </c>
      <c r="BH1325" s="468" t="s">
        <v>2938</v>
      </c>
      <c r="BI1325" s="468" t="s">
        <v>2937</v>
      </c>
      <c r="BK1325" s="468" t="b">
        <v>1</v>
      </c>
      <c r="BL1325" s="468" t="b">
        <v>1</v>
      </c>
      <c r="BM1325" s="468" t="b">
        <v>1</v>
      </c>
      <c r="BN1325" s="468" t="b">
        <v>1</v>
      </c>
      <c r="BO1325" s="468" t="b">
        <v>1</v>
      </c>
      <c r="BP1325" s="468" t="b">
        <v>1</v>
      </c>
      <c r="BQ1325" s="468" t="b">
        <v>1</v>
      </c>
      <c r="BS1325" s="466"/>
    </row>
    <row r="1326" spans="1:71" s="480" customFormat="1" ht="12" customHeight="1" x14ac:dyDescent="0.2">
      <c r="A1326" s="751">
        <v>25400781</v>
      </c>
      <c r="B1326" s="753" t="s">
        <v>4200</v>
      </c>
      <c r="C1326" s="713" t="s">
        <v>2817</v>
      </c>
      <c r="D1326" s="714" t="s">
        <v>1541</v>
      </c>
      <c r="E1326" s="715"/>
      <c r="F1326" s="734">
        <v>43374</v>
      </c>
      <c r="G1326" s="714"/>
      <c r="H1326" s="717" t="s">
        <v>2937</v>
      </c>
      <c r="I1326" s="717" t="s">
        <v>2937</v>
      </c>
      <c r="J1326" s="717" t="s">
        <v>2937</v>
      </c>
      <c r="K1326" s="717" t="s">
        <v>1541</v>
      </c>
      <c r="L1326" s="717" t="s">
        <v>2938</v>
      </c>
      <c r="M1326" s="717" t="s">
        <v>2938</v>
      </c>
      <c r="N1326" s="717"/>
      <c r="O1326" s="718"/>
      <c r="P1326" s="719"/>
      <c r="Q1326" s="719"/>
      <c r="R1326" s="719"/>
      <c r="S1326" s="719"/>
      <c r="T1326" s="719"/>
      <c r="U1326" s="719"/>
      <c r="V1326" s="719"/>
      <c r="W1326" s="719"/>
      <c r="X1326" s="719"/>
      <c r="Y1326" s="719"/>
      <c r="Z1326" s="719">
        <v>-1492.71</v>
      </c>
      <c r="AA1326" s="719">
        <v>-3542.38</v>
      </c>
      <c r="AB1326" s="719">
        <v>-4803.92</v>
      </c>
      <c r="AC1326" s="719"/>
      <c r="AD1326" s="719"/>
      <c r="AE1326" s="719">
        <v>-619.75416666666672</v>
      </c>
      <c r="AF1326" s="808"/>
      <c r="AG1326" s="809"/>
      <c r="AH1326" s="722"/>
      <c r="AI1326" s="722"/>
      <c r="AJ1326" s="722"/>
      <c r="AK1326" s="723">
        <v>-619.75416666666672</v>
      </c>
      <c r="AL1326" s="722">
        <v>-619.75416666666672</v>
      </c>
      <c r="AM1326" s="724"/>
      <c r="AN1326" s="722"/>
      <c r="AO1326" s="725">
        <v>0</v>
      </c>
      <c r="AP1326" s="722"/>
      <c r="AQ1326" s="726">
        <v>-4803.92</v>
      </c>
      <c r="AR1326" s="722"/>
      <c r="AS1326" s="722"/>
      <c r="AT1326" s="722"/>
      <c r="AU1326" s="723">
        <v>-4803.92</v>
      </c>
      <c r="AV1326" s="722">
        <v>-4803.92</v>
      </c>
      <c r="AW1326" s="724"/>
      <c r="AX1326" s="722"/>
      <c r="AY1326" s="724">
        <v>0</v>
      </c>
      <c r="AZ1326" s="728" t="s">
        <v>2923</v>
      </c>
      <c r="BA1326" s="568"/>
      <c r="BC1326" s="486"/>
      <c r="BD1326" s="486"/>
      <c r="BE1326" s="486"/>
      <c r="BF1326" s="468"/>
      <c r="BG1326" s="468"/>
      <c r="BH1326" s="468"/>
      <c r="BI1326" s="468"/>
      <c r="BK1326" s="468"/>
      <c r="BL1326" s="468"/>
      <c r="BM1326" s="468"/>
      <c r="BN1326" s="468"/>
      <c r="BO1326" s="468"/>
      <c r="BP1326" s="468"/>
      <c r="BQ1326" s="468"/>
      <c r="BS1326" s="466"/>
    </row>
    <row r="1327" spans="1:71" s="480" customFormat="1" ht="12" customHeight="1" x14ac:dyDescent="0.2">
      <c r="A1327" s="514">
        <v>25400801</v>
      </c>
      <c r="B1327" s="515" t="s">
        <v>4201</v>
      </c>
      <c r="C1327" s="483" t="s">
        <v>2818</v>
      </c>
      <c r="D1327" s="484" t="s">
        <v>1541</v>
      </c>
      <c r="E1327" s="730"/>
      <c r="F1327" s="501">
        <v>43070</v>
      </c>
      <c r="G1327" s="484"/>
      <c r="H1327" s="486" t="s">
        <v>2937</v>
      </c>
      <c r="I1327" s="486" t="s">
        <v>2937</v>
      </c>
      <c r="J1327" s="486" t="s">
        <v>2937</v>
      </c>
      <c r="K1327" s="486" t="s">
        <v>1541</v>
      </c>
      <c r="L1327" s="486" t="s">
        <v>2938</v>
      </c>
      <c r="M1327" s="486" t="s">
        <v>2938</v>
      </c>
      <c r="N1327" s="486" t="s">
        <v>2937</v>
      </c>
      <c r="O1327" s="487"/>
      <c r="P1327" s="381">
        <v>-662674017.33000004</v>
      </c>
      <c r="Q1327" s="381">
        <v>-662674017.33000004</v>
      </c>
      <c r="R1327" s="381">
        <v>-662674017.33000004</v>
      </c>
      <c r="S1327" s="381">
        <v>0</v>
      </c>
      <c r="T1327" s="381">
        <v>0</v>
      </c>
      <c r="U1327" s="381">
        <v>0</v>
      </c>
      <c r="V1327" s="381">
        <v>0</v>
      </c>
      <c r="W1327" s="381">
        <v>0</v>
      </c>
      <c r="X1327" s="381">
        <v>0</v>
      </c>
      <c r="Y1327" s="381">
        <v>0</v>
      </c>
      <c r="Z1327" s="381">
        <v>0</v>
      </c>
      <c r="AA1327" s="381">
        <v>0</v>
      </c>
      <c r="AB1327" s="381">
        <v>0</v>
      </c>
      <c r="AC1327" s="381"/>
      <c r="AD1327" s="381"/>
      <c r="AE1327" s="381">
        <v>-138057086.94374999</v>
      </c>
      <c r="AF1327" s="589"/>
      <c r="AG1327" s="590"/>
      <c r="AH1327" s="490"/>
      <c r="AI1327" s="490"/>
      <c r="AJ1327" s="490"/>
      <c r="AK1327" s="491">
        <v>-138057086.94374999</v>
      </c>
      <c r="AL1327" s="490">
        <v>-138057086.94374999</v>
      </c>
      <c r="AM1327" s="492"/>
      <c r="AN1327" s="490"/>
      <c r="AO1327" s="493">
        <v>0</v>
      </c>
      <c r="AP1327" s="490"/>
      <c r="AQ1327" s="494">
        <v>0</v>
      </c>
      <c r="AR1327" s="490"/>
      <c r="AS1327" s="490"/>
      <c r="AT1327" s="490"/>
      <c r="AU1327" s="491">
        <v>0</v>
      </c>
      <c r="AV1327" s="490">
        <v>0</v>
      </c>
      <c r="AW1327" s="492"/>
      <c r="AX1327" s="490"/>
      <c r="AY1327" s="492">
        <v>0</v>
      </c>
      <c r="AZ1327" s="731" t="s">
        <v>2920</v>
      </c>
      <c r="BA1327" s="568"/>
      <c r="BC1327" s="486" t="s">
        <v>2937</v>
      </c>
      <c r="BD1327" s="486" t="s">
        <v>2937</v>
      </c>
      <c r="BE1327" s="486" t="s">
        <v>2937</v>
      </c>
      <c r="BF1327" s="468" t="s">
        <v>1541</v>
      </c>
      <c r="BG1327" s="468" t="s">
        <v>2938</v>
      </c>
      <c r="BH1327" s="468" t="s">
        <v>2938</v>
      </c>
      <c r="BI1327" s="468" t="s">
        <v>2937</v>
      </c>
      <c r="BK1327" s="468" t="b">
        <v>1</v>
      </c>
      <c r="BL1327" s="468" t="b">
        <v>1</v>
      </c>
      <c r="BM1327" s="468" t="b">
        <v>1</v>
      </c>
      <c r="BN1327" s="468" t="b">
        <v>1</v>
      </c>
      <c r="BO1327" s="468" t="b">
        <v>1</v>
      </c>
      <c r="BP1327" s="468" t="b">
        <v>1</v>
      </c>
      <c r="BQ1327" s="468" t="b">
        <v>1</v>
      </c>
      <c r="BS1327" s="466"/>
    </row>
    <row r="1328" spans="1:71" s="480" customFormat="1" ht="12" customHeight="1" x14ac:dyDescent="0.2">
      <c r="A1328" s="514">
        <v>25400802</v>
      </c>
      <c r="B1328" s="515" t="s">
        <v>4202</v>
      </c>
      <c r="C1328" s="483" t="s">
        <v>2819</v>
      </c>
      <c r="D1328" s="484" t="s">
        <v>1541</v>
      </c>
      <c r="E1328" s="730"/>
      <c r="F1328" s="501">
        <v>43070</v>
      </c>
      <c r="G1328" s="484"/>
      <c r="H1328" s="486" t="s">
        <v>2937</v>
      </c>
      <c r="I1328" s="486" t="s">
        <v>2937</v>
      </c>
      <c r="J1328" s="486" t="s">
        <v>2937</v>
      </c>
      <c r="K1328" s="486" t="s">
        <v>1541</v>
      </c>
      <c r="L1328" s="486" t="s">
        <v>2938</v>
      </c>
      <c r="M1328" s="486" t="s">
        <v>2938</v>
      </c>
      <c r="N1328" s="486" t="s">
        <v>2937</v>
      </c>
      <c r="O1328" s="487"/>
      <c r="P1328" s="381">
        <v>-991.63</v>
      </c>
      <c r="Q1328" s="381">
        <v>0</v>
      </c>
      <c r="R1328" s="381">
        <v>0</v>
      </c>
      <c r="S1328" s="381">
        <v>0</v>
      </c>
      <c r="T1328" s="381">
        <v>0</v>
      </c>
      <c r="U1328" s="381">
        <v>0</v>
      </c>
      <c r="V1328" s="381">
        <v>0</v>
      </c>
      <c r="W1328" s="381">
        <v>0</v>
      </c>
      <c r="X1328" s="381">
        <v>0</v>
      </c>
      <c r="Y1328" s="381">
        <v>0</v>
      </c>
      <c r="Z1328" s="381">
        <v>0</v>
      </c>
      <c r="AA1328" s="381">
        <v>0</v>
      </c>
      <c r="AB1328" s="381">
        <v>-3949.18</v>
      </c>
      <c r="AC1328" s="381"/>
      <c r="AD1328" s="381"/>
      <c r="AE1328" s="381">
        <v>-205.86708333333331</v>
      </c>
      <c r="AF1328" s="589"/>
      <c r="AG1328" s="590"/>
      <c r="AH1328" s="490"/>
      <c r="AI1328" s="490"/>
      <c r="AJ1328" s="490"/>
      <c r="AK1328" s="491">
        <v>-205.86708333333331</v>
      </c>
      <c r="AL1328" s="490">
        <v>-205.86708333333331</v>
      </c>
      <c r="AM1328" s="492"/>
      <c r="AN1328" s="490"/>
      <c r="AO1328" s="493">
        <v>0</v>
      </c>
      <c r="AP1328" s="490"/>
      <c r="AQ1328" s="494">
        <v>-3949.18</v>
      </c>
      <c r="AR1328" s="490"/>
      <c r="AS1328" s="490"/>
      <c r="AT1328" s="490"/>
      <c r="AU1328" s="491">
        <v>-3949.18</v>
      </c>
      <c r="AV1328" s="490">
        <v>-3949.18</v>
      </c>
      <c r="AW1328" s="492"/>
      <c r="AX1328" s="490"/>
      <c r="AY1328" s="492">
        <v>0</v>
      </c>
      <c r="AZ1328" s="731" t="s">
        <v>2923</v>
      </c>
      <c r="BA1328" s="568"/>
      <c r="BC1328" s="486" t="s">
        <v>2937</v>
      </c>
      <c r="BD1328" s="486" t="s">
        <v>2937</v>
      </c>
      <c r="BE1328" s="486" t="s">
        <v>2937</v>
      </c>
      <c r="BF1328" s="468" t="s">
        <v>1541</v>
      </c>
      <c r="BG1328" s="468" t="s">
        <v>2938</v>
      </c>
      <c r="BH1328" s="468" t="s">
        <v>2938</v>
      </c>
      <c r="BI1328" s="468" t="s">
        <v>2937</v>
      </c>
      <c r="BK1328" s="468" t="b">
        <v>1</v>
      </c>
      <c r="BL1328" s="468" t="b">
        <v>1</v>
      </c>
      <c r="BM1328" s="468" t="b">
        <v>1</v>
      </c>
      <c r="BN1328" s="468" t="b">
        <v>1</v>
      </c>
      <c r="BO1328" s="468" t="b">
        <v>1</v>
      </c>
      <c r="BP1328" s="468" t="b">
        <v>1</v>
      </c>
      <c r="BQ1328" s="468" t="b">
        <v>1</v>
      </c>
      <c r="BS1328" s="466"/>
    </row>
    <row r="1329" spans="1:71" s="480" customFormat="1" ht="12" customHeight="1" x14ac:dyDescent="0.25">
      <c r="A1329" s="514">
        <v>25400821</v>
      </c>
      <c r="B1329" s="515" t="s">
        <v>4274</v>
      </c>
      <c r="C1329" s="746" t="s">
        <v>2820</v>
      </c>
      <c r="D1329" s="484" t="s">
        <v>1541</v>
      </c>
      <c r="E1329" s="730"/>
      <c r="F1329" s="511">
        <v>43221</v>
      </c>
      <c r="G1329" s="484"/>
      <c r="H1329" s="486" t="s">
        <v>2937</v>
      </c>
      <c r="I1329" s="486" t="s">
        <v>2937</v>
      </c>
      <c r="J1329" s="486" t="s">
        <v>2937</v>
      </c>
      <c r="K1329" s="486" t="s">
        <v>1541</v>
      </c>
      <c r="L1329" s="486" t="s">
        <v>2938</v>
      </c>
      <c r="M1329" s="486" t="s">
        <v>2938</v>
      </c>
      <c r="N1329" s="486" t="s">
        <v>2937</v>
      </c>
      <c r="O1329" s="487"/>
      <c r="P1329" s="381"/>
      <c r="Q1329" s="381"/>
      <c r="R1329" s="381"/>
      <c r="S1329" s="381"/>
      <c r="T1329" s="381"/>
      <c r="U1329" s="381">
        <v>-914054.74</v>
      </c>
      <c r="V1329" s="381">
        <v>0</v>
      </c>
      <c r="W1329" s="381">
        <v>0</v>
      </c>
      <c r="X1329" s="381">
        <v>0</v>
      </c>
      <c r="Y1329" s="381">
        <v>0</v>
      </c>
      <c r="Z1329" s="381">
        <v>0</v>
      </c>
      <c r="AA1329" s="381">
        <v>0</v>
      </c>
      <c r="AB1329" s="381">
        <v>0</v>
      </c>
      <c r="AC1329" s="381"/>
      <c r="AD1329" s="381"/>
      <c r="AE1329" s="381">
        <v>-76171.228333333333</v>
      </c>
      <c r="AF1329" s="589"/>
      <c r="AG1329" s="590"/>
      <c r="AH1329" s="490"/>
      <c r="AI1329" s="490"/>
      <c r="AJ1329" s="490"/>
      <c r="AK1329" s="491">
        <v>-76171.228333333333</v>
      </c>
      <c r="AL1329" s="490">
        <v>-76171.228333333333</v>
      </c>
      <c r="AM1329" s="492"/>
      <c r="AN1329" s="490"/>
      <c r="AO1329" s="493">
        <v>0</v>
      </c>
      <c r="AP1329" s="490"/>
      <c r="AQ1329" s="494">
        <v>0</v>
      </c>
      <c r="AR1329" s="490"/>
      <c r="AS1329" s="490"/>
      <c r="AT1329" s="490"/>
      <c r="AU1329" s="491">
        <v>0</v>
      </c>
      <c r="AV1329" s="490">
        <v>0</v>
      </c>
      <c r="AW1329" s="492"/>
      <c r="AX1329" s="490"/>
      <c r="AY1329" s="492">
        <v>0</v>
      </c>
      <c r="AZ1329" s="731" t="s">
        <v>2923</v>
      </c>
      <c r="BA1329" s="568"/>
      <c r="BC1329" s="486" t="s">
        <v>2937</v>
      </c>
      <c r="BD1329" s="486" t="s">
        <v>2937</v>
      </c>
      <c r="BE1329" s="486" t="s">
        <v>2937</v>
      </c>
      <c r="BF1329" s="468" t="s">
        <v>1541</v>
      </c>
      <c r="BG1329" s="468" t="s">
        <v>2938</v>
      </c>
      <c r="BH1329" s="468" t="s">
        <v>2938</v>
      </c>
      <c r="BI1329" s="468" t="s">
        <v>2937</v>
      </c>
      <c r="BK1329" s="468" t="b">
        <v>1</v>
      </c>
      <c r="BL1329" s="468" t="b">
        <v>1</v>
      </c>
      <c r="BM1329" s="468" t="b">
        <v>1</v>
      </c>
      <c r="BN1329" s="468" t="b">
        <v>1</v>
      </c>
      <c r="BO1329" s="468" t="b">
        <v>1</v>
      </c>
      <c r="BP1329" s="468" t="b">
        <v>1</v>
      </c>
      <c r="BQ1329" s="468" t="b">
        <v>1</v>
      </c>
      <c r="BS1329" s="466"/>
    </row>
    <row r="1330" spans="1:71" s="480" customFormat="1" ht="12" customHeight="1" x14ac:dyDescent="0.25">
      <c r="A1330" s="514">
        <v>25400831</v>
      </c>
      <c r="B1330" s="515" t="s">
        <v>4275</v>
      </c>
      <c r="C1330" s="746" t="s">
        <v>2821</v>
      </c>
      <c r="D1330" s="484" t="s">
        <v>1541</v>
      </c>
      <c r="E1330" s="730"/>
      <c r="F1330" s="511">
        <v>43221</v>
      </c>
      <c r="G1330" s="484"/>
      <c r="H1330" s="486" t="s">
        <v>2937</v>
      </c>
      <c r="I1330" s="486" t="s">
        <v>2937</v>
      </c>
      <c r="J1330" s="486" t="s">
        <v>2937</v>
      </c>
      <c r="K1330" s="486" t="s">
        <v>1541</v>
      </c>
      <c r="L1330" s="486" t="s">
        <v>2938</v>
      </c>
      <c r="M1330" s="486" t="s">
        <v>2938</v>
      </c>
      <c r="N1330" s="486" t="s">
        <v>2937</v>
      </c>
      <c r="O1330" s="487"/>
      <c r="P1330" s="381"/>
      <c r="Q1330" s="381"/>
      <c r="R1330" s="381"/>
      <c r="S1330" s="381"/>
      <c r="T1330" s="381"/>
      <c r="U1330" s="381">
        <v>-1199814.27</v>
      </c>
      <c r="V1330" s="381">
        <v>0</v>
      </c>
      <c r="W1330" s="381">
        <v>0</v>
      </c>
      <c r="X1330" s="381">
        <v>0</v>
      </c>
      <c r="Y1330" s="381">
        <v>0</v>
      </c>
      <c r="Z1330" s="381">
        <v>0</v>
      </c>
      <c r="AA1330" s="381">
        <v>0</v>
      </c>
      <c r="AB1330" s="381">
        <v>0</v>
      </c>
      <c r="AC1330" s="381"/>
      <c r="AD1330" s="381"/>
      <c r="AE1330" s="381">
        <v>-99984.522500000006</v>
      </c>
      <c r="AF1330" s="589"/>
      <c r="AG1330" s="590"/>
      <c r="AH1330" s="490"/>
      <c r="AI1330" s="490"/>
      <c r="AJ1330" s="490"/>
      <c r="AK1330" s="491">
        <v>-99984.522500000006</v>
      </c>
      <c r="AL1330" s="490">
        <v>-99984.522500000006</v>
      </c>
      <c r="AM1330" s="492"/>
      <c r="AN1330" s="490"/>
      <c r="AO1330" s="493">
        <v>0</v>
      </c>
      <c r="AP1330" s="490"/>
      <c r="AQ1330" s="494">
        <v>0</v>
      </c>
      <c r="AR1330" s="490"/>
      <c r="AS1330" s="490"/>
      <c r="AT1330" s="490"/>
      <c r="AU1330" s="491">
        <v>0</v>
      </c>
      <c r="AV1330" s="490">
        <v>0</v>
      </c>
      <c r="AW1330" s="492"/>
      <c r="AX1330" s="490"/>
      <c r="AY1330" s="492">
        <v>0</v>
      </c>
      <c r="AZ1330" s="731" t="s">
        <v>2923</v>
      </c>
      <c r="BA1330" s="568"/>
      <c r="BC1330" s="486" t="s">
        <v>2937</v>
      </c>
      <c r="BD1330" s="486" t="s">
        <v>2937</v>
      </c>
      <c r="BE1330" s="486" t="s">
        <v>2937</v>
      </c>
      <c r="BF1330" s="468" t="s">
        <v>1541</v>
      </c>
      <c r="BG1330" s="468" t="s">
        <v>2938</v>
      </c>
      <c r="BH1330" s="468" t="s">
        <v>2938</v>
      </c>
      <c r="BI1330" s="468" t="s">
        <v>2937</v>
      </c>
      <c r="BK1330" s="468" t="b">
        <v>1</v>
      </c>
      <c r="BL1330" s="468" t="b">
        <v>1</v>
      </c>
      <c r="BM1330" s="468" t="b">
        <v>1</v>
      </c>
      <c r="BN1330" s="468" t="b">
        <v>1</v>
      </c>
      <c r="BO1330" s="468" t="b">
        <v>1</v>
      </c>
      <c r="BP1330" s="468" t="b">
        <v>1</v>
      </c>
      <c r="BQ1330" s="468" t="b">
        <v>1</v>
      </c>
      <c r="BS1330" s="466"/>
    </row>
    <row r="1331" spans="1:71" s="480" customFormat="1" ht="12" customHeight="1" x14ac:dyDescent="0.25">
      <c r="A1331" s="514">
        <v>25400851</v>
      </c>
      <c r="B1331" s="515" t="s">
        <v>4276</v>
      </c>
      <c r="C1331" s="746" t="s">
        <v>2822</v>
      </c>
      <c r="D1331" s="484" t="s">
        <v>1541</v>
      </c>
      <c r="E1331" s="730"/>
      <c r="F1331" s="511">
        <v>43221</v>
      </c>
      <c r="G1331" s="484"/>
      <c r="H1331" s="486" t="s">
        <v>2937</v>
      </c>
      <c r="I1331" s="486" t="s">
        <v>2937</v>
      </c>
      <c r="J1331" s="486" t="s">
        <v>2937</v>
      </c>
      <c r="K1331" s="486" t="s">
        <v>1541</v>
      </c>
      <c r="L1331" s="486" t="s">
        <v>2938</v>
      </c>
      <c r="M1331" s="486" t="s">
        <v>2938</v>
      </c>
      <c r="N1331" s="486" t="s">
        <v>2937</v>
      </c>
      <c r="O1331" s="487"/>
      <c r="P1331" s="381"/>
      <c r="Q1331" s="381"/>
      <c r="R1331" s="381"/>
      <c r="S1331" s="381"/>
      <c r="T1331" s="381"/>
      <c r="U1331" s="381">
        <v>-1148339.57</v>
      </c>
      <c r="V1331" s="381">
        <v>-1072693.1399999999</v>
      </c>
      <c r="W1331" s="381">
        <v>-987439.5</v>
      </c>
      <c r="X1331" s="381">
        <v>-906842.98</v>
      </c>
      <c r="Y1331" s="381">
        <v>-832300.26</v>
      </c>
      <c r="Z1331" s="381">
        <v>-737333.87</v>
      </c>
      <c r="AA1331" s="381">
        <v>-624153.63</v>
      </c>
      <c r="AB1331" s="381">
        <v>-484311.18</v>
      </c>
      <c r="AC1331" s="381"/>
      <c r="AD1331" s="381"/>
      <c r="AE1331" s="381">
        <v>-545938.21166666667</v>
      </c>
      <c r="AF1331" s="589"/>
      <c r="AG1331" s="590"/>
      <c r="AH1331" s="490"/>
      <c r="AI1331" s="490"/>
      <c r="AJ1331" s="490"/>
      <c r="AK1331" s="491">
        <v>-545938.21166666667</v>
      </c>
      <c r="AL1331" s="490">
        <v>-545938.21166666667</v>
      </c>
      <c r="AM1331" s="492"/>
      <c r="AN1331" s="490"/>
      <c r="AO1331" s="493">
        <v>0</v>
      </c>
      <c r="AP1331" s="490"/>
      <c r="AQ1331" s="494">
        <v>-484311.18</v>
      </c>
      <c r="AR1331" s="490"/>
      <c r="AS1331" s="490"/>
      <c r="AT1331" s="490"/>
      <c r="AU1331" s="491">
        <v>-484311.18</v>
      </c>
      <c r="AV1331" s="490">
        <v>-484311.18</v>
      </c>
      <c r="AW1331" s="492"/>
      <c r="AX1331" s="490"/>
      <c r="AY1331" s="492">
        <v>0</v>
      </c>
      <c r="AZ1331" s="731" t="s">
        <v>2923</v>
      </c>
      <c r="BA1331" s="568"/>
      <c r="BC1331" s="486" t="s">
        <v>2937</v>
      </c>
      <c r="BD1331" s="486" t="s">
        <v>2937</v>
      </c>
      <c r="BE1331" s="486" t="s">
        <v>2937</v>
      </c>
      <c r="BF1331" s="468" t="s">
        <v>1541</v>
      </c>
      <c r="BG1331" s="468" t="s">
        <v>2938</v>
      </c>
      <c r="BH1331" s="468" t="s">
        <v>2938</v>
      </c>
      <c r="BI1331" s="468" t="s">
        <v>2937</v>
      </c>
      <c r="BK1331" s="468" t="b">
        <v>1</v>
      </c>
      <c r="BL1331" s="468" t="b">
        <v>1</v>
      </c>
      <c r="BM1331" s="468" t="b">
        <v>1</v>
      </c>
      <c r="BN1331" s="468" t="b">
        <v>1</v>
      </c>
      <c r="BO1331" s="468" t="b">
        <v>1</v>
      </c>
      <c r="BP1331" s="468" t="b">
        <v>1</v>
      </c>
      <c r="BQ1331" s="468" t="b">
        <v>1</v>
      </c>
      <c r="BS1331" s="466"/>
    </row>
    <row r="1332" spans="1:71" s="480" customFormat="1" ht="12" customHeight="1" x14ac:dyDescent="0.25">
      <c r="A1332" s="514">
        <v>25400861</v>
      </c>
      <c r="B1332" s="515" t="s">
        <v>4277</v>
      </c>
      <c r="C1332" s="746" t="s">
        <v>2823</v>
      </c>
      <c r="D1332" s="484" t="s">
        <v>1541</v>
      </c>
      <c r="E1332" s="730"/>
      <c r="F1332" s="511">
        <v>43221</v>
      </c>
      <c r="G1332" s="484"/>
      <c r="H1332" s="486" t="s">
        <v>2937</v>
      </c>
      <c r="I1332" s="486" t="s">
        <v>2937</v>
      </c>
      <c r="J1332" s="486" t="s">
        <v>2937</v>
      </c>
      <c r="K1332" s="486" t="s">
        <v>1541</v>
      </c>
      <c r="L1332" s="486" t="s">
        <v>2938</v>
      </c>
      <c r="M1332" s="486" t="s">
        <v>2938</v>
      </c>
      <c r="N1332" s="486" t="s">
        <v>2937</v>
      </c>
      <c r="O1332" s="487"/>
      <c r="P1332" s="381"/>
      <c r="Q1332" s="381"/>
      <c r="R1332" s="381"/>
      <c r="S1332" s="381"/>
      <c r="T1332" s="381"/>
      <c r="U1332" s="381">
        <v>63.04</v>
      </c>
      <c r="V1332" s="381">
        <v>0</v>
      </c>
      <c r="W1332" s="381">
        <v>0</v>
      </c>
      <c r="X1332" s="381">
        <v>0</v>
      </c>
      <c r="Y1332" s="381">
        <v>0</v>
      </c>
      <c r="Z1332" s="381">
        <v>0</v>
      </c>
      <c r="AA1332" s="381">
        <v>0</v>
      </c>
      <c r="AB1332" s="381">
        <v>0</v>
      </c>
      <c r="AC1332" s="381"/>
      <c r="AD1332" s="381"/>
      <c r="AE1332" s="381">
        <v>5.253333333333333</v>
      </c>
      <c r="AF1332" s="589"/>
      <c r="AG1332" s="590"/>
      <c r="AH1332" s="490"/>
      <c r="AI1332" s="490"/>
      <c r="AJ1332" s="490"/>
      <c r="AK1332" s="491">
        <v>5.253333333333333</v>
      </c>
      <c r="AL1332" s="490">
        <v>5.253333333333333</v>
      </c>
      <c r="AM1332" s="492"/>
      <c r="AN1332" s="490"/>
      <c r="AO1332" s="493">
        <v>0</v>
      </c>
      <c r="AP1332" s="490"/>
      <c r="AQ1332" s="494">
        <v>0</v>
      </c>
      <c r="AR1332" s="490"/>
      <c r="AS1332" s="490"/>
      <c r="AT1332" s="490"/>
      <c r="AU1332" s="491">
        <v>0</v>
      </c>
      <c r="AV1332" s="490">
        <v>0</v>
      </c>
      <c r="AW1332" s="492"/>
      <c r="AX1332" s="490"/>
      <c r="AY1332" s="492">
        <v>0</v>
      </c>
      <c r="AZ1332" s="731" t="s">
        <v>2923</v>
      </c>
      <c r="BA1332" s="568"/>
      <c r="BC1332" s="486" t="s">
        <v>2937</v>
      </c>
      <c r="BD1332" s="486" t="s">
        <v>2937</v>
      </c>
      <c r="BE1332" s="486" t="s">
        <v>2937</v>
      </c>
      <c r="BF1332" s="468" t="s">
        <v>1541</v>
      </c>
      <c r="BG1332" s="468" t="s">
        <v>2938</v>
      </c>
      <c r="BH1332" s="468" t="s">
        <v>2938</v>
      </c>
      <c r="BI1332" s="468" t="s">
        <v>2937</v>
      </c>
      <c r="BK1332" s="468" t="b">
        <v>1</v>
      </c>
      <c r="BL1332" s="468" t="b">
        <v>1</v>
      </c>
      <c r="BM1332" s="468" t="b">
        <v>1</v>
      </c>
      <c r="BN1332" s="468" t="b">
        <v>1</v>
      </c>
      <c r="BO1332" s="468" t="b">
        <v>1</v>
      </c>
      <c r="BP1332" s="468" t="b">
        <v>1</v>
      </c>
      <c r="BQ1332" s="468" t="b">
        <v>1</v>
      </c>
      <c r="BS1332" s="466"/>
    </row>
    <row r="1333" spans="1:71" s="480" customFormat="1" ht="12" customHeight="1" x14ac:dyDescent="0.25">
      <c r="A1333" s="514">
        <v>25400871</v>
      </c>
      <c r="B1333" s="515" t="s">
        <v>4278</v>
      </c>
      <c r="C1333" s="746" t="s">
        <v>2824</v>
      </c>
      <c r="D1333" s="484" t="s">
        <v>1541</v>
      </c>
      <c r="E1333" s="730"/>
      <c r="F1333" s="511">
        <v>43252</v>
      </c>
      <c r="G1333" s="484"/>
      <c r="H1333" s="486"/>
      <c r="I1333" s="486"/>
      <c r="J1333" s="486"/>
      <c r="K1333" s="486" t="s">
        <v>1541</v>
      </c>
      <c r="L1333" s="486" t="s">
        <v>2938</v>
      </c>
      <c r="M1333" s="486" t="s">
        <v>2938</v>
      </c>
      <c r="N1333" s="486"/>
      <c r="O1333" s="487"/>
      <c r="P1333" s="381"/>
      <c r="Q1333" s="381"/>
      <c r="R1333" s="381"/>
      <c r="S1333" s="381"/>
      <c r="T1333" s="381"/>
      <c r="U1333" s="381"/>
      <c r="V1333" s="381">
        <v>-153324.51999999999</v>
      </c>
      <c r="W1333" s="381">
        <v>-139988.5</v>
      </c>
      <c r="X1333" s="381">
        <v>-126783.29</v>
      </c>
      <c r="Y1333" s="381">
        <v>-115222.27</v>
      </c>
      <c r="Z1333" s="381">
        <v>-102522.76</v>
      </c>
      <c r="AA1333" s="381">
        <v>-88994.92</v>
      </c>
      <c r="AB1333" s="381">
        <v>-74487.58</v>
      </c>
      <c r="AC1333" s="381"/>
      <c r="AD1333" s="381"/>
      <c r="AE1333" s="381">
        <v>-63673.337500000001</v>
      </c>
      <c r="AF1333" s="589"/>
      <c r="AG1333" s="590"/>
      <c r="AH1333" s="490"/>
      <c r="AI1333" s="490"/>
      <c r="AJ1333" s="490"/>
      <c r="AK1333" s="491">
        <v>-63673.337500000001</v>
      </c>
      <c r="AL1333" s="490">
        <v>-63673.337500000001</v>
      </c>
      <c r="AM1333" s="492"/>
      <c r="AN1333" s="490"/>
      <c r="AO1333" s="493">
        <v>0</v>
      </c>
      <c r="AP1333" s="490"/>
      <c r="AQ1333" s="494">
        <v>-74487.58</v>
      </c>
      <c r="AR1333" s="490"/>
      <c r="AS1333" s="490"/>
      <c r="AT1333" s="490"/>
      <c r="AU1333" s="491">
        <v>-74487.58</v>
      </c>
      <c r="AV1333" s="490">
        <v>-74487.58</v>
      </c>
      <c r="AW1333" s="492"/>
      <c r="AX1333" s="490"/>
      <c r="AY1333" s="492">
        <v>0</v>
      </c>
      <c r="AZ1333" s="731" t="s">
        <v>2923</v>
      </c>
      <c r="BA1333" s="568"/>
      <c r="BC1333" s="486"/>
      <c r="BD1333" s="486"/>
      <c r="BE1333" s="486"/>
      <c r="BF1333" s="468" t="s">
        <v>1541</v>
      </c>
      <c r="BG1333" s="468" t="s">
        <v>2938</v>
      </c>
      <c r="BH1333" s="468" t="s">
        <v>2938</v>
      </c>
      <c r="BI1333" s="468"/>
      <c r="BK1333" s="468" t="b">
        <v>1</v>
      </c>
      <c r="BL1333" s="468" t="b">
        <v>1</v>
      </c>
      <c r="BM1333" s="468" t="b">
        <v>1</v>
      </c>
      <c r="BN1333" s="468" t="b">
        <v>1</v>
      </c>
      <c r="BO1333" s="468" t="b">
        <v>1</v>
      </c>
      <c r="BP1333" s="468" t="b">
        <v>1</v>
      </c>
      <c r="BQ1333" s="468" t="b">
        <v>1</v>
      </c>
      <c r="BS1333" s="466"/>
    </row>
    <row r="1334" spans="1:71" s="480" customFormat="1" ht="12" customHeight="1" x14ac:dyDescent="0.25">
      <c r="A1334" s="514">
        <v>25400881</v>
      </c>
      <c r="B1334" s="515" t="s">
        <v>4279</v>
      </c>
      <c r="C1334" s="746" t="s">
        <v>2825</v>
      </c>
      <c r="D1334" s="484" t="s">
        <v>1541</v>
      </c>
      <c r="E1334" s="730"/>
      <c r="F1334" s="511">
        <v>43221</v>
      </c>
      <c r="G1334" s="484"/>
      <c r="H1334" s="486" t="s">
        <v>2937</v>
      </c>
      <c r="I1334" s="486" t="s">
        <v>2937</v>
      </c>
      <c r="J1334" s="486" t="s">
        <v>2937</v>
      </c>
      <c r="K1334" s="486" t="s">
        <v>1541</v>
      </c>
      <c r="L1334" s="486" t="s">
        <v>2938</v>
      </c>
      <c r="M1334" s="486" t="s">
        <v>2938</v>
      </c>
      <c r="N1334" s="486" t="s">
        <v>2937</v>
      </c>
      <c r="O1334" s="487"/>
      <c r="P1334" s="381"/>
      <c r="Q1334" s="381"/>
      <c r="R1334" s="381"/>
      <c r="S1334" s="381"/>
      <c r="T1334" s="381"/>
      <c r="U1334" s="381">
        <v>-64872.24</v>
      </c>
      <c r="V1334" s="381">
        <v>-59091.6</v>
      </c>
      <c r="W1334" s="381">
        <v>-53303.37</v>
      </c>
      <c r="X1334" s="381">
        <v>-47651.08</v>
      </c>
      <c r="Y1334" s="381">
        <v>-42005.760000000002</v>
      </c>
      <c r="Z1334" s="381">
        <v>-36063.379999999997</v>
      </c>
      <c r="AA1334" s="381">
        <v>-30728.01</v>
      </c>
      <c r="AB1334" s="381">
        <v>-24936.55</v>
      </c>
      <c r="AC1334" s="381"/>
      <c r="AD1334" s="381"/>
      <c r="AE1334" s="381">
        <v>-28848.642916666668</v>
      </c>
      <c r="AF1334" s="589"/>
      <c r="AG1334" s="590"/>
      <c r="AH1334" s="490"/>
      <c r="AI1334" s="490"/>
      <c r="AJ1334" s="490"/>
      <c r="AK1334" s="491">
        <v>-28848.642916666668</v>
      </c>
      <c r="AL1334" s="490">
        <v>-28848.642916666668</v>
      </c>
      <c r="AM1334" s="492"/>
      <c r="AN1334" s="490"/>
      <c r="AO1334" s="493">
        <v>0</v>
      </c>
      <c r="AP1334" s="490"/>
      <c r="AQ1334" s="494">
        <v>-24936.55</v>
      </c>
      <c r="AR1334" s="490"/>
      <c r="AS1334" s="490"/>
      <c r="AT1334" s="490"/>
      <c r="AU1334" s="491">
        <v>-24936.55</v>
      </c>
      <c r="AV1334" s="490">
        <v>-24936.55</v>
      </c>
      <c r="AW1334" s="492"/>
      <c r="AX1334" s="490"/>
      <c r="AY1334" s="492">
        <v>0</v>
      </c>
      <c r="AZ1334" s="731" t="s">
        <v>2923</v>
      </c>
      <c r="BA1334" s="568"/>
      <c r="BC1334" s="486" t="s">
        <v>2937</v>
      </c>
      <c r="BD1334" s="486" t="s">
        <v>2937</v>
      </c>
      <c r="BE1334" s="486" t="s">
        <v>2937</v>
      </c>
      <c r="BF1334" s="468" t="s">
        <v>1541</v>
      </c>
      <c r="BG1334" s="468" t="s">
        <v>2938</v>
      </c>
      <c r="BH1334" s="468" t="s">
        <v>2938</v>
      </c>
      <c r="BI1334" s="468" t="s">
        <v>2937</v>
      </c>
      <c r="BK1334" s="468" t="b">
        <v>1</v>
      </c>
      <c r="BL1334" s="468" t="b">
        <v>1</v>
      </c>
      <c r="BM1334" s="468" t="b">
        <v>1</v>
      </c>
      <c r="BN1334" s="468" t="b">
        <v>1</v>
      </c>
      <c r="BO1334" s="468" t="b">
        <v>1</v>
      </c>
      <c r="BP1334" s="468" t="b">
        <v>1</v>
      </c>
      <c r="BQ1334" s="468" t="b">
        <v>1</v>
      </c>
      <c r="BS1334" s="466"/>
    </row>
    <row r="1335" spans="1:71" s="480" customFormat="1" ht="12" customHeight="1" x14ac:dyDescent="0.2">
      <c r="A1335" s="496">
        <v>25500002</v>
      </c>
      <c r="B1335" s="497" t="s">
        <v>4203</v>
      </c>
      <c r="C1335" s="466" t="s">
        <v>2826</v>
      </c>
      <c r="D1335" s="467" t="s">
        <v>1538</v>
      </c>
      <c r="E1335" s="705"/>
      <c r="F1335" s="466"/>
      <c r="G1335" s="467"/>
      <c r="H1335" s="468" t="s">
        <v>1538</v>
      </c>
      <c r="I1335" s="468" t="s">
        <v>2937</v>
      </c>
      <c r="J1335" s="468" t="s">
        <v>2937</v>
      </c>
      <c r="K1335" s="468" t="s">
        <v>2937</v>
      </c>
      <c r="L1335" s="468" t="s">
        <v>2938</v>
      </c>
      <c r="M1335" s="468" t="s">
        <v>2938</v>
      </c>
      <c r="N1335" s="468" t="s">
        <v>2937</v>
      </c>
      <c r="O1335" s="469"/>
      <c r="P1335" s="379">
        <v>-8165809</v>
      </c>
      <c r="Q1335" s="379">
        <v>-8165809</v>
      </c>
      <c r="R1335" s="379">
        <v>-8165809</v>
      </c>
      <c r="S1335" s="379">
        <v>-8165809</v>
      </c>
      <c r="T1335" s="379">
        <v>-8165809</v>
      </c>
      <c r="U1335" s="379">
        <v>-8165809</v>
      </c>
      <c r="V1335" s="379">
        <v>-8165809</v>
      </c>
      <c r="W1335" s="379">
        <v>-8165809</v>
      </c>
      <c r="X1335" s="379">
        <v>-8165809</v>
      </c>
      <c r="Y1335" s="379">
        <v>-8165809</v>
      </c>
      <c r="Z1335" s="379">
        <v>-8165809</v>
      </c>
      <c r="AA1335" s="379">
        <v>-8165809</v>
      </c>
      <c r="AB1335" s="379">
        <v>-8165809</v>
      </c>
      <c r="AC1335" s="379"/>
      <c r="AD1335" s="379"/>
      <c r="AE1335" s="379">
        <v>-8165809</v>
      </c>
      <c r="AF1335" s="470"/>
      <c r="AG1335" s="470"/>
      <c r="AH1335" s="471">
        <v>-8165809</v>
      </c>
      <c r="AI1335" s="471"/>
      <c r="AJ1335" s="471"/>
      <c r="AK1335" s="472"/>
      <c r="AL1335" s="471">
        <v>0</v>
      </c>
      <c r="AM1335" s="473"/>
      <c r="AN1335" s="471"/>
      <c r="AO1335" s="474">
        <v>0</v>
      </c>
      <c r="AP1335" s="471"/>
      <c r="AQ1335" s="476">
        <v>-8165809</v>
      </c>
      <c r="AR1335" s="471">
        <v>-8165809</v>
      </c>
      <c r="AS1335" s="471"/>
      <c r="AT1335" s="471"/>
      <c r="AU1335" s="472"/>
      <c r="AV1335" s="471">
        <v>0</v>
      </c>
      <c r="AW1335" s="473"/>
      <c r="AX1335" s="471"/>
      <c r="AY1335" s="473">
        <v>0</v>
      </c>
      <c r="AZ1335" s="478"/>
      <c r="BA1335" s="568"/>
      <c r="BC1335" s="468" t="s">
        <v>1538</v>
      </c>
      <c r="BD1335" s="468" t="s">
        <v>2937</v>
      </c>
      <c r="BE1335" s="468" t="s">
        <v>2937</v>
      </c>
      <c r="BF1335" s="468" t="s">
        <v>2937</v>
      </c>
      <c r="BG1335" s="468" t="s">
        <v>2938</v>
      </c>
      <c r="BH1335" s="468" t="s">
        <v>2938</v>
      </c>
      <c r="BI1335" s="468" t="s">
        <v>2937</v>
      </c>
      <c r="BK1335" s="468" t="b">
        <v>1</v>
      </c>
      <c r="BL1335" s="468" t="b">
        <v>1</v>
      </c>
      <c r="BM1335" s="468" t="b">
        <v>1</v>
      </c>
      <c r="BN1335" s="468" t="b">
        <v>1</v>
      </c>
      <c r="BO1335" s="468" t="b">
        <v>1</v>
      </c>
      <c r="BP1335" s="468" t="b">
        <v>1</v>
      </c>
      <c r="BQ1335" s="468" t="b">
        <v>1</v>
      </c>
      <c r="BS1335" s="466"/>
    </row>
    <row r="1336" spans="1:71" s="480" customFormat="1" ht="12" customHeight="1" x14ac:dyDescent="0.2">
      <c r="A1336" s="496">
        <v>25500022</v>
      </c>
      <c r="B1336" s="497" t="s">
        <v>4204</v>
      </c>
      <c r="C1336" s="466" t="s">
        <v>2826</v>
      </c>
      <c r="D1336" s="467" t="s">
        <v>1538</v>
      </c>
      <c r="E1336" s="705"/>
      <c r="F1336" s="466"/>
      <c r="G1336" s="467"/>
      <c r="H1336" s="468" t="s">
        <v>1538</v>
      </c>
      <c r="I1336" s="468" t="s">
        <v>2937</v>
      </c>
      <c r="J1336" s="468" t="s">
        <v>2937</v>
      </c>
      <c r="K1336" s="468" t="s">
        <v>2937</v>
      </c>
      <c r="L1336" s="468" t="s">
        <v>2938</v>
      </c>
      <c r="M1336" s="468" t="s">
        <v>2938</v>
      </c>
      <c r="N1336" s="468" t="s">
        <v>2937</v>
      </c>
      <c r="O1336" s="469"/>
      <c r="P1336" s="379">
        <v>8165809</v>
      </c>
      <c r="Q1336" s="379">
        <v>8165809</v>
      </c>
      <c r="R1336" s="379">
        <v>8165809</v>
      </c>
      <c r="S1336" s="379">
        <v>8165809</v>
      </c>
      <c r="T1336" s="379">
        <v>8165809</v>
      </c>
      <c r="U1336" s="379">
        <v>8165809</v>
      </c>
      <c r="V1336" s="379">
        <v>8165809</v>
      </c>
      <c r="W1336" s="379">
        <v>8165809</v>
      </c>
      <c r="X1336" s="379">
        <v>8165809</v>
      </c>
      <c r="Y1336" s="379">
        <v>8165809</v>
      </c>
      <c r="Z1336" s="379">
        <v>8165809</v>
      </c>
      <c r="AA1336" s="379">
        <v>8165809</v>
      </c>
      <c r="AB1336" s="379">
        <v>8165809</v>
      </c>
      <c r="AC1336" s="379"/>
      <c r="AD1336" s="379"/>
      <c r="AE1336" s="379">
        <v>8165809</v>
      </c>
      <c r="AF1336" s="481"/>
      <c r="AG1336" s="470"/>
      <c r="AH1336" s="471">
        <v>8165809</v>
      </c>
      <c r="AI1336" s="471"/>
      <c r="AJ1336" s="471"/>
      <c r="AK1336" s="472"/>
      <c r="AL1336" s="471">
        <v>0</v>
      </c>
      <c r="AM1336" s="473"/>
      <c r="AN1336" s="471"/>
      <c r="AO1336" s="474">
        <v>0</v>
      </c>
      <c r="AP1336" s="471"/>
      <c r="AQ1336" s="476">
        <v>8165809</v>
      </c>
      <c r="AR1336" s="471">
        <v>8165809</v>
      </c>
      <c r="AS1336" s="471"/>
      <c r="AT1336" s="471"/>
      <c r="AU1336" s="472"/>
      <c r="AV1336" s="471">
        <v>0</v>
      </c>
      <c r="AW1336" s="473"/>
      <c r="AX1336" s="471"/>
      <c r="AY1336" s="473">
        <v>0</v>
      </c>
      <c r="AZ1336" s="478"/>
      <c r="BA1336" s="568"/>
      <c r="BC1336" s="468" t="s">
        <v>1538</v>
      </c>
      <c r="BD1336" s="468" t="s">
        <v>2937</v>
      </c>
      <c r="BE1336" s="468" t="s">
        <v>2937</v>
      </c>
      <c r="BF1336" s="468" t="s">
        <v>2937</v>
      </c>
      <c r="BG1336" s="468" t="s">
        <v>2938</v>
      </c>
      <c r="BH1336" s="468" t="s">
        <v>2938</v>
      </c>
      <c r="BI1336" s="468" t="s">
        <v>2937</v>
      </c>
      <c r="BK1336" s="468" t="b">
        <v>1</v>
      </c>
      <c r="BL1336" s="468" t="b">
        <v>1</v>
      </c>
      <c r="BM1336" s="468" t="b">
        <v>1</v>
      </c>
      <c r="BN1336" s="468" t="b">
        <v>1</v>
      </c>
      <c r="BO1336" s="468" t="b">
        <v>1</v>
      </c>
      <c r="BP1336" s="468" t="b">
        <v>1</v>
      </c>
      <c r="BQ1336" s="468" t="b">
        <v>1</v>
      </c>
      <c r="BS1336" s="466"/>
    </row>
    <row r="1337" spans="1:71" s="480" customFormat="1" ht="12" customHeight="1" x14ac:dyDescent="0.2">
      <c r="A1337" s="496">
        <v>25600072</v>
      </c>
      <c r="B1337" s="497" t="s">
        <v>4205</v>
      </c>
      <c r="C1337" s="467" t="s">
        <v>2827</v>
      </c>
      <c r="D1337" s="467" t="s">
        <v>1542</v>
      </c>
      <c r="E1337" s="705"/>
      <c r="F1337" s="467"/>
      <c r="G1337" s="467"/>
      <c r="H1337" s="468" t="s">
        <v>2937</v>
      </c>
      <c r="I1337" s="468" t="s">
        <v>2937</v>
      </c>
      <c r="J1337" s="468" t="s">
        <v>2937</v>
      </c>
      <c r="K1337" s="468" t="s">
        <v>2937</v>
      </c>
      <c r="L1337" s="468" t="s">
        <v>2938</v>
      </c>
      <c r="M1337" s="468" t="s">
        <v>1542</v>
      </c>
      <c r="N1337" s="468" t="s">
        <v>1542</v>
      </c>
      <c r="O1337" s="469"/>
      <c r="P1337" s="379">
        <v>0</v>
      </c>
      <c r="Q1337" s="379">
        <v>0</v>
      </c>
      <c r="R1337" s="379">
        <v>0</v>
      </c>
      <c r="S1337" s="379">
        <v>0</v>
      </c>
      <c r="T1337" s="379">
        <v>0</v>
      </c>
      <c r="U1337" s="379">
        <v>0</v>
      </c>
      <c r="V1337" s="379">
        <v>0</v>
      </c>
      <c r="W1337" s="379">
        <v>0</v>
      </c>
      <c r="X1337" s="379">
        <v>0</v>
      </c>
      <c r="Y1337" s="379">
        <v>0</v>
      </c>
      <c r="Z1337" s="379">
        <v>0</v>
      </c>
      <c r="AA1337" s="379">
        <v>0</v>
      </c>
      <c r="AB1337" s="379">
        <v>0</v>
      </c>
      <c r="AC1337" s="379"/>
      <c r="AD1337" s="379"/>
      <c r="AE1337" s="379">
        <v>0</v>
      </c>
      <c r="AF1337" s="481"/>
      <c r="AG1337" s="481"/>
      <c r="AH1337" s="471"/>
      <c r="AI1337" s="471"/>
      <c r="AJ1337" s="471"/>
      <c r="AK1337" s="472"/>
      <c r="AL1337" s="471">
        <v>0</v>
      </c>
      <c r="AM1337" s="473"/>
      <c r="AN1337" s="471">
        <v>0</v>
      </c>
      <c r="AO1337" s="474">
        <v>0</v>
      </c>
      <c r="AP1337" s="471"/>
      <c r="AQ1337" s="476">
        <v>0</v>
      </c>
      <c r="AR1337" s="471"/>
      <c r="AS1337" s="471"/>
      <c r="AT1337" s="471"/>
      <c r="AU1337" s="472"/>
      <c r="AV1337" s="471">
        <v>0</v>
      </c>
      <c r="AW1337" s="473"/>
      <c r="AX1337" s="471">
        <v>0</v>
      </c>
      <c r="AY1337" s="473">
        <v>0</v>
      </c>
      <c r="AZ1337" s="478"/>
      <c r="BA1337" s="568"/>
      <c r="BC1337" s="468" t="s">
        <v>2937</v>
      </c>
      <c r="BD1337" s="468" t="s">
        <v>2937</v>
      </c>
      <c r="BE1337" s="468" t="s">
        <v>2937</v>
      </c>
      <c r="BF1337" s="468" t="s">
        <v>2937</v>
      </c>
      <c r="BG1337" s="468" t="s">
        <v>2938</v>
      </c>
      <c r="BH1337" s="468" t="s">
        <v>1542</v>
      </c>
      <c r="BI1337" s="468" t="s">
        <v>1542</v>
      </c>
      <c r="BK1337" s="468" t="b">
        <v>1</v>
      </c>
      <c r="BL1337" s="468" t="b">
        <v>1</v>
      </c>
      <c r="BM1337" s="468" t="b">
        <v>1</v>
      </c>
      <c r="BN1337" s="468" t="b">
        <v>1</v>
      </c>
      <c r="BO1337" s="468" t="b">
        <v>1</v>
      </c>
      <c r="BP1337" s="468" t="b">
        <v>1</v>
      </c>
      <c r="BQ1337" s="468" t="b">
        <v>1</v>
      </c>
      <c r="BS1337" s="466"/>
    </row>
    <row r="1338" spans="1:71" s="480" customFormat="1" ht="12" customHeight="1" x14ac:dyDescent="0.2">
      <c r="A1338" s="496">
        <v>25600081</v>
      </c>
      <c r="B1338" s="497" t="s">
        <v>4206</v>
      </c>
      <c r="C1338" s="467" t="s">
        <v>2828</v>
      </c>
      <c r="D1338" s="467" t="s">
        <v>1542</v>
      </c>
      <c r="E1338" s="705"/>
      <c r="F1338" s="467"/>
      <c r="G1338" s="467"/>
      <c r="H1338" s="468" t="s">
        <v>2937</v>
      </c>
      <c r="I1338" s="468" t="s">
        <v>2937</v>
      </c>
      <c r="J1338" s="468" t="s">
        <v>2937</v>
      </c>
      <c r="K1338" s="468" t="s">
        <v>2937</v>
      </c>
      <c r="L1338" s="468" t="s">
        <v>2938</v>
      </c>
      <c r="M1338" s="468" t="s">
        <v>1542</v>
      </c>
      <c r="N1338" s="468" t="s">
        <v>1542</v>
      </c>
      <c r="O1338" s="469"/>
      <c r="P1338" s="379">
        <v>-90155.03</v>
      </c>
      <c r="Q1338" s="379">
        <v>-90155.03</v>
      </c>
      <c r="R1338" s="379">
        <v>-90155.03</v>
      </c>
      <c r="S1338" s="379">
        <v>-90155.03</v>
      </c>
      <c r="T1338" s="379">
        <v>-90366.97</v>
      </c>
      <c r="U1338" s="379">
        <v>-90366.97</v>
      </c>
      <c r="V1338" s="379">
        <v>-90366.97</v>
      </c>
      <c r="W1338" s="379">
        <v>-125419.69</v>
      </c>
      <c r="X1338" s="379">
        <v>-196076.93</v>
      </c>
      <c r="Y1338" s="379">
        <v>-198661.29</v>
      </c>
      <c r="Z1338" s="379">
        <v>-198661.29</v>
      </c>
      <c r="AA1338" s="379">
        <v>-216404.64</v>
      </c>
      <c r="AB1338" s="379">
        <v>-217193.37</v>
      </c>
      <c r="AC1338" s="379"/>
      <c r="AD1338" s="379"/>
      <c r="AE1338" s="379">
        <v>-135872.00333333333</v>
      </c>
      <c r="AF1338" s="481"/>
      <c r="AG1338" s="481"/>
      <c r="AH1338" s="471"/>
      <c r="AI1338" s="471"/>
      <c r="AJ1338" s="471"/>
      <c r="AK1338" s="472"/>
      <c r="AL1338" s="471">
        <v>0</v>
      </c>
      <c r="AM1338" s="473"/>
      <c r="AN1338" s="471">
        <v>-135872.00333333333</v>
      </c>
      <c r="AO1338" s="474">
        <v>-135872.00333333333</v>
      </c>
      <c r="AP1338" s="471"/>
      <c r="AQ1338" s="476">
        <v>-217193.37</v>
      </c>
      <c r="AR1338" s="471"/>
      <c r="AS1338" s="471"/>
      <c r="AT1338" s="471"/>
      <c r="AU1338" s="472"/>
      <c r="AV1338" s="471">
        <v>0</v>
      </c>
      <c r="AW1338" s="473"/>
      <c r="AX1338" s="471">
        <v>-217193.37</v>
      </c>
      <c r="AY1338" s="473">
        <v>-217193.37</v>
      </c>
      <c r="AZ1338" s="478"/>
      <c r="BA1338" s="568"/>
      <c r="BC1338" s="468" t="s">
        <v>2937</v>
      </c>
      <c r="BD1338" s="468" t="s">
        <v>2937</v>
      </c>
      <c r="BE1338" s="468" t="s">
        <v>2937</v>
      </c>
      <c r="BF1338" s="468" t="s">
        <v>2937</v>
      </c>
      <c r="BG1338" s="468" t="s">
        <v>2938</v>
      </c>
      <c r="BH1338" s="468" t="s">
        <v>1542</v>
      </c>
      <c r="BI1338" s="468" t="s">
        <v>1542</v>
      </c>
      <c r="BK1338" s="468" t="b">
        <v>1</v>
      </c>
      <c r="BL1338" s="468" t="b">
        <v>1</v>
      </c>
      <c r="BM1338" s="468" t="b">
        <v>1</v>
      </c>
      <c r="BN1338" s="468" t="b">
        <v>1</v>
      </c>
      <c r="BO1338" s="468" t="b">
        <v>1</v>
      </c>
      <c r="BP1338" s="468" t="b">
        <v>1</v>
      </c>
      <c r="BQ1338" s="468" t="b">
        <v>1</v>
      </c>
      <c r="BS1338" s="466"/>
    </row>
    <row r="1339" spans="1:71" s="480" customFormat="1" ht="12" customHeight="1" x14ac:dyDescent="0.2">
      <c r="A1339" s="496">
        <v>25600102</v>
      </c>
      <c r="B1339" s="497" t="s">
        <v>4207</v>
      </c>
      <c r="C1339" s="467" t="s">
        <v>2829</v>
      </c>
      <c r="D1339" s="467" t="s">
        <v>1542</v>
      </c>
      <c r="E1339" s="705"/>
      <c r="F1339" s="467"/>
      <c r="G1339" s="467"/>
      <c r="H1339" s="468" t="s">
        <v>2937</v>
      </c>
      <c r="I1339" s="468" t="s">
        <v>2937</v>
      </c>
      <c r="J1339" s="468" t="s">
        <v>2937</v>
      </c>
      <c r="K1339" s="468" t="s">
        <v>2937</v>
      </c>
      <c r="L1339" s="468" t="s">
        <v>2938</v>
      </c>
      <c r="M1339" s="468" t="s">
        <v>1542</v>
      </c>
      <c r="N1339" s="468" t="s">
        <v>1542</v>
      </c>
      <c r="O1339" s="469"/>
      <c r="P1339" s="379">
        <v>0</v>
      </c>
      <c r="Q1339" s="379">
        <v>0</v>
      </c>
      <c r="R1339" s="379">
        <v>0</v>
      </c>
      <c r="S1339" s="379">
        <v>0</v>
      </c>
      <c r="T1339" s="379">
        <v>0</v>
      </c>
      <c r="U1339" s="379">
        <v>0</v>
      </c>
      <c r="V1339" s="379">
        <v>0</v>
      </c>
      <c r="W1339" s="379">
        <v>0</v>
      </c>
      <c r="X1339" s="379">
        <v>0</v>
      </c>
      <c r="Y1339" s="379">
        <v>0</v>
      </c>
      <c r="Z1339" s="379">
        <v>0</v>
      </c>
      <c r="AA1339" s="379">
        <v>0</v>
      </c>
      <c r="AB1339" s="379">
        <v>0</v>
      </c>
      <c r="AC1339" s="379"/>
      <c r="AD1339" s="379"/>
      <c r="AE1339" s="379">
        <v>0</v>
      </c>
      <c r="AF1339" s="481"/>
      <c r="AG1339" s="481"/>
      <c r="AH1339" s="471"/>
      <c r="AI1339" s="471"/>
      <c r="AJ1339" s="471"/>
      <c r="AK1339" s="472"/>
      <c r="AL1339" s="471">
        <v>0</v>
      </c>
      <c r="AM1339" s="473"/>
      <c r="AN1339" s="471">
        <v>0</v>
      </c>
      <c r="AO1339" s="474">
        <v>0</v>
      </c>
      <c r="AP1339" s="471"/>
      <c r="AQ1339" s="476">
        <v>0</v>
      </c>
      <c r="AR1339" s="471"/>
      <c r="AS1339" s="471"/>
      <c r="AT1339" s="471"/>
      <c r="AU1339" s="472"/>
      <c r="AV1339" s="471">
        <v>0</v>
      </c>
      <c r="AW1339" s="473"/>
      <c r="AX1339" s="471">
        <v>0</v>
      </c>
      <c r="AY1339" s="473">
        <v>0</v>
      </c>
      <c r="AZ1339" s="478"/>
      <c r="BA1339" s="568"/>
      <c r="BC1339" s="468" t="s">
        <v>2937</v>
      </c>
      <c r="BD1339" s="468" t="s">
        <v>2937</v>
      </c>
      <c r="BE1339" s="468" t="s">
        <v>2937</v>
      </c>
      <c r="BF1339" s="468" t="s">
        <v>2937</v>
      </c>
      <c r="BG1339" s="468" t="s">
        <v>2938</v>
      </c>
      <c r="BH1339" s="468" t="s">
        <v>1542</v>
      </c>
      <c r="BI1339" s="468" t="s">
        <v>1542</v>
      </c>
      <c r="BK1339" s="468" t="b">
        <v>1</v>
      </c>
      <c r="BL1339" s="468" t="b">
        <v>1</v>
      </c>
      <c r="BM1339" s="468" t="b">
        <v>1</v>
      </c>
      <c r="BN1339" s="468" t="b">
        <v>1</v>
      </c>
      <c r="BO1339" s="468" t="b">
        <v>1</v>
      </c>
      <c r="BP1339" s="468" t="b">
        <v>1</v>
      </c>
      <c r="BQ1339" s="468" t="b">
        <v>1</v>
      </c>
      <c r="BS1339" s="466"/>
    </row>
    <row r="1340" spans="1:71" s="480" customFormat="1" ht="12" customHeight="1" x14ac:dyDescent="0.2">
      <c r="A1340" s="496">
        <v>25600111</v>
      </c>
      <c r="B1340" s="497" t="s">
        <v>4208</v>
      </c>
      <c r="C1340" s="467" t="s">
        <v>2830</v>
      </c>
      <c r="D1340" s="467" t="s">
        <v>1542</v>
      </c>
      <c r="E1340" s="705"/>
      <c r="F1340" s="467"/>
      <c r="G1340" s="467"/>
      <c r="H1340" s="468" t="s">
        <v>2937</v>
      </c>
      <c r="I1340" s="468" t="s">
        <v>2937</v>
      </c>
      <c r="J1340" s="468" t="s">
        <v>2937</v>
      </c>
      <c r="K1340" s="468" t="s">
        <v>2937</v>
      </c>
      <c r="L1340" s="468" t="s">
        <v>2938</v>
      </c>
      <c r="M1340" s="468" t="s">
        <v>1542</v>
      </c>
      <c r="N1340" s="468" t="s">
        <v>1542</v>
      </c>
      <c r="O1340" s="469"/>
      <c r="P1340" s="379">
        <v>0</v>
      </c>
      <c r="Q1340" s="379">
        <v>0</v>
      </c>
      <c r="R1340" s="379">
        <v>0</v>
      </c>
      <c r="S1340" s="379">
        <v>0</v>
      </c>
      <c r="T1340" s="379">
        <v>0</v>
      </c>
      <c r="U1340" s="379">
        <v>0</v>
      </c>
      <c r="V1340" s="379">
        <v>0</v>
      </c>
      <c r="W1340" s="379">
        <v>0</v>
      </c>
      <c r="X1340" s="379">
        <v>0</v>
      </c>
      <c r="Y1340" s="379">
        <v>0</v>
      </c>
      <c r="Z1340" s="379">
        <v>0</v>
      </c>
      <c r="AA1340" s="379">
        <v>0</v>
      </c>
      <c r="AB1340" s="379">
        <v>0</v>
      </c>
      <c r="AC1340" s="379"/>
      <c r="AD1340" s="379"/>
      <c r="AE1340" s="379">
        <v>0</v>
      </c>
      <c r="AF1340" s="481"/>
      <c r="AG1340" s="481"/>
      <c r="AH1340" s="471"/>
      <c r="AI1340" s="471"/>
      <c r="AJ1340" s="471"/>
      <c r="AK1340" s="472"/>
      <c r="AL1340" s="471">
        <v>0</v>
      </c>
      <c r="AM1340" s="473"/>
      <c r="AN1340" s="471">
        <v>0</v>
      </c>
      <c r="AO1340" s="474">
        <v>0</v>
      </c>
      <c r="AP1340" s="471"/>
      <c r="AQ1340" s="476">
        <v>0</v>
      </c>
      <c r="AR1340" s="471"/>
      <c r="AS1340" s="471"/>
      <c r="AT1340" s="471"/>
      <c r="AU1340" s="472"/>
      <c r="AV1340" s="471">
        <v>0</v>
      </c>
      <c r="AW1340" s="473"/>
      <c r="AX1340" s="471">
        <v>0</v>
      </c>
      <c r="AY1340" s="473">
        <v>0</v>
      </c>
      <c r="AZ1340" s="478"/>
      <c r="BA1340" s="568"/>
      <c r="BC1340" s="468" t="s">
        <v>2937</v>
      </c>
      <c r="BD1340" s="468" t="s">
        <v>2937</v>
      </c>
      <c r="BE1340" s="468" t="s">
        <v>2937</v>
      </c>
      <c r="BF1340" s="468" t="s">
        <v>2937</v>
      </c>
      <c r="BG1340" s="468" t="s">
        <v>2938</v>
      </c>
      <c r="BH1340" s="468" t="s">
        <v>1542</v>
      </c>
      <c r="BI1340" s="468" t="s">
        <v>1542</v>
      </c>
      <c r="BK1340" s="468" t="b">
        <v>1</v>
      </c>
      <c r="BL1340" s="468" t="b">
        <v>1</v>
      </c>
      <c r="BM1340" s="468" t="b">
        <v>1</v>
      </c>
      <c r="BN1340" s="468" t="b">
        <v>1</v>
      </c>
      <c r="BO1340" s="468" t="b">
        <v>1</v>
      </c>
      <c r="BP1340" s="468" t="b">
        <v>1</v>
      </c>
      <c r="BQ1340" s="468" t="b">
        <v>1</v>
      </c>
      <c r="BS1340" s="466"/>
    </row>
    <row r="1341" spans="1:71" s="480" customFormat="1" ht="12" customHeight="1" x14ac:dyDescent="0.2">
      <c r="A1341" s="498">
        <v>25600121</v>
      </c>
      <c r="B1341" s="499" t="s">
        <v>4209</v>
      </c>
      <c r="C1341" s="484" t="s">
        <v>2831</v>
      </c>
      <c r="D1341" s="484" t="s">
        <v>1542</v>
      </c>
      <c r="E1341" s="730"/>
      <c r="F1341" s="501">
        <v>43070</v>
      </c>
      <c r="G1341" s="484"/>
      <c r="H1341" s="486" t="s">
        <v>2937</v>
      </c>
      <c r="I1341" s="486" t="s">
        <v>2937</v>
      </c>
      <c r="J1341" s="486" t="s">
        <v>2937</v>
      </c>
      <c r="K1341" s="486" t="s">
        <v>2937</v>
      </c>
      <c r="L1341" s="486" t="s">
        <v>2938</v>
      </c>
      <c r="M1341" s="486" t="s">
        <v>1542</v>
      </c>
      <c r="N1341" s="486" t="s">
        <v>1542</v>
      </c>
      <c r="O1341" s="487"/>
      <c r="P1341" s="381">
        <v>-2261890.09</v>
      </c>
      <c r="Q1341" s="381">
        <v>-2198941.0099999998</v>
      </c>
      <c r="R1341" s="381">
        <v>-2135991.9300000002</v>
      </c>
      <c r="S1341" s="381">
        <v>-2073042.85</v>
      </c>
      <c r="T1341" s="381">
        <v>-2010093.77</v>
      </c>
      <c r="U1341" s="381">
        <v>-1947144.69</v>
      </c>
      <c r="V1341" s="381">
        <v>-1884195.61</v>
      </c>
      <c r="W1341" s="381">
        <v>-1821246.53</v>
      </c>
      <c r="X1341" s="381">
        <v>-1758297.45</v>
      </c>
      <c r="Y1341" s="381">
        <v>-1695348.37</v>
      </c>
      <c r="Z1341" s="381">
        <v>-1632399.29</v>
      </c>
      <c r="AA1341" s="381">
        <v>-1569450.21</v>
      </c>
      <c r="AB1341" s="381">
        <v>-1506501.13</v>
      </c>
      <c r="AC1341" s="381"/>
      <c r="AD1341" s="381"/>
      <c r="AE1341" s="381">
        <v>-1884195.6099999996</v>
      </c>
      <c r="AF1341" s="488"/>
      <c r="AG1341" s="488"/>
      <c r="AH1341" s="490"/>
      <c r="AI1341" s="490"/>
      <c r="AJ1341" s="490"/>
      <c r="AK1341" s="491"/>
      <c r="AL1341" s="490">
        <v>0</v>
      </c>
      <c r="AM1341" s="492"/>
      <c r="AN1341" s="490">
        <v>-1884195.6099999996</v>
      </c>
      <c r="AO1341" s="493">
        <v>-1884195.6099999996</v>
      </c>
      <c r="AP1341" s="490"/>
      <c r="AQ1341" s="494">
        <v>-1506501.13</v>
      </c>
      <c r="AR1341" s="490"/>
      <c r="AS1341" s="490"/>
      <c r="AT1341" s="490"/>
      <c r="AU1341" s="491"/>
      <c r="AV1341" s="490">
        <v>0</v>
      </c>
      <c r="AW1341" s="492"/>
      <c r="AX1341" s="490">
        <v>-1506501.13</v>
      </c>
      <c r="AY1341" s="492">
        <v>-1506501.13</v>
      </c>
      <c r="AZ1341" s="731"/>
      <c r="BA1341" s="568"/>
      <c r="BC1341" s="486" t="s">
        <v>2937</v>
      </c>
      <c r="BD1341" s="486" t="s">
        <v>2937</v>
      </c>
      <c r="BE1341" s="486" t="s">
        <v>2937</v>
      </c>
      <c r="BF1341" s="468" t="s">
        <v>2937</v>
      </c>
      <c r="BG1341" s="468" t="s">
        <v>2938</v>
      </c>
      <c r="BH1341" s="468" t="s">
        <v>1542</v>
      </c>
      <c r="BI1341" s="468" t="s">
        <v>1542</v>
      </c>
      <c r="BK1341" s="468" t="b">
        <v>1</v>
      </c>
      <c r="BL1341" s="468" t="b">
        <v>1</v>
      </c>
      <c r="BM1341" s="468" t="b">
        <v>1</v>
      </c>
      <c r="BN1341" s="468" t="b">
        <v>1</v>
      </c>
      <c r="BO1341" s="468" t="b">
        <v>1</v>
      </c>
      <c r="BP1341" s="468" t="b">
        <v>1</v>
      </c>
      <c r="BQ1341" s="468" t="b">
        <v>1</v>
      </c>
      <c r="BS1341" s="466"/>
    </row>
    <row r="1342" spans="1:71" s="480" customFormat="1" ht="12" customHeight="1" x14ac:dyDescent="0.2">
      <c r="A1342" s="498">
        <v>25600122</v>
      </c>
      <c r="B1342" s="499" t="s">
        <v>4210</v>
      </c>
      <c r="C1342" s="484" t="s">
        <v>2832</v>
      </c>
      <c r="D1342" s="484" t="s">
        <v>1542</v>
      </c>
      <c r="E1342" s="730"/>
      <c r="F1342" s="501">
        <v>43070</v>
      </c>
      <c r="G1342" s="484"/>
      <c r="H1342" s="486" t="s">
        <v>2937</v>
      </c>
      <c r="I1342" s="486" t="s">
        <v>2937</v>
      </c>
      <c r="J1342" s="486" t="s">
        <v>2937</v>
      </c>
      <c r="K1342" s="486" t="s">
        <v>2937</v>
      </c>
      <c r="L1342" s="486" t="s">
        <v>2938</v>
      </c>
      <c r="M1342" s="486" t="s">
        <v>1542</v>
      </c>
      <c r="N1342" s="486" t="s">
        <v>1542</v>
      </c>
      <c r="O1342" s="487"/>
      <c r="P1342" s="381">
        <v>74885.67</v>
      </c>
      <c r="Q1342" s="381">
        <v>72720.25</v>
      </c>
      <c r="R1342" s="381">
        <v>70554.83</v>
      </c>
      <c r="S1342" s="381">
        <v>68389.41</v>
      </c>
      <c r="T1342" s="381">
        <v>66223.990000000005</v>
      </c>
      <c r="U1342" s="381">
        <v>64058.57</v>
      </c>
      <c r="V1342" s="381">
        <v>61893.15</v>
      </c>
      <c r="W1342" s="381">
        <v>59727.73</v>
      </c>
      <c r="X1342" s="381">
        <v>57562.31</v>
      </c>
      <c r="Y1342" s="381">
        <v>55396.89</v>
      </c>
      <c r="Z1342" s="381">
        <v>53231.47</v>
      </c>
      <c r="AA1342" s="381">
        <v>51066.05</v>
      </c>
      <c r="AB1342" s="381">
        <v>48900.63</v>
      </c>
      <c r="AC1342" s="381"/>
      <c r="AD1342" s="381"/>
      <c r="AE1342" s="381">
        <v>61893.15</v>
      </c>
      <c r="AF1342" s="488"/>
      <c r="AG1342" s="488"/>
      <c r="AH1342" s="490"/>
      <c r="AI1342" s="490"/>
      <c r="AJ1342" s="490"/>
      <c r="AK1342" s="491"/>
      <c r="AL1342" s="490">
        <v>0</v>
      </c>
      <c r="AM1342" s="492"/>
      <c r="AN1342" s="490">
        <v>61893.15</v>
      </c>
      <c r="AO1342" s="493">
        <v>61893.15</v>
      </c>
      <c r="AP1342" s="490"/>
      <c r="AQ1342" s="494">
        <v>48900.63</v>
      </c>
      <c r="AR1342" s="490"/>
      <c r="AS1342" s="490"/>
      <c r="AT1342" s="490"/>
      <c r="AU1342" s="491"/>
      <c r="AV1342" s="490">
        <v>0</v>
      </c>
      <c r="AW1342" s="492"/>
      <c r="AX1342" s="490">
        <v>48900.63</v>
      </c>
      <c r="AY1342" s="492">
        <v>48900.63</v>
      </c>
      <c r="AZ1342" s="731"/>
      <c r="BA1342" s="568"/>
      <c r="BC1342" s="486" t="s">
        <v>2937</v>
      </c>
      <c r="BD1342" s="486" t="s">
        <v>2937</v>
      </c>
      <c r="BE1342" s="486" t="s">
        <v>2937</v>
      </c>
      <c r="BF1342" s="468" t="s">
        <v>2937</v>
      </c>
      <c r="BG1342" s="468" t="s">
        <v>2938</v>
      </c>
      <c r="BH1342" s="468" t="s">
        <v>1542</v>
      </c>
      <c r="BI1342" s="468" t="s">
        <v>1542</v>
      </c>
      <c r="BK1342" s="468" t="b">
        <v>1</v>
      </c>
      <c r="BL1342" s="468" t="b">
        <v>1</v>
      </c>
      <c r="BM1342" s="468" t="b">
        <v>1</v>
      </c>
      <c r="BN1342" s="468" t="b">
        <v>1</v>
      </c>
      <c r="BO1342" s="468" t="b">
        <v>1</v>
      </c>
      <c r="BP1342" s="468" t="b">
        <v>1</v>
      </c>
      <c r="BQ1342" s="468" t="b">
        <v>1</v>
      </c>
      <c r="BS1342" s="466"/>
    </row>
    <row r="1343" spans="1:71" s="480" customFormat="1" ht="12" customHeight="1" x14ac:dyDescent="0.2">
      <c r="A1343" s="496">
        <v>25700043</v>
      </c>
      <c r="B1343" s="497" t="s">
        <v>4211</v>
      </c>
      <c r="C1343" s="466" t="s">
        <v>2833</v>
      </c>
      <c r="D1343" s="467" t="s">
        <v>1538</v>
      </c>
      <c r="E1343" s="705"/>
      <c r="F1343" s="466"/>
      <c r="G1343" s="467"/>
      <c r="H1343" s="468" t="s">
        <v>1538</v>
      </c>
      <c r="I1343" s="468" t="s">
        <v>2937</v>
      </c>
      <c r="J1343" s="468" t="s">
        <v>2937</v>
      </c>
      <c r="K1343" s="468" t="s">
        <v>2937</v>
      </c>
      <c r="L1343" s="468" t="s">
        <v>2938</v>
      </c>
      <c r="M1343" s="468" t="s">
        <v>2938</v>
      </c>
      <c r="N1343" s="468" t="s">
        <v>2937</v>
      </c>
      <c r="O1343" s="469"/>
      <c r="P1343" s="379">
        <v>0</v>
      </c>
      <c r="Q1343" s="379">
        <v>0</v>
      </c>
      <c r="R1343" s="379">
        <v>0</v>
      </c>
      <c r="S1343" s="379">
        <v>0</v>
      </c>
      <c r="T1343" s="379">
        <v>0</v>
      </c>
      <c r="U1343" s="379">
        <v>0</v>
      </c>
      <c r="V1343" s="379">
        <v>0</v>
      </c>
      <c r="W1343" s="379">
        <v>0</v>
      </c>
      <c r="X1343" s="379">
        <v>0</v>
      </c>
      <c r="Y1343" s="379">
        <v>0</v>
      </c>
      <c r="Z1343" s="379">
        <v>0</v>
      </c>
      <c r="AA1343" s="379">
        <v>0</v>
      </c>
      <c r="AB1343" s="379">
        <v>0</v>
      </c>
      <c r="AC1343" s="379"/>
      <c r="AD1343" s="379"/>
      <c r="AE1343" s="379">
        <v>0</v>
      </c>
      <c r="AF1343" s="481"/>
      <c r="AG1343" s="481"/>
      <c r="AH1343" s="471">
        <v>0</v>
      </c>
      <c r="AI1343" s="471"/>
      <c r="AJ1343" s="471"/>
      <c r="AK1343" s="472"/>
      <c r="AL1343" s="471">
        <v>0</v>
      </c>
      <c r="AM1343" s="473"/>
      <c r="AN1343" s="471"/>
      <c r="AO1343" s="474">
        <v>0</v>
      </c>
      <c r="AP1343" s="471"/>
      <c r="AQ1343" s="476">
        <v>0</v>
      </c>
      <c r="AR1343" s="471">
        <v>0</v>
      </c>
      <c r="AS1343" s="471"/>
      <c r="AT1343" s="471"/>
      <c r="AU1343" s="472"/>
      <c r="AV1343" s="471">
        <v>0</v>
      </c>
      <c r="AW1343" s="473"/>
      <c r="AX1343" s="471"/>
      <c r="AY1343" s="473">
        <v>0</v>
      </c>
      <c r="AZ1343" s="478"/>
      <c r="BA1343" s="568"/>
      <c r="BC1343" s="468" t="s">
        <v>1538</v>
      </c>
      <c r="BD1343" s="468" t="s">
        <v>2937</v>
      </c>
      <c r="BE1343" s="468" t="s">
        <v>2937</v>
      </c>
      <c r="BF1343" s="468" t="s">
        <v>2937</v>
      </c>
      <c r="BG1343" s="468" t="s">
        <v>2938</v>
      </c>
      <c r="BH1343" s="468" t="s">
        <v>2938</v>
      </c>
      <c r="BI1343" s="468" t="s">
        <v>2937</v>
      </c>
      <c r="BK1343" s="468" t="b">
        <v>1</v>
      </c>
      <c r="BL1343" s="468" t="b">
        <v>1</v>
      </c>
      <c r="BM1343" s="468" t="b">
        <v>1</v>
      </c>
      <c r="BN1343" s="468" t="b">
        <v>1</v>
      </c>
      <c r="BO1343" s="468" t="b">
        <v>1</v>
      </c>
      <c r="BP1343" s="468" t="b">
        <v>1</v>
      </c>
      <c r="BQ1343" s="468" t="b">
        <v>1</v>
      </c>
      <c r="BS1343" s="466"/>
    </row>
    <row r="1344" spans="1:71" s="480" customFormat="1" ht="12" customHeight="1" x14ac:dyDescent="0.2">
      <c r="A1344" s="496">
        <v>28200002</v>
      </c>
      <c r="B1344" s="497" t="s">
        <v>4212</v>
      </c>
      <c r="C1344" s="466" t="s">
        <v>2834</v>
      </c>
      <c r="D1344" s="467" t="s">
        <v>1540</v>
      </c>
      <c r="E1344" s="705"/>
      <c r="F1344" s="466"/>
      <c r="G1344" s="467"/>
      <c r="H1344" s="468" t="s">
        <v>2937</v>
      </c>
      <c r="I1344" s="468" t="s">
        <v>2937</v>
      </c>
      <c r="J1344" s="468" t="s">
        <v>1540</v>
      </c>
      <c r="K1344" s="468" t="s">
        <v>2937</v>
      </c>
      <c r="L1344" s="468" t="s">
        <v>2938</v>
      </c>
      <c r="M1344" s="468" t="s">
        <v>2938</v>
      </c>
      <c r="N1344" s="468" t="s">
        <v>2937</v>
      </c>
      <c r="O1344" s="469"/>
      <c r="P1344" s="379">
        <v>-579236684.05999994</v>
      </c>
      <c r="Q1344" s="379">
        <v>-578948162.38</v>
      </c>
      <c r="R1344" s="379">
        <v>-578659640.91999996</v>
      </c>
      <c r="S1344" s="379">
        <v>-578887780.12</v>
      </c>
      <c r="T1344" s="379">
        <v>-578771478.74000001</v>
      </c>
      <c r="U1344" s="379">
        <v>-578655177.35000002</v>
      </c>
      <c r="V1344" s="379">
        <v>-578538875.97000003</v>
      </c>
      <c r="W1344" s="379">
        <v>-578422574.59000003</v>
      </c>
      <c r="X1344" s="379">
        <v>-578306273.20000005</v>
      </c>
      <c r="Y1344" s="379">
        <v>-573282062.78999996</v>
      </c>
      <c r="Z1344" s="379">
        <v>-573165762.03999996</v>
      </c>
      <c r="AA1344" s="379">
        <v>-573049460.64999998</v>
      </c>
      <c r="AB1344" s="379">
        <v>-578290008.41999996</v>
      </c>
      <c r="AC1344" s="379"/>
      <c r="AD1344" s="379"/>
      <c r="AE1344" s="379">
        <v>-577287549.58249986</v>
      </c>
      <c r="AF1344" s="481"/>
      <c r="AG1344" s="481">
        <v>10</v>
      </c>
      <c r="AH1344" s="471"/>
      <c r="AI1344" s="471"/>
      <c r="AJ1344" s="471">
        <v>-577287549.58249986</v>
      </c>
      <c r="AK1344" s="472"/>
      <c r="AL1344" s="471">
        <v>-577287549.58249986</v>
      </c>
      <c r="AM1344" s="473"/>
      <c r="AN1344" s="471"/>
      <c r="AO1344" s="474">
        <v>0</v>
      </c>
      <c r="AP1344" s="471"/>
      <c r="AQ1344" s="476">
        <v>-578290008.41999996</v>
      </c>
      <c r="AR1344" s="471"/>
      <c r="AS1344" s="471"/>
      <c r="AT1344" s="471">
        <v>-578290008.41999996</v>
      </c>
      <c r="AU1344" s="472"/>
      <c r="AV1344" s="471">
        <v>-578290008.41999996</v>
      </c>
      <c r="AW1344" s="473"/>
      <c r="AX1344" s="471"/>
      <c r="AY1344" s="473">
        <v>0</v>
      </c>
      <c r="AZ1344" s="478"/>
      <c r="BA1344" s="568"/>
      <c r="BC1344" s="468" t="s">
        <v>2937</v>
      </c>
      <c r="BD1344" s="468" t="s">
        <v>2937</v>
      </c>
      <c r="BE1344" s="468" t="s">
        <v>1540</v>
      </c>
      <c r="BF1344" s="468" t="s">
        <v>2937</v>
      </c>
      <c r="BG1344" s="468" t="s">
        <v>2938</v>
      </c>
      <c r="BH1344" s="468" t="s">
        <v>2938</v>
      </c>
      <c r="BI1344" s="468" t="s">
        <v>2937</v>
      </c>
      <c r="BK1344" s="468" t="b">
        <v>1</v>
      </c>
      <c r="BL1344" s="468" t="b">
        <v>1</v>
      </c>
      <c r="BM1344" s="468" t="b">
        <v>1</v>
      </c>
      <c r="BN1344" s="468" t="b">
        <v>1</v>
      </c>
      <c r="BO1344" s="468" t="b">
        <v>1</v>
      </c>
      <c r="BP1344" s="468" t="b">
        <v>1</v>
      </c>
      <c r="BQ1344" s="468" t="b">
        <v>1</v>
      </c>
      <c r="BS1344" s="466"/>
    </row>
    <row r="1345" spans="1:71" s="480" customFormat="1" ht="12" customHeight="1" x14ac:dyDescent="0.2">
      <c r="A1345" s="496">
        <v>28200013</v>
      </c>
      <c r="B1345" s="497" t="s">
        <v>4213</v>
      </c>
      <c r="C1345" s="584" t="s">
        <v>2835</v>
      </c>
      <c r="D1345" s="467" t="s">
        <v>2941</v>
      </c>
      <c r="E1345" s="705"/>
      <c r="F1345" s="585"/>
      <c r="G1345" s="467"/>
      <c r="H1345" s="468" t="s">
        <v>2937</v>
      </c>
      <c r="I1345" s="468" t="s">
        <v>1539</v>
      </c>
      <c r="J1345" s="468" t="s">
        <v>1540</v>
      </c>
      <c r="K1345" s="468" t="s">
        <v>2937</v>
      </c>
      <c r="L1345" s="468" t="s">
        <v>2938</v>
      </c>
      <c r="M1345" s="468" t="s">
        <v>2938</v>
      </c>
      <c r="N1345" s="468" t="s">
        <v>2937</v>
      </c>
      <c r="O1345" s="469"/>
      <c r="P1345" s="379">
        <v>-70806013.290000007</v>
      </c>
      <c r="Q1345" s="379">
        <v>-70622513.700000003</v>
      </c>
      <c r="R1345" s="379">
        <v>-70439014.109999999</v>
      </c>
      <c r="S1345" s="379">
        <v>-69415854.430000007</v>
      </c>
      <c r="T1345" s="379">
        <v>-68952468.140000001</v>
      </c>
      <c r="U1345" s="379">
        <v>-68489081.849999994</v>
      </c>
      <c r="V1345" s="379">
        <v>-68025695.549999997</v>
      </c>
      <c r="W1345" s="379">
        <v>-67562309.269999996</v>
      </c>
      <c r="X1345" s="379">
        <v>-67098922.979999997</v>
      </c>
      <c r="Y1345" s="379">
        <v>-66638603.18</v>
      </c>
      <c r="Z1345" s="379">
        <v>-66175216.899999999</v>
      </c>
      <c r="AA1345" s="379">
        <v>-65711830.609999999</v>
      </c>
      <c r="AB1345" s="379">
        <v>-66763125.520000003</v>
      </c>
      <c r="AC1345" s="379"/>
      <c r="AD1345" s="379"/>
      <c r="AE1345" s="379">
        <v>-68159673.343749985</v>
      </c>
      <c r="AF1345" s="481" t="s">
        <v>2385</v>
      </c>
      <c r="AG1345" s="481" t="s">
        <v>2354</v>
      </c>
      <c r="AH1345" s="471"/>
      <c r="AI1345" s="471">
        <v>-45114887.78622812</v>
      </c>
      <c r="AJ1345" s="471">
        <v>-23044785.557521872</v>
      </c>
      <c r="AK1345" s="472"/>
      <c r="AL1345" s="471">
        <v>-68159673.34375</v>
      </c>
      <c r="AM1345" s="473"/>
      <c r="AN1345" s="471"/>
      <c r="AO1345" s="474">
        <v>0</v>
      </c>
      <c r="AP1345" s="471"/>
      <c r="AQ1345" s="476">
        <v>-66763125.520000003</v>
      </c>
      <c r="AR1345" s="471"/>
      <c r="AS1345" s="471">
        <v>-44190512.781688005</v>
      </c>
      <c r="AT1345" s="471">
        <v>-22572612.738312002</v>
      </c>
      <c r="AU1345" s="472"/>
      <c r="AV1345" s="471">
        <v>-66763125.520000011</v>
      </c>
      <c r="AW1345" s="473"/>
      <c r="AX1345" s="471"/>
      <c r="AY1345" s="473">
        <v>0</v>
      </c>
      <c r="AZ1345" s="478"/>
      <c r="BA1345" s="568"/>
      <c r="BC1345" s="468" t="s">
        <v>2937</v>
      </c>
      <c r="BD1345" s="468" t="s">
        <v>1539</v>
      </c>
      <c r="BE1345" s="468" t="s">
        <v>1540</v>
      </c>
      <c r="BF1345" s="468" t="s">
        <v>2937</v>
      </c>
      <c r="BG1345" s="468" t="s">
        <v>2938</v>
      </c>
      <c r="BH1345" s="468" t="s">
        <v>2938</v>
      </c>
      <c r="BI1345" s="468" t="s">
        <v>2937</v>
      </c>
      <c r="BK1345" s="468" t="b">
        <v>1</v>
      </c>
      <c r="BL1345" s="468" t="b">
        <v>1</v>
      </c>
      <c r="BM1345" s="468" t="b">
        <v>1</v>
      </c>
      <c r="BN1345" s="468" t="b">
        <v>1</v>
      </c>
      <c r="BO1345" s="468" t="b">
        <v>1</v>
      </c>
      <c r="BP1345" s="468" t="b">
        <v>1</v>
      </c>
      <c r="BQ1345" s="468" t="b">
        <v>1</v>
      </c>
      <c r="BS1345" s="466"/>
    </row>
    <row r="1346" spans="1:71" s="480" customFormat="1" ht="12" customHeight="1" x14ac:dyDescent="0.2">
      <c r="A1346" s="496">
        <v>28200121</v>
      </c>
      <c r="B1346" s="497" t="s">
        <v>4214</v>
      </c>
      <c r="C1346" s="466" t="s">
        <v>2836</v>
      </c>
      <c r="D1346" s="467" t="s">
        <v>1539</v>
      </c>
      <c r="E1346" s="705"/>
      <c r="F1346" s="466"/>
      <c r="G1346" s="467"/>
      <c r="H1346" s="468" t="s">
        <v>2937</v>
      </c>
      <c r="I1346" s="468" t="s">
        <v>1539</v>
      </c>
      <c r="J1346" s="468" t="s">
        <v>2937</v>
      </c>
      <c r="K1346" s="468" t="s">
        <v>2937</v>
      </c>
      <c r="L1346" s="468" t="s">
        <v>2938</v>
      </c>
      <c r="M1346" s="468" t="s">
        <v>2938</v>
      </c>
      <c r="N1346" s="468" t="s">
        <v>2937</v>
      </c>
      <c r="O1346" s="469"/>
      <c r="P1346" s="379">
        <v>-1384285648.5999999</v>
      </c>
      <c r="Q1346" s="379">
        <v>-1382746436.6900001</v>
      </c>
      <c r="R1346" s="379">
        <v>-1381207224.5699999</v>
      </c>
      <c r="S1346" s="379">
        <v>-1378045373.47</v>
      </c>
      <c r="T1346" s="379">
        <v>-1375965281.8299999</v>
      </c>
      <c r="U1346" s="379">
        <v>-1373885190.1900001</v>
      </c>
      <c r="V1346" s="379">
        <v>-1372608779.54</v>
      </c>
      <c r="W1346" s="379">
        <v>-1370662634.0899999</v>
      </c>
      <c r="X1346" s="379">
        <v>-1366804282.8299999</v>
      </c>
      <c r="Y1346" s="379">
        <v>-1369523954.76</v>
      </c>
      <c r="Z1346" s="379">
        <v>-1367338783.0699999</v>
      </c>
      <c r="AA1346" s="379">
        <v>-1365153612.4300001</v>
      </c>
      <c r="AB1346" s="379">
        <v>-1353667766.8900001</v>
      </c>
      <c r="AC1346" s="379"/>
      <c r="AD1346" s="379"/>
      <c r="AE1346" s="379">
        <v>-1372743188.4345834</v>
      </c>
      <c r="AF1346" s="481">
        <v>33</v>
      </c>
      <c r="AG1346" s="481"/>
      <c r="AH1346" s="471"/>
      <c r="AI1346" s="471">
        <v>-1372743188.4345834</v>
      </c>
      <c r="AJ1346" s="471"/>
      <c r="AK1346" s="472"/>
      <c r="AL1346" s="471">
        <v>-1372743188.4345834</v>
      </c>
      <c r="AM1346" s="473"/>
      <c r="AN1346" s="471"/>
      <c r="AO1346" s="474">
        <v>0</v>
      </c>
      <c r="AP1346" s="471"/>
      <c r="AQ1346" s="476">
        <v>-1353667766.8900001</v>
      </c>
      <c r="AR1346" s="471"/>
      <c r="AS1346" s="471">
        <v>-1353667766.8900001</v>
      </c>
      <c r="AT1346" s="471"/>
      <c r="AU1346" s="472"/>
      <c r="AV1346" s="471">
        <v>-1353667766.8900001</v>
      </c>
      <c r="AW1346" s="473"/>
      <c r="AX1346" s="471"/>
      <c r="AY1346" s="473">
        <v>0</v>
      </c>
      <c r="AZ1346" s="478"/>
      <c r="BA1346" s="568"/>
      <c r="BC1346" s="468" t="s">
        <v>2937</v>
      </c>
      <c r="BD1346" s="468" t="s">
        <v>1539</v>
      </c>
      <c r="BE1346" s="468" t="s">
        <v>2937</v>
      </c>
      <c r="BF1346" s="468" t="s">
        <v>2937</v>
      </c>
      <c r="BG1346" s="468" t="s">
        <v>2938</v>
      </c>
      <c r="BH1346" s="468" t="s">
        <v>2938</v>
      </c>
      <c r="BI1346" s="468" t="s">
        <v>2937</v>
      </c>
      <c r="BK1346" s="468" t="b">
        <v>1</v>
      </c>
      <c r="BL1346" s="468" t="b">
        <v>1</v>
      </c>
      <c r="BM1346" s="468" t="b">
        <v>1</v>
      </c>
      <c r="BN1346" s="468" t="b">
        <v>1</v>
      </c>
      <c r="BO1346" s="468" t="b">
        <v>1</v>
      </c>
      <c r="BP1346" s="468" t="b">
        <v>1</v>
      </c>
      <c r="BQ1346" s="468" t="b">
        <v>1</v>
      </c>
      <c r="BS1346" s="466"/>
    </row>
    <row r="1347" spans="1:71" s="480" customFormat="1" ht="12" customHeight="1" x14ac:dyDescent="0.25">
      <c r="A1347" s="785">
        <v>28300001</v>
      </c>
      <c r="B1347" s="786" t="s">
        <v>2837</v>
      </c>
      <c r="C1347" s="810" t="s">
        <v>2838</v>
      </c>
      <c r="D1347" s="788" t="s">
        <v>1542</v>
      </c>
      <c r="E1347" s="789"/>
      <c r="F1347" s="811">
        <v>43298</v>
      </c>
      <c r="G1347" s="788"/>
      <c r="H1347" s="791" t="s">
        <v>2937</v>
      </c>
      <c r="I1347" s="791" t="s">
        <v>2937</v>
      </c>
      <c r="J1347" s="791" t="s">
        <v>2937</v>
      </c>
      <c r="K1347" s="791"/>
      <c r="L1347" s="791" t="s">
        <v>2938</v>
      </c>
      <c r="M1347" s="791" t="s">
        <v>1542</v>
      </c>
      <c r="N1347" s="791" t="s">
        <v>1542</v>
      </c>
      <c r="O1347" s="792"/>
      <c r="P1347" s="793"/>
      <c r="Q1347" s="793"/>
      <c r="R1347" s="793"/>
      <c r="S1347" s="793"/>
      <c r="T1347" s="793"/>
      <c r="U1347" s="793"/>
      <c r="V1347" s="793"/>
      <c r="W1347" s="793">
        <v>-937619.58</v>
      </c>
      <c r="X1347" s="793">
        <v>-923117.82</v>
      </c>
      <c r="Y1347" s="793">
        <v>-1170800.01</v>
      </c>
      <c r="Z1347" s="793">
        <v>-1156298.25</v>
      </c>
      <c r="AA1347" s="793">
        <v>-1141796.49</v>
      </c>
      <c r="AB1347" s="793">
        <v>-800017.28</v>
      </c>
      <c r="AC1347" s="793"/>
      <c r="AD1347" s="793"/>
      <c r="AE1347" s="793">
        <v>-477470.06583333336</v>
      </c>
      <c r="AF1347" s="794"/>
      <c r="AG1347" s="795"/>
      <c r="AH1347" s="796"/>
      <c r="AI1347" s="796"/>
      <c r="AJ1347" s="796"/>
      <c r="AK1347" s="797"/>
      <c r="AL1347" s="796">
        <v>0</v>
      </c>
      <c r="AM1347" s="798"/>
      <c r="AN1347" s="796">
        <v>-477470.06583333336</v>
      </c>
      <c r="AO1347" s="799">
        <v>-477470.06583333336</v>
      </c>
      <c r="AP1347" s="796"/>
      <c r="AQ1347" s="800">
        <v>-800017.28</v>
      </c>
      <c r="AR1347" s="796"/>
      <c r="AS1347" s="796"/>
      <c r="AT1347" s="796"/>
      <c r="AU1347" s="797"/>
      <c r="AV1347" s="796">
        <v>0</v>
      </c>
      <c r="AW1347" s="798"/>
      <c r="AX1347" s="796">
        <v>-800017.28</v>
      </c>
      <c r="AY1347" s="798">
        <v>-800017.28</v>
      </c>
      <c r="AZ1347" s="801"/>
      <c r="BA1347" s="568"/>
      <c r="BC1347" s="468"/>
      <c r="BD1347" s="468"/>
      <c r="BE1347" s="468"/>
      <c r="BF1347" s="468"/>
      <c r="BG1347" s="468"/>
      <c r="BH1347" s="468"/>
      <c r="BI1347" s="468"/>
      <c r="BK1347" s="468"/>
      <c r="BL1347" s="468"/>
      <c r="BM1347" s="468"/>
      <c r="BN1347" s="468"/>
      <c r="BO1347" s="468"/>
      <c r="BP1347" s="468"/>
      <c r="BQ1347" s="468"/>
      <c r="BS1347" s="466"/>
    </row>
    <row r="1348" spans="1:71" s="480" customFormat="1" ht="12" customHeight="1" x14ac:dyDescent="0.2">
      <c r="A1348" s="496">
        <v>28300031</v>
      </c>
      <c r="B1348" s="497" t="s">
        <v>4215</v>
      </c>
      <c r="C1348" s="466" t="s">
        <v>2839</v>
      </c>
      <c r="D1348" s="467" t="s">
        <v>1541</v>
      </c>
      <c r="E1348" s="705"/>
      <c r="F1348" s="466"/>
      <c r="G1348" s="467"/>
      <c r="H1348" s="468" t="s">
        <v>2937</v>
      </c>
      <c r="I1348" s="468" t="s">
        <v>2937</v>
      </c>
      <c r="J1348" s="468" t="s">
        <v>2937</v>
      </c>
      <c r="K1348" s="468" t="s">
        <v>1541</v>
      </c>
      <c r="L1348" s="468" t="s">
        <v>2938</v>
      </c>
      <c r="M1348" s="468" t="s">
        <v>2938</v>
      </c>
      <c r="N1348" s="468" t="s">
        <v>2937</v>
      </c>
      <c r="O1348" s="469"/>
      <c r="P1348" s="379">
        <v>-2636220.91</v>
      </c>
      <c r="Q1348" s="379">
        <v>-3194685.92</v>
      </c>
      <c r="R1348" s="379">
        <v>-3377991.88</v>
      </c>
      <c r="S1348" s="379">
        <v>-2708853.45</v>
      </c>
      <c r="T1348" s="379">
        <v>-2430615.62</v>
      </c>
      <c r="U1348" s="379">
        <v>-2454693.52</v>
      </c>
      <c r="V1348" s="379">
        <v>-2074653.43</v>
      </c>
      <c r="W1348" s="379">
        <v>-2473080.73</v>
      </c>
      <c r="X1348" s="379">
        <v>-1543505.98</v>
      </c>
      <c r="Y1348" s="379">
        <v>-1641649.82</v>
      </c>
      <c r="Z1348" s="379">
        <v>-22855426.969999999</v>
      </c>
      <c r="AA1348" s="379">
        <v>-29943179.73</v>
      </c>
      <c r="AB1348" s="379">
        <v>-6728585.8600000003</v>
      </c>
      <c r="AC1348" s="379"/>
      <c r="AD1348" s="379"/>
      <c r="AE1348" s="379">
        <v>-6615061.7029166669</v>
      </c>
      <c r="AF1348" s="481"/>
      <c r="AG1348" s="482"/>
      <c r="AH1348" s="471"/>
      <c r="AI1348" s="471"/>
      <c r="AJ1348" s="471"/>
      <c r="AK1348" s="472">
        <v>-6615061.7029166669</v>
      </c>
      <c r="AL1348" s="471">
        <v>-6615061.7029166669</v>
      </c>
      <c r="AM1348" s="473"/>
      <c r="AN1348" s="471"/>
      <c r="AO1348" s="474">
        <v>0</v>
      </c>
      <c r="AP1348" s="471"/>
      <c r="AQ1348" s="476">
        <v>-6728585.8600000003</v>
      </c>
      <c r="AR1348" s="471"/>
      <c r="AS1348" s="471"/>
      <c r="AT1348" s="471"/>
      <c r="AU1348" s="472">
        <v>-6728585.8600000003</v>
      </c>
      <c r="AV1348" s="471">
        <v>-6728585.8600000003</v>
      </c>
      <c r="AW1348" s="473"/>
      <c r="AX1348" s="471"/>
      <c r="AY1348" s="473">
        <v>0</v>
      </c>
      <c r="AZ1348" s="478" t="s">
        <v>2919</v>
      </c>
      <c r="BA1348" s="568"/>
      <c r="BC1348" s="468" t="s">
        <v>2937</v>
      </c>
      <c r="BD1348" s="468" t="s">
        <v>2937</v>
      </c>
      <c r="BE1348" s="468" t="s">
        <v>2937</v>
      </c>
      <c r="BF1348" s="468" t="s">
        <v>1541</v>
      </c>
      <c r="BG1348" s="468" t="s">
        <v>2938</v>
      </c>
      <c r="BH1348" s="468" t="s">
        <v>2938</v>
      </c>
      <c r="BI1348" s="468" t="s">
        <v>2937</v>
      </c>
      <c r="BK1348" s="468" t="b">
        <v>1</v>
      </c>
      <c r="BL1348" s="468" t="b">
        <v>1</v>
      </c>
      <c r="BM1348" s="468" t="b">
        <v>1</v>
      </c>
      <c r="BN1348" s="468" t="b">
        <v>1</v>
      </c>
      <c r="BO1348" s="468" t="b">
        <v>1</v>
      </c>
      <c r="BP1348" s="468" t="b">
        <v>1</v>
      </c>
      <c r="BQ1348" s="468" t="b">
        <v>1</v>
      </c>
      <c r="BS1348" s="466"/>
    </row>
    <row r="1349" spans="1:71" s="480" customFormat="1" ht="12" customHeight="1" x14ac:dyDescent="0.2">
      <c r="A1349" s="496">
        <v>28300033</v>
      </c>
      <c r="B1349" s="497" t="s">
        <v>4216</v>
      </c>
      <c r="C1349" s="466" t="s">
        <v>2840</v>
      </c>
      <c r="D1349" s="467" t="s">
        <v>1541</v>
      </c>
      <c r="E1349" s="705"/>
      <c r="F1349" s="466"/>
      <c r="G1349" s="467"/>
      <c r="H1349" s="468" t="s">
        <v>2937</v>
      </c>
      <c r="I1349" s="468" t="s">
        <v>2937</v>
      </c>
      <c r="J1349" s="468" t="s">
        <v>2937</v>
      </c>
      <c r="K1349" s="468" t="s">
        <v>1541</v>
      </c>
      <c r="L1349" s="468" t="s">
        <v>2938</v>
      </c>
      <c r="M1349" s="468" t="s">
        <v>2938</v>
      </c>
      <c r="N1349" s="468" t="s">
        <v>2937</v>
      </c>
      <c r="O1349" s="469"/>
      <c r="P1349" s="379">
        <v>-45807652.280000001</v>
      </c>
      <c r="Q1349" s="379">
        <v>-45670909.380000003</v>
      </c>
      <c r="R1349" s="379">
        <v>-45534166.479999997</v>
      </c>
      <c r="S1349" s="379">
        <v>-46342423.530000001</v>
      </c>
      <c r="T1349" s="379">
        <v>-46205680.689999998</v>
      </c>
      <c r="U1349" s="379">
        <v>-46068937.780000001</v>
      </c>
      <c r="V1349" s="379">
        <v>-46877194.880000003</v>
      </c>
      <c r="W1349" s="379">
        <v>-46740451.990000002</v>
      </c>
      <c r="X1349" s="379">
        <v>-46603709.079999998</v>
      </c>
      <c r="Y1349" s="379">
        <v>-47232771.140000001</v>
      </c>
      <c r="Z1349" s="379">
        <v>-47076117.68</v>
      </c>
      <c r="AA1349" s="379">
        <v>-46919464.219999999</v>
      </c>
      <c r="AB1349" s="379">
        <v>-47707810.770000003</v>
      </c>
      <c r="AC1349" s="379"/>
      <c r="AD1349" s="379"/>
      <c r="AE1349" s="379">
        <v>-46502463.197916664</v>
      </c>
      <c r="AF1349" s="481"/>
      <c r="AG1349" s="482"/>
      <c r="AH1349" s="471"/>
      <c r="AI1349" s="471"/>
      <c r="AJ1349" s="471"/>
      <c r="AK1349" s="472">
        <v>-46502463.197916664</v>
      </c>
      <c r="AL1349" s="471">
        <v>-46502463.197916664</v>
      </c>
      <c r="AM1349" s="473"/>
      <c r="AN1349" s="471"/>
      <c r="AO1349" s="474">
        <v>0</v>
      </c>
      <c r="AP1349" s="471"/>
      <c r="AQ1349" s="476">
        <v>-47707810.770000003</v>
      </c>
      <c r="AR1349" s="471"/>
      <c r="AS1349" s="471"/>
      <c r="AT1349" s="471"/>
      <c r="AU1349" s="472">
        <v>-47707810.770000003</v>
      </c>
      <c r="AV1349" s="471">
        <v>-47707810.770000003</v>
      </c>
      <c r="AW1349" s="473"/>
      <c r="AX1349" s="471"/>
      <c r="AY1349" s="473">
        <v>0</v>
      </c>
      <c r="AZ1349" s="478" t="s">
        <v>2929</v>
      </c>
      <c r="BA1349" s="568"/>
      <c r="BC1349" s="468" t="s">
        <v>2937</v>
      </c>
      <c r="BD1349" s="468" t="s">
        <v>2937</v>
      </c>
      <c r="BE1349" s="468" t="s">
        <v>2937</v>
      </c>
      <c r="BF1349" s="468" t="s">
        <v>1541</v>
      </c>
      <c r="BG1349" s="468" t="s">
        <v>2938</v>
      </c>
      <c r="BH1349" s="468" t="s">
        <v>2938</v>
      </c>
      <c r="BI1349" s="468" t="s">
        <v>2937</v>
      </c>
      <c r="BK1349" s="468" t="b">
        <v>1</v>
      </c>
      <c r="BL1349" s="468" t="b">
        <v>1</v>
      </c>
      <c r="BM1349" s="468" t="b">
        <v>1</v>
      </c>
      <c r="BN1349" s="468" t="b">
        <v>1</v>
      </c>
      <c r="BO1349" s="468" t="b">
        <v>1</v>
      </c>
      <c r="BP1349" s="468" t="b">
        <v>1</v>
      </c>
      <c r="BQ1349" s="468" t="b">
        <v>1</v>
      </c>
      <c r="BS1349" s="466"/>
    </row>
    <row r="1350" spans="1:71" s="480" customFormat="1" ht="12" customHeight="1" x14ac:dyDescent="0.2">
      <c r="A1350" s="496">
        <v>28300041</v>
      </c>
      <c r="B1350" s="497" t="s">
        <v>4217</v>
      </c>
      <c r="C1350" s="466" t="s">
        <v>2841</v>
      </c>
      <c r="D1350" s="467" t="s">
        <v>1541</v>
      </c>
      <c r="E1350" s="705"/>
      <c r="F1350" s="466"/>
      <c r="G1350" s="467"/>
      <c r="H1350" s="468" t="s">
        <v>2937</v>
      </c>
      <c r="I1350" s="468" t="s">
        <v>2937</v>
      </c>
      <c r="J1350" s="468" t="s">
        <v>2937</v>
      </c>
      <c r="K1350" s="468" t="s">
        <v>1541</v>
      </c>
      <c r="L1350" s="468" t="s">
        <v>2938</v>
      </c>
      <c r="M1350" s="468" t="s">
        <v>2938</v>
      </c>
      <c r="N1350" s="468" t="s">
        <v>2937</v>
      </c>
      <c r="O1350" s="469"/>
      <c r="P1350" s="379">
        <v>-175927.9</v>
      </c>
      <c r="Q1350" s="379">
        <v>-144454.75</v>
      </c>
      <c r="R1350" s="379">
        <v>-102598.24</v>
      </c>
      <c r="S1350" s="379">
        <v>-52728.79</v>
      </c>
      <c r="T1350" s="379">
        <v>-40053.43</v>
      </c>
      <c r="U1350" s="379">
        <v>-152269.07999999999</v>
      </c>
      <c r="V1350" s="379">
        <v>-212229.73</v>
      </c>
      <c r="W1350" s="379">
        <v>-273082.07</v>
      </c>
      <c r="X1350" s="379">
        <v>-125623.17</v>
      </c>
      <c r="Y1350" s="379">
        <v>-86461.97</v>
      </c>
      <c r="Z1350" s="379">
        <v>-531527.93000000005</v>
      </c>
      <c r="AA1350" s="379">
        <v>-1047476.79</v>
      </c>
      <c r="AB1350" s="379">
        <v>-261657.82</v>
      </c>
      <c r="AC1350" s="379"/>
      <c r="AD1350" s="379"/>
      <c r="AE1350" s="379">
        <v>-248941.56749999998</v>
      </c>
      <c r="AF1350" s="481"/>
      <c r="AG1350" s="482"/>
      <c r="AH1350" s="471"/>
      <c r="AI1350" s="471"/>
      <c r="AJ1350" s="471"/>
      <c r="AK1350" s="472">
        <v>-248941.56749999998</v>
      </c>
      <c r="AL1350" s="471">
        <v>-248941.56749999998</v>
      </c>
      <c r="AM1350" s="473"/>
      <c r="AN1350" s="471"/>
      <c r="AO1350" s="474">
        <v>0</v>
      </c>
      <c r="AP1350" s="471"/>
      <c r="AQ1350" s="476">
        <v>-261657.82</v>
      </c>
      <c r="AR1350" s="471"/>
      <c r="AS1350" s="471"/>
      <c r="AT1350" s="471"/>
      <c r="AU1350" s="472">
        <v>-261657.82</v>
      </c>
      <c r="AV1350" s="471">
        <v>-261657.82</v>
      </c>
      <c r="AW1350" s="473"/>
      <c r="AX1350" s="471"/>
      <c r="AY1350" s="473">
        <v>0</v>
      </c>
      <c r="AZ1350" s="478" t="s">
        <v>2919</v>
      </c>
      <c r="BA1350" s="568"/>
      <c r="BC1350" s="468" t="s">
        <v>2937</v>
      </c>
      <c r="BD1350" s="468" t="s">
        <v>2937</v>
      </c>
      <c r="BE1350" s="468" t="s">
        <v>2937</v>
      </c>
      <c r="BF1350" s="468" t="s">
        <v>1541</v>
      </c>
      <c r="BG1350" s="468" t="s">
        <v>2938</v>
      </c>
      <c r="BH1350" s="468" t="s">
        <v>2938</v>
      </c>
      <c r="BI1350" s="468" t="s">
        <v>2937</v>
      </c>
      <c r="BK1350" s="468" t="b">
        <v>1</v>
      </c>
      <c r="BL1350" s="468" t="b">
        <v>1</v>
      </c>
      <c r="BM1350" s="468" t="b">
        <v>1</v>
      </c>
      <c r="BN1350" s="468" t="b">
        <v>1</v>
      </c>
      <c r="BO1350" s="468" t="b">
        <v>1</v>
      </c>
      <c r="BP1350" s="468" t="b">
        <v>1</v>
      </c>
      <c r="BQ1350" s="468" t="b">
        <v>1</v>
      </c>
      <c r="BS1350" s="466"/>
    </row>
    <row r="1351" spans="1:71" s="480" customFormat="1" ht="12" customHeight="1" x14ac:dyDescent="0.2">
      <c r="A1351" s="496">
        <v>28300043</v>
      </c>
      <c r="B1351" s="497" t="s">
        <v>4218</v>
      </c>
      <c r="C1351" s="466" t="s">
        <v>2842</v>
      </c>
      <c r="D1351" s="467" t="s">
        <v>1538</v>
      </c>
      <c r="E1351" s="705"/>
      <c r="F1351" s="466"/>
      <c r="G1351" s="467"/>
      <c r="H1351" s="468" t="s">
        <v>1538</v>
      </c>
      <c r="I1351" s="468" t="s">
        <v>2937</v>
      </c>
      <c r="J1351" s="468" t="s">
        <v>2937</v>
      </c>
      <c r="K1351" s="468" t="s">
        <v>2937</v>
      </c>
      <c r="L1351" s="468" t="s">
        <v>2938</v>
      </c>
      <c r="M1351" s="468" t="s">
        <v>2938</v>
      </c>
      <c r="N1351" s="468" t="s">
        <v>2937</v>
      </c>
      <c r="O1351" s="469"/>
      <c r="P1351" s="379">
        <v>-13861052.58</v>
      </c>
      <c r="Q1351" s="379">
        <v>-13815387.310000001</v>
      </c>
      <c r="R1351" s="379">
        <v>-13778084.99</v>
      </c>
      <c r="S1351" s="379">
        <v>-14496349.029999999</v>
      </c>
      <c r="T1351" s="379">
        <v>-14734884.85</v>
      </c>
      <c r="U1351" s="379">
        <v>-14682655.199999999</v>
      </c>
      <c r="V1351" s="379">
        <v>-14656184.9</v>
      </c>
      <c r="W1351" s="379">
        <v>-14617193.710000001</v>
      </c>
      <c r="X1351" s="379">
        <v>-14578202.529999999</v>
      </c>
      <c r="Y1351" s="379">
        <v>-14564090.039999999</v>
      </c>
      <c r="Z1351" s="379">
        <v>-14531698.91</v>
      </c>
      <c r="AA1351" s="379">
        <v>-14492696.4</v>
      </c>
      <c r="AB1351" s="379">
        <v>-14453693.890000001</v>
      </c>
      <c r="AC1351" s="379"/>
      <c r="AD1351" s="379"/>
      <c r="AE1351" s="379">
        <v>-14425400.092083335</v>
      </c>
      <c r="AF1351" s="481"/>
      <c r="AG1351" s="482"/>
      <c r="AH1351" s="471">
        <v>-14425400.092083335</v>
      </c>
      <c r="AI1351" s="471"/>
      <c r="AJ1351" s="471"/>
      <c r="AK1351" s="472"/>
      <c r="AL1351" s="471">
        <v>0</v>
      </c>
      <c r="AM1351" s="473"/>
      <c r="AN1351" s="471"/>
      <c r="AO1351" s="474">
        <v>0</v>
      </c>
      <c r="AP1351" s="471"/>
      <c r="AQ1351" s="476">
        <v>-14453693.890000001</v>
      </c>
      <c r="AR1351" s="471">
        <v>-14453693.890000001</v>
      </c>
      <c r="AS1351" s="471"/>
      <c r="AT1351" s="471"/>
      <c r="AU1351" s="472"/>
      <c r="AV1351" s="471">
        <v>0</v>
      </c>
      <c r="AW1351" s="473"/>
      <c r="AX1351" s="471"/>
      <c r="AY1351" s="473">
        <v>0</v>
      </c>
      <c r="AZ1351" s="478"/>
      <c r="BA1351" s="568"/>
      <c r="BC1351" s="468" t="s">
        <v>1538</v>
      </c>
      <c r="BD1351" s="468" t="s">
        <v>2937</v>
      </c>
      <c r="BE1351" s="468" t="s">
        <v>2937</v>
      </c>
      <c r="BF1351" s="468" t="s">
        <v>2937</v>
      </c>
      <c r="BG1351" s="468" t="s">
        <v>2938</v>
      </c>
      <c r="BH1351" s="468" t="s">
        <v>2938</v>
      </c>
      <c r="BI1351" s="468" t="s">
        <v>2937</v>
      </c>
      <c r="BK1351" s="468" t="b">
        <v>1</v>
      </c>
      <c r="BL1351" s="468" t="b">
        <v>1</v>
      </c>
      <c r="BM1351" s="468" t="b">
        <v>1</v>
      </c>
      <c r="BN1351" s="468" t="b">
        <v>1</v>
      </c>
      <c r="BO1351" s="468" t="b">
        <v>1</v>
      </c>
      <c r="BP1351" s="468" t="b">
        <v>1</v>
      </c>
      <c r="BQ1351" s="468" t="b">
        <v>1</v>
      </c>
      <c r="BS1351" s="466"/>
    </row>
    <row r="1352" spans="1:71" s="480" customFormat="1" ht="12" customHeight="1" x14ac:dyDescent="0.2">
      <c r="A1352" s="496">
        <v>28300081</v>
      </c>
      <c r="B1352" s="497" t="s">
        <v>4219</v>
      </c>
      <c r="C1352" s="466" t="s">
        <v>2843</v>
      </c>
      <c r="D1352" s="467" t="s">
        <v>1539</v>
      </c>
      <c r="E1352" s="705"/>
      <c r="F1352" s="466"/>
      <c r="G1352" s="467"/>
      <c r="H1352" s="468" t="s">
        <v>2937</v>
      </c>
      <c r="I1352" s="468" t="s">
        <v>1539</v>
      </c>
      <c r="J1352" s="468" t="s">
        <v>2937</v>
      </c>
      <c r="K1352" s="468" t="s">
        <v>2937</v>
      </c>
      <c r="L1352" s="468" t="s">
        <v>2938</v>
      </c>
      <c r="M1352" s="468" t="s">
        <v>2938</v>
      </c>
      <c r="N1352" s="468" t="s">
        <v>2937</v>
      </c>
      <c r="O1352" s="469"/>
      <c r="P1352" s="379">
        <v>-4679291.4000000004</v>
      </c>
      <c r="Q1352" s="379">
        <v>-4667261.55</v>
      </c>
      <c r="R1352" s="379">
        <v>-4655231.7</v>
      </c>
      <c r="S1352" s="379">
        <v>-4643201.8499999996</v>
      </c>
      <c r="T1352" s="379">
        <v>-4631172</v>
      </c>
      <c r="U1352" s="379">
        <v>-4619142.1500000004</v>
      </c>
      <c r="V1352" s="379">
        <v>-4607112.3</v>
      </c>
      <c r="W1352" s="379">
        <v>-4595082.45</v>
      </c>
      <c r="X1352" s="379">
        <v>-4583052.5999999996</v>
      </c>
      <c r="Y1352" s="379">
        <v>-4571022.75</v>
      </c>
      <c r="Z1352" s="379">
        <v>-4558992.9000000004</v>
      </c>
      <c r="AA1352" s="379">
        <v>-4546963.05</v>
      </c>
      <c r="AB1352" s="379">
        <v>-4534933.2</v>
      </c>
      <c r="AC1352" s="379"/>
      <c r="AD1352" s="379"/>
      <c r="AE1352" s="379">
        <v>-4607112.3</v>
      </c>
      <c r="AF1352" s="481" t="s">
        <v>2844</v>
      </c>
      <c r="AG1352" s="481"/>
      <c r="AH1352" s="471"/>
      <c r="AI1352" s="471">
        <v>-4607112.3</v>
      </c>
      <c r="AJ1352" s="471"/>
      <c r="AK1352" s="472"/>
      <c r="AL1352" s="471">
        <v>-4607112.3</v>
      </c>
      <c r="AM1352" s="473"/>
      <c r="AN1352" s="471"/>
      <c r="AO1352" s="474">
        <v>0</v>
      </c>
      <c r="AP1352" s="471"/>
      <c r="AQ1352" s="476">
        <v>-4534933.2</v>
      </c>
      <c r="AR1352" s="471"/>
      <c r="AS1352" s="471">
        <v>-4534933.2</v>
      </c>
      <c r="AT1352" s="471"/>
      <c r="AU1352" s="472"/>
      <c r="AV1352" s="471">
        <v>-4534933.2</v>
      </c>
      <c r="AW1352" s="473"/>
      <c r="AX1352" s="471"/>
      <c r="AY1352" s="473">
        <v>0</v>
      </c>
      <c r="AZ1352" s="478"/>
      <c r="BA1352" s="568"/>
      <c r="BC1352" s="468" t="s">
        <v>2937</v>
      </c>
      <c r="BD1352" s="468" t="s">
        <v>1539</v>
      </c>
      <c r="BE1352" s="468" t="s">
        <v>2937</v>
      </c>
      <c r="BF1352" s="468" t="s">
        <v>2937</v>
      </c>
      <c r="BG1352" s="468" t="s">
        <v>2938</v>
      </c>
      <c r="BH1352" s="468" t="s">
        <v>2938</v>
      </c>
      <c r="BI1352" s="468" t="s">
        <v>2937</v>
      </c>
      <c r="BK1352" s="468" t="b">
        <v>1</v>
      </c>
      <c r="BL1352" s="468" t="b">
        <v>1</v>
      </c>
      <c r="BM1352" s="468" t="b">
        <v>1</v>
      </c>
      <c r="BN1352" s="468" t="b">
        <v>1</v>
      </c>
      <c r="BO1352" s="468" t="b">
        <v>1</v>
      </c>
      <c r="BP1352" s="468" t="b">
        <v>1</v>
      </c>
      <c r="BQ1352" s="468" t="b">
        <v>1</v>
      </c>
      <c r="BS1352" s="466"/>
    </row>
    <row r="1353" spans="1:71" s="480" customFormat="1" ht="12" customHeight="1" x14ac:dyDescent="0.2">
      <c r="A1353" s="496">
        <v>28300091</v>
      </c>
      <c r="B1353" s="497" t="s">
        <v>4220</v>
      </c>
      <c r="C1353" s="466" t="s">
        <v>2845</v>
      </c>
      <c r="D1353" s="467" t="s">
        <v>1539</v>
      </c>
      <c r="E1353" s="705"/>
      <c r="F1353" s="466"/>
      <c r="G1353" s="467"/>
      <c r="H1353" s="468" t="s">
        <v>2937</v>
      </c>
      <c r="I1353" s="468" t="s">
        <v>1539</v>
      </c>
      <c r="J1353" s="468" t="s">
        <v>2937</v>
      </c>
      <c r="K1353" s="468" t="s">
        <v>2937</v>
      </c>
      <c r="L1353" s="468" t="s">
        <v>2938</v>
      </c>
      <c r="M1353" s="468" t="s">
        <v>2938</v>
      </c>
      <c r="N1353" s="468" t="s">
        <v>2937</v>
      </c>
      <c r="O1353" s="469"/>
      <c r="P1353" s="379">
        <v>-1811144.25</v>
      </c>
      <c r="Q1353" s="379">
        <v>-1738514.16</v>
      </c>
      <c r="R1353" s="379">
        <v>-1667286.15</v>
      </c>
      <c r="S1353" s="379">
        <v>-1596058.14</v>
      </c>
      <c r="T1353" s="379">
        <v>-1524830.13</v>
      </c>
      <c r="U1353" s="379">
        <v>-1506459.5</v>
      </c>
      <c r="V1353" s="379">
        <v>-1445685.5</v>
      </c>
      <c r="W1353" s="379">
        <v>-447291.92</v>
      </c>
      <c r="X1353" s="379">
        <v>-401019.68</v>
      </c>
      <c r="Y1353" s="379">
        <v>-354747.44</v>
      </c>
      <c r="Z1353" s="379">
        <v>-308479.03999999998</v>
      </c>
      <c r="AA1353" s="379">
        <v>-308479.03999999998</v>
      </c>
      <c r="AB1353" s="379">
        <v>-308479.03999999998</v>
      </c>
      <c r="AC1353" s="379"/>
      <c r="AD1353" s="379"/>
      <c r="AE1353" s="379">
        <v>-1029888.5287499996</v>
      </c>
      <c r="AF1353" s="481" t="s">
        <v>2846</v>
      </c>
      <c r="AG1353" s="481"/>
      <c r="AH1353" s="471"/>
      <c r="AI1353" s="471">
        <v>-1029888.5287499996</v>
      </c>
      <c r="AJ1353" s="471"/>
      <c r="AK1353" s="472"/>
      <c r="AL1353" s="471">
        <v>-1029888.5287499996</v>
      </c>
      <c r="AM1353" s="473"/>
      <c r="AN1353" s="471"/>
      <c r="AO1353" s="474">
        <v>0</v>
      </c>
      <c r="AP1353" s="471"/>
      <c r="AQ1353" s="476">
        <v>-308479.03999999998</v>
      </c>
      <c r="AR1353" s="471"/>
      <c r="AS1353" s="471">
        <v>-308479.03999999998</v>
      </c>
      <c r="AT1353" s="471"/>
      <c r="AU1353" s="472"/>
      <c r="AV1353" s="471">
        <v>-308479.03999999998</v>
      </c>
      <c r="AW1353" s="473"/>
      <c r="AX1353" s="471"/>
      <c r="AY1353" s="473">
        <v>0</v>
      </c>
      <c r="AZ1353" s="478"/>
      <c r="BA1353" s="568"/>
      <c r="BC1353" s="468" t="s">
        <v>2937</v>
      </c>
      <c r="BD1353" s="468" t="s">
        <v>1539</v>
      </c>
      <c r="BE1353" s="468" t="s">
        <v>2937</v>
      </c>
      <c r="BF1353" s="468" t="s">
        <v>2937</v>
      </c>
      <c r="BG1353" s="468" t="s">
        <v>2938</v>
      </c>
      <c r="BH1353" s="468" t="s">
        <v>2938</v>
      </c>
      <c r="BI1353" s="468" t="s">
        <v>2937</v>
      </c>
      <c r="BK1353" s="468" t="b">
        <v>1</v>
      </c>
      <c r="BL1353" s="468" t="b">
        <v>1</v>
      </c>
      <c r="BM1353" s="468" t="b">
        <v>1</v>
      </c>
      <c r="BN1353" s="468" t="b">
        <v>1</v>
      </c>
      <c r="BO1353" s="468" t="b">
        <v>1</v>
      </c>
      <c r="BP1353" s="468" t="b">
        <v>1</v>
      </c>
      <c r="BQ1353" s="468" t="b">
        <v>1</v>
      </c>
      <c r="BS1353" s="466"/>
    </row>
    <row r="1354" spans="1:71" s="480" customFormat="1" ht="12" customHeight="1" x14ac:dyDescent="0.2">
      <c r="A1354" s="498">
        <v>28300101</v>
      </c>
      <c r="B1354" s="499" t="s">
        <v>4221</v>
      </c>
      <c r="C1354" s="483" t="s">
        <v>2847</v>
      </c>
      <c r="D1354" s="484" t="s">
        <v>1539</v>
      </c>
      <c r="E1354" s="730"/>
      <c r="F1354" s="501">
        <v>43070</v>
      </c>
      <c r="G1354" s="484"/>
      <c r="H1354" s="486" t="s">
        <v>2937</v>
      </c>
      <c r="I1354" s="486" t="s">
        <v>1539</v>
      </c>
      <c r="J1354" s="486" t="s">
        <v>2937</v>
      </c>
      <c r="K1354" s="486" t="s">
        <v>2937</v>
      </c>
      <c r="L1354" s="486" t="s">
        <v>2938</v>
      </c>
      <c r="M1354" s="486" t="s">
        <v>2938</v>
      </c>
      <c r="N1354" s="486" t="s">
        <v>2937</v>
      </c>
      <c r="O1354" s="487"/>
      <c r="P1354" s="381">
        <v>-166208.72</v>
      </c>
      <c r="Q1354" s="381">
        <v>-404851.57</v>
      </c>
      <c r="R1354" s="381">
        <v>-642812.91</v>
      </c>
      <c r="S1354" s="381">
        <v>-880863.26</v>
      </c>
      <c r="T1354" s="381">
        <v>-1119002.75</v>
      </c>
      <c r="U1354" s="381">
        <v>-1357231.69</v>
      </c>
      <c r="V1354" s="381">
        <v>-1595550.2</v>
      </c>
      <c r="W1354" s="381">
        <v>-1833957.96</v>
      </c>
      <c r="X1354" s="381">
        <v>-2072455.91</v>
      </c>
      <c r="Y1354" s="381">
        <v>-2311044.16</v>
      </c>
      <c r="Z1354" s="381">
        <v>-2549720.23</v>
      </c>
      <c r="AA1354" s="381">
        <v>-2788478.39</v>
      </c>
      <c r="AB1354" s="381">
        <v>-3000498.42</v>
      </c>
      <c r="AC1354" s="381"/>
      <c r="AD1354" s="381"/>
      <c r="AE1354" s="381">
        <v>-1594943.55</v>
      </c>
      <c r="AF1354" s="488" t="s">
        <v>2848</v>
      </c>
      <c r="AG1354" s="489"/>
      <c r="AH1354" s="490"/>
      <c r="AI1354" s="490">
        <v>-1594943.55</v>
      </c>
      <c r="AJ1354" s="490"/>
      <c r="AK1354" s="491"/>
      <c r="AL1354" s="490">
        <v>-1594943.55</v>
      </c>
      <c r="AM1354" s="492"/>
      <c r="AN1354" s="490"/>
      <c r="AO1354" s="493">
        <v>0</v>
      </c>
      <c r="AP1354" s="490"/>
      <c r="AQ1354" s="494">
        <v>-3000498.42</v>
      </c>
      <c r="AR1354" s="490"/>
      <c r="AS1354" s="490">
        <v>-3000498.42</v>
      </c>
      <c r="AT1354" s="490"/>
      <c r="AU1354" s="491"/>
      <c r="AV1354" s="490">
        <v>-3000498.42</v>
      </c>
      <c r="AW1354" s="492"/>
      <c r="AX1354" s="490"/>
      <c r="AY1354" s="492">
        <v>0</v>
      </c>
      <c r="AZ1354" s="731"/>
      <c r="BA1354" s="568"/>
      <c r="BC1354" s="486" t="s">
        <v>2937</v>
      </c>
      <c r="BD1354" s="486" t="s">
        <v>1539</v>
      </c>
      <c r="BE1354" s="486" t="s">
        <v>2937</v>
      </c>
      <c r="BF1354" s="468" t="s">
        <v>2937</v>
      </c>
      <c r="BG1354" s="468" t="s">
        <v>2938</v>
      </c>
      <c r="BH1354" s="468" t="s">
        <v>2938</v>
      </c>
      <c r="BI1354" s="468" t="s">
        <v>2937</v>
      </c>
      <c r="BK1354" s="468" t="b">
        <v>1</v>
      </c>
      <c r="BL1354" s="468" t="b">
        <v>1</v>
      </c>
      <c r="BM1354" s="468" t="b">
        <v>1</v>
      </c>
      <c r="BN1354" s="468" t="b">
        <v>1</v>
      </c>
      <c r="BO1354" s="468" t="b">
        <v>1</v>
      </c>
      <c r="BP1354" s="468" t="b">
        <v>1</v>
      </c>
      <c r="BQ1354" s="468" t="b">
        <v>1</v>
      </c>
      <c r="BS1354" s="466"/>
    </row>
    <row r="1355" spans="1:71" s="480" customFormat="1" ht="12" customHeight="1" x14ac:dyDescent="0.2">
      <c r="A1355" s="785">
        <v>28300111</v>
      </c>
      <c r="B1355" s="786" t="s">
        <v>2849</v>
      </c>
      <c r="C1355" s="787" t="s">
        <v>2850</v>
      </c>
      <c r="D1355" s="788" t="s">
        <v>1542</v>
      </c>
      <c r="E1355" s="789"/>
      <c r="F1355" s="811">
        <v>43435</v>
      </c>
      <c r="G1355" s="788"/>
      <c r="H1355" s="791" t="s">
        <v>2937</v>
      </c>
      <c r="I1355" s="791" t="s">
        <v>2937</v>
      </c>
      <c r="J1355" s="791" t="s">
        <v>2937</v>
      </c>
      <c r="K1355" s="791"/>
      <c r="L1355" s="791" t="s">
        <v>2938</v>
      </c>
      <c r="M1355" s="791" t="s">
        <v>1542</v>
      </c>
      <c r="N1355" s="791" t="s">
        <v>1542</v>
      </c>
      <c r="O1355" s="792"/>
      <c r="P1355" s="793"/>
      <c r="Q1355" s="793"/>
      <c r="R1355" s="793"/>
      <c r="S1355" s="793"/>
      <c r="T1355" s="793"/>
      <c r="U1355" s="793"/>
      <c r="V1355" s="793"/>
      <c r="W1355" s="793"/>
      <c r="X1355" s="793"/>
      <c r="Y1355" s="793"/>
      <c r="Z1355" s="793"/>
      <c r="AA1355" s="793"/>
      <c r="AB1355" s="793">
        <v>-2493698.2599999998</v>
      </c>
      <c r="AC1355" s="793"/>
      <c r="AD1355" s="793"/>
      <c r="AE1355" s="793">
        <v>-103904.09416666666</v>
      </c>
      <c r="AF1355" s="794"/>
      <c r="AG1355" s="795"/>
      <c r="AH1355" s="796"/>
      <c r="AI1355" s="796"/>
      <c r="AJ1355" s="796"/>
      <c r="AK1355" s="797"/>
      <c r="AL1355" s="796">
        <v>0</v>
      </c>
      <c r="AM1355" s="798"/>
      <c r="AN1355" s="796">
        <v>-103904.09416666666</v>
      </c>
      <c r="AO1355" s="799">
        <v>-103904.09416666666</v>
      </c>
      <c r="AP1355" s="796"/>
      <c r="AQ1355" s="800">
        <v>-2493698.2599999998</v>
      </c>
      <c r="AR1355" s="796"/>
      <c r="AS1355" s="796"/>
      <c r="AT1355" s="796"/>
      <c r="AU1355" s="797"/>
      <c r="AV1355" s="796">
        <v>0</v>
      </c>
      <c r="AW1355" s="798"/>
      <c r="AX1355" s="796">
        <v>-2493698.2599999998</v>
      </c>
      <c r="AY1355" s="798">
        <v>-2493698.2599999998</v>
      </c>
      <c r="AZ1355" s="801"/>
      <c r="BA1355" s="568"/>
      <c r="BC1355" s="486"/>
      <c r="BD1355" s="486"/>
      <c r="BE1355" s="486"/>
      <c r="BF1355" s="468"/>
      <c r="BG1355" s="468"/>
      <c r="BH1355" s="468"/>
      <c r="BI1355" s="468"/>
      <c r="BK1355" s="468"/>
      <c r="BL1355" s="468"/>
      <c r="BM1355" s="468"/>
      <c r="BN1355" s="468"/>
      <c r="BO1355" s="468"/>
      <c r="BP1355" s="468"/>
      <c r="BQ1355" s="468"/>
      <c r="BS1355" s="466"/>
    </row>
    <row r="1356" spans="1:71" s="480" customFormat="1" ht="12" customHeight="1" x14ac:dyDescent="0.25">
      <c r="A1356" s="785">
        <v>28300121</v>
      </c>
      <c r="B1356" s="786" t="s">
        <v>2851</v>
      </c>
      <c r="C1356" s="812" t="s">
        <v>2852</v>
      </c>
      <c r="D1356" s="788" t="s">
        <v>1542</v>
      </c>
      <c r="E1356" s="789"/>
      <c r="F1356" s="811">
        <v>43435</v>
      </c>
      <c r="G1356" s="788"/>
      <c r="H1356" s="791" t="s">
        <v>2937</v>
      </c>
      <c r="I1356" s="791" t="s">
        <v>2937</v>
      </c>
      <c r="J1356" s="791" t="s">
        <v>2937</v>
      </c>
      <c r="K1356" s="791"/>
      <c r="L1356" s="791" t="s">
        <v>2938</v>
      </c>
      <c r="M1356" s="791" t="s">
        <v>1542</v>
      </c>
      <c r="N1356" s="791" t="s">
        <v>1542</v>
      </c>
      <c r="O1356" s="792"/>
      <c r="P1356" s="793"/>
      <c r="Q1356" s="793"/>
      <c r="R1356" s="793"/>
      <c r="S1356" s="793"/>
      <c r="T1356" s="793"/>
      <c r="U1356" s="793"/>
      <c r="V1356" s="793"/>
      <c r="W1356" s="793"/>
      <c r="X1356" s="793"/>
      <c r="Y1356" s="793"/>
      <c r="Z1356" s="793"/>
      <c r="AA1356" s="793"/>
      <c r="AB1356" s="793">
        <v>8733038.4399999995</v>
      </c>
      <c r="AC1356" s="793"/>
      <c r="AD1356" s="793"/>
      <c r="AE1356" s="793">
        <v>363876.60166666663</v>
      </c>
      <c r="AF1356" s="794"/>
      <c r="AG1356" s="795"/>
      <c r="AH1356" s="796"/>
      <c r="AI1356" s="796"/>
      <c r="AJ1356" s="796"/>
      <c r="AK1356" s="797"/>
      <c r="AL1356" s="796">
        <v>0</v>
      </c>
      <c r="AM1356" s="798"/>
      <c r="AN1356" s="796">
        <v>363876.60166666663</v>
      </c>
      <c r="AO1356" s="799">
        <v>363876.60166666663</v>
      </c>
      <c r="AP1356" s="796"/>
      <c r="AQ1356" s="800">
        <v>8733038.4399999995</v>
      </c>
      <c r="AR1356" s="796"/>
      <c r="AS1356" s="796"/>
      <c r="AT1356" s="796"/>
      <c r="AU1356" s="797"/>
      <c r="AV1356" s="796">
        <v>0</v>
      </c>
      <c r="AW1356" s="798"/>
      <c r="AX1356" s="796">
        <v>8733038.4399999995</v>
      </c>
      <c r="AY1356" s="798">
        <v>8733038.4399999995</v>
      </c>
      <c r="AZ1356" s="801"/>
      <c r="BA1356" s="568"/>
      <c r="BC1356" s="486"/>
      <c r="BD1356" s="486"/>
      <c r="BE1356" s="486"/>
      <c r="BF1356" s="468"/>
      <c r="BG1356" s="468"/>
      <c r="BH1356" s="468"/>
      <c r="BI1356" s="468"/>
      <c r="BK1356" s="468"/>
      <c r="BL1356" s="468"/>
      <c r="BM1356" s="468"/>
      <c r="BN1356" s="468"/>
      <c r="BO1356" s="468"/>
      <c r="BP1356" s="468"/>
      <c r="BQ1356" s="468"/>
      <c r="BS1356" s="466"/>
    </row>
    <row r="1357" spans="1:71" s="480" customFormat="1" ht="12" customHeight="1" x14ac:dyDescent="0.25">
      <c r="A1357" s="785">
        <v>28300222</v>
      </c>
      <c r="B1357" s="786" t="s">
        <v>2853</v>
      </c>
      <c r="C1357" s="812" t="s">
        <v>2854</v>
      </c>
      <c r="D1357" s="788" t="s">
        <v>1542</v>
      </c>
      <c r="E1357" s="789"/>
      <c r="F1357" s="811">
        <v>43435</v>
      </c>
      <c r="G1357" s="788"/>
      <c r="H1357" s="791" t="s">
        <v>2937</v>
      </c>
      <c r="I1357" s="791" t="s">
        <v>2937</v>
      </c>
      <c r="J1357" s="791" t="s">
        <v>2937</v>
      </c>
      <c r="K1357" s="791"/>
      <c r="L1357" s="791" t="s">
        <v>2938</v>
      </c>
      <c r="M1357" s="791" t="s">
        <v>1542</v>
      </c>
      <c r="N1357" s="791" t="s">
        <v>1542</v>
      </c>
      <c r="O1357" s="792"/>
      <c r="P1357" s="793"/>
      <c r="Q1357" s="793"/>
      <c r="R1357" s="793"/>
      <c r="S1357" s="793"/>
      <c r="T1357" s="793"/>
      <c r="U1357" s="793"/>
      <c r="V1357" s="793"/>
      <c r="W1357" s="793"/>
      <c r="X1357" s="793"/>
      <c r="Y1357" s="793"/>
      <c r="Z1357" s="793"/>
      <c r="AA1357" s="793"/>
      <c r="AB1357" s="793">
        <v>4025467.25</v>
      </c>
      <c r="AC1357" s="793"/>
      <c r="AD1357" s="793"/>
      <c r="AE1357" s="793">
        <v>167727.80208333334</v>
      </c>
      <c r="AF1357" s="794"/>
      <c r="AG1357" s="795"/>
      <c r="AH1357" s="796"/>
      <c r="AI1357" s="796"/>
      <c r="AJ1357" s="796"/>
      <c r="AK1357" s="797"/>
      <c r="AL1357" s="796">
        <v>0</v>
      </c>
      <c r="AM1357" s="798"/>
      <c r="AN1357" s="796">
        <v>167727.80208333334</v>
      </c>
      <c r="AO1357" s="799">
        <v>167727.80208333334</v>
      </c>
      <c r="AP1357" s="796"/>
      <c r="AQ1357" s="800">
        <v>4025467.25</v>
      </c>
      <c r="AR1357" s="796"/>
      <c r="AS1357" s="796"/>
      <c r="AT1357" s="796"/>
      <c r="AU1357" s="797"/>
      <c r="AV1357" s="796">
        <v>0</v>
      </c>
      <c r="AW1357" s="798"/>
      <c r="AX1357" s="796">
        <v>4025467.25</v>
      </c>
      <c r="AY1357" s="798">
        <v>4025467.25</v>
      </c>
      <c r="AZ1357" s="801"/>
      <c r="BA1357" s="568"/>
      <c r="BC1357" s="486"/>
      <c r="BD1357" s="486"/>
      <c r="BE1357" s="486"/>
      <c r="BF1357" s="468"/>
      <c r="BG1357" s="468"/>
      <c r="BH1357" s="468"/>
      <c r="BI1357" s="468"/>
      <c r="BK1357" s="468"/>
      <c r="BL1357" s="468"/>
      <c r="BM1357" s="468"/>
      <c r="BN1357" s="468"/>
      <c r="BO1357" s="468"/>
      <c r="BP1357" s="468"/>
      <c r="BQ1357" s="468"/>
      <c r="BS1357" s="466"/>
    </row>
    <row r="1358" spans="1:71" s="480" customFormat="1" ht="12" customHeight="1" x14ac:dyDescent="0.2">
      <c r="A1358" s="496">
        <v>28300152</v>
      </c>
      <c r="B1358" s="497" t="s">
        <v>4222</v>
      </c>
      <c r="C1358" s="466" t="s">
        <v>2855</v>
      </c>
      <c r="D1358" s="467" t="s">
        <v>1541</v>
      </c>
      <c r="E1358" s="705"/>
      <c r="F1358" s="466"/>
      <c r="G1358" s="467"/>
      <c r="H1358" s="468" t="s">
        <v>2937</v>
      </c>
      <c r="I1358" s="468" t="s">
        <v>2937</v>
      </c>
      <c r="J1358" s="468" t="s">
        <v>2937</v>
      </c>
      <c r="K1358" s="468" t="s">
        <v>1541</v>
      </c>
      <c r="L1358" s="468" t="s">
        <v>2938</v>
      </c>
      <c r="M1358" s="468" t="s">
        <v>2938</v>
      </c>
      <c r="N1358" s="468" t="s">
        <v>2937</v>
      </c>
      <c r="O1358" s="469"/>
      <c r="P1358" s="379">
        <v>-2035652.44</v>
      </c>
      <c r="Q1358" s="379">
        <v>-2199053.15</v>
      </c>
      <c r="R1358" s="379">
        <v>-2775960.5</v>
      </c>
      <c r="S1358" s="379">
        <v>-2271830.02</v>
      </c>
      <c r="T1358" s="379">
        <v>-2212134.2999999998</v>
      </c>
      <c r="U1358" s="379">
        <v>-2272455.2999999998</v>
      </c>
      <c r="V1358" s="379">
        <v>-2098499.77</v>
      </c>
      <c r="W1358" s="379">
        <v>-1753342.32</v>
      </c>
      <c r="X1358" s="379">
        <v>-1751124.2</v>
      </c>
      <c r="Y1358" s="379">
        <v>-1828400.09</v>
      </c>
      <c r="Z1358" s="379">
        <v>-8983521.6699999999</v>
      </c>
      <c r="AA1358" s="379">
        <v>-12925311.17</v>
      </c>
      <c r="AB1358" s="379">
        <v>-3037856.02</v>
      </c>
      <c r="AC1358" s="379"/>
      <c r="AD1358" s="379"/>
      <c r="AE1358" s="379">
        <v>-3634032.2266666666</v>
      </c>
      <c r="AF1358" s="481"/>
      <c r="AG1358" s="482"/>
      <c r="AH1358" s="471"/>
      <c r="AI1358" s="471"/>
      <c r="AJ1358" s="471"/>
      <c r="AK1358" s="472">
        <v>-3634032.2266666666</v>
      </c>
      <c r="AL1358" s="471">
        <v>-3634032.2266666666</v>
      </c>
      <c r="AM1358" s="473"/>
      <c r="AN1358" s="471"/>
      <c r="AO1358" s="474">
        <v>0</v>
      </c>
      <c r="AP1358" s="471"/>
      <c r="AQ1358" s="476">
        <v>-3037856.02</v>
      </c>
      <c r="AR1358" s="471"/>
      <c r="AS1358" s="471"/>
      <c r="AT1358" s="471"/>
      <c r="AU1358" s="472">
        <v>-3037856.02</v>
      </c>
      <c r="AV1358" s="471">
        <v>-3037856.02</v>
      </c>
      <c r="AW1358" s="473"/>
      <c r="AX1358" s="471"/>
      <c r="AY1358" s="473">
        <v>0</v>
      </c>
      <c r="AZ1358" s="478" t="s">
        <v>2919</v>
      </c>
      <c r="BA1358" s="568"/>
      <c r="BC1358" s="468" t="s">
        <v>2937</v>
      </c>
      <c r="BD1358" s="468" t="s">
        <v>2937</v>
      </c>
      <c r="BE1358" s="468" t="s">
        <v>2937</v>
      </c>
      <c r="BF1358" s="468" t="s">
        <v>1541</v>
      </c>
      <c r="BG1358" s="468" t="s">
        <v>2938</v>
      </c>
      <c r="BH1358" s="468" t="s">
        <v>2938</v>
      </c>
      <c r="BI1358" s="468" t="s">
        <v>2937</v>
      </c>
      <c r="BK1358" s="468" t="b">
        <v>1</v>
      </c>
      <c r="BL1358" s="468" t="b">
        <v>1</v>
      </c>
      <c r="BM1358" s="468" t="b">
        <v>1</v>
      </c>
      <c r="BN1358" s="468" t="b">
        <v>1</v>
      </c>
      <c r="BO1358" s="468" t="b">
        <v>1</v>
      </c>
      <c r="BP1358" s="468" t="b">
        <v>1</v>
      </c>
      <c r="BQ1358" s="468" t="b">
        <v>1</v>
      </c>
      <c r="BS1358" s="466"/>
    </row>
    <row r="1359" spans="1:71" s="480" customFormat="1" ht="12" customHeight="1" x14ac:dyDescent="0.2">
      <c r="A1359" s="496">
        <v>28300162</v>
      </c>
      <c r="B1359" s="497" t="s">
        <v>4223</v>
      </c>
      <c r="C1359" s="466" t="s">
        <v>2856</v>
      </c>
      <c r="D1359" s="467" t="s">
        <v>1541</v>
      </c>
      <c r="E1359" s="705"/>
      <c r="F1359" s="466"/>
      <c r="G1359" s="467"/>
      <c r="H1359" s="468" t="s">
        <v>2937</v>
      </c>
      <c r="I1359" s="468" t="s">
        <v>2937</v>
      </c>
      <c r="J1359" s="468" t="s">
        <v>2937</v>
      </c>
      <c r="K1359" s="468" t="s">
        <v>1541</v>
      </c>
      <c r="L1359" s="468" t="s">
        <v>2938</v>
      </c>
      <c r="M1359" s="468" t="s">
        <v>2938</v>
      </c>
      <c r="N1359" s="468" t="s">
        <v>2937</v>
      </c>
      <c r="O1359" s="469"/>
      <c r="P1359" s="379">
        <v>-277250.40000000002</v>
      </c>
      <c r="Q1359" s="379">
        <v>-493905.2</v>
      </c>
      <c r="R1359" s="379">
        <v>-528781.71</v>
      </c>
      <c r="S1359" s="379">
        <v>-670280.62</v>
      </c>
      <c r="T1359" s="379">
        <v>-628269.49</v>
      </c>
      <c r="U1359" s="379">
        <v>-556532.49</v>
      </c>
      <c r="V1359" s="379">
        <v>-541514.81999999995</v>
      </c>
      <c r="W1359" s="379">
        <v>-455558.9</v>
      </c>
      <c r="X1359" s="379">
        <v>-392253.7</v>
      </c>
      <c r="Y1359" s="379">
        <v>-311751.18</v>
      </c>
      <c r="Z1359" s="379">
        <v>-471030.26</v>
      </c>
      <c r="AA1359" s="379">
        <v>-516846.57</v>
      </c>
      <c r="AB1359" s="379">
        <v>-265937.78000000003</v>
      </c>
      <c r="AC1359" s="379"/>
      <c r="AD1359" s="379"/>
      <c r="AE1359" s="379">
        <v>-486526.58583333326</v>
      </c>
      <c r="AF1359" s="481"/>
      <c r="AG1359" s="481"/>
      <c r="AH1359" s="471"/>
      <c r="AI1359" s="471"/>
      <c r="AJ1359" s="471"/>
      <c r="AK1359" s="472">
        <v>-486526.58583333326</v>
      </c>
      <c r="AL1359" s="471">
        <v>-486526.58583333326</v>
      </c>
      <c r="AM1359" s="473"/>
      <c r="AN1359" s="471"/>
      <c r="AO1359" s="474">
        <v>0</v>
      </c>
      <c r="AP1359" s="471"/>
      <c r="AQ1359" s="476">
        <v>-265937.78000000003</v>
      </c>
      <c r="AR1359" s="471"/>
      <c r="AS1359" s="471"/>
      <c r="AT1359" s="471"/>
      <c r="AU1359" s="472">
        <v>-265937.78000000003</v>
      </c>
      <c r="AV1359" s="471">
        <v>-265937.78000000003</v>
      </c>
      <c r="AW1359" s="473"/>
      <c r="AX1359" s="471"/>
      <c r="AY1359" s="473">
        <v>0</v>
      </c>
      <c r="AZ1359" s="478" t="s">
        <v>2919</v>
      </c>
      <c r="BA1359" s="568"/>
      <c r="BC1359" s="468" t="s">
        <v>2937</v>
      </c>
      <c r="BD1359" s="468" t="s">
        <v>2937</v>
      </c>
      <c r="BE1359" s="468" t="s">
        <v>2937</v>
      </c>
      <c r="BF1359" s="468" t="s">
        <v>1541</v>
      </c>
      <c r="BG1359" s="468" t="s">
        <v>2938</v>
      </c>
      <c r="BH1359" s="468" t="s">
        <v>2938</v>
      </c>
      <c r="BI1359" s="468" t="s">
        <v>2937</v>
      </c>
      <c r="BK1359" s="468" t="b">
        <v>1</v>
      </c>
      <c r="BL1359" s="468" t="b">
        <v>1</v>
      </c>
      <c r="BM1359" s="468" t="b">
        <v>1</v>
      </c>
      <c r="BN1359" s="468" t="b">
        <v>1</v>
      </c>
      <c r="BO1359" s="468" t="b">
        <v>1</v>
      </c>
      <c r="BP1359" s="468" t="b">
        <v>1</v>
      </c>
      <c r="BQ1359" s="468" t="b">
        <v>1</v>
      </c>
      <c r="BS1359" s="466"/>
    </row>
    <row r="1360" spans="1:71" s="480" customFormat="1" ht="12" customHeight="1" x14ac:dyDescent="0.2">
      <c r="A1360" s="496">
        <v>28300211</v>
      </c>
      <c r="B1360" s="497" t="s">
        <v>4224</v>
      </c>
      <c r="C1360" s="533" t="s">
        <v>2857</v>
      </c>
      <c r="D1360" s="467" t="s">
        <v>1542</v>
      </c>
      <c r="E1360" s="705"/>
      <c r="F1360" s="533"/>
      <c r="G1360" s="467"/>
      <c r="H1360" s="468" t="s">
        <v>2937</v>
      </c>
      <c r="I1360" s="468" t="s">
        <v>2937</v>
      </c>
      <c r="J1360" s="468" t="s">
        <v>2937</v>
      </c>
      <c r="K1360" s="468" t="s">
        <v>2937</v>
      </c>
      <c r="L1360" s="468" t="s">
        <v>2938</v>
      </c>
      <c r="M1360" s="468" t="s">
        <v>1542</v>
      </c>
      <c r="N1360" s="468" t="s">
        <v>1542</v>
      </c>
      <c r="O1360" s="469"/>
      <c r="P1360" s="379">
        <v>-19107371.079999998</v>
      </c>
      <c r="Q1360" s="379">
        <v>-18948796.93</v>
      </c>
      <c r="R1360" s="379">
        <v>-18790222.780000001</v>
      </c>
      <c r="S1360" s="379">
        <v>-18631648.629999999</v>
      </c>
      <c r="T1360" s="379">
        <v>-18473074.48</v>
      </c>
      <c r="U1360" s="379">
        <v>-18314500.329999998</v>
      </c>
      <c r="V1360" s="379">
        <v>-18155926.18</v>
      </c>
      <c r="W1360" s="379">
        <v>-17997352.030000001</v>
      </c>
      <c r="X1360" s="379">
        <v>-17838777.879999999</v>
      </c>
      <c r="Y1360" s="379">
        <v>-17680203.73</v>
      </c>
      <c r="Z1360" s="379">
        <v>-17521629.579999998</v>
      </c>
      <c r="AA1360" s="379">
        <v>-17363055.43</v>
      </c>
      <c r="AB1360" s="379">
        <v>-17204481.280000001</v>
      </c>
      <c r="AC1360" s="379"/>
      <c r="AD1360" s="379"/>
      <c r="AE1360" s="379">
        <v>-18155926.180000003</v>
      </c>
      <c r="AF1360" s="551"/>
      <c r="AG1360" s="481"/>
      <c r="AH1360" s="471"/>
      <c r="AI1360" s="471"/>
      <c r="AJ1360" s="471"/>
      <c r="AK1360" s="472"/>
      <c r="AL1360" s="471">
        <v>0</v>
      </c>
      <c r="AM1360" s="473"/>
      <c r="AN1360" s="471">
        <v>-18155926.180000003</v>
      </c>
      <c r="AO1360" s="474">
        <v>-18155926.180000003</v>
      </c>
      <c r="AP1360" s="471"/>
      <c r="AQ1360" s="476">
        <v>-17204481.280000001</v>
      </c>
      <c r="AR1360" s="471"/>
      <c r="AS1360" s="471"/>
      <c r="AT1360" s="471"/>
      <c r="AU1360" s="472"/>
      <c r="AV1360" s="471">
        <v>0</v>
      </c>
      <c r="AW1360" s="473"/>
      <c r="AX1360" s="471">
        <v>-17204481.280000001</v>
      </c>
      <c r="AY1360" s="473">
        <v>-17204481.280000001</v>
      </c>
      <c r="AZ1360" s="478"/>
      <c r="BA1360" s="568"/>
      <c r="BC1360" s="468" t="s">
        <v>2937</v>
      </c>
      <c r="BD1360" s="468" t="s">
        <v>2937</v>
      </c>
      <c r="BE1360" s="468" t="s">
        <v>2937</v>
      </c>
      <c r="BF1360" s="468" t="s">
        <v>2937</v>
      </c>
      <c r="BG1360" s="468" t="s">
        <v>2938</v>
      </c>
      <c r="BH1360" s="468" t="s">
        <v>1542</v>
      </c>
      <c r="BI1360" s="468" t="s">
        <v>1542</v>
      </c>
      <c r="BK1360" s="468" t="b">
        <v>1</v>
      </c>
      <c r="BL1360" s="468" t="b">
        <v>1</v>
      </c>
      <c r="BM1360" s="468" t="b">
        <v>1</v>
      </c>
      <c r="BN1360" s="468" t="b">
        <v>1</v>
      </c>
      <c r="BO1360" s="468" t="b">
        <v>1</v>
      </c>
      <c r="BP1360" s="468" t="b">
        <v>1</v>
      </c>
      <c r="BQ1360" s="468" t="b">
        <v>1</v>
      </c>
      <c r="BS1360" s="466"/>
    </row>
    <row r="1361" spans="1:71" s="480" customFormat="1" ht="12" customHeight="1" x14ac:dyDescent="0.25">
      <c r="A1361" s="498">
        <v>28300212</v>
      </c>
      <c r="B1361" s="499"/>
      <c r="C1361" s="746" t="s">
        <v>2858</v>
      </c>
      <c r="D1361" s="484" t="s">
        <v>1542</v>
      </c>
      <c r="E1361" s="730"/>
      <c r="F1361" s="485">
        <v>43237</v>
      </c>
      <c r="G1361" s="484"/>
      <c r="H1361" s="486" t="s">
        <v>2937</v>
      </c>
      <c r="I1361" s="486" t="s">
        <v>2937</v>
      </c>
      <c r="J1361" s="486" t="s">
        <v>2937</v>
      </c>
      <c r="K1361" s="486"/>
      <c r="L1361" s="486" t="s">
        <v>2938</v>
      </c>
      <c r="M1361" s="486" t="s">
        <v>1542</v>
      </c>
      <c r="N1361" s="486" t="s">
        <v>1542</v>
      </c>
      <c r="O1361" s="487"/>
      <c r="P1361" s="381"/>
      <c r="Q1361" s="381"/>
      <c r="R1361" s="381"/>
      <c r="S1361" s="381"/>
      <c r="T1361" s="381"/>
      <c r="U1361" s="381">
        <v>52857.38</v>
      </c>
      <c r="V1361" s="381">
        <v>63311.39</v>
      </c>
      <c r="W1361" s="381">
        <v>73765.399999999994</v>
      </c>
      <c r="X1361" s="381">
        <v>84219.41</v>
      </c>
      <c r="Y1361" s="381">
        <v>94673.42</v>
      </c>
      <c r="Z1361" s="381">
        <v>105127.43</v>
      </c>
      <c r="AA1361" s="381">
        <v>115581.44</v>
      </c>
      <c r="AB1361" s="381">
        <v>-201242</v>
      </c>
      <c r="AC1361" s="381"/>
      <c r="AD1361" s="381"/>
      <c r="AE1361" s="381">
        <v>40742.905833333323</v>
      </c>
      <c r="AF1361" s="542"/>
      <c r="AG1361" s="488"/>
      <c r="AH1361" s="490"/>
      <c r="AI1361" s="490"/>
      <c r="AJ1361" s="490"/>
      <c r="AK1361" s="491"/>
      <c r="AL1361" s="490">
        <v>0</v>
      </c>
      <c r="AM1361" s="492"/>
      <c r="AN1361" s="490">
        <v>40742.905833333323</v>
      </c>
      <c r="AO1361" s="493">
        <v>40742.905833333323</v>
      </c>
      <c r="AP1361" s="490"/>
      <c r="AQ1361" s="494">
        <v>-201242</v>
      </c>
      <c r="AR1361" s="490"/>
      <c r="AS1361" s="490"/>
      <c r="AT1361" s="490"/>
      <c r="AU1361" s="491"/>
      <c r="AV1361" s="490">
        <v>0</v>
      </c>
      <c r="AW1361" s="492"/>
      <c r="AX1361" s="490">
        <v>-201242</v>
      </c>
      <c r="AY1361" s="492">
        <v>-201242</v>
      </c>
      <c r="AZ1361" s="731"/>
      <c r="BA1361" s="568"/>
      <c r="BC1361" s="486" t="s">
        <v>2937</v>
      </c>
      <c r="BD1361" s="486" t="s">
        <v>2937</v>
      </c>
      <c r="BE1361" s="486" t="s">
        <v>2937</v>
      </c>
      <c r="BF1361" s="468"/>
      <c r="BG1361" s="468" t="s">
        <v>2938</v>
      </c>
      <c r="BH1361" s="468" t="s">
        <v>1542</v>
      </c>
      <c r="BI1361" s="468" t="s">
        <v>1542</v>
      </c>
      <c r="BK1361" s="468" t="b">
        <v>1</v>
      </c>
      <c r="BL1361" s="468" t="b">
        <v>1</v>
      </c>
      <c r="BM1361" s="468" t="b">
        <v>1</v>
      </c>
      <c r="BN1361" s="468" t="b">
        <v>1</v>
      </c>
      <c r="BO1361" s="468" t="b">
        <v>1</v>
      </c>
      <c r="BP1361" s="468" t="b">
        <v>1</v>
      </c>
      <c r="BQ1361" s="468" t="b">
        <v>1</v>
      </c>
      <c r="BS1361" s="466"/>
    </row>
    <row r="1362" spans="1:71" s="480" customFormat="1" ht="12" customHeight="1" x14ac:dyDescent="0.2">
      <c r="A1362" s="496">
        <v>28300221</v>
      </c>
      <c r="B1362" s="497" t="s">
        <v>4225</v>
      </c>
      <c r="C1362" s="533" t="s">
        <v>2859</v>
      </c>
      <c r="D1362" s="467" t="s">
        <v>1542</v>
      </c>
      <c r="E1362" s="705"/>
      <c r="F1362" s="533"/>
      <c r="G1362" s="467"/>
      <c r="H1362" s="468" t="s">
        <v>2937</v>
      </c>
      <c r="I1362" s="468" t="s">
        <v>2937</v>
      </c>
      <c r="J1362" s="468" t="s">
        <v>2937</v>
      </c>
      <c r="K1362" s="468" t="s">
        <v>2937</v>
      </c>
      <c r="L1362" s="468" t="s">
        <v>2938</v>
      </c>
      <c r="M1362" s="468" t="s">
        <v>1542</v>
      </c>
      <c r="N1362" s="468" t="s">
        <v>1542</v>
      </c>
      <c r="O1362" s="469"/>
      <c r="P1362" s="379">
        <v>-6183652.8799999999</v>
      </c>
      <c r="Q1362" s="379">
        <v>-5899076</v>
      </c>
      <c r="R1362" s="379">
        <v>-5614499.1200000001</v>
      </c>
      <c r="S1362" s="379">
        <v>-5329922.24</v>
      </c>
      <c r="T1362" s="379">
        <v>-5045345.3600000003</v>
      </c>
      <c r="U1362" s="379">
        <v>-4760768.4800000004</v>
      </c>
      <c r="V1362" s="379">
        <v>-4476191.5999999996</v>
      </c>
      <c r="W1362" s="379">
        <v>-4191614.72</v>
      </c>
      <c r="X1362" s="379">
        <v>-3907037.84</v>
      </c>
      <c r="Y1362" s="379">
        <v>-3622460.96</v>
      </c>
      <c r="Z1362" s="379">
        <v>-3337884.08</v>
      </c>
      <c r="AA1362" s="379">
        <v>-3053307.2</v>
      </c>
      <c r="AB1362" s="379">
        <v>-2768730.32</v>
      </c>
      <c r="AC1362" s="379"/>
      <c r="AD1362" s="379"/>
      <c r="AE1362" s="379">
        <v>-4476191.6000000006</v>
      </c>
      <c r="AF1362" s="551"/>
      <c r="AG1362" s="481"/>
      <c r="AH1362" s="471"/>
      <c r="AI1362" s="471"/>
      <c r="AJ1362" s="471"/>
      <c r="AK1362" s="472"/>
      <c r="AL1362" s="471">
        <v>0</v>
      </c>
      <c r="AM1362" s="473"/>
      <c r="AN1362" s="471">
        <v>-4476191.6000000006</v>
      </c>
      <c r="AO1362" s="474">
        <v>-4476191.6000000006</v>
      </c>
      <c r="AP1362" s="471"/>
      <c r="AQ1362" s="476">
        <v>-2768730.32</v>
      </c>
      <c r="AR1362" s="471"/>
      <c r="AS1362" s="471"/>
      <c r="AT1362" s="471"/>
      <c r="AU1362" s="472"/>
      <c r="AV1362" s="471">
        <v>0</v>
      </c>
      <c r="AW1362" s="473"/>
      <c r="AX1362" s="471">
        <v>-2768730.32</v>
      </c>
      <c r="AY1362" s="473">
        <v>-2768730.32</v>
      </c>
      <c r="AZ1362" s="478"/>
      <c r="BA1362" s="568"/>
      <c r="BC1362" s="468" t="s">
        <v>2937</v>
      </c>
      <c r="BD1362" s="468" t="s">
        <v>2937</v>
      </c>
      <c r="BE1362" s="468" t="s">
        <v>2937</v>
      </c>
      <c r="BF1362" s="468" t="s">
        <v>2937</v>
      </c>
      <c r="BG1362" s="468" t="s">
        <v>2938</v>
      </c>
      <c r="BH1362" s="468" t="s">
        <v>1542</v>
      </c>
      <c r="BI1362" s="468" t="s">
        <v>1542</v>
      </c>
      <c r="BK1362" s="468" t="b">
        <v>1</v>
      </c>
      <c r="BL1362" s="468" t="b">
        <v>1</v>
      </c>
      <c r="BM1362" s="468" t="b">
        <v>1</v>
      </c>
      <c r="BN1362" s="468" t="b">
        <v>1</v>
      </c>
      <c r="BO1362" s="468" t="b">
        <v>1</v>
      </c>
      <c r="BP1362" s="468" t="b">
        <v>1</v>
      </c>
      <c r="BQ1362" s="468" t="b">
        <v>1</v>
      </c>
      <c r="BS1362" s="466"/>
    </row>
    <row r="1363" spans="1:71" s="480" customFormat="1" ht="12" customHeight="1" x14ac:dyDescent="0.2">
      <c r="A1363" s="496">
        <v>28300232</v>
      </c>
      <c r="B1363" s="497" t="s">
        <v>4226</v>
      </c>
      <c r="C1363" s="466" t="s">
        <v>2860</v>
      </c>
      <c r="D1363" s="467" t="s">
        <v>1541</v>
      </c>
      <c r="E1363" s="705"/>
      <c r="F1363" s="466"/>
      <c r="G1363" s="467"/>
      <c r="H1363" s="468" t="s">
        <v>2937</v>
      </c>
      <c r="I1363" s="468" t="s">
        <v>2937</v>
      </c>
      <c r="J1363" s="468" t="s">
        <v>2937</v>
      </c>
      <c r="K1363" s="468" t="s">
        <v>1541</v>
      </c>
      <c r="L1363" s="468" t="s">
        <v>2938</v>
      </c>
      <c r="M1363" s="468" t="s">
        <v>2938</v>
      </c>
      <c r="N1363" s="468" t="s">
        <v>2937</v>
      </c>
      <c r="O1363" s="469"/>
      <c r="P1363" s="379">
        <v>-5466402.9699999997</v>
      </c>
      <c r="Q1363" s="379">
        <v>-5100701.09</v>
      </c>
      <c r="R1363" s="379">
        <v>-5334763.67</v>
      </c>
      <c r="S1363" s="379">
        <v>-4673916.8499999996</v>
      </c>
      <c r="T1363" s="379">
        <v>-5527462.1299999999</v>
      </c>
      <c r="U1363" s="379">
        <v>-3624880.64</v>
      </c>
      <c r="V1363" s="379">
        <v>-2873925.61</v>
      </c>
      <c r="W1363" s="379">
        <v>-3000057.28</v>
      </c>
      <c r="X1363" s="379">
        <v>-3049497.49</v>
      </c>
      <c r="Y1363" s="379">
        <v>-2103996.7000000002</v>
      </c>
      <c r="Z1363" s="379">
        <v>-0.01</v>
      </c>
      <c r="AA1363" s="379">
        <v>-0.01</v>
      </c>
      <c r="AB1363" s="379">
        <v>-3095282.17</v>
      </c>
      <c r="AC1363" s="379"/>
      <c r="AD1363" s="379"/>
      <c r="AE1363" s="379">
        <v>-3297503.6708333329</v>
      </c>
      <c r="AF1363" s="481"/>
      <c r="AG1363" s="481"/>
      <c r="AH1363" s="471"/>
      <c r="AI1363" s="471"/>
      <c r="AJ1363" s="471"/>
      <c r="AK1363" s="472">
        <v>-3297503.6708333329</v>
      </c>
      <c r="AL1363" s="471">
        <v>-3297503.6708333329</v>
      </c>
      <c r="AM1363" s="473"/>
      <c r="AN1363" s="471"/>
      <c r="AO1363" s="474">
        <v>0</v>
      </c>
      <c r="AP1363" s="471"/>
      <c r="AQ1363" s="476">
        <v>-3095282.17</v>
      </c>
      <c r="AR1363" s="471"/>
      <c r="AS1363" s="471"/>
      <c r="AT1363" s="471"/>
      <c r="AU1363" s="472">
        <v>-3095282.17</v>
      </c>
      <c r="AV1363" s="471">
        <v>-3095282.17</v>
      </c>
      <c r="AW1363" s="473"/>
      <c r="AX1363" s="471"/>
      <c r="AY1363" s="473">
        <v>0</v>
      </c>
      <c r="AZ1363" s="478" t="s">
        <v>2919</v>
      </c>
      <c r="BA1363" s="568"/>
      <c r="BC1363" s="468" t="s">
        <v>2937</v>
      </c>
      <c r="BD1363" s="468" t="s">
        <v>2937</v>
      </c>
      <c r="BE1363" s="468" t="s">
        <v>2937</v>
      </c>
      <c r="BF1363" s="468" t="s">
        <v>1541</v>
      </c>
      <c r="BG1363" s="468" t="s">
        <v>2938</v>
      </c>
      <c r="BH1363" s="468" t="s">
        <v>2938</v>
      </c>
      <c r="BI1363" s="468" t="s">
        <v>2937</v>
      </c>
      <c r="BK1363" s="468" t="b">
        <v>1</v>
      </c>
      <c r="BL1363" s="468" t="b">
        <v>1</v>
      </c>
      <c r="BM1363" s="468" t="b">
        <v>1</v>
      </c>
      <c r="BN1363" s="468" t="b">
        <v>1</v>
      </c>
      <c r="BO1363" s="468" t="b">
        <v>1</v>
      </c>
      <c r="BP1363" s="468" t="b">
        <v>1</v>
      </c>
      <c r="BQ1363" s="468" t="b">
        <v>1</v>
      </c>
      <c r="BS1363" s="466"/>
    </row>
    <row r="1364" spans="1:71" s="480" customFormat="1" ht="12" customHeight="1" x14ac:dyDescent="0.2">
      <c r="A1364" s="496">
        <v>28300252</v>
      </c>
      <c r="B1364" s="497" t="s">
        <v>4227</v>
      </c>
      <c r="C1364" s="466" t="s">
        <v>2861</v>
      </c>
      <c r="D1364" s="467" t="s">
        <v>1542</v>
      </c>
      <c r="E1364" s="705"/>
      <c r="F1364" s="466"/>
      <c r="G1364" s="467"/>
      <c r="H1364" s="468" t="s">
        <v>2937</v>
      </c>
      <c r="I1364" s="468" t="s">
        <v>2937</v>
      </c>
      <c r="J1364" s="468" t="s">
        <v>2937</v>
      </c>
      <c r="K1364" s="468" t="s">
        <v>2937</v>
      </c>
      <c r="L1364" s="468" t="s">
        <v>2938</v>
      </c>
      <c r="M1364" s="468" t="s">
        <v>1542</v>
      </c>
      <c r="N1364" s="468" t="s">
        <v>1542</v>
      </c>
      <c r="O1364" s="469"/>
      <c r="P1364" s="379">
        <v>-8781661.8900000006</v>
      </c>
      <c r="Q1364" s="379">
        <v>-8658943.9499999993</v>
      </c>
      <c r="R1364" s="379">
        <v>-8565263.8499999996</v>
      </c>
      <c r="S1364" s="379">
        <v>-8466595.1500000004</v>
      </c>
      <c r="T1364" s="379">
        <v>-8363338.1399999997</v>
      </c>
      <c r="U1364" s="379">
        <v>-8268037.3799999999</v>
      </c>
      <c r="V1364" s="379">
        <v>-8149820.4400000004</v>
      </c>
      <c r="W1364" s="379">
        <v>-8070434.6200000001</v>
      </c>
      <c r="X1364" s="379">
        <v>-7957136.5199999996</v>
      </c>
      <c r="Y1364" s="379">
        <v>-7816796.2000000002</v>
      </c>
      <c r="Z1364" s="379">
        <v>-7706321.1399999997</v>
      </c>
      <c r="AA1364" s="379">
        <v>-7633244.1900000004</v>
      </c>
      <c r="AB1364" s="379">
        <v>-7605521.5899999999</v>
      </c>
      <c r="AC1364" s="379"/>
      <c r="AD1364" s="379"/>
      <c r="AE1364" s="379">
        <v>-8154126.9433333324</v>
      </c>
      <c r="AF1364" s="470"/>
      <c r="AG1364" s="470"/>
      <c r="AH1364" s="471"/>
      <c r="AI1364" s="471"/>
      <c r="AJ1364" s="471"/>
      <c r="AK1364" s="472"/>
      <c r="AL1364" s="471">
        <v>0</v>
      </c>
      <c r="AM1364" s="473"/>
      <c r="AN1364" s="471">
        <v>-8154126.9433333324</v>
      </c>
      <c r="AO1364" s="474">
        <v>-8154126.9433333324</v>
      </c>
      <c r="AP1364" s="471"/>
      <c r="AQ1364" s="476">
        <v>-7605521.5899999999</v>
      </c>
      <c r="AR1364" s="471"/>
      <c r="AS1364" s="471"/>
      <c r="AT1364" s="471"/>
      <c r="AU1364" s="472"/>
      <c r="AV1364" s="471">
        <v>0</v>
      </c>
      <c r="AW1364" s="473"/>
      <c r="AX1364" s="471">
        <v>-7605521.5899999999</v>
      </c>
      <c r="AY1364" s="473">
        <v>-7605521.5899999999</v>
      </c>
      <c r="AZ1364" s="478"/>
      <c r="BA1364" s="568"/>
      <c r="BC1364" s="468" t="s">
        <v>2937</v>
      </c>
      <c r="BD1364" s="468" t="s">
        <v>2937</v>
      </c>
      <c r="BE1364" s="468" t="s">
        <v>2937</v>
      </c>
      <c r="BF1364" s="468" t="s">
        <v>2937</v>
      </c>
      <c r="BG1364" s="468" t="s">
        <v>2938</v>
      </c>
      <c r="BH1364" s="468" t="s">
        <v>1542</v>
      </c>
      <c r="BI1364" s="468" t="s">
        <v>1542</v>
      </c>
      <c r="BK1364" s="468" t="b">
        <v>1</v>
      </c>
      <c r="BL1364" s="468" t="b">
        <v>1</v>
      </c>
      <c r="BM1364" s="468" t="b">
        <v>1</v>
      </c>
      <c r="BN1364" s="468" t="b">
        <v>1</v>
      </c>
      <c r="BO1364" s="468" t="b">
        <v>1</v>
      </c>
      <c r="BP1364" s="468" t="b">
        <v>1</v>
      </c>
      <c r="BQ1364" s="468" t="b">
        <v>1</v>
      </c>
      <c r="BS1364" s="466"/>
    </row>
    <row r="1365" spans="1:71" s="480" customFormat="1" ht="12" customHeight="1" x14ac:dyDescent="0.2">
      <c r="A1365" s="496">
        <v>28300262</v>
      </c>
      <c r="B1365" s="497" t="s">
        <v>4228</v>
      </c>
      <c r="C1365" s="466" t="s">
        <v>2862</v>
      </c>
      <c r="D1365" s="467" t="s">
        <v>1542</v>
      </c>
      <c r="E1365" s="705"/>
      <c r="F1365" s="466"/>
      <c r="G1365" s="467"/>
      <c r="H1365" s="468" t="s">
        <v>2937</v>
      </c>
      <c r="I1365" s="468" t="s">
        <v>2937</v>
      </c>
      <c r="J1365" s="468" t="s">
        <v>2937</v>
      </c>
      <c r="K1365" s="468" t="s">
        <v>2937</v>
      </c>
      <c r="L1365" s="468" t="s">
        <v>2938</v>
      </c>
      <c r="M1365" s="468" t="s">
        <v>1542</v>
      </c>
      <c r="N1365" s="468" t="s">
        <v>1542</v>
      </c>
      <c r="O1365" s="469"/>
      <c r="P1365" s="379">
        <v>-2464580.38</v>
      </c>
      <c r="Q1365" s="379">
        <v>-2354765.7000000002</v>
      </c>
      <c r="R1365" s="379">
        <v>-2138080.69</v>
      </c>
      <c r="S1365" s="379">
        <v>-1996203.87</v>
      </c>
      <c r="T1365" s="379">
        <v>-2008871.06</v>
      </c>
      <c r="U1365" s="379">
        <v>-2054199.64</v>
      </c>
      <c r="V1365" s="379">
        <v>-2320964.88</v>
      </c>
      <c r="W1365" s="379">
        <v>-2469695.0099999998</v>
      </c>
      <c r="X1365" s="379">
        <v>-2526201.15</v>
      </c>
      <c r="Y1365" s="379">
        <v>-2694544.78</v>
      </c>
      <c r="Z1365" s="379">
        <v>-2717631.14</v>
      </c>
      <c r="AA1365" s="379">
        <v>-2682708.1</v>
      </c>
      <c r="AB1365" s="379">
        <v>-2709096.95</v>
      </c>
      <c r="AC1365" s="379"/>
      <c r="AD1365" s="379"/>
      <c r="AE1365" s="379">
        <v>-2379225.3904166669</v>
      </c>
      <c r="AF1365" s="586"/>
      <c r="AG1365" s="586"/>
      <c r="AH1365" s="471"/>
      <c r="AI1365" s="471"/>
      <c r="AJ1365" s="471"/>
      <c r="AK1365" s="472"/>
      <c r="AL1365" s="471">
        <v>0</v>
      </c>
      <c r="AM1365" s="473"/>
      <c r="AN1365" s="471">
        <v>-2379225.3904166669</v>
      </c>
      <c r="AO1365" s="474">
        <v>-2379225.3904166669</v>
      </c>
      <c r="AP1365" s="471"/>
      <c r="AQ1365" s="476">
        <v>-2709096.95</v>
      </c>
      <c r="AR1365" s="471"/>
      <c r="AS1365" s="471"/>
      <c r="AT1365" s="471"/>
      <c r="AU1365" s="472"/>
      <c r="AV1365" s="471">
        <v>0</v>
      </c>
      <c r="AW1365" s="473"/>
      <c r="AX1365" s="471">
        <v>-2709096.95</v>
      </c>
      <c r="AY1365" s="473">
        <v>-2709096.95</v>
      </c>
      <c r="AZ1365" s="478"/>
      <c r="BA1365" s="568"/>
      <c r="BC1365" s="468" t="s">
        <v>2937</v>
      </c>
      <c r="BD1365" s="468" t="s">
        <v>2937</v>
      </c>
      <c r="BE1365" s="468" t="s">
        <v>2937</v>
      </c>
      <c r="BF1365" s="468" t="s">
        <v>2937</v>
      </c>
      <c r="BG1365" s="468" t="s">
        <v>2938</v>
      </c>
      <c r="BH1365" s="468" t="s">
        <v>1542</v>
      </c>
      <c r="BI1365" s="468" t="s">
        <v>1542</v>
      </c>
      <c r="BK1365" s="468" t="b">
        <v>1</v>
      </c>
      <c r="BL1365" s="468" t="b">
        <v>1</v>
      </c>
      <c r="BM1365" s="468" t="b">
        <v>1</v>
      </c>
      <c r="BN1365" s="468" t="b">
        <v>1</v>
      </c>
      <c r="BO1365" s="468" t="b">
        <v>1</v>
      </c>
      <c r="BP1365" s="468" t="b">
        <v>1</v>
      </c>
      <c r="BQ1365" s="468" t="b">
        <v>1</v>
      </c>
      <c r="BS1365" s="466"/>
    </row>
    <row r="1366" spans="1:71" s="480" customFormat="1" ht="12" customHeight="1" x14ac:dyDescent="0.2">
      <c r="A1366" s="496">
        <v>28300311</v>
      </c>
      <c r="B1366" s="497" t="s">
        <v>4229</v>
      </c>
      <c r="C1366" s="497" t="s">
        <v>2863</v>
      </c>
      <c r="D1366" s="467" t="s">
        <v>1542</v>
      </c>
      <c r="E1366" s="705"/>
      <c r="F1366" s="497"/>
      <c r="G1366" s="467"/>
      <c r="H1366" s="468" t="s">
        <v>2937</v>
      </c>
      <c r="I1366" s="468" t="s">
        <v>2937</v>
      </c>
      <c r="J1366" s="468" t="s">
        <v>2937</v>
      </c>
      <c r="K1366" s="468" t="s">
        <v>2937</v>
      </c>
      <c r="L1366" s="468" t="s">
        <v>2938</v>
      </c>
      <c r="M1366" s="468" t="s">
        <v>1542</v>
      </c>
      <c r="N1366" s="468" t="s">
        <v>1542</v>
      </c>
      <c r="O1366" s="469"/>
      <c r="P1366" s="379">
        <v>-8455227.6999999993</v>
      </c>
      <c r="Q1366" s="379">
        <v>-8455227.6999999993</v>
      </c>
      <c r="R1366" s="379">
        <v>-8455227.6999999993</v>
      </c>
      <c r="S1366" s="379">
        <v>-8455227.6999999993</v>
      </c>
      <c r="T1366" s="379">
        <v>-8455227.6999999993</v>
      </c>
      <c r="U1366" s="379">
        <v>-8455227.6999999993</v>
      </c>
      <c r="V1366" s="379">
        <v>-8455227.6999999993</v>
      </c>
      <c r="W1366" s="379">
        <v>-8455227.6999999993</v>
      </c>
      <c r="X1366" s="379">
        <v>-8455227.6999999993</v>
      </c>
      <c r="Y1366" s="379">
        <v>-8455227.6999999993</v>
      </c>
      <c r="Z1366" s="379">
        <v>-8455227.6999999993</v>
      </c>
      <c r="AA1366" s="379">
        <v>-8455227.6999999993</v>
      </c>
      <c r="AB1366" s="379">
        <v>-8455227.6999999993</v>
      </c>
      <c r="AC1366" s="379"/>
      <c r="AD1366" s="379"/>
      <c r="AE1366" s="379">
        <v>-8455227.7000000011</v>
      </c>
      <c r="AF1366" s="481"/>
      <c r="AG1366" s="481"/>
      <c r="AH1366" s="471"/>
      <c r="AI1366" s="471"/>
      <c r="AJ1366" s="471"/>
      <c r="AK1366" s="472"/>
      <c r="AL1366" s="471">
        <v>0</v>
      </c>
      <c r="AM1366" s="473"/>
      <c r="AN1366" s="471">
        <v>-8455227.7000000011</v>
      </c>
      <c r="AO1366" s="474">
        <v>-8455227.7000000011</v>
      </c>
      <c r="AP1366" s="471"/>
      <c r="AQ1366" s="476">
        <v>-8455227.6999999993</v>
      </c>
      <c r="AR1366" s="471"/>
      <c r="AS1366" s="471"/>
      <c r="AT1366" s="471"/>
      <c r="AU1366" s="472"/>
      <c r="AV1366" s="471">
        <v>0</v>
      </c>
      <c r="AW1366" s="473"/>
      <c r="AX1366" s="471">
        <v>-8455227.6999999993</v>
      </c>
      <c r="AY1366" s="473">
        <v>-8455227.6999999993</v>
      </c>
      <c r="AZ1366" s="478"/>
      <c r="BA1366" s="568"/>
      <c r="BC1366" s="468" t="s">
        <v>2937</v>
      </c>
      <c r="BD1366" s="468" t="s">
        <v>2937</v>
      </c>
      <c r="BE1366" s="468" t="s">
        <v>2937</v>
      </c>
      <c r="BF1366" s="468" t="s">
        <v>2937</v>
      </c>
      <c r="BG1366" s="468" t="s">
        <v>2938</v>
      </c>
      <c r="BH1366" s="468" t="s">
        <v>1542</v>
      </c>
      <c r="BI1366" s="468" t="s">
        <v>1542</v>
      </c>
      <c r="BK1366" s="468" t="b">
        <v>1</v>
      </c>
      <c r="BL1366" s="468" t="b">
        <v>1</v>
      </c>
      <c r="BM1366" s="468" t="b">
        <v>1</v>
      </c>
      <c r="BN1366" s="468" t="b">
        <v>1</v>
      </c>
      <c r="BO1366" s="468" t="b">
        <v>1</v>
      </c>
      <c r="BP1366" s="468" t="b">
        <v>1</v>
      </c>
      <c r="BQ1366" s="468" t="b">
        <v>1</v>
      </c>
      <c r="BS1366" s="466"/>
    </row>
    <row r="1367" spans="1:71" s="480" customFormat="1" ht="12" customHeight="1" x14ac:dyDescent="0.2">
      <c r="A1367" s="496">
        <v>28300361</v>
      </c>
      <c r="B1367" s="497" t="s">
        <v>4230</v>
      </c>
      <c r="C1367" s="466" t="s">
        <v>2864</v>
      </c>
      <c r="D1367" s="467" t="s">
        <v>1541</v>
      </c>
      <c r="E1367" s="705"/>
      <c r="F1367" s="466"/>
      <c r="G1367" s="467"/>
      <c r="H1367" s="468" t="s">
        <v>2937</v>
      </c>
      <c r="I1367" s="468" t="s">
        <v>2937</v>
      </c>
      <c r="J1367" s="468" t="s">
        <v>2937</v>
      </c>
      <c r="K1367" s="468" t="s">
        <v>1541</v>
      </c>
      <c r="L1367" s="468" t="s">
        <v>2938</v>
      </c>
      <c r="M1367" s="468" t="s">
        <v>2938</v>
      </c>
      <c r="N1367" s="468" t="s">
        <v>2937</v>
      </c>
      <c r="O1367" s="469"/>
      <c r="P1367" s="379">
        <v>-797362.18</v>
      </c>
      <c r="Q1367" s="379">
        <v>-2511685.7599999998</v>
      </c>
      <c r="R1367" s="379">
        <v>-4201898.9400000004</v>
      </c>
      <c r="S1367" s="379">
        <v>-1.1100000000000001</v>
      </c>
      <c r="T1367" s="379">
        <v>-1.1100000000000001</v>
      </c>
      <c r="U1367" s="379">
        <v>-1.1100000000000001</v>
      </c>
      <c r="V1367" s="379">
        <v>-1.1100000000000001</v>
      </c>
      <c r="W1367" s="379">
        <v>-1.1100000000000001</v>
      </c>
      <c r="X1367" s="379">
        <v>-1.1100000000000001</v>
      </c>
      <c r="Y1367" s="379">
        <v>-1.1100000000000001</v>
      </c>
      <c r="Z1367" s="379">
        <v>-1.1100000000000001</v>
      </c>
      <c r="AA1367" s="379">
        <v>1.39</v>
      </c>
      <c r="AB1367" s="379">
        <v>-1.1100000000000001</v>
      </c>
      <c r="AC1367" s="379"/>
      <c r="AD1367" s="379"/>
      <c r="AE1367" s="379">
        <v>-592689.48625000019</v>
      </c>
      <c r="AF1367" s="481"/>
      <c r="AG1367" s="481"/>
      <c r="AH1367" s="471"/>
      <c r="AI1367" s="471"/>
      <c r="AJ1367" s="471"/>
      <c r="AK1367" s="472">
        <v>-592689.48625000019</v>
      </c>
      <c r="AL1367" s="471">
        <v>-592689.48625000019</v>
      </c>
      <c r="AM1367" s="473"/>
      <c r="AN1367" s="471"/>
      <c r="AO1367" s="474">
        <v>0</v>
      </c>
      <c r="AP1367" s="471"/>
      <c r="AQ1367" s="476">
        <v>-1.1100000000000001</v>
      </c>
      <c r="AR1367" s="471"/>
      <c r="AS1367" s="471"/>
      <c r="AT1367" s="471"/>
      <c r="AU1367" s="472">
        <v>-1.1100000000000001</v>
      </c>
      <c r="AV1367" s="471">
        <v>-1.1100000000000001</v>
      </c>
      <c r="AW1367" s="473"/>
      <c r="AX1367" s="471"/>
      <c r="AY1367" s="473">
        <v>0</v>
      </c>
      <c r="AZ1367" s="478" t="s">
        <v>2920</v>
      </c>
      <c r="BA1367" s="568"/>
      <c r="BC1367" s="468" t="s">
        <v>2937</v>
      </c>
      <c r="BD1367" s="468" t="s">
        <v>2937</v>
      </c>
      <c r="BE1367" s="468" t="s">
        <v>2937</v>
      </c>
      <c r="BF1367" s="468" t="s">
        <v>1541</v>
      </c>
      <c r="BG1367" s="468" t="s">
        <v>2938</v>
      </c>
      <c r="BH1367" s="468" t="s">
        <v>2938</v>
      </c>
      <c r="BI1367" s="468" t="s">
        <v>2937</v>
      </c>
      <c r="BK1367" s="468" t="b">
        <v>1</v>
      </c>
      <c r="BL1367" s="468" t="b">
        <v>1</v>
      </c>
      <c r="BM1367" s="468" t="b">
        <v>1</v>
      </c>
      <c r="BN1367" s="468" t="b">
        <v>1</v>
      </c>
      <c r="BO1367" s="468" t="b">
        <v>1</v>
      </c>
      <c r="BP1367" s="468" t="b">
        <v>1</v>
      </c>
      <c r="BQ1367" s="468" t="b">
        <v>1</v>
      </c>
      <c r="BS1367" s="466"/>
    </row>
    <row r="1368" spans="1:71" s="480" customFormat="1" ht="12" customHeight="1" x14ac:dyDescent="0.2">
      <c r="A1368" s="496">
        <v>28300362</v>
      </c>
      <c r="B1368" s="497" t="s">
        <v>4231</v>
      </c>
      <c r="C1368" s="466" t="s">
        <v>2865</v>
      </c>
      <c r="D1368" s="467" t="s">
        <v>1541</v>
      </c>
      <c r="E1368" s="705"/>
      <c r="F1368" s="466"/>
      <c r="G1368" s="467"/>
      <c r="H1368" s="468" t="s">
        <v>2937</v>
      </c>
      <c r="I1368" s="468" t="s">
        <v>2937</v>
      </c>
      <c r="J1368" s="468" t="s">
        <v>2937</v>
      </c>
      <c r="K1368" s="468" t="s">
        <v>1541</v>
      </c>
      <c r="L1368" s="468" t="s">
        <v>2938</v>
      </c>
      <c r="M1368" s="468" t="s">
        <v>2938</v>
      </c>
      <c r="N1368" s="468" t="s">
        <v>2937</v>
      </c>
      <c r="O1368" s="469"/>
      <c r="P1368" s="379">
        <v>-0.35</v>
      </c>
      <c r="Q1368" s="379">
        <v>-755917.62</v>
      </c>
      <c r="R1368" s="379">
        <v>-1482621.9</v>
      </c>
      <c r="S1368" s="379">
        <v>-0.35</v>
      </c>
      <c r="T1368" s="379">
        <v>-0.35</v>
      </c>
      <c r="U1368" s="379">
        <v>-0.35</v>
      </c>
      <c r="V1368" s="379">
        <v>-0.35</v>
      </c>
      <c r="W1368" s="379">
        <v>-0.35</v>
      </c>
      <c r="X1368" s="379">
        <v>-0.35</v>
      </c>
      <c r="Y1368" s="379">
        <v>-0.35</v>
      </c>
      <c r="Z1368" s="379">
        <v>27996.55</v>
      </c>
      <c r="AA1368" s="379">
        <v>0.96</v>
      </c>
      <c r="AB1368" s="379">
        <v>-0.35</v>
      </c>
      <c r="AC1368" s="379"/>
      <c r="AD1368" s="379"/>
      <c r="AE1368" s="379">
        <v>-184212.06750000009</v>
      </c>
      <c r="AF1368" s="481"/>
      <c r="AG1368" s="481"/>
      <c r="AH1368" s="471"/>
      <c r="AI1368" s="471"/>
      <c r="AJ1368" s="471"/>
      <c r="AK1368" s="472">
        <v>-184212.06750000009</v>
      </c>
      <c r="AL1368" s="471">
        <v>-184212.06750000009</v>
      </c>
      <c r="AM1368" s="473"/>
      <c r="AN1368" s="471"/>
      <c r="AO1368" s="474">
        <v>0</v>
      </c>
      <c r="AP1368" s="471"/>
      <c r="AQ1368" s="476">
        <v>-0.35</v>
      </c>
      <c r="AR1368" s="471"/>
      <c r="AS1368" s="471"/>
      <c r="AT1368" s="471"/>
      <c r="AU1368" s="472">
        <v>-0.35</v>
      </c>
      <c r="AV1368" s="471">
        <v>-0.35</v>
      </c>
      <c r="AW1368" s="473"/>
      <c r="AX1368" s="471"/>
      <c r="AY1368" s="473">
        <v>0</v>
      </c>
      <c r="AZ1368" s="478" t="s">
        <v>2920</v>
      </c>
      <c r="BA1368" s="568"/>
      <c r="BC1368" s="468" t="s">
        <v>2937</v>
      </c>
      <c r="BD1368" s="468" t="s">
        <v>2937</v>
      </c>
      <c r="BE1368" s="468" t="s">
        <v>2937</v>
      </c>
      <c r="BF1368" s="468" t="s">
        <v>1541</v>
      </c>
      <c r="BG1368" s="468" t="s">
        <v>2938</v>
      </c>
      <c r="BH1368" s="468" t="s">
        <v>2938</v>
      </c>
      <c r="BI1368" s="468" t="s">
        <v>2937</v>
      </c>
      <c r="BK1368" s="468" t="b">
        <v>1</v>
      </c>
      <c r="BL1368" s="468" t="b">
        <v>1</v>
      </c>
      <c r="BM1368" s="468" t="b">
        <v>1</v>
      </c>
      <c r="BN1368" s="468" t="b">
        <v>1</v>
      </c>
      <c r="BO1368" s="468" t="b">
        <v>1</v>
      </c>
      <c r="BP1368" s="468" t="b">
        <v>1</v>
      </c>
      <c r="BQ1368" s="468" t="b">
        <v>1</v>
      </c>
      <c r="BS1368" s="466"/>
    </row>
    <row r="1369" spans="1:71" s="480" customFormat="1" ht="12" customHeight="1" x14ac:dyDescent="0.2">
      <c r="A1369" s="496">
        <v>28300431</v>
      </c>
      <c r="B1369" s="497" t="s">
        <v>4232</v>
      </c>
      <c r="C1369" s="466" t="s">
        <v>2866</v>
      </c>
      <c r="D1369" s="467" t="s">
        <v>1539</v>
      </c>
      <c r="E1369" s="705"/>
      <c r="F1369" s="466"/>
      <c r="G1369" s="467"/>
      <c r="H1369" s="468" t="s">
        <v>2937</v>
      </c>
      <c r="I1369" s="468" t="s">
        <v>1539</v>
      </c>
      <c r="J1369" s="468" t="s">
        <v>2937</v>
      </c>
      <c r="K1369" s="468" t="s">
        <v>2937</v>
      </c>
      <c r="L1369" s="468" t="s">
        <v>2938</v>
      </c>
      <c r="M1369" s="468" t="s">
        <v>2938</v>
      </c>
      <c r="N1369" s="468" t="s">
        <v>2937</v>
      </c>
      <c r="O1369" s="469"/>
      <c r="P1369" s="379">
        <v>0</v>
      </c>
      <c r="Q1369" s="379">
        <v>0</v>
      </c>
      <c r="R1369" s="379">
        <v>0</v>
      </c>
      <c r="S1369" s="379">
        <v>0</v>
      </c>
      <c r="T1369" s="379">
        <v>0</v>
      </c>
      <c r="U1369" s="379">
        <v>0</v>
      </c>
      <c r="V1369" s="379">
        <v>0</v>
      </c>
      <c r="W1369" s="379">
        <v>0</v>
      </c>
      <c r="X1369" s="379">
        <v>0</v>
      </c>
      <c r="Y1369" s="379">
        <v>0</v>
      </c>
      <c r="Z1369" s="379">
        <v>0</v>
      </c>
      <c r="AA1369" s="379">
        <v>0</v>
      </c>
      <c r="AB1369" s="379">
        <v>0</v>
      </c>
      <c r="AC1369" s="379"/>
      <c r="AD1369" s="379"/>
      <c r="AE1369" s="379">
        <v>0</v>
      </c>
      <c r="AF1369" s="481" t="s">
        <v>2867</v>
      </c>
      <c r="AG1369" s="481"/>
      <c r="AH1369" s="471"/>
      <c r="AI1369" s="471">
        <v>0</v>
      </c>
      <c r="AJ1369" s="471"/>
      <c r="AK1369" s="472"/>
      <c r="AL1369" s="471">
        <v>0</v>
      </c>
      <c r="AM1369" s="473"/>
      <c r="AN1369" s="471"/>
      <c r="AO1369" s="474">
        <v>0</v>
      </c>
      <c r="AP1369" s="471"/>
      <c r="AQ1369" s="476">
        <v>0</v>
      </c>
      <c r="AR1369" s="471"/>
      <c r="AS1369" s="471">
        <v>0</v>
      </c>
      <c r="AT1369" s="471"/>
      <c r="AU1369" s="472"/>
      <c r="AV1369" s="471">
        <v>0</v>
      </c>
      <c r="AW1369" s="473"/>
      <c r="AX1369" s="471"/>
      <c r="AY1369" s="473">
        <v>0</v>
      </c>
      <c r="AZ1369" s="478"/>
      <c r="BA1369" s="568"/>
      <c r="BC1369" s="468" t="s">
        <v>2937</v>
      </c>
      <c r="BD1369" s="468" t="s">
        <v>1539</v>
      </c>
      <c r="BE1369" s="468" t="s">
        <v>2937</v>
      </c>
      <c r="BF1369" s="468" t="s">
        <v>2937</v>
      </c>
      <c r="BG1369" s="468" t="s">
        <v>2938</v>
      </c>
      <c r="BH1369" s="468" t="s">
        <v>2938</v>
      </c>
      <c r="BI1369" s="468" t="s">
        <v>2937</v>
      </c>
      <c r="BK1369" s="468" t="b">
        <v>1</v>
      </c>
      <c r="BL1369" s="468" t="b">
        <v>1</v>
      </c>
      <c r="BM1369" s="468" t="b">
        <v>1</v>
      </c>
      <c r="BN1369" s="468" t="b">
        <v>1</v>
      </c>
      <c r="BO1369" s="468" t="b">
        <v>1</v>
      </c>
      <c r="BP1369" s="468" t="b">
        <v>1</v>
      </c>
      <c r="BQ1369" s="468" t="b">
        <v>1</v>
      </c>
      <c r="BS1369" s="466"/>
    </row>
    <row r="1370" spans="1:71" s="480" customFormat="1" ht="12" customHeight="1" x14ac:dyDescent="0.2">
      <c r="A1370" s="496">
        <v>28300441</v>
      </c>
      <c r="B1370" s="497" t="s">
        <v>4233</v>
      </c>
      <c r="C1370" s="466" t="s">
        <v>2868</v>
      </c>
      <c r="D1370" s="467" t="s">
        <v>1542</v>
      </c>
      <c r="E1370" s="705"/>
      <c r="F1370" s="466"/>
      <c r="G1370" s="467"/>
      <c r="H1370" s="468" t="s">
        <v>2937</v>
      </c>
      <c r="I1370" s="468" t="s">
        <v>2937</v>
      </c>
      <c r="J1370" s="468" t="s">
        <v>2937</v>
      </c>
      <c r="K1370" s="468" t="s">
        <v>2937</v>
      </c>
      <c r="L1370" s="468" t="s">
        <v>2938</v>
      </c>
      <c r="M1370" s="468" t="s">
        <v>1542</v>
      </c>
      <c r="N1370" s="468" t="s">
        <v>1542</v>
      </c>
      <c r="O1370" s="469"/>
      <c r="P1370" s="379">
        <v>-3653111.77</v>
      </c>
      <c r="Q1370" s="379">
        <v>-3653111.77</v>
      </c>
      <c r="R1370" s="379">
        <v>-3653111.77</v>
      </c>
      <c r="S1370" s="379">
        <v>-3653111.77</v>
      </c>
      <c r="T1370" s="379">
        <v>-3653111.77</v>
      </c>
      <c r="U1370" s="379">
        <v>-3653111.77</v>
      </c>
      <c r="V1370" s="379">
        <v>-3653111.77</v>
      </c>
      <c r="W1370" s="379">
        <v>-3653111.77</v>
      </c>
      <c r="X1370" s="379">
        <v>-3653111.77</v>
      </c>
      <c r="Y1370" s="379">
        <v>-3653111.77</v>
      </c>
      <c r="Z1370" s="379">
        <v>-3653111.77</v>
      </c>
      <c r="AA1370" s="379">
        <v>-3653111.77</v>
      </c>
      <c r="AB1370" s="379">
        <v>-3653111.77</v>
      </c>
      <c r="AC1370" s="379"/>
      <c r="AD1370" s="379"/>
      <c r="AE1370" s="379">
        <v>-3653111.7700000009</v>
      </c>
      <c r="AF1370" s="481"/>
      <c r="AG1370" s="481"/>
      <c r="AH1370" s="471"/>
      <c r="AI1370" s="471"/>
      <c r="AJ1370" s="471"/>
      <c r="AK1370" s="472"/>
      <c r="AL1370" s="471">
        <v>0</v>
      </c>
      <c r="AM1370" s="473"/>
      <c r="AN1370" s="471">
        <v>-3653111.7700000009</v>
      </c>
      <c r="AO1370" s="474">
        <v>-3653111.7700000009</v>
      </c>
      <c r="AP1370" s="471"/>
      <c r="AQ1370" s="476">
        <v>-3653111.77</v>
      </c>
      <c r="AR1370" s="471"/>
      <c r="AS1370" s="471"/>
      <c r="AT1370" s="471"/>
      <c r="AU1370" s="472"/>
      <c r="AV1370" s="471">
        <v>0</v>
      </c>
      <c r="AW1370" s="473"/>
      <c r="AX1370" s="471">
        <v>-3653111.77</v>
      </c>
      <c r="AY1370" s="473">
        <v>-3653111.77</v>
      </c>
      <c r="AZ1370" s="478"/>
      <c r="BA1370" s="568"/>
      <c r="BC1370" s="468" t="s">
        <v>2937</v>
      </c>
      <c r="BD1370" s="468" t="s">
        <v>2937</v>
      </c>
      <c r="BE1370" s="468" t="s">
        <v>2937</v>
      </c>
      <c r="BF1370" s="468" t="s">
        <v>2937</v>
      </c>
      <c r="BG1370" s="468" t="s">
        <v>2938</v>
      </c>
      <c r="BH1370" s="468" t="s">
        <v>1542</v>
      </c>
      <c r="BI1370" s="468" t="s">
        <v>1542</v>
      </c>
      <c r="BK1370" s="468" t="b">
        <v>1</v>
      </c>
      <c r="BL1370" s="468" t="b">
        <v>1</v>
      </c>
      <c r="BM1370" s="468" t="b">
        <v>1</v>
      </c>
      <c r="BN1370" s="468" t="b">
        <v>1</v>
      </c>
      <c r="BO1370" s="468" t="b">
        <v>1</v>
      </c>
      <c r="BP1370" s="468" t="b">
        <v>1</v>
      </c>
      <c r="BQ1370" s="468" t="b">
        <v>1</v>
      </c>
      <c r="BS1370" s="466"/>
    </row>
    <row r="1371" spans="1:71" s="480" customFormat="1" ht="12" customHeight="1" x14ac:dyDescent="0.2">
      <c r="A1371" s="496">
        <v>28300501</v>
      </c>
      <c r="B1371" s="497" t="s">
        <v>4234</v>
      </c>
      <c r="C1371" s="466" t="s">
        <v>2869</v>
      </c>
      <c r="D1371" s="467" t="s">
        <v>2941</v>
      </c>
      <c r="E1371" s="705"/>
      <c r="F1371" s="466"/>
      <c r="G1371" s="467"/>
      <c r="H1371" s="468" t="s">
        <v>2937</v>
      </c>
      <c r="I1371" s="468" t="s">
        <v>1539</v>
      </c>
      <c r="J1371" s="468" t="s">
        <v>1540</v>
      </c>
      <c r="K1371" s="468" t="s">
        <v>2937</v>
      </c>
      <c r="L1371" s="468" t="s">
        <v>2938</v>
      </c>
      <c r="M1371" s="468" t="s">
        <v>2938</v>
      </c>
      <c r="N1371" s="468" t="s">
        <v>2937</v>
      </c>
      <c r="O1371" s="469"/>
      <c r="P1371" s="379">
        <v>1070991.8500000001</v>
      </c>
      <c r="Q1371" s="379">
        <v>1065086.6499999999</v>
      </c>
      <c r="R1371" s="379">
        <v>1059181.24</v>
      </c>
      <c r="S1371" s="379">
        <v>1053275.93</v>
      </c>
      <c r="T1371" s="379">
        <v>1047370.63</v>
      </c>
      <c r="U1371" s="379">
        <v>1041465.32</v>
      </c>
      <c r="V1371" s="379">
        <v>1035560.02</v>
      </c>
      <c r="W1371" s="379">
        <v>1029654.71</v>
      </c>
      <c r="X1371" s="379">
        <v>1023749.41</v>
      </c>
      <c r="Y1371" s="379">
        <v>1017844.1</v>
      </c>
      <c r="Z1371" s="379">
        <v>1011938.8</v>
      </c>
      <c r="AA1371" s="379">
        <v>1006033.49</v>
      </c>
      <c r="AB1371" s="379">
        <v>1000128.19</v>
      </c>
      <c r="AC1371" s="379"/>
      <c r="AD1371" s="379"/>
      <c r="AE1371" s="379">
        <v>1035560.0266666667</v>
      </c>
      <c r="AF1371" s="481" t="s">
        <v>2385</v>
      </c>
      <c r="AG1371" s="481" t="s">
        <v>2354</v>
      </c>
      <c r="AH1371" s="471"/>
      <c r="AI1371" s="471">
        <v>685437.18165066675</v>
      </c>
      <c r="AJ1371" s="471">
        <v>350122.84501600004</v>
      </c>
      <c r="AK1371" s="472"/>
      <c r="AL1371" s="471">
        <v>1035560.0266666668</v>
      </c>
      <c r="AM1371" s="473"/>
      <c r="AN1371" s="471"/>
      <c r="AO1371" s="474">
        <v>0</v>
      </c>
      <c r="AP1371" s="471"/>
      <c r="AQ1371" s="476">
        <v>1000128.19</v>
      </c>
      <c r="AR1371" s="471"/>
      <c r="AS1371" s="471">
        <v>661984.84896099998</v>
      </c>
      <c r="AT1371" s="471">
        <v>338143.34103900002</v>
      </c>
      <c r="AU1371" s="472"/>
      <c r="AV1371" s="471">
        <v>1000128.19</v>
      </c>
      <c r="AW1371" s="473"/>
      <c r="AX1371" s="471"/>
      <c r="AY1371" s="473">
        <v>0</v>
      </c>
      <c r="AZ1371" s="478"/>
      <c r="BA1371" s="568"/>
      <c r="BC1371" s="468" t="s">
        <v>2937</v>
      </c>
      <c r="BD1371" s="468" t="s">
        <v>1539</v>
      </c>
      <c r="BE1371" s="468" t="s">
        <v>1540</v>
      </c>
      <c r="BF1371" s="468" t="s">
        <v>2937</v>
      </c>
      <c r="BG1371" s="468" t="s">
        <v>2938</v>
      </c>
      <c r="BH1371" s="468" t="s">
        <v>2938</v>
      </c>
      <c r="BI1371" s="468" t="s">
        <v>2937</v>
      </c>
      <c r="BK1371" s="468" t="b">
        <v>1</v>
      </c>
      <c r="BL1371" s="468" t="b">
        <v>1</v>
      </c>
      <c r="BM1371" s="468" t="b">
        <v>1</v>
      </c>
      <c r="BN1371" s="468" t="b">
        <v>1</v>
      </c>
      <c r="BO1371" s="468" t="b">
        <v>1</v>
      </c>
      <c r="BP1371" s="468" t="b">
        <v>1</v>
      </c>
      <c r="BQ1371" s="468" t="b">
        <v>1</v>
      </c>
      <c r="BS1371" s="466"/>
    </row>
    <row r="1372" spans="1:71" s="480" customFormat="1" ht="12" customHeight="1" x14ac:dyDescent="0.2">
      <c r="A1372" s="496">
        <v>28300503</v>
      </c>
      <c r="B1372" s="497" t="s">
        <v>4235</v>
      </c>
      <c r="C1372" s="466" t="s">
        <v>2870</v>
      </c>
      <c r="D1372" s="467" t="s">
        <v>1538</v>
      </c>
      <c r="E1372" s="705"/>
      <c r="F1372" s="466"/>
      <c r="G1372" s="467"/>
      <c r="H1372" s="468" t="s">
        <v>1538</v>
      </c>
      <c r="I1372" s="468" t="s">
        <v>2937</v>
      </c>
      <c r="J1372" s="468" t="s">
        <v>2937</v>
      </c>
      <c r="K1372" s="468" t="s">
        <v>2937</v>
      </c>
      <c r="L1372" s="468" t="s">
        <v>2938</v>
      </c>
      <c r="M1372" s="468" t="s">
        <v>2938</v>
      </c>
      <c r="N1372" s="468" t="s">
        <v>2937</v>
      </c>
      <c r="O1372" s="469"/>
      <c r="P1372" s="379">
        <v>-4601698.8899999997</v>
      </c>
      <c r="Q1372" s="379">
        <v>-4589261.8499999996</v>
      </c>
      <c r="R1372" s="379">
        <v>-4576824.8099999996</v>
      </c>
      <c r="S1372" s="379">
        <v>-4564387.7699999996</v>
      </c>
      <c r="T1372" s="379">
        <v>-4551950.7300000004</v>
      </c>
      <c r="U1372" s="379">
        <v>-4539513.6900000004</v>
      </c>
      <c r="V1372" s="379">
        <v>-4527076.6500000004</v>
      </c>
      <c r="W1372" s="379">
        <v>-4514639.6100000003</v>
      </c>
      <c r="X1372" s="379">
        <v>-4502202.57</v>
      </c>
      <c r="Y1372" s="379">
        <v>-4489765.53</v>
      </c>
      <c r="Z1372" s="379">
        <v>-4477328.49</v>
      </c>
      <c r="AA1372" s="379">
        <v>-4464891.45</v>
      </c>
      <c r="AB1372" s="379">
        <v>-4452454.41</v>
      </c>
      <c r="AC1372" s="379"/>
      <c r="AD1372" s="379"/>
      <c r="AE1372" s="379">
        <v>-4527076.6500000004</v>
      </c>
      <c r="AF1372" s="507"/>
      <c r="AG1372" s="507"/>
      <c r="AH1372" s="471">
        <v>-4527076.6500000004</v>
      </c>
      <c r="AI1372" s="471"/>
      <c r="AJ1372" s="471"/>
      <c r="AK1372" s="472"/>
      <c r="AL1372" s="471">
        <v>0</v>
      </c>
      <c r="AM1372" s="473"/>
      <c r="AN1372" s="471"/>
      <c r="AO1372" s="474">
        <v>0</v>
      </c>
      <c r="AP1372" s="471"/>
      <c r="AQ1372" s="476">
        <v>-4452454.41</v>
      </c>
      <c r="AR1372" s="471">
        <v>-4452454.41</v>
      </c>
      <c r="AS1372" s="471"/>
      <c r="AT1372" s="471"/>
      <c r="AU1372" s="472"/>
      <c r="AV1372" s="471">
        <v>0</v>
      </c>
      <c r="AW1372" s="473"/>
      <c r="AX1372" s="471"/>
      <c r="AY1372" s="473">
        <v>0</v>
      </c>
      <c r="AZ1372" s="478"/>
      <c r="BA1372" s="568"/>
      <c r="BC1372" s="468" t="s">
        <v>1538</v>
      </c>
      <c r="BD1372" s="468" t="s">
        <v>2937</v>
      </c>
      <c r="BE1372" s="468" t="s">
        <v>2937</v>
      </c>
      <c r="BF1372" s="468" t="s">
        <v>2937</v>
      </c>
      <c r="BG1372" s="468" t="s">
        <v>2938</v>
      </c>
      <c r="BH1372" s="468" t="s">
        <v>2938</v>
      </c>
      <c r="BI1372" s="468" t="s">
        <v>2937</v>
      </c>
      <c r="BK1372" s="468" t="b">
        <v>1</v>
      </c>
      <c r="BL1372" s="468" t="b">
        <v>1</v>
      </c>
      <c r="BM1372" s="468" t="b">
        <v>1</v>
      </c>
      <c r="BN1372" s="468" t="b">
        <v>1</v>
      </c>
      <c r="BO1372" s="468" t="b">
        <v>1</v>
      </c>
      <c r="BP1372" s="468" t="b">
        <v>1</v>
      </c>
      <c r="BQ1372" s="468" t="b">
        <v>1</v>
      </c>
      <c r="BS1372" s="466"/>
    </row>
    <row r="1373" spans="1:71" s="480" customFormat="1" ht="12" customHeight="1" x14ac:dyDescent="0.2">
      <c r="A1373" s="496">
        <v>28300511</v>
      </c>
      <c r="B1373" s="497" t="s">
        <v>4236</v>
      </c>
      <c r="C1373" s="466" t="s">
        <v>2871</v>
      </c>
      <c r="D1373" s="467" t="s">
        <v>1541</v>
      </c>
      <c r="E1373" s="705"/>
      <c r="F1373" s="466"/>
      <c r="G1373" s="467"/>
      <c r="H1373" s="468" t="s">
        <v>2937</v>
      </c>
      <c r="I1373" s="468" t="s">
        <v>2937</v>
      </c>
      <c r="J1373" s="468" t="s">
        <v>2937</v>
      </c>
      <c r="K1373" s="468" t="s">
        <v>1541</v>
      </c>
      <c r="L1373" s="468" t="s">
        <v>2938</v>
      </c>
      <c r="M1373" s="468" t="s">
        <v>2938</v>
      </c>
      <c r="N1373" s="468" t="s">
        <v>2937</v>
      </c>
      <c r="O1373" s="500"/>
      <c r="P1373" s="379">
        <v>-725412.24</v>
      </c>
      <c r="Q1373" s="379">
        <v>-725412.24</v>
      </c>
      <c r="R1373" s="379">
        <v>-725412.24</v>
      </c>
      <c r="S1373" s="379">
        <v>-725412.24</v>
      </c>
      <c r="T1373" s="379">
        <v>-725412.24</v>
      </c>
      <c r="U1373" s="379">
        <v>-725412.24</v>
      </c>
      <c r="V1373" s="379">
        <v>-725412.24</v>
      </c>
      <c r="W1373" s="379">
        <v>-725412.24</v>
      </c>
      <c r="X1373" s="379">
        <v>-725412.24</v>
      </c>
      <c r="Y1373" s="379">
        <v>-725412.24</v>
      </c>
      <c r="Z1373" s="379">
        <v>-725412.24</v>
      </c>
      <c r="AA1373" s="379">
        <v>-725412.24</v>
      </c>
      <c r="AB1373" s="379">
        <v>-725412.24</v>
      </c>
      <c r="AC1373" s="379"/>
      <c r="AD1373" s="379"/>
      <c r="AE1373" s="379">
        <v>-725412.24000000011</v>
      </c>
      <c r="AF1373" s="507"/>
      <c r="AG1373" s="508"/>
      <c r="AH1373" s="471"/>
      <c r="AI1373" s="471"/>
      <c r="AJ1373" s="471"/>
      <c r="AK1373" s="472">
        <v>-725412.24000000011</v>
      </c>
      <c r="AL1373" s="471">
        <v>-725412.24000000011</v>
      </c>
      <c r="AM1373" s="473"/>
      <c r="AN1373" s="471"/>
      <c r="AO1373" s="474">
        <v>0</v>
      </c>
      <c r="AP1373" s="471"/>
      <c r="AQ1373" s="476">
        <v>-725412.24</v>
      </c>
      <c r="AR1373" s="471"/>
      <c r="AS1373" s="471"/>
      <c r="AT1373" s="471"/>
      <c r="AU1373" s="472">
        <v>-725412.24</v>
      </c>
      <c r="AV1373" s="471">
        <v>-725412.24</v>
      </c>
      <c r="AW1373" s="473"/>
      <c r="AX1373" s="471"/>
      <c r="AY1373" s="473">
        <v>0</v>
      </c>
      <c r="AZ1373" s="478" t="s">
        <v>2921</v>
      </c>
      <c r="BA1373" s="568"/>
      <c r="BC1373" s="468" t="s">
        <v>2937</v>
      </c>
      <c r="BD1373" s="468" t="s">
        <v>2937</v>
      </c>
      <c r="BE1373" s="468" t="s">
        <v>2937</v>
      </c>
      <c r="BF1373" s="468" t="s">
        <v>1541</v>
      </c>
      <c r="BG1373" s="468" t="s">
        <v>2938</v>
      </c>
      <c r="BH1373" s="468" t="s">
        <v>2938</v>
      </c>
      <c r="BI1373" s="468" t="s">
        <v>2937</v>
      </c>
      <c r="BK1373" s="468" t="b">
        <v>1</v>
      </c>
      <c r="BL1373" s="468" t="b">
        <v>1</v>
      </c>
      <c r="BM1373" s="468" t="b">
        <v>1</v>
      </c>
      <c r="BN1373" s="468" t="b">
        <v>1</v>
      </c>
      <c r="BO1373" s="468" t="b">
        <v>1</v>
      </c>
      <c r="BP1373" s="468" t="b">
        <v>1</v>
      </c>
      <c r="BQ1373" s="468" t="b">
        <v>1</v>
      </c>
      <c r="BS1373" s="466"/>
    </row>
    <row r="1374" spans="1:71" s="480" customFormat="1" ht="12" customHeight="1" x14ac:dyDescent="0.25">
      <c r="A1374" s="496">
        <v>28300541</v>
      </c>
      <c r="B1374" s="497" t="s">
        <v>2872</v>
      </c>
      <c r="C1374" s="813" t="s">
        <v>2873</v>
      </c>
      <c r="D1374" s="467" t="s">
        <v>1542</v>
      </c>
      <c r="E1374" s="705" t="s">
        <v>930</v>
      </c>
      <c r="F1374" s="591">
        <v>43237</v>
      </c>
      <c r="G1374" s="467"/>
      <c r="H1374" s="468" t="s">
        <v>2937</v>
      </c>
      <c r="I1374" s="468"/>
      <c r="J1374" s="468" t="s">
        <v>2937</v>
      </c>
      <c r="K1374" s="468"/>
      <c r="L1374" s="468" t="s">
        <v>2938</v>
      </c>
      <c r="M1374" s="468" t="s">
        <v>1542</v>
      </c>
      <c r="N1374" s="468" t="s">
        <v>1542</v>
      </c>
      <c r="O1374" s="500"/>
      <c r="P1374" s="379"/>
      <c r="Q1374" s="379"/>
      <c r="R1374" s="379"/>
      <c r="S1374" s="379"/>
      <c r="T1374" s="379"/>
      <c r="U1374" s="379">
        <v>-153314.49</v>
      </c>
      <c r="V1374" s="379">
        <v>159441.35</v>
      </c>
      <c r="W1374" s="379">
        <v>-152797.97</v>
      </c>
      <c r="X1374" s="379">
        <v>-161643.20000000001</v>
      </c>
      <c r="Y1374" s="379">
        <v>-158321.51</v>
      </c>
      <c r="Z1374" s="379">
        <v>-154999.81</v>
      </c>
      <c r="AA1374" s="379">
        <v>-151678.12</v>
      </c>
      <c r="AB1374" s="379">
        <v>-148356.43</v>
      </c>
      <c r="AC1374" s="379"/>
      <c r="AD1374" s="379"/>
      <c r="AE1374" s="379">
        <v>-70624.330416666664</v>
      </c>
      <c r="AF1374" s="481"/>
      <c r="AG1374" s="481"/>
      <c r="AH1374" s="471"/>
      <c r="AI1374" s="471"/>
      <c r="AJ1374" s="471"/>
      <c r="AK1374" s="472"/>
      <c r="AL1374" s="471">
        <v>0</v>
      </c>
      <c r="AM1374" s="473"/>
      <c r="AN1374" s="471">
        <v>-70624.330416666664</v>
      </c>
      <c r="AO1374" s="474">
        <v>-70624.330416666664</v>
      </c>
      <c r="AP1374" s="471"/>
      <c r="AQ1374" s="476">
        <v>-148356.43</v>
      </c>
      <c r="AR1374" s="471"/>
      <c r="AS1374" s="471"/>
      <c r="AT1374" s="471"/>
      <c r="AU1374" s="472"/>
      <c r="AV1374" s="471">
        <v>0</v>
      </c>
      <c r="AW1374" s="473"/>
      <c r="AX1374" s="471">
        <v>-148356.43</v>
      </c>
      <c r="AY1374" s="473">
        <v>-148356.43</v>
      </c>
      <c r="AZ1374" s="478"/>
      <c r="BA1374" s="568"/>
      <c r="BC1374" s="468" t="s">
        <v>2937</v>
      </c>
      <c r="BD1374" s="468"/>
      <c r="BE1374" s="468" t="s">
        <v>2937</v>
      </c>
      <c r="BF1374" s="468"/>
      <c r="BG1374" s="468" t="s">
        <v>2938</v>
      </c>
      <c r="BH1374" s="468" t="s">
        <v>1542</v>
      </c>
      <c r="BI1374" s="468" t="s">
        <v>1542</v>
      </c>
      <c r="BK1374" s="468" t="b">
        <v>1</v>
      </c>
      <c r="BL1374" s="468" t="b">
        <v>1</v>
      </c>
      <c r="BM1374" s="468" t="b">
        <v>1</v>
      </c>
      <c r="BN1374" s="468" t="b">
        <v>1</v>
      </c>
      <c r="BO1374" s="468" t="b">
        <v>1</v>
      </c>
      <c r="BP1374" s="468" t="b">
        <v>1</v>
      </c>
      <c r="BQ1374" s="468" t="b">
        <v>1</v>
      </c>
      <c r="BS1374" s="466"/>
    </row>
    <row r="1375" spans="1:71" s="480" customFormat="1" ht="12" customHeight="1" x14ac:dyDescent="0.2">
      <c r="A1375" s="496">
        <v>28300561</v>
      </c>
      <c r="B1375" s="497" t="s">
        <v>4237</v>
      </c>
      <c r="C1375" s="466" t="s">
        <v>2874</v>
      </c>
      <c r="D1375" s="467" t="s">
        <v>1539</v>
      </c>
      <c r="E1375" s="705"/>
      <c r="F1375" s="466"/>
      <c r="G1375" s="467"/>
      <c r="H1375" s="468" t="s">
        <v>2937</v>
      </c>
      <c r="I1375" s="468" t="s">
        <v>1539</v>
      </c>
      <c r="J1375" s="468" t="s">
        <v>2937</v>
      </c>
      <c r="K1375" s="468" t="s">
        <v>2937</v>
      </c>
      <c r="L1375" s="468" t="s">
        <v>2938</v>
      </c>
      <c r="M1375" s="468" t="s">
        <v>2938</v>
      </c>
      <c r="N1375" s="468" t="s">
        <v>2937</v>
      </c>
      <c r="O1375" s="500"/>
      <c r="P1375" s="379">
        <v>-12772442.1</v>
      </c>
      <c r="Q1375" s="379">
        <v>-12726275.949999999</v>
      </c>
      <c r="R1375" s="379">
        <v>-12680109.800000001</v>
      </c>
      <c r="S1375" s="379">
        <v>-12633943.66</v>
      </c>
      <c r="T1375" s="379">
        <v>-12587777.51</v>
      </c>
      <c r="U1375" s="379">
        <v>-12541611.359999999</v>
      </c>
      <c r="V1375" s="379">
        <v>-12495445.210000001</v>
      </c>
      <c r="W1375" s="379">
        <v>-12449279.060000001</v>
      </c>
      <c r="X1375" s="379">
        <v>-12403112.91</v>
      </c>
      <c r="Y1375" s="379">
        <v>-12356946.77</v>
      </c>
      <c r="Z1375" s="379">
        <v>-12310780.619999999</v>
      </c>
      <c r="AA1375" s="379">
        <v>-12264614.470000001</v>
      </c>
      <c r="AB1375" s="379">
        <v>-12218448.32</v>
      </c>
      <c r="AC1375" s="379"/>
      <c r="AD1375" s="379"/>
      <c r="AE1375" s="379">
        <v>-12495445.210833333</v>
      </c>
      <c r="AF1375" s="481" t="s">
        <v>2875</v>
      </c>
      <c r="AG1375" s="481"/>
      <c r="AH1375" s="471"/>
      <c r="AI1375" s="471">
        <v>-12495445.210833333</v>
      </c>
      <c r="AJ1375" s="471"/>
      <c r="AK1375" s="472"/>
      <c r="AL1375" s="471">
        <v>-12495445.210833333</v>
      </c>
      <c r="AM1375" s="473"/>
      <c r="AN1375" s="471"/>
      <c r="AO1375" s="474">
        <v>0</v>
      </c>
      <c r="AP1375" s="471"/>
      <c r="AQ1375" s="476">
        <v>-12218448.32</v>
      </c>
      <c r="AR1375" s="471"/>
      <c r="AS1375" s="471">
        <v>-12218448.32</v>
      </c>
      <c r="AT1375" s="471"/>
      <c r="AU1375" s="472"/>
      <c r="AV1375" s="471">
        <v>-12218448.32</v>
      </c>
      <c r="AW1375" s="473"/>
      <c r="AX1375" s="471"/>
      <c r="AY1375" s="473">
        <v>0</v>
      </c>
      <c r="AZ1375" s="478"/>
      <c r="BA1375" s="568"/>
      <c r="BC1375" s="468" t="s">
        <v>2937</v>
      </c>
      <c r="BD1375" s="468" t="s">
        <v>1539</v>
      </c>
      <c r="BE1375" s="468" t="s">
        <v>2937</v>
      </c>
      <c r="BF1375" s="468" t="s">
        <v>2937</v>
      </c>
      <c r="BG1375" s="468" t="s">
        <v>2938</v>
      </c>
      <c r="BH1375" s="468" t="s">
        <v>2938</v>
      </c>
      <c r="BI1375" s="468" t="s">
        <v>2937</v>
      </c>
      <c r="BK1375" s="468" t="b">
        <v>1</v>
      </c>
      <c r="BL1375" s="468" t="b">
        <v>1</v>
      </c>
      <c r="BM1375" s="468" t="b">
        <v>1</v>
      </c>
      <c r="BN1375" s="468" t="b">
        <v>1</v>
      </c>
      <c r="BO1375" s="468" t="b">
        <v>1</v>
      </c>
      <c r="BP1375" s="468" t="b">
        <v>1</v>
      </c>
      <c r="BQ1375" s="468" t="b">
        <v>1</v>
      </c>
      <c r="BS1375" s="466"/>
    </row>
    <row r="1376" spans="1:71" s="480" customFormat="1" ht="12" customHeight="1" x14ac:dyDescent="0.2">
      <c r="A1376" s="496">
        <v>28300581</v>
      </c>
      <c r="B1376" s="497" t="s">
        <v>4238</v>
      </c>
      <c r="C1376" s="466" t="s">
        <v>2876</v>
      </c>
      <c r="D1376" s="467" t="s">
        <v>1542</v>
      </c>
      <c r="E1376" s="705"/>
      <c r="F1376" s="466"/>
      <c r="G1376" s="467"/>
      <c r="H1376" s="468" t="s">
        <v>2937</v>
      </c>
      <c r="I1376" s="468" t="s">
        <v>2937</v>
      </c>
      <c r="J1376" s="468" t="s">
        <v>2937</v>
      </c>
      <c r="K1376" s="468" t="s">
        <v>2937</v>
      </c>
      <c r="L1376" s="468" t="s">
        <v>2938</v>
      </c>
      <c r="M1376" s="468" t="s">
        <v>1542</v>
      </c>
      <c r="N1376" s="468" t="s">
        <v>1542</v>
      </c>
      <c r="O1376" s="469"/>
      <c r="P1376" s="379">
        <v>-9973614.6300000008</v>
      </c>
      <c r="Q1376" s="379">
        <v>-9626338.8599999994</v>
      </c>
      <c r="R1376" s="379">
        <v>-8761385.8300000001</v>
      </c>
      <c r="S1376" s="379">
        <v>-8077597.7599999998</v>
      </c>
      <c r="T1376" s="379">
        <v>-7397152.3600000003</v>
      </c>
      <c r="U1376" s="379">
        <v>-7265250.7199999997</v>
      </c>
      <c r="V1376" s="379">
        <v>-7650251.6500000004</v>
      </c>
      <c r="W1376" s="379">
        <v>-7472491.6600000001</v>
      </c>
      <c r="X1376" s="379">
        <v>-7347455.7300000004</v>
      </c>
      <c r="Y1376" s="379">
        <v>-7699915.8700000001</v>
      </c>
      <c r="Z1376" s="379">
        <v>-8156811.5</v>
      </c>
      <c r="AA1376" s="379">
        <v>-7961214.2599999998</v>
      </c>
      <c r="AB1376" s="379">
        <v>-8713338.0899999999</v>
      </c>
      <c r="AC1376" s="379"/>
      <c r="AD1376" s="379"/>
      <c r="AE1376" s="379">
        <v>-8063278.5466666669</v>
      </c>
      <c r="AF1376" s="481"/>
      <c r="AG1376" s="481"/>
      <c r="AH1376" s="471"/>
      <c r="AI1376" s="471"/>
      <c r="AJ1376" s="471"/>
      <c r="AK1376" s="472"/>
      <c r="AL1376" s="471">
        <v>0</v>
      </c>
      <c r="AM1376" s="473"/>
      <c r="AN1376" s="471">
        <v>-8063278.5466666669</v>
      </c>
      <c r="AO1376" s="474">
        <v>-8063278.5466666669</v>
      </c>
      <c r="AP1376" s="471"/>
      <c r="AQ1376" s="476">
        <v>-8713338.0899999999</v>
      </c>
      <c r="AR1376" s="471"/>
      <c r="AS1376" s="471"/>
      <c r="AT1376" s="471"/>
      <c r="AU1376" s="472"/>
      <c r="AV1376" s="471">
        <v>0</v>
      </c>
      <c r="AW1376" s="473"/>
      <c r="AX1376" s="471">
        <v>-8713338.0899999999</v>
      </c>
      <c r="AY1376" s="473">
        <v>-8713338.0899999999</v>
      </c>
      <c r="AZ1376" s="478"/>
      <c r="BA1376" s="568"/>
      <c r="BC1376" s="468" t="s">
        <v>2937</v>
      </c>
      <c r="BD1376" s="468" t="s">
        <v>2937</v>
      </c>
      <c r="BE1376" s="468" t="s">
        <v>2937</v>
      </c>
      <c r="BF1376" s="468" t="s">
        <v>2937</v>
      </c>
      <c r="BG1376" s="468" t="s">
        <v>2938</v>
      </c>
      <c r="BH1376" s="468" t="s">
        <v>1542</v>
      </c>
      <c r="BI1376" s="468" t="s">
        <v>1542</v>
      </c>
      <c r="BK1376" s="468" t="b">
        <v>1</v>
      </c>
      <c r="BL1376" s="468" t="b">
        <v>1</v>
      </c>
      <c r="BM1376" s="468" t="b">
        <v>1</v>
      </c>
      <c r="BN1376" s="468" t="b">
        <v>1</v>
      </c>
      <c r="BO1376" s="468" t="b">
        <v>1</v>
      </c>
      <c r="BP1376" s="468" t="b">
        <v>1</v>
      </c>
      <c r="BQ1376" s="468" t="b">
        <v>1</v>
      </c>
      <c r="BS1376" s="466"/>
    </row>
    <row r="1377" spans="1:71" s="480" customFormat="1" ht="12" customHeight="1" x14ac:dyDescent="0.2">
      <c r="A1377" s="496">
        <v>28300651</v>
      </c>
      <c r="B1377" s="497" t="s">
        <v>4239</v>
      </c>
      <c r="C1377" s="466" t="s">
        <v>2877</v>
      </c>
      <c r="D1377" s="467" t="s">
        <v>1539</v>
      </c>
      <c r="E1377" s="705"/>
      <c r="F1377" s="466"/>
      <c r="G1377" s="467"/>
      <c r="H1377" s="468" t="s">
        <v>2937</v>
      </c>
      <c r="I1377" s="468" t="s">
        <v>1539</v>
      </c>
      <c r="J1377" s="468" t="s">
        <v>2937</v>
      </c>
      <c r="K1377" s="468" t="s">
        <v>2937</v>
      </c>
      <c r="L1377" s="468" t="s">
        <v>2938</v>
      </c>
      <c r="M1377" s="468" t="s">
        <v>2938</v>
      </c>
      <c r="N1377" s="468" t="s">
        <v>2937</v>
      </c>
      <c r="O1377" s="469"/>
      <c r="P1377" s="379">
        <v>-6825557.1399999997</v>
      </c>
      <c r="Q1377" s="379">
        <v>-6711797.8600000003</v>
      </c>
      <c r="R1377" s="379">
        <v>-6598038.5700000003</v>
      </c>
      <c r="S1377" s="379">
        <v>-6484279.29</v>
      </c>
      <c r="T1377" s="379">
        <v>-6370520</v>
      </c>
      <c r="U1377" s="379">
        <v>-6256760.7199999997</v>
      </c>
      <c r="V1377" s="379">
        <v>-6143001.4299999997</v>
      </c>
      <c r="W1377" s="379">
        <v>-6029242.1500000004</v>
      </c>
      <c r="X1377" s="379">
        <v>-5908976.8899999997</v>
      </c>
      <c r="Y1377" s="379">
        <v>-5795217.6100000003</v>
      </c>
      <c r="Z1377" s="379">
        <v>-5681458.3200000003</v>
      </c>
      <c r="AA1377" s="379">
        <v>-5567699.04</v>
      </c>
      <c r="AB1377" s="379">
        <v>-5453010.3300000001</v>
      </c>
      <c r="AC1377" s="379"/>
      <c r="AD1377" s="379"/>
      <c r="AE1377" s="379">
        <v>-6140522.9679166665</v>
      </c>
      <c r="AF1377" s="481" t="s">
        <v>2878</v>
      </c>
      <c r="AG1377" s="481"/>
      <c r="AH1377" s="471"/>
      <c r="AI1377" s="471">
        <v>-6140522.9679166665</v>
      </c>
      <c r="AJ1377" s="471"/>
      <c r="AK1377" s="472"/>
      <c r="AL1377" s="471">
        <v>-6140522.9679166665</v>
      </c>
      <c r="AM1377" s="473"/>
      <c r="AN1377" s="471"/>
      <c r="AO1377" s="474">
        <v>0</v>
      </c>
      <c r="AP1377" s="471"/>
      <c r="AQ1377" s="476">
        <v>-5453010.3300000001</v>
      </c>
      <c r="AR1377" s="471"/>
      <c r="AS1377" s="471">
        <v>-5453010.3300000001</v>
      </c>
      <c r="AT1377" s="471"/>
      <c r="AU1377" s="472"/>
      <c r="AV1377" s="471">
        <v>-5453010.3300000001</v>
      </c>
      <c r="AW1377" s="473"/>
      <c r="AX1377" s="471"/>
      <c r="AY1377" s="473">
        <v>0</v>
      </c>
      <c r="AZ1377" s="478"/>
      <c r="BA1377" s="568"/>
      <c r="BC1377" s="468" t="s">
        <v>2937</v>
      </c>
      <c r="BD1377" s="468" t="s">
        <v>1539</v>
      </c>
      <c r="BE1377" s="468" t="s">
        <v>2937</v>
      </c>
      <c r="BF1377" s="468" t="s">
        <v>2937</v>
      </c>
      <c r="BG1377" s="468" t="s">
        <v>2938</v>
      </c>
      <c r="BH1377" s="468" t="s">
        <v>2938</v>
      </c>
      <c r="BI1377" s="468" t="s">
        <v>2937</v>
      </c>
      <c r="BK1377" s="468" t="b">
        <v>1</v>
      </c>
      <c r="BL1377" s="468" t="b">
        <v>1</v>
      </c>
      <c r="BM1377" s="468" t="b">
        <v>1</v>
      </c>
      <c r="BN1377" s="468" t="b">
        <v>1</v>
      </c>
      <c r="BO1377" s="468" t="b">
        <v>1</v>
      </c>
      <c r="BP1377" s="468" t="b">
        <v>1</v>
      </c>
      <c r="BQ1377" s="468" t="b">
        <v>1</v>
      </c>
      <c r="BS1377" s="466"/>
    </row>
    <row r="1378" spans="1:71" s="480" customFormat="1" ht="12" customHeight="1" x14ac:dyDescent="0.2">
      <c r="A1378" s="496">
        <v>28300661</v>
      </c>
      <c r="B1378" s="497" t="s">
        <v>4240</v>
      </c>
      <c r="C1378" s="466" t="s">
        <v>2879</v>
      </c>
      <c r="D1378" s="467" t="s">
        <v>1539</v>
      </c>
      <c r="E1378" s="705"/>
      <c r="F1378" s="466"/>
      <c r="G1378" s="467"/>
      <c r="H1378" s="468" t="s">
        <v>2937</v>
      </c>
      <c r="I1378" s="468" t="s">
        <v>1539</v>
      </c>
      <c r="J1378" s="468" t="s">
        <v>2937</v>
      </c>
      <c r="K1378" s="468" t="s">
        <v>2937</v>
      </c>
      <c r="L1378" s="468" t="s">
        <v>2938</v>
      </c>
      <c r="M1378" s="468" t="s">
        <v>2938</v>
      </c>
      <c r="N1378" s="468" t="s">
        <v>2937</v>
      </c>
      <c r="O1378" s="469"/>
      <c r="P1378" s="379">
        <v>-7262635.4500000002</v>
      </c>
      <c r="Q1378" s="379">
        <v>-7212147.04</v>
      </c>
      <c r="R1378" s="379">
        <v>-7161658.6299999999</v>
      </c>
      <c r="S1378" s="379">
        <v>-7111170.2199999997</v>
      </c>
      <c r="T1378" s="379">
        <v>-7060681.8099999996</v>
      </c>
      <c r="U1378" s="379">
        <v>-7010193.4000000004</v>
      </c>
      <c r="V1378" s="379">
        <v>-6959704.9900000002</v>
      </c>
      <c r="W1378" s="379">
        <v>-6909216.5800000001</v>
      </c>
      <c r="X1378" s="379">
        <v>-6858728.1699999999</v>
      </c>
      <c r="Y1378" s="379">
        <v>-6808239.7599999998</v>
      </c>
      <c r="Z1378" s="379">
        <v>-6757751.3499999996</v>
      </c>
      <c r="AA1378" s="379">
        <v>-6707262.9400000004</v>
      </c>
      <c r="AB1378" s="379">
        <v>-6656774.5300000003</v>
      </c>
      <c r="AC1378" s="379"/>
      <c r="AD1378" s="379"/>
      <c r="AE1378" s="379">
        <v>-6959704.9899999993</v>
      </c>
      <c r="AF1378" s="481" t="s">
        <v>2880</v>
      </c>
      <c r="AG1378" s="481"/>
      <c r="AH1378" s="471"/>
      <c r="AI1378" s="471">
        <v>-6959704.9899999993</v>
      </c>
      <c r="AJ1378" s="471"/>
      <c r="AK1378" s="472"/>
      <c r="AL1378" s="471">
        <v>-6959704.9899999993</v>
      </c>
      <c r="AM1378" s="473"/>
      <c r="AN1378" s="471"/>
      <c r="AO1378" s="474">
        <v>0</v>
      </c>
      <c r="AP1378" s="471"/>
      <c r="AQ1378" s="476">
        <v>-6656774.5300000003</v>
      </c>
      <c r="AR1378" s="471"/>
      <c r="AS1378" s="471">
        <v>-6656774.5300000003</v>
      </c>
      <c r="AT1378" s="471"/>
      <c r="AU1378" s="472"/>
      <c r="AV1378" s="471">
        <v>-6656774.5300000003</v>
      </c>
      <c r="AW1378" s="473"/>
      <c r="AX1378" s="471"/>
      <c r="AY1378" s="473">
        <v>0</v>
      </c>
      <c r="AZ1378" s="478"/>
      <c r="BA1378" s="568"/>
      <c r="BC1378" s="468" t="s">
        <v>2937</v>
      </c>
      <c r="BD1378" s="468" t="s">
        <v>1539</v>
      </c>
      <c r="BE1378" s="468" t="s">
        <v>2937</v>
      </c>
      <c r="BF1378" s="468" t="s">
        <v>2937</v>
      </c>
      <c r="BG1378" s="468" t="s">
        <v>2938</v>
      </c>
      <c r="BH1378" s="468" t="s">
        <v>2938</v>
      </c>
      <c r="BI1378" s="468" t="s">
        <v>2937</v>
      </c>
      <c r="BK1378" s="468" t="b">
        <v>1</v>
      </c>
      <c r="BL1378" s="468" t="b">
        <v>1</v>
      </c>
      <c r="BM1378" s="468" t="b">
        <v>1</v>
      </c>
      <c r="BN1378" s="468" t="b">
        <v>1</v>
      </c>
      <c r="BO1378" s="468" t="b">
        <v>1</v>
      </c>
      <c r="BP1378" s="468" t="b">
        <v>1</v>
      </c>
      <c r="BQ1378" s="468" t="b">
        <v>1</v>
      </c>
      <c r="BS1378" s="466"/>
    </row>
    <row r="1379" spans="1:71" s="480" customFormat="1" ht="12" customHeight="1" x14ac:dyDescent="0.2">
      <c r="A1379" s="496">
        <v>28300721</v>
      </c>
      <c r="B1379" s="497" t="s">
        <v>4241</v>
      </c>
      <c r="C1379" s="466" t="s">
        <v>2881</v>
      </c>
      <c r="D1379" s="467" t="s">
        <v>1539</v>
      </c>
      <c r="E1379" s="705"/>
      <c r="F1379" s="466"/>
      <c r="G1379" s="467"/>
      <c r="H1379" s="468" t="s">
        <v>2937</v>
      </c>
      <c r="I1379" s="468" t="s">
        <v>1539</v>
      </c>
      <c r="J1379" s="468" t="s">
        <v>2937</v>
      </c>
      <c r="K1379" s="468" t="s">
        <v>2937</v>
      </c>
      <c r="L1379" s="468" t="s">
        <v>2938</v>
      </c>
      <c r="M1379" s="468" t="s">
        <v>2938</v>
      </c>
      <c r="N1379" s="468" t="s">
        <v>2937</v>
      </c>
      <c r="O1379" s="469"/>
      <c r="P1379" s="379">
        <v>0</v>
      </c>
      <c r="Q1379" s="379">
        <v>0</v>
      </c>
      <c r="R1379" s="379">
        <v>0</v>
      </c>
      <c r="S1379" s="379">
        <v>0</v>
      </c>
      <c r="T1379" s="379">
        <v>0</v>
      </c>
      <c r="U1379" s="379">
        <v>0</v>
      </c>
      <c r="V1379" s="379">
        <v>0</v>
      </c>
      <c r="W1379" s="379">
        <v>0</v>
      </c>
      <c r="X1379" s="379">
        <v>0</v>
      </c>
      <c r="Y1379" s="379">
        <v>0</v>
      </c>
      <c r="Z1379" s="379">
        <v>0</v>
      </c>
      <c r="AA1379" s="379">
        <v>0</v>
      </c>
      <c r="AB1379" s="379">
        <v>0</v>
      </c>
      <c r="AC1379" s="379"/>
      <c r="AD1379" s="379"/>
      <c r="AE1379" s="379">
        <v>0</v>
      </c>
      <c r="AF1379" s="481" t="s">
        <v>2844</v>
      </c>
      <c r="AG1379" s="481"/>
      <c r="AH1379" s="471"/>
      <c r="AI1379" s="471">
        <v>0</v>
      </c>
      <c r="AJ1379" s="471"/>
      <c r="AK1379" s="472"/>
      <c r="AL1379" s="471">
        <v>0</v>
      </c>
      <c r="AM1379" s="473"/>
      <c r="AN1379" s="471"/>
      <c r="AO1379" s="474">
        <v>0</v>
      </c>
      <c r="AP1379" s="471"/>
      <c r="AQ1379" s="476">
        <v>0</v>
      </c>
      <c r="AR1379" s="471"/>
      <c r="AS1379" s="471">
        <v>0</v>
      </c>
      <c r="AT1379" s="471"/>
      <c r="AU1379" s="472"/>
      <c r="AV1379" s="471">
        <v>0</v>
      </c>
      <c r="AW1379" s="473"/>
      <c r="AX1379" s="471"/>
      <c r="AY1379" s="473">
        <v>0</v>
      </c>
      <c r="AZ1379" s="478"/>
      <c r="BA1379" s="568"/>
      <c r="BC1379" s="468" t="s">
        <v>2937</v>
      </c>
      <c r="BD1379" s="468" t="s">
        <v>1539</v>
      </c>
      <c r="BE1379" s="468" t="s">
        <v>2937</v>
      </c>
      <c r="BF1379" s="468" t="s">
        <v>2937</v>
      </c>
      <c r="BG1379" s="468" t="s">
        <v>2938</v>
      </c>
      <c r="BH1379" s="468" t="s">
        <v>2938</v>
      </c>
      <c r="BI1379" s="468" t="s">
        <v>2937</v>
      </c>
      <c r="BK1379" s="468" t="b">
        <v>1</v>
      </c>
      <c r="BL1379" s="468" t="b">
        <v>1</v>
      </c>
      <c r="BM1379" s="468" t="b">
        <v>1</v>
      </c>
      <c r="BN1379" s="468" t="b">
        <v>1</v>
      </c>
      <c r="BO1379" s="468" t="b">
        <v>1</v>
      </c>
      <c r="BP1379" s="468" t="b">
        <v>1</v>
      </c>
      <c r="BQ1379" s="468" t="b">
        <v>1</v>
      </c>
      <c r="BS1379" s="466"/>
    </row>
    <row r="1380" spans="1:71" s="480" customFormat="1" ht="12" customHeight="1" x14ac:dyDescent="0.2">
      <c r="A1380" s="496">
        <v>28300731</v>
      </c>
      <c r="B1380" s="497" t="s">
        <v>4242</v>
      </c>
      <c r="C1380" s="466" t="s">
        <v>2882</v>
      </c>
      <c r="D1380" s="467" t="s">
        <v>1539</v>
      </c>
      <c r="E1380" s="705"/>
      <c r="F1380" s="466"/>
      <c r="G1380" s="467"/>
      <c r="H1380" s="468" t="s">
        <v>2937</v>
      </c>
      <c r="I1380" s="468" t="s">
        <v>1539</v>
      </c>
      <c r="J1380" s="468" t="s">
        <v>2937</v>
      </c>
      <c r="K1380" s="468" t="s">
        <v>2937</v>
      </c>
      <c r="L1380" s="468" t="s">
        <v>2938</v>
      </c>
      <c r="M1380" s="468" t="s">
        <v>2938</v>
      </c>
      <c r="N1380" s="468" t="s">
        <v>2937</v>
      </c>
      <c r="O1380" s="469"/>
      <c r="P1380" s="379">
        <v>-2900603.22</v>
      </c>
      <c r="Q1380" s="379">
        <v>-2821495.8</v>
      </c>
      <c r="R1380" s="379">
        <v>-2742388.38</v>
      </c>
      <c r="S1380" s="379">
        <v>-2663280.96</v>
      </c>
      <c r="T1380" s="379">
        <v>-2584173.54</v>
      </c>
      <c r="U1380" s="379">
        <v>-2505066.12</v>
      </c>
      <c r="V1380" s="379">
        <v>-2425958.7000000002</v>
      </c>
      <c r="W1380" s="379">
        <v>-2346851.2799999998</v>
      </c>
      <c r="X1380" s="379">
        <v>-2267743.86</v>
      </c>
      <c r="Y1380" s="379">
        <v>-2188636.44</v>
      </c>
      <c r="Z1380" s="379">
        <v>-2109529.02</v>
      </c>
      <c r="AA1380" s="379">
        <v>-2030421.6</v>
      </c>
      <c r="AB1380" s="379">
        <v>-1951314.18</v>
      </c>
      <c r="AC1380" s="379"/>
      <c r="AD1380" s="379"/>
      <c r="AE1380" s="379">
        <v>-2425958.7000000002</v>
      </c>
      <c r="AF1380" s="481" t="s">
        <v>2883</v>
      </c>
      <c r="AG1380" s="481"/>
      <c r="AH1380" s="471"/>
      <c r="AI1380" s="471">
        <v>-2425958.7000000002</v>
      </c>
      <c r="AJ1380" s="471"/>
      <c r="AK1380" s="472"/>
      <c r="AL1380" s="471">
        <v>-2425958.7000000002</v>
      </c>
      <c r="AM1380" s="473"/>
      <c r="AN1380" s="471"/>
      <c r="AO1380" s="474">
        <v>0</v>
      </c>
      <c r="AP1380" s="471"/>
      <c r="AQ1380" s="476">
        <v>-1951314.18</v>
      </c>
      <c r="AR1380" s="471"/>
      <c r="AS1380" s="471">
        <v>-1951314.18</v>
      </c>
      <c r="AT1380" s="471"/>
      <c r="AU1380" s="472"/>
      <c r="AV1380" s="471">
        <v>-1951314.18</v>
      </c>
      <c r="AW1380" s="473"/>
      <c r="AX1380" s="471"/>
      <c r="AY1380" s="473">
        <v>0</v>
      </c>
      <c r="AZ1380" s="478"/>
      <c r="BA1380" s="568"/>
      <c r="BC1380" s="468" t="s">
        <v>2937</v>
      </c>
      <c r="BD1380" s="468" t="s">
        <v>1539</v>
      </c>
      <c r="BE1380" s="468" t="s">
        <v>2937</v>
      </c>
      <c r="BF1380" s="468" t="s">
        <v>2937</v>
      </c>
      <c r="BG1380" s="468" t="s">
        <v>2938</v>
      </c>
      <c r="BH1380" s="468" t="s">
        <v>2938</v>
      </c>
      <c r="BI1380" s="468" t="s">
        <v>2937</v>
      </c>
      <c r="BK1380" s="468" t="b">
        <v>1</v>
      </c>
      <c r="BL1380" s="468" t="b">
        <v>1</v>
      </c>
      <c r="BM1380" s="468" t="b">
        <v>1</v>
      </c>
      <c r="BN1380" s="468" t="b">
        <v>1</v>
      </c>
      <c r="BO1380" s="468" t="b">
        <v>1</v>
      </c>
      <c r="BP1380" s="468" t="b">
        <v>1</v>
      </c>
      <c r="BQ1380" s="468" t="b">
        <v>1</v>
      </c>
      <c r="BS1380" s="466"/>
    </row>
    <row r="1381" spans="1:71" s="480" customFormat="1" ht="12" customHeight="1" x14ac:dyDescent="0.2">
      <c r="A1381" s="496">
        <v>28300741</v>
      </c>
      <c r="B1381" s="497" t="s">
        <v>4243</v>
      </c>
      <c r="C1381" s="466" t="s">
        <v>2884</v>
      </c>
      <c r="D1381" s="467" t="s">
        <v>1539</v>
      </c>
      <c r="E1381" s="705"/>
      <c r="F1381" s="466"/>
      <c r="G1381" s="467"/>
      <c r="H1381" s="468" t="s">
        <v>2937</v>
      </c>
      <c r="I1381" s="468" t="s">
        <v>1539</v>
      </c>
      <c r="J1381" s="468" t="s">
        <v>2937</v>
      </c>
      <c r="K1381" s="468" t="s">
        <v>2937</v>
      </c>
      <c r="L1381" s="468" t="s">
        <v>2938</v>
      </c>
      <c r="M1381" s="468" t="s">
        <v>2938</v>
      </c>
      <c r="N1381" s="468" t="s">
        <v>2937</v>
      </c>
      <c r="O1381" s="469"/>
      <c r="P1381" s="379">
        <v>-196389.52</v>
      </c>
      <c r="Q1381" s="379">
        <v>-184605.79</v>
      </c>
      <c r="R1381" s="379">
        <v>-172822.06</v>
      </c>
      <c r="S1381" s="379">
        <v>-161038.32999999999</v>
      </c>
      <c r="T1381" s="379">
        <v>-149254.6</v>
      </c>
      <c r="U1381" s="379">
        <v>-137470.87</v>
      </c>
      <c r="V1381" s="379">
        <v>-125687.14</v>
      </c>
      <c r="W1381" s="379">
        <v>-113903.41</v>
      </c>
      <c r="X1381" s="379">
        <v>-102119.67999999999</v>
      </c>
      <c r="Y1381" s="379">
        <v>-90335.95</v>
      </c>
      <c r="Z1381" s="379">
        <v>-78555.81</v>
      </c>
      <c r="AA1381" s="379">
        <v>-78555.81</v>
      </c>
      <c r="AB1381" s="379">
        <v>-78555.81</v>
      </c>
      <c r="AC1381" s="379"/>
      <c r="AD1381" s="379"/>
      <c r="AE1381" s="379">
        <v>-127651.84291666666</v>
      </c>
      <c r="AF1381" s="481" t="s">
        <v>2885</v>
      </c>
      <c r="AG1381" s="481"/>
      <c r="AH1381" s="471"/>
      <c r="AI1381" s="471">
        <v>-127651.84291666666</v>
      </c>
      <c r="AJ1381" s="471"/>
      <c r="AK1381" s="472"/>
      <c r="AL1381" s="471">
        <v>-127651.84291666666</v>
      </c>
      <c r="AM1381" s="473"/>
      <c r="AN1381" s="471"/>
      <c r="AO1381" s="474">
        <v>0</v>
      </c>
      <c r="AP1381" s="471"/>
      <c r="AQ1381" s="476">
        <v>-78555.81</v>
      </c>
      <c r="AR1381" s="471"/>
      <c r="AS1381" s="471">
        <v>-78555.81</v>
      </c>
      <c r="AT1381" s="471"/>
      <c r="AU1381" s="472"/>
      <c r="AV1381" s="471">
        <v>-78555.81</v>
      </c>
      <c r="AW1381" s="473"/>
      <c r="AX1381" s="471"/>
      <c r="AY1381" s="473">
        <v>0</v>
      </c>
      <c r="AZ1381" s="478"/>
      <c r="BA1381" s="568"/>
      <c r="BC1381" s="468" t="s">
        <v>2937</v>
      </c>
      <c r="BD1381" s="468" t="s">
        <v>1539</v>
      </c>
      <c r="BE1381" s="468" t="s">
        <v>2937</v>
      </c>
      <c r="BF1381" s="468" t="s">
        <v>2937</v>
      </c>
      <c r="BG1381" s="468" t="s">
        <v>2938</v>
      </c>
      <c r="BH1381" s="468" t="s">
        <v>2938</v>
      </c>
      <c r="BI1381" s="468" t="s">
        <v>2937</v>
      </c>
      <c r="BK1381" s="468" t="b">
        <v>1</v>
      </c>
      <c r="BL1381" s="468" t="b">
        <v>1</v>
      </c>
      <c r="BM1381" s="468" t="b">
        <v>1</v>
      </c>
      <c r="BN1381" s="468" t="b">
        <v>1</v>
      </c>
      <c r="BO1381" s="468" t="b">
        <v>1</v>
      </c>
      <c r="BP1381" s="468" t="b">
        <v>1</v>
      </c>
      <c r="BQ1381" s="468" t="b">
        <v>1</v>
      </c>
      <c r="BS1381" s="466"/>
    </row>
    <row r="1382" spans="1:71" s="480" customFormat="1" ht="12" customHeight="1" x14ac:dyDescent="0.2">
      <c r="A1382" s="523">
        <v>28300761</v>
      </c>
      <c r="B1382" s="467" t="s">
        <v>4244</v>
      </c>
      <c r="C1382" s="466" t="s">
        <v>2411</v>
      </c>
      <c r="D1382" s="467" t="s">
        <v>1541</v>
      </c>
      <c r="E1382" s="705"/>
      <c r="F1382" s="466"/>
      <c r="G1382" s="467"/>
      <c r="H1382" s="468" t="s">
        <v>2937</v>
      </c>
      <c r="I1382" s="468" t="s">
        <v>2937</v>
      </c>
      <c r="J1382" s="468" t="s">
        <v>2937</v>
      </c>
      <c r="K1382" s="468" t="s">
        <v>1541</v>
      </c>
      <c r="L1382" s="468" t="s">
        <v>2938</v>
      </c>
      <c r="M1382" s="468" t="s">
        <v>2938</v>
      </c>
      <c r="N1382" s="468" t="s">
        <v>2937</v>
      </c>
      <c r="O1382" s="469"/>
      <c r="P1382" s="379">
        <v>-1549497.81</v>
      </c>
      <c r="Q1382" s="379">
        <v>-1549497.81</v>
      </c>
      <c r="R1382" s="379">
        <v>-1549497.81</v>
      </c>
      <c r="S1382" s="379">
        <v>-1522953.6</v>
      </c>
      <c r="T1382" s="379">
        <v>-1522953.6</v>
      </c>
      <c r="U1382" s="379">
        <v>-1522953.6</v>
      </c>
      <c r="V1382" s="379">
        <v>-1667388.66</v>
      </c>
      <c r="W1382" s="379">
        <v>-1667388.66</v>
      </c>
      <c r="X1382" s="379">
        <v>-1667388.66</v>
      </c>
      <c r="Y1382" s="379">
        <v>-1895164.32</v>
      </c>
      <c r="Z1382" s="379">
        <v>-1895164.32</v>
      </c>
      <c r="AA1382" s="379">
        <v>-1895164.32</v>
      </c>
      <c r="AB1382" s="379">
        <v>-2032606.59</v>
      </c>
      <c r="AC1382" s="379"/>
      <c r="AD1382" s="379"/>
      <c r="AE1382" s="379">
        <v>-1678880.63</v>
      </c>
      <c r="AF1382" s="481"/>
      <c r="AG1382" s="481"/>
      <c r="AH1382" s="471"/>
      <c r="AI1382" s="471"/>
      <c r="AJ1382" s="471"/>
      <c r="AK1382" s="472">
        <v>-1678880.63</v>
      </c>
      <c r="AL1382" s="471">
        <v>-1678880.63</v>
      </c>
      <c r="AM1382" s="473"/>
      <c r="AN1382" s="471"/>
      <c r="AO1382" s="474">
        <v>0</v>
      </c>
      <c r="AP1382" s="471"/>
      <c r="AQ1382" s="476">
        <v>-2032606.59</v>
      </c>
      <c r="AR1382" s="471"/>
      <c r="AS1382" s="471"/>
      <c r="AT1382" s="471"/>
      <c r="AU1382" s="472">
        <v>-2032606.59</v>
      </c>
      <c r="AV1382" s="471">
        <v>-2032606.59</v>
      </c>
      <c r="AW1382" s="473"/>
      <c r="AX1382" s="471"/>
      <c r="AY1382" s="473">
        <v>0</v>
      </c>
      <c r="AZ1382" s="478" t="s">
        <v>2916</v>
      </c>
      <c r="BA1382" s="568"/>
      <c r="BC1382" s="468" t="s">
        <v>2937</v>
      </c>
      <c r="BD1382" s="468" t="s">
        <v>2937</v>
      </c>
      <c r="BE1382" s="468" t="s">
        <v>2937</v>
      </c>
      <c r="BF1382" s="468" t="s">
        <v>1541</v>
      </c>
      <c r="BG1382" s="468" t="s">
        <v>2938</v>
      </c>
      <c r="BH1382" s="468" t="s">
        <v>2938</v>
      </c>
      <c r="BI1382" s="468" t="s">
        <v>2937</v>
      </c>
      <c r="BK1382" s="468" t="b">
        <v>1</v>
      </c>
      <c r="BL1382" s="468" t="b">
        <v>1</v>
      </c>
      <c r="BM1382" s="468" t="b">
        <v>1</v>
      </c>
      <c r="BN1382" s="468" t="b">
        <v>1</v>
      </c>
      <c r="BO1382" s="468" t="b">
        <v>1</v>
      </c>
      <c r="BP1382" s="468" t="b">
        <v>1</v>
      </c>
      <c r="BQ1382" s="468" t="b">
        <v>1</v>
      </c>
      <c r="BS1382" s="466"/>
    </row>
    <row r="1383" spans="1:71" s="480" customFormat="1" ht="12" customHeight="1" x14ac:dyDescent="0.25">
      <c r="A1383" s="814">
        <v>28300771</v>
      </c>
      <c r="B1383" s="788" t="s">
        <v>4245</v>
      </c>
      <c r="C1383" s="815" t="s">
        <v>2886</v>
      </c>
      <c r="D1383" s="788" t="s">
        <v>1541</v>
      </c>
      <c r="E1383" s="789"/>
      <c r="F1383" s="811">
        <v>43360</v>
      </c>
      <c r="G1383" s="788"/>
      <c r="H1383" s="791" t="s">
        <v>2937</v>
      </c>
      <c r="I1383" s="791" t="s">
        <v>2937</v>
      </c>
      <c r="J1383" s="791" t="s">
        <v>2937</v>
      </c>
      <c r="K1383" s="791" t="s">
        <v>1541</v>
      </c>
      <c r="L1383" s="791" t="s">
        <v>2938</v>
      </c>
      <c r="M1383" s="791" t="s">
        <v>2938</v>
      </c>
      <c r="N1383" s="791" t="s">
        <v>2937</v>
      </c>
      <c r="O1383" s="792"/>
      <c r="P1383" s="793"/>
      <c r="Q1383" s="793"/>
      <c r="R1383" s="793"/>
      <c r="S1383" s="793"/>
      <c r="T1383" s="793"/>
      <c r="U1383" s="793"/>
      <c r="V1383" s="793"/>
      <c r="W1383" s="793"/>
      <c r="X1383" s="793"/>
      <c r="Y1383" s="793">
        <v>-662.94</v>
      </c>
      <c r="Z1383" s="793">
        <v>-591.59</v>
      </c>
      <c r="AA1383" s="793">
        <v>-0.08</v>
      </c>
      <c r="AB1383" s="793">
        <v>0</v>
      </c>
      <c r="AC1383" s="793"/>
      <c r="AD1383" s="793"/>
      <c r="AE1383" s="793">
        <v>-104.55083333333334</v>
      </c>
      <c r="AF1383" s="794"/>
      <c r="AG1383" s="794"/>
      <c r="AH1383" s="796"/>
      <c r="AI1383" s="796"/>
      <c r="AJ1383" s="796"/>
      <c r="AK1383" s="797">
        <v>-104.55083333333334</v>
      </c>
      <c r="AL1383" s="796">
        <v>-104.55083333333334</v>
      </c>
      <c r="AM1383" s="798"/>
      <c r="AN1383" s="796"/>
      <c r="AO1383" s="799">
        <v>0</v>
      </c>
      <c r="AP1383" s="796"/>
      <c r="AQ1383" s="800">
        <v>0</v>
      </c>
      <c r="AR1383" s="796"/>
      <c r="AS1383" s="796"/>
      <c r="AT1383" s="796"/>
      <c r="AU1383" s="797">
        <v>0</v>
      </c>
      <c r="AV1383" s="796">
        <v>0</v>
      </c>
      <c r="AW1383" s="798"/>
      <c r="AX1383" s="796"/>
      <c r="AY1383" s="798">
        <v>0</v>
      </c>
      <c r="AZ1383" s="801" t="s">
        <v>2910</v>
      </c>
      <c r="BA1383" s="568"/>
      <c r="BC1383" s="468"/>
      <c r="BD1383" s="468"/>
      <c r="BE1383" s="468"/>
      <c r="BF1383" s="468"/>
      <c r="BG1383" s="468"/>
      <c r="BH1383" s="468"/>
      <c r="BI1383" s="468"/>
      <c r="BK1383" s="468"/>
      <c r="BL1383" s="468"/>
      <c r="BM1383" s="468"/>
      <c r="BN1383" s="468"/>
      <c r="BO1383" s="468"/>
      <c r="BP1383" s="468"/>
      <c r="BQ1383" s="468"/>
      <c r="BS1383" s="466"/>
    </row>
    <row r="1384" spans="1:71" s="480" customFormat="1" ht="12" customHeight="1" x14ac:dyDescent="0.2">
      <c r="A1384" s="496">
        <v>28302001</v>
      </c>
      <c r="B1384" s="497" t="s">
        <v>4246</v>
      </c>
      <c r="C1384" s="466" t="s">
        <v>2887</v>
      </c>
      <c r="D1384" s="467" t="s">
        <v>1541</v>
      </c>
      <c r="E1384" s="705"/>
      <c r="F1384" s="466"/>
      <c r="G1384" s="467"/>
      <c r="H1384" s="468" t="s">
        <v>2937</v>
      </c>
      <c r="I1384" s="468" t="s">
        <v>2937</v>
      </c>
      <c r="J1384" s="468" t="s">
        <v>2937</v>
      </c>
      <c r="K1384" s="468" t="s">
        <v>1541</v>
      </c>
      <c r="L1384" s="468" t="s">
        <v>2938</v>
      </c>
      <c r="M1384" s="468" t="s">
        <v>2938</v>
      </c>
      <c r="N1384" s="468" t="s">
        <v>2937</v>
      </c>
      <c r="O1384" s="469"/>
      <c r="P1384" s="379">
        <v>181048.55</v>
      </c>
      <c r="Q1384" s="379">
        <v>-241909.85</v>
      </c>
      <c r="R1384" s="379">
        <v>50925.02</v>
      </c>
      <c r="S1384" s="379">
        <v>369149.93</v>
      </c>
      <c r="T1384" s="379">
        <v>717432.19</v>
      </c>
      <c r="U1384" s="379">
        <v>-906318.64</v>
      </c>
      <c r="V1384" s="379">
        <v>-723973.54</v>
      </c>
      <c r="W1384" s="379">
        <v>1314531.3700000001</v>
      </c>
      <c r="X1384" s="379">
        <v>1170592.6599999999</v>
      </c>
      <c r="Y1384" s="379">
        <v>1066726.56</v>
      </c>
      <c r="Z1384" s="379">
        <v>899166.36</v>
      </c>
      <c r="AA1384" s="379">
        <v>124958.62</v>
      </c>
      <c r="AB1384" s="379">
        <v>-706854.48</v>
      </c>
      <c r="AC1384" s="379"/>
      <c r="AD1384" s="379"/>
      <c r="AE1384" s="379">
        <v>298198.14291666669</v>
      </c>
      <c r="AF1384" s="507"/>
      <c r="AG1384" s="507"/>
      <c r="AH1384" s="471"/>
      <c r="AI1384" s="471"/>
      <c r="AJ1384" s="471"/>
      <c r="AK1384" s="472">
        <v>298198.14291666669</v>
      </c>
      <c r="AL1384" s="471">
        <v>298198.14291666669</v>
      </c>
      <c r="AM1384" s="473"/>
      <c r="AN1384" s="471"/>
      <c r="AO1384" s="474">
        <v>0</v>
      </c>
      <c r="AP1384" s="471"/>
      <c r="AQ1384" s="476">
        <v>-706854.48</v>
      </c>
      <c r="AR1384" s="471"/>
      <c r="AS1384" s="471"/>
      <c r="AT1384" s="471"/>
      <c r="AU1384" s="472">
        <v>-706854.48</v>
      </c>
      <c r="AV1384" s="471">
        <v>-706854.48</v>
      </c>
      <c r="AW1384" s="473"/>
      <c r="AX1384" s="471"/>
      <c r="AY1384" s="473">
        <v>0</v>
      </c>
      <c r="AZ1384" s="478" t="s">
        <v>2923</v>
      </c>
      <c r="BA1384" s="568"/>
      <c r="BC1384" s="468" t="s">
        <v>2937</v>
      </c>
      <c r="BD1384" s="468" t="s">
        <v>2937</v>
      </c>
      <c r="BE1384" s="468" t="s">
        <v>2937</v>
      </c>
      <c r="BF1384" s="468" t="s">
        <v>1541</v>
      </c>
      <c r="BG1384" s="468" t="s">
        <v>2938</v>
      </c>
      <c r="BH1384" s="468" t="s">
        <v>2938</v>
      </c>
      <c r="BI1384" s="468" t="s">
        <v>2937</v>
      </c>
      <c r="BK1384" s="468" t="b">
        <v>1</v>
      </c>
      <c r="BL1384" s="468" t="b">
        <v>1</v>
      </c>
      <c r="BM1384" s="468" t="b">
        <v>1</v>
      </c>
      <c r="BN1384" s="468" t="b">
        <v>1</v>
      </c>
      <c r="BO1384" s="468" t="b">
        <v>1</v>
      </c>
      <c r="BP1384" s="468" t="b">
        <v>1</v>
      </c>
      <c r="BQ1384" s="468" t="b">
        <v>1</v>
      </c>
      <c r="BS1384" s="466"/>
    </row>
    <row r="1385" spans="1:71" s="480" customFormat="1" ht="12" customHeight="1" x14ac:dyDescent="0.2">
      <c r="A1385" s="496">
        <v>28302002</v>
      </c>
      <c r="B1385" s="497" t="s">
        <v>4247</v>
      </c>
      <c r="C1385" s="466" t="s">
        <v>2888</v>
      </c>
      <c r="D1385" s="467" t="s">
        <v>1541</v>
      </c>
      <c r="E1385" s="705"/>
      <c r="F1385" s="466"/>
      <c r="G1385" s="467"/>
      <c r="H1385" s="468" t="s">
        <v>2937</v>
      </c>
      <c r="I1385" s="468" t="s">
        <v>2937</v>
      </c>
      <c r="J1385" s="468" t="s">
        <v>2937</v>
      </c>
      <c r="K1385" s="468" t="s">
        <v>1541</v>
      </c>
      <c r="L1385" s="468" t="s">
        <v>2938</v>
      </c>
      <c r="M1385" s="468" t="s">
        <v>2938</v>
      </c>
      <c r="N1385" s="468" t="s">
        <v>2937</v>
      </c>
      <c r="O1385" s="469"/>
      <c r="P1385" s="379">
        <v>-13139974.640000001</v>
      </c>
      <c r="Q1385" s="379">
        <v>-13330199.07</v>
      </c>
      <c r="R1385" s="379">
        <v>-12156443.26</v>
      </c>
      <c r="S1385" s="379">
        <v>-11137737.289999999</v>
      </c>
      <c r="T1385" s="379">
        <v>-10392296.92</v>
      </c>
      <c r="U1385" s="379">
        <v>-9886185.6400000006</v>
      </c>
      <c r="V1385" s="379">
        <v>-9703073.6400000006</v>
      </c>
      <c r="W1385" s="379">
        <v>-9663178.3100000005</v>
      </c>
      <c r="X1385" s="379">
        <v>-9577790.5999999996</v>
      </c>
      <c r="Y1385" s="379">
        <v>-9474298.4399999995</v>
      </c>
      <c r="Z1385" s="379">
        <v>-8943598.9600000009</v>
      </c>
      <c r="AA1385" s="379">
        <v>-8129937.96</v>
      </c>
      <c r="AB1385" s="379">
        <v>-7662884.3799999999</v>
      </c>
      <c r="AC1385" s="379"/>
      <c r="AD1385" s="379"/>
      <c r="AE1385" s="379">
        <v>-10233014.133333333</v>
      </c>
      <c r="AF1385" s="507"/>
      <c r="AG1385" s="507"/>
      <c r="AH1385" s="471"/>
      <c r="AI1385" s="471"/>
      <c r="AJ1385" s="471"/>
      <c r="AK1385" s="472">
        <v>-10233014.133333333</v>
      </c>
      <c r="AL1385" s="471">
        <v>-10233014.133333333</v>
      </c>
      <c r="AM1385" s="473"/>
      <c r="AN1385" s="471"/>
      <c r="AO1385" s="474">
        <v>0</v>
      </c>
      <c r="AP1385" s="471"/>
      <c r="AQ1385" s="476">
        <v>-7662884.3799999999</v>
      </c>
      <c r="AR1385" s="471"/>
      <c r="AS1385" s="471"/>
      <c r="AT1385" s="471"/>
      <c r="AU1385" s="472">
        <v>-7662884.3799999999</v>
      </c>
      <c r="AV1385" s="471">
        <v>-7662884.3799999999</v>
      </c>
      <c r="AW1385" s="473"/>
      <c r="AX1385" s="471"/>
      <c r="AY1385" s="473">
        <v>0</v>
      </c>
      <c r="AZ1385" s="478" t="s">
        <v>2923</v>
      </c>
      <c r="BA1385" s="568"/>
      <c r="BC1385" s="468" t="s">
        <v>2937</v>
      </c>
      <c r="BD1385" s="468" t="s">
        <v>2937</v>
      </c>
      <c r="BE1385" s="468" t="s">
        <v>2937</v>
      </c>
      <c r="BF1385" s="468" t="s">
        <v>1541</v>
      </c>
      <c r="BG1385" s="468" t="s">
        <v>2938</v>
      </c>
      <c r="BH1385" s="468" t="s">
        <v>2938</v>
      </c>
      <c r="BI1385" s="468" t="s">
        <v>2937</v>
      </c>
      <c r="BK1385" s="468" t="b">
        <v>1</v>
      </c>
      <c r="BL1385" s="468" t="b">
        <v>1</v>
      </c>
      <c r="BM1385" s="468" t="b">
        <v>1</v>
      </c>
      <c r="BN1385" s="468" t="b">
        <v>1</v>
      </c>
      <c r="BO1385" s="468" t="b">
        <v>1</v>
      </c>
      <c r="BP1385" s="468" t="b">
        <v>1</v>
      </c>
      <c r="BQ1385" s="468" t="b">
        <v>1</v>
      </c>
      <c r="BS1385" s="466"/>
    </row>
    <row r="1386" spans="1:71" s="480" customFormat="1" ht="12" customHeight="1" x14ac:dyDescent="0.2">
      <c r="A1386" s="496">
        <v>28302011</v>
      </c>
      <c r="B1386" s="497" t="s">
        <v>4248</v>
      </c>
      <c r="C1386" s="466" t="s">
        <v>2889</v>
      </c>
      <c r="D1386" s="467" t="s">
        <v>1541</v>
      </c>
      <c r="E1386" s="705"/>
      <c r="F1386" s="466"/>
      <c r="G1386" s="467"/>
      <c r="H1386" s="468" t="s">
        <v>2937</v>
      </c>
      <c r="I1386" s="468" t="s">
        <v>2937</v>
      </c>
      <c r="J1386" s="468" t="s">
        <v>2937</v>
      </c>
      <c r="K1386" s="468" t="s">
        <v>1541</v>
      </c>
      <c r="L1386" s="468" t="s">
        <v>2938</v>
      </c>
      <c r="M1386" s="468" t="s">
        <v>2938</v>
      </c>
      <c r="N1386" s="468" t="s">
        <v>2937</v>
      </c>
      <c r="O1386" s="469"/>
      <c r="P1386" s="379">
        <v>-3300896.5</v>
      </c>
      <c r="Q1386" s="379">
        <v>-3068528.67</v>
      </c>
      <c r="R1386" s="379">
        <v>-2889639.02</v>
      </c>
      <c r="S1386" s="379">
        <v>-2902274.45</v>
      </c>
      <c r="T1386" s="379">
        <v>-2645335.09</v>
      </c>
      <c r="U1386" s="379">
        <v>-2064809.39</v>
      </c>
      <c r="V1386" s="379">
        <v>-2199178.7999999998</v>
      </c>
      <c r="W1386" s="379">
        <v>-2051560.3</v>
      </c>
      <c r="X1386" s="379">
        <v>-2077741.14</v>
      </c>
      <c r="Y1386" s="379">
        <v>-2377233.9900000002</v>
      </c>
      <c r="Z1386" s="379">
        <v>-2375541.91</v>
      </c>
      <c r="AA1386" s="379">
        <v>-2410434.06</v>
      </c>
      <c r="AB1386" s="379">
        <v>-2649369.66</v>
      </c>
      <c r="AC1386" s="379"/>
      <c r="AD1386" s="379"/>
      <c r="AE1386" s="379">
        <v>-2503117.4916666667</v>
      </c>
      <c r="AF1386" s="507"/>
      <c r="AG1386" s="507"/>
      <c r="AH1386" s="471"/>
      <c r="AI1386" s="471"/>
      <c r="AJ1386" s="471"/>
      <c r="AK1386" s="472">
        <v>-2503117.4916666667</v>
      </c>
      <c r="AL1386" s="471">
        <v>-2503117.4916666667</v>
      </c>
      <c r="AM1386" s="473"/>
      <c r="AN1386" s="471"/>
      <c r="AO1386" s="474">
        <v>0</v>
      </c>
      <c r="AP1386" s="471"/>
      <c r="AQ1386" s="476">
        <v>-2649369.66</v>
      </c>
      <c r="AR1386" s="471"/>
      <c r="AS1386" s="471"/>
      <c r="AT1386" s="471"/>
      <c r="AU1386" s="472">
        <v>-2649369.66</v>
      </c>
      <c r="AV1386" s="471">
        <v>-2649369.66</v>
      </c>
      <c r="AW1386" s="473"/>
      <c r="AX1386" s="471"/>
      <c r="AY1386" s="473">
        <v>0</v>
      </c>
      <c r="AZ1386" s="478" t="s">
        <v>2923</v>
      </c>
      <c r="BA1386" s="568"/>
      <c r="BC1386" s="468" t="s">
        <v>2937</v>
      </c>
      <c r="BD1386" s="468" t="s">
        <v>2937</v>
      </c>
      <c r="BE1386" s="468" t="s">
        <v>2937</v>
      </c>
      <c r="BF1386" s="468" t="s">
        <v>1541</v>
      </c>
      <c r="BG1386" s="468" t="s">
        <v>2938</v>
      </c>
      <c r="BH1386" s="468" t="s">
        <v>2938</v>
      </c>
      <c r="BI1386" s="468" t="s">
        <v>2937</v>
      </c>
      <c r="BK1386" s="468" t="b">
        <v>1</v>
      </c>
      <c r="BL1386" s="468" t="b">
        <v>1</v>
      </c>
      <c r="BM1386" s="468" t="b">
        <v>1</v>
      </c>
      <c r="BN1386" s="468" t="b">
        <v>1</v>
      </c>
      <c r="BO1386" s="468" t="b">
        <v>1</v>
      </c>
      <c r="BP1386" s="468" t="b">
        <v>1</v>
      </c>
      <c r="BQ1386" s="468" t="b">
        <v>1</v>
      </c>
      <c r="BS1386" s="466"/>
    </row>
    <row r="1387" spans="1:71" s="480" customFormat="1" ht="12" customHeight="1" x14ac:dyDescent="0.2">
      <c r="A1387" s="496">
        <v>28302012</v>
      </c>
      <c r="B1387" s="497" t="s">
        <v>4249</v>
      </c>
      <c r="C1387" s="466" t="s">
        <v>2890</v>
      </c>
      <c r="D1387" s="467" t="s">
        <v>1541</v>
      </c>
      <c r="E1387" s="705"/>
      <c r="F1387" s="466"/>
      <c r="G1387" s="467"/>
      <c r="H1387" s="468" t="s">
        <v>2937</v>
      </c>
      <c r="I1387" s="468" t="s">
        <v>2937</v>
      </c>
      <c r="J1387" s="468" t="s">
        <v>2937</v>
      </c>
      <c r="K1387" s="468" t="s">
        <v>1541</v>
      </c>
      <c r="L1387" s="468" t="s">
        <v>2938</v>
      </c>
      <c r="M1387" s="468" t="s">
        <v>2938</v>
      </c>
      <c r="N1387" s="468" t="s">
        <v>2937</v>
      </c>
      <c r="O1387" s="469"/>
      <c r="P1387" s="379">
        <v>-2063102.8</v>
      </c>
      <c r="Q1387" s="379">
        <v>-1947641.24</v>
      </c>
      <c r="R1387" s="379">
        <v>-1376864.42</v>
      </c>
      <c r="S1387" s="379">
        <v>-903158.65</v>
      </c>
      <c r="T1387" s="379">
        <v>-592683.63</v>
      </c>
      <c r="U1387" s="379">
        <v>-317568.18</v>
      </c>
      <c r="V1387" s="379">
        <v>-197155.51</v>
      </c>
      <c r="W1387" s="379">
        <v>-247512.4</v>
      </c>
      <c r="X1387" s="379">
        <v>-48227.65</v>
      </c>
      <c r="Y1387" s="379">
        <v>-2944.86</v>
      </c>
      <c r="Z1387" s="379">
        <v>64078.91</v>
      </c>
      <c r="AA1387" s="379">
        <v>159042.48000000001</v>
      </c>
      <c r="AB1387" s="379">
        <v>206304.65</v>
      </c>
      <c r="AC1387" s="379"/>
      <c r="AD1387" s="379"/>
      <c r="AE1387" s="379">
        <v>-528252.85208333342</v>
      </c>
      <c r="AF1387" s="507"/>
      <c r="AG1387" s="507"/>
      <c r="AH1387" s="471"/>
      <c r="AI1387" s="471"/>
      <c r="AJ1387" s="471"/>
      <c r="AK1387" s="472">
        <v>-528252.85208333342</v>
      </c>
      <c r="AL1387" s="471">
        <v>-528252.85208333342</v>
      </c>
      <c r="AM1387" s="473"/>
      <c r="AN1387" s="471"/>
      <c r="AO1387" s="474">
        <v>0</v>
      </c>
      <c r="AP1387" s="471"/>
      <c r="AQ1387" s="476">
        <v>206304.65</v>
      </c>
      <c r="AR1387" s="471"/>
      <c r="AS1387" s="471"/>
      <c r="AT1387" s="471"/>
      <c r="AU1387" s="472">
        <v>206304.65</v>
      </c>
      <c r="AV1387" s="471">
        <v>206304.65</v>
      </c>
      <c r="AW1387" s="473"/>
      <c r="AX1387" s="471"/>
      <c r="AY1387" s="473">
        <v>0</v>
      </c>
      <c r="AZ1387" s="478" t="s">
        <v>2923</v>
      </c>
      <c r="BA1387" s="568"/>
      <c r="BC1387" s="468" t="s">
        <v>2937</v>
      </c>
      <c r="BD1387" s="468" t="s">
        <v>2937</v>
      </c>
      <c r="BE1387" s="468" t="s">
        <v>2937</v>
      </c>
      <c r="BF1387" s="468" t="s">
        <v>1541</v>
      </c>
      <c r="BG1387" s="468" t="s">
        <v>2938</v>
      </c>
      <c r="BH1387" s="468" t="s">
        <v>2938</v>
      </c>
      <c r="BI1387" s="468" t="s">
        <v>2937</v>
      </c>
      <c r="BK1387" s="468" t="b">
        <v>1</v>
      </c>
      <c r="BL1387" s="468" t="b">
        <v>1</v>
      </c>
      <c r="BM1387" s="468" t="b">
        <v>1</v>
      </c>
      <c r="BN1387" s="468" t="b">
        <v>1</v>
      </c>
      <c r="BO1387" s="468" t="b">
        <v>1</v>
      </c>
      <c r="BP1387" s="468" t="b">
        <v>1</v>
      </c>
      <c r="BQ1387" s="468" t="b">
        <v>1</v>
      </c>
      <c r="BS1387" s="466"/>
    </row>
    <row r="1388" spans="1:71" s="480" customFormat="1" ht="12" customHeight="1" x14ac:dyDescent="0.2">
      <c r="A1388" s="496">
        <v>28302021</v>
      </c>
      <c r="B1388" s="497" t="s">
        <v>4250</v>
      </c>
      <c r="C1388" s="466" t="s">
        <v>2891</v>
      </c>
      <c r="D1388" s="467" t="s">
        <v>1542</v>
      </c>
      <c r="E1388" s="705"/>
      <c r="F1388" s="466"/>
      <c r="G1388" s="467"/>
      <c r="H1388" s="468" t="s">
        <v>2937</v>
      </c>
      <c r="I1388" s="468" t="s">
        <v>2937</v>
      </c>
      <c r="J1388" s="468" t="s">
        <v>2937</v>
      </c>
      <c r="K1388" s="468" t="s">
        <v>2937</v>
      </c>
      <c r="L1388" s="468" t="s">
        <v>2938</v>
      </c>
      <c r="M1388" s="468" t="s">
        <v>1542</v>
      </c>
      <c r="N1388" s="468" t="s">
        <v>1542</v>
      </c>
      <c r="O1388" s="469"/>
      <c r="P1388" s="379">
        <v>181360.9</v>
      </c>
      <c r="Q1388" s="379">
        <v>335762.98</v>
      </c>
      <c r="R1388" s="379">
        <v>484130.92</v>
      </c>
      <c r="S1388" s="379">
        <v>236433</v>
      </c>
      <c r="T1388" s="379">
        <v>-28188.84</v>
      </c>
      <c r="U1388" s="379">
        <v>-311345.7</v>
      </c>
      <c r="V1388" s="379">
        <v>-412629.12</v>
      </c>
      <c r="W1388" s="379">
        <v>-586354.98</v>
      </c>
      <c r="X1388" s="379">
        <v>-710534.07</v>
      </c>
      <c r="Y1388" s="379">
        <v>-3067560.84</v>
      </c>
      <c r="Z1388" s="379">
        <v>-3194863.47</v>
      </c>
      <c r="AA1388" s="379">
        <v>-3285839.25</v>
      </c>
      <c r="AB1388" s="379">
        <v>-11410939.029999999</v>
      </c>
      <c r="AC1388" s="379"/>
      <c r="AD1388" s="379"/>
      <c r="AE1388" s="379">
        <v>-1346314.8695833334</v>
      </c>
      <c r="AF1388" s="507"/>
      <c r="AG1388" s="507"/>
      <c r="AH1388" s="471"/>
      <c r="AI1388" s="471"/>
      <c r="AJ1388" s="471"/>
      <c r="AK1388" s="472"/>
      <c r="AL1388" s="471">
        <v>0</v>
      </c>
      <c r="AM1388" s="473"/>
      <c r="AN1388" s="471">
        <v>-1346314.8695833334</v>
      </c>
      <c r="AO1388" s="474">
        <v>-1346314.8695833334</v>
      </c>
      <c r="AP1388" s="471"/>
      <c r="AQ1388" s="476">
        <v>-11410939.029999999</v>
      </c>
      <c r="AR1388" s="471"/>
      <c r="AS1388" s="471"/>
      <c r="AT1388" s="471"/>
      <c r="AU1388" s="472"/>
      <c r="AV1388" s="471">
        <v>0</v>
      </c>
      <c r="AW1388" s="473"/>
      <c r="AX1388" s="471">
        <v>-11410939.029999999</v>
      </c>
      <c r="AY1388" s="473">
        <v>-11410939.029999999</v>
      </c>
      <c r="AZ1388" s="478"/>
      <c r="BA1388" s="568"/>
      <c r="BC1388" s="468" t="s">
        <v>2937</v>
      </c>
      <c r="BD1388" s="468" t="s">
        <v>2937</v>
      </c>
      <c r="BE1388" s="468" t="s">
        <v>2937</v>
      </c>
      <c r="BF1388" s="468" t="s">
        <v>2937</v>
      </c>
      <c r="BG1388" s="468" t="s">
        <v>2938</v>
      </c>
      <c r="BH1388" s="468" t="s">
        <v>1542</v>
      </c>
      <c r="BI1388" s="468" t="s">
        <v>1542</v>
      </c>
      <c r="BK1388" s="468" t="b">
        <v>1</v>
      </c>
      <c r="BL1388" s="468" t="b">
        <v>1</v>
      </c>
      <c r="BM1388" s="468" t="b">
        <v>1</v>
      </c>
      <c r="BN1388" s="468" t="b">
        <v>1</v>
      </c>
      <c r="BO1388" s="468" t="b">
        <v>1</v>
      </c>
      <c r="BP1388" s="468" t="b">
        <v>1</v>
      </c>
      <c r="BQ1388" s="468" t="b">
        <v>1</v>
      </c>
      <c r="BS1388" s="466"/>
    </row>
    <row r="1389" spans="1:71" s="480" customFormat="1" ht="12" customHeight="1" x14ac:dyDescent="0.2">
      <c r="A1389" s="496">
        <v>28302022</v>
      </c>
      <c r="B1389" s="497" t="s">
        <v>4251</v>
      </c>
      <c r="C1389" s="466" t="s">
        <v>2892</v>
      </c>
      <c r="D1389" s="467" t="s">
        <v>1542</v>
      </c>
      <c r="E1389" s="705"/>
      <c r="F1389" s="466"/>
      <c r="G1389" s="467"/>
      <c r="H1389" s="468" t="s">
        <v>2937</v>
      </c>
      <c r="I1389" s="468" t="s">
        <v>2937</v>
      </c>
      <c r="J1389" s="468" t="s">
        <v>2937</v>
      </c>
      <c r="K1389" s="468" t="s">
        <v>2937</v>
      </c>
      <c r="L1389" s="468" t="s">
        <v>2938</v>
      </c>
      <c r="M1389" s="468" t="s">
        <v>1542</v>
      </c>
      <c r="N1389" s="468" t="s">
        <v>1542</v>
      </c>
      <c r="O1389" s="469"/>
      <c r="P1389" s="379">
        <v>1155549.77</v>
      </c>
      <c r="Q1389" s="379">
        <v>1413458.54</v>
      </c>
      <c r="R1389" s="379">
        <v>1699385.09</v>
      </c>
      <c r="S1389" s="379">
        <v>1639541.08</v>
      </c>
      <c r="T1389" s="379">
        <v>1567045.93</v>
      </c>
      <c r="U1389" s="379">
        <v>1334318.26</v>
      </c>
      <c r="V1389" s="379">
        <v>1084896.6299999999</v>
      </c>
      <c r="W1389" s="379">
        <v>780110.61</v>
      </c>
      <c r="X1389" s="379">
        <v>479444.79</v>
      </c>
      <c r="Y1389" s="379">
        <v>210305.22</v>
      </c>
      <c r="Z1389" s="379">
        <v>108031.44</v>
      </c>
      <c r="AA1389" s="379">
        <v>133133.37</v>
      </c>
      <c r="AB1389" s="379">
        <v>-3282059.6</v>
      </c>
      <c r="AC1389" s="379"/>
      <c r="AD1389" s="379"/>
      <c r="AE1389" s="379">
        <v>782201.33708333317</v>
      </c>
      <c r="AF1389" s="507"/>
      <c r="AG1389" s="507"/>
      <c r="AH1389" s="471"/>
      <c r="AI1389" s="471"/>
      <c r="AJ1389" s="471"/>
      <c r="AK1389" s="472"/>
      <c r="AL1389" s="471">
        <v>0</v>
      </c>
      <c r="AM1389" s="473"/>
      <c r="AN1389" s="471">
        <v>782201.33708333317</v>
      </c>
      <c r="AO1389" s="474">
        <v>782201.33708333317</v>
      </c>
      <c r="AP1389" s="471"/>
      <c r="AQ1389" s="476">
        <v>-3282059.6</v>
      </c>
      <c r="AR1389" s="471"/>
      <c r="AS1389" s="471"/>
      <c r="AT1389" s="471"/>
      <c r="AU1389" s="472"/>
      <c r="AV1389" s="471">
        <v>0</v>
      </c>
      <c r="AW1389" s="473"/>
      <c r="AX1389" s="471">
        <v>-3282059.6</v>
      </c>
      <c r="AY1389" s="473">
        <v>-3282059.6</v>
      </c>
      <c r="AZ1389" s="478"/>
      <c r="BA1389" s="568"/>
      <c r="BC1389" s="468" t="s">
        <v>2937</v>
      </c>
      <c r="BD1389" s="468" t="s">
        <v>2937</v>
      </c>
      <c r="BE1389" s="468" t="s">
        <v>2937</v>
      </c>
      <c r="BF1389" s="468" t="s">
        <v>2937</v>
      </c>
      <c r="BG1389" s="468" t="s">
        <v>2938</v>
      </c>
      <c r="BH1389" s="468" t="s">
        <v>1542</v>
      </c>
      <c r="BI1389" s="468" t="s">
        <v>1542</v>
      </c>
      <c r="BK1389" s="468" t="b">
        <v>1</v>
      </c>
      <c r="BL1389" s="468" t="b">
        <v>1</v>
      </c>
      <c r="BM1389" s="468" t="b">
        <v>1</v>
      </c>
      <c r="BN1389" s="468" t="b">
        <v>1</v>
      </c>
      <c r="BO1389" s="468" t="b">
        <v>1</v>
      </c>
      <c r="BP1389" s="468" t="b">
        <v>1</v>
      </c>
      <c r="BQ1389" s="468" t="b">
        <v>1</v>
      </c>
      <c r="BS1389" s="466"/>
    </row>
    <row r="1390" spans="1:71" s="480" customFormat="1" ht="12" customHeight="1" x14ac:dyDescent="0.2">
      <c r="A1390" s="496">
        <v>28302031</v>
      </c>
      <c r="B1390" s="497" t="s">
        <v>4252</v>
      </c>
      <c r="C1390" s="466" t="s">
        <v>2893</v>
      </c>
      <c r="D1390" s="467" t="s">
        <v>1541</v>
      </c>
      <c r="E1390" s="705"/>
      <c r="F1390" s="466"/>
      <c r="G1390" s="467"/>
      <c r="H1390" s="468" t="s">
        <v>2937</v>
      </c>
      <c r="I1390" s="468" t="s">
        <v>2937</v>
      </c>
      <c r="J1390" s="468" t="s">
        <v>2937</v>
      </c>
      <c r="K1390" s="468" t="s">
        <v>1541</v>
      </c>
      <c r="L1390" s="468" t="s">
        <v>2938</v>
      </c>
      <c r="M1390" s="468" t="s">
        <v>2938</v>
      </c>
      <c r="N1390" s="468" t="s">
        <v>2937</v>
      </c>
      <c r="O1390" s="469"/>
      <c r="P1390" s="379">
        <v>-20803.55</v>
      </c>
      <c r="Q1390" s="379">
        <v>-251230.67</v>
      </c>
      <c r="R1390" s="379">
        <v>-302195.06</v>
      </c>
      <c r="S1390" s="379">
        <v>-321252</v>
      </c>
      <c r="T1390" s="379">
        <v>-566518.61</v>
      </c>
      <c r="U1390" s="379">
        <v>-301524.84999999998</v>
      </c>
      <c r="V1390" s="379">
        <v>-402250.1</v>
      </c>
      <c r="W1390" s="379">
        <v>-440054.94</v>
      </c>
      <c r="X1390" s="379">
        <v>-550822.76</v>
      </c>
      <c r="Y1390" s="379">
        <v>-685860.62</v>
      </c>
      <c r="Z1390" s="379">
        <v>-422458.86</v>
      </c>
      <c r="AA1390" s="379">
        <v>-379911.71</v>
      </c>
      <c r="AB1390" s="379">
        <v>-484651.98</v>
      </c>
      <c r="AC1390" s="379"/>
      <c r="AD1390" s="379"/>
      <c r="AE1390" s="379">
        <v>-406400.66208333336</v>
      </c>
      <c r="AF1390" s="507"/>
      <c r="AG1390" s="507"/>
      <c r="AH1390" s="471"/>
      <c r="AI1390" s="471"/>
      <c r="AJ1390" s="471"/>
      <c r="AK1390" s="472">
        <v>-406400.66208333336</v>
      </c>
      <c r="AL1390" s="471">
        <v>-406400.66208333336</v>
      </c>
      <c r="AM1390" s="473"/>
      <c r="AN1390" s="471"/>
      <c r="AO1390" s="474">
        <v>0</v>
      </c>
      <c r="AP1390" s="471"/>
      <c r="AQ1390" s="476">
        <v>-484651.98</v>
      </c>
      <c r="AR1390" s="471"/>
      <c r="AS1390" s="471"/>
      <c r="AT1390" s="471"/>
      <c r="AU1390" s="472">
        <v>-484651.98</v>
      </c>
      <c r="AV1390" s="471">
        <v>-484651.98</v>
      </c>
      <c r="AW1390" s="473"/>
      <c r="AX1390" s="471"/>
      <c r="AY1390" s="473">
        <v>0</v>
      </c>
      <c r="AZ1390" s="478" t="s">
        <v>2923</v>
      </c>
      <c r="BA1390" s="568"/>
      <c r="BC1390" s="468" t="s">
        <v>2937</v>
      </c>
      <c r="BD1390" s="468" t="s">
        <v>2937</v>
      </c>
      <c r="BE1390" s="468" t="s">
        <v>2937</v>
      </c>
      <c r="BF1390" s="468" t="s">
        <v>1541</v>
      </c>
      <c r="BG1390" s="468" t="s">
        <v>2938</v>
      </c>
      <c r="BH1390" s="468" t="s">
        <v>2938</v>
      </c>
      <c r="BI1390" s="468" t="s">
        <v>2937</v>
      </c>
      <c r="BK1390" s="468" t="b">
        <v>1</v>
      </c>
      <c r="BL1390" s="468" t="b">
        <v>1</v>
      </c>
      <c r="BM1390" s="468" t="b">
        <v>1</v>
      </c>
      <c r="BN1390" s="468" t="b">
        <v>1</v>
      </c>
      <c r="BO1390" s="468" t="b">
        <v>1</v>
      </c>
      <c r="BP1390" s="468" t="b">
        <v>1</v>
      </c>
      <c r="BQ1390" s="468" t="b">
        <v>1</v>
      </c>
      <c r="BS1390" s="466"/>
    </row>
    <row r="1391" spans="1:71" s="480" customFormat="1" ht="12" customHeight="1" x14ac:dyDescent="0.2">
      <c r="A1391" s="496">
        <v>28302041</v>
      </c>
      <c r="B1391" s="497" t="s">
        <v>4253</v>
      </c>
      <c r="C1391" s="466" t="s">
        <v>2894</v>
      </c>
      <c r="D1391" s="467" t="s">
        <v>1542</v>
      </c>
      <c r="E1391" s="705"/>
      <c r="F1391" s="466"/>
      <c r="G1391" s="467"/>
      <c r="H1391" s="468" t="s">
        <v>2937</v>
      </c>
      <c r="I1391" s="468" t="s">
        <v>2937</v>
      </c>
      <c r="J1391" s="468" t="s">
        <v>2937</v>
      </c>
      <c r="K1391" s="468" t="s">
        <v>2937</v>
      </c>
      <c r="L1391" s="468" t="s">
        <v>2938</v>
      </c>
      <c r="M1391" s="468" t="s">
        <v>1542</v>
      </c>
      <c r="N1391" s="468" t="s">
        <v>1542</v>
      </c>
      <c r="O1391" s="469"/>
      <c r="P1391" s="379">
        <v>-11627416.529999999</v>
      </c>
      <c r="Q1391" s="379">
        <v>-11530346.26</v>
      </c>
      <c r="R1391" s="379">
        <v>-11430680.75</v>
      </c>
      <c r="S1391" s="379">
        <v>-11331015.25</v>
      </c>
      <c r="T1391" s="379">
        <v>-11214290.34</v>
      </c>
      <c r="U1391" s="379">
        <v>-11114363.65</v>
      </c>
      <c r="V1391" s="379">
        <v>-11016996.369999999</v>
      </c>
      <c r="W1391" s="379">
        <v>-10919527.119999999</v>
      </c>
      <c r="X1391" s="379">
        <v>-10823308.93</v>
      </c>
      <c r="Y1391" s="379">
        <v>-10751499.800000001</v>
      </c>
      <c r="Z1391" s="379">
        <v>-10683136.300000001</v>
      </c>
      <c r="AA1391" s="379">
        <v>-10716997.07</v>
      </c>
      <c r="AB1391" s="379">
        <v>-10628970.699999999</v>
      </c>
      <c r="AC1391" s="379"/>
      <c r="AD1391" s="379"/>
      <c r="AE1391" s="379">
        <v>-11055029.621249998</v>
      </c>
      <c r="AF1391" s="481"/>
      <c r="AG1391" s="481"/>
      <c r="AH1391" s="471"/>
      <c r="AI1391" s="471"/>
      <c r="AJ1391" s="471"/>
      <c r="AK1391" s="472"/>
      <c r="AL1391" s="471">
        <v>0</v>
      </c>
      <c r="AM1391" s="473"/>
      <c r="AN1391" s="471">
        <v>-11055029.621249998</v>
      </c>
      <c r="AO1391" s="474">
        <v>-11055029.621249998</v>
      </c>
      <c r="AP1391" s="471"/>
      <c r="AQ1391" s="476">
        <v>-10628970.699999999</v>
      </c>
      <c r="AR1391" s="471"/>
      <c r="AS1391" s="471"/>
      <c r="AT1391" s="471"/>
      <c r="AU1391" s="472"/>
      <c r="AV1391" s="471">
        <v>0</v>
      </c>
      <c r="AW1391" s="473"/>
      <c r="AX1391" s="471">
        <v>-10628970.699999999</v>
      </c>
      <c r="AY1391" s="473">
        <v>-10628970.699999999</v>
      </c>
      <c r="AZ1391" s="478"/>
      <c r="BA1391" s="568"/>
      <c r="BC1391" s="468" t="s">
        <v>2937</v>
      </c>
      <c r="BD1391" s="468" t="s">
        <v>2937</v>
      </c>
      <c r="BE1391" s="468" t="s">
        <v>2937</v>
      </c>
      <c r="BF1391" s="468" t="s">
        <v>2937</v>
      </c>
      <c r="BG1391" s="468" t="s">
        <v>2938</v>
      </c>
      <c r="BH1391" s="468" t="s">
        <v>1542</v>
      </c>
      <c r="BI1391" s="468" t="s">
        <v>1542</v>
      </c>
      <c r="BK1391" s="468" t="b">
        <v>1</v>
      </c>
      <c r="BL1391" s="468" t="b">
        <v>1</v>
      </c>
      <c r="BM1391" s="468" t="b">
        <v>1</v>
      </c>
      <c r="BN1391" s="468" t="b">
        <v>1</v>
      </c>
      <c r="BO1391" s="468" t="b">
        <v>1</v>
      </c>
      <c r="BP1391" s="468" t="b">
        <v>1</v>
      </c>
      <c r="BQ1391" s="468" t="b">
        <v>1</v>
      </c>
      <c r="BS1391" s="466"/>
    </row>
    <row r="1392" spans="1:71" s="480" customFormat="1" ht="12" customHeight="1" x14ac:dyDescent="0.2">
      <c r="A1392" s="496">
        <v>28302042</v>
      </c>
      <c r="B1392" s="497" t="s">
        <v>4254</v>
      </c>
      <c r="C1392" s="466" t="s">
        <v>2895</v>
      </c>
      <c r="D1392" s="467" t="s">
        <v>1541</v>
      </c>
      <c r="E1392" s="705" t="s">
        <v>930</v>
      </c>
      <c r="F1392" s="466"/>
      <c r="G1392" s="467"/>
      <c r="H1392" s="468" t="s">
        <v>2937</v>
      </c>
      <c r="I1392" s="468" t="s">
        <v>2937</v>
      </c>
      <c r="J1392" s="468" t="s">
        <v>2937</v>
      </c>
      <c r="K1392" s="468" t="s">
        <v>1541</v>
      </c>
      <c r="L1392" s="468" t="s">
        <v>2938</v>
      </c>
      <c r="M1392" s="468" t="s">
        <v>2938</v>
      </c>
      <c r="N1392" s="468" t="s">
        <v>2937</v>
      </c>
      <c r="O1392" s="500"/>
      <c r="P1392" s="379">
        <v>0</v>
      </c>
      <c r="Q1392" s="379">
        <v>0</v>
      </c>
      <c r="R1392" s="379">
        <v>0</v>
      </c>
      <c r="S1392" s="379">
        <v>0</v>
      </c>
      <c r="T1392" s="379">
        <v>0</v>
      </c>
      <c r="U1392" s="379">
        <v>0</v>
      </c>
      <c r="V1392" s="379">
        <v>0</v>
      </c>
      <c r="W1392" s="379">
        <v>0</v>
      </c>
      <c r="X1392" s="379">
        <v>0</v>
      </c>
      <c r="Y1392" s="379">
        <v>0</v>
      </c>
      <c r="Z1392" s="379">
        <v>0</v>
      </c>
      <c r="AA1392" s="379">
        <v>0</v>
      </c>
      <c r="AB1392" s="379">
        <v>0</v>
      </c>
      <c r="AC1392" s="379"/>
      <c r="AD1392" s="379"/>
      <c r="AE1392" s="379">
        <v>0</v>
      </c>
      <c r="AF1392" s="551"/>
      <c r="AG1392" s="551"/>
      <c r="AH1392" s="471"/>
      <c r="AI1392" s="471"/>
      <c r="AJ1392" s="471"/>
      <c r="AK1392" s="472">
        <v>0</v>
      </c>
      <c r="AL1392" s="471">
        <v>0</v>
      </c>
      <c r="AM1392" s="473"/>
      <c r="AN1392" s="471"/>
      <c r="AO1392" s="474">
        <v>0</v>
      </c>
      <c r="AP1392" s="471"/>
      <c r="AQ1392" s="476">
        <v>0</v>
      </c>
      <c r="AR1392" s="471"/>
      <c r="AS1392" s="471"/>
      <c r="AT1392" s="471"/>
      <c r="AU1392" s="472">
        <v>0</v>
      </c>
      <c r="AV1392" s="471">
        <v>0</v>
      </c>
      <c r="AW1392" s="473"/>
      <c r="AX1392" s="471"/>
      <c r="AY1392" s="473">
        <v>0</v>
      </c>
      <c r="AZ1392" s="478" t="s">
        <v>2923</v>
      </c>
      <c r="BA1392" s="568"/>
      <c r="BC1392" s="468" t="s">
        <v>2937</v>
      </c>
      <c r="BD1392" s="468" t="s">
        <v>2937</v>
      </c>
      <c r="BE1392" s="468" t="s">
        <v>2937</v>
      </c>
      <c r="BF1392" s="468" t="s">
        <v>1541</v>
      </c>
      <c r="BG1392" s="468" t="s">
        <v>2938</v>
      </c>
      <c r="BH1392" s="468" t="s">
        <v>2938</v>
      </c>
      <c r="BI1392" s="468" t="s">
        <v>2937</v>
      </c>
      <c r="BK1392" s="468" t="b">
        <v>1</v>
      </c>
      <c r="BL1392" s="468" t="b">
        <v>1</v>
      </c>
      <c r="BM1392" s="468" t="b">
        <v>1</v>
      </c>
      <c r="BN1392" s="468" t="b">
        <v>1</v>
      </c>
      <c r="BO1392" s="468" t="b">
        <v>1</v>
      </c>
      <c r="BP1392" s="468" t="b">
        <v>1</v>
      </c>
      <c r="BQ1392" s="468" t="b">
        <v>1</v>
      </c>
      <c r="BS1392" s="466"/>
    </row>
    <row r="1393" spans="1:71" s="480" customFormat="1" ht="12" customHeight="1" x14ac:dyDescent="0.2">
      <c r="A1393" s="496">
        <v>28302051</v>
      </c>
      <c r="B1393" s="497" t="s">
        <v>4255</v>
      </c>
      <c r="C1393" s="466" t="s">
        <v>2896</v>
      </c>
      <c r="D1393" s="467" t="s">
        <v>1542</v>
      </c>
      <c r="E1393" s="705"/>
      <c r="F1393" s="466"/>
      <c r="G1393" s="467"/>
      <c r="H1393" s="468" t="s">
        <v>2937</v>
      </c>
      <c r="I1393" s="468" t="s">
        <v>2937</v>
      </c>
      <c r="J1393" s="468" t="s">
        <v>2937</v>
      </c>
      <c r="K1393" s="468" t="s">
        <v>2937</v>
      </c>
      <c r="L1393" s="468" t="s">
        <v>2938</v>
      </c>
      <c r="M1393" s="468" t="s">
        <v>1542</v>
      </c>
      <c r="N1393" s="468" t="s">
        <v>1542</v>
      </c>
      <c r="O1393" s="469"/>
      <c r="P1393" s="379">
        <v>-3053100.3</v>
      </c>
      <c r="Q1393" s="379">
        <v>-2962175.64</v>
      </c>
      <c r="R1393" s="379">
        <v>-2869003.99</v>
      </c>
      <c r="S1393" s="379">
        <v>-2775832.33</v>
      </c>
      <c r="T1393" s="379">
        <v>-2742072.49</v>
      </c>
      <c r="U1393" s="379">
        <v>-2885222.72</v>
      </c>
      <c r="V1393" s="379">
        <v>-2928123.41</v>
      </c>
      <c r="W1393" s="379">
        <v>-2911889.41</v>
      </c>
      <c r="X1393" s="379">
        <v>-2972957.02</v>
      </c>
      <c r="Y1393" s="379">
        <v>-2860421.09</v>
      </c>
      <c r="Z1393" s="379">
        <v>-2820671.21</v>
      </c>
      <c r="AA1393" s="379">
        <v>-2739220.67</v>
      </c>
      <c r="AB1393" s="379">
        <v>-2657899.4</v>
      </c>
      <c r="AC1393" s="379"/>
      <c r="AD1393" s="379"/>
      <c r="AE1393" s="379">
        <v>-2860257.4858333338</v>
      </c>
      <c r="AF1393" s="481"/>
      <c r="AG1393" s="481"/>
      <c r="AH1393" s="471"/>
      <c r="AI1393" s="471"/>
      <c r="AJ1393" s="471"/>
      <c r="AK1393" s="472"/>
      <c r="AL1393" s="471">
        <v>0</v>
      </c>
      <c r="AM1393" s="473"/>
      <c r="AN1393" s="471">
        <v>-2860257.4858333338</v>
      </c>
      <c r="AO1393" s="474">
        <v>-2860257.4858333338</v>
      </c>
      <c r="AP1393" s="471"/>
      <c r="AQ1393" s="476">
        <v>-2657899.4</v>
      </c>
      <c r="AR1393" s="471"/>
      <c r="AS1393" s="471"/>
      <c r="AT1393" s="471"/>
      <c r="AU1393" s="472"/>
      <c r="AV1393" s="471">
        <v>0</v>
      </c>
      <c r="AW1393" s="473"/>
      <c r="AX1393" s="471">
        <v>-2657899.4</v>
      </c>
      <c r="AY1393" s="473">
        <v>-2657899.4</v>
      </c>
      <c r="AZ1393" s="478"/>
      <c r="BA1393" s="568"/>
      <c r="BC1393" s="468" t="s">
        <v>2937</v>
      </c>
      <c r="BD1393" s="468" t="s">
        <v>2937</v>
      </c>
      <c r="BE1393" s="468" t="s">
        <v>2937</v>
      </c>
      <c r="BF1393" s="468" t="s">
        <v>2937</v>
      </c>
      <c r="BG1393" s="468" t="s">
        <v>2938</v>
      </c>
      <c r="BH1393" s="468" t="s">
        <v>1542</v>
      </c>
      <c r="BI1393" s="468" t="s">
        <v>1542</v>
      </c>
      <c r="BK1393" s="468" t="b">
        <v>1</v>
      </c>
      <c r="BL1393" s="468" t="b">
        <v>1</v>
      </c>
      <c r="BM1393" s="468" t="b">
        <v>1</v>
      </c>
      <c r="BN1393" s="468" t="b">
        <v>1</v>
      </c>
      <c r="BO1393" s="468" t="b">
        <v>1</v>
      </c>
      <c r="BP1393" s="468" t="b">
        <v>1</v>
      </c>
      <c r="BQ1393" s="468" t="b">
        <v>1</v>
      </c>
      <c r="BS1393" s="466"/>
    </row>
    <row r="1394" spans="1:71" s="480" customFormat="1" ht="12" customHeight="1" x14ac:dyDescent="0.2">
      <c r="A1394" s="496">
        <v>28302061</v>
      </c>
      <c r="B1394" s="497" t="s">
        <v>4256</v>
      </c>
      <c r="C1394" s="466" t="s">
        <v>2897</v>
      </c>
      <c r="D1394" s="467" t="s">
        <v>1539</v>
      </c>
      <c r="E1394" s="705"/>
      <c r="F1394" s="466"/>
      <c r="G1394" s="467"/>
      <c r="H1394" s="468" t="s">
        <v>2937</v>
      </c>
      <c r="I1394" s="468" t="s">
        <v>1539</v>
      </c>
      <c r="J1394" s="468" t="s">
        <v>2937</v>
      </c>
      <c r="K1394" s="468" t="s">
        <v>2937</v>
      </c>
      <c r="L1394" s="468" t="s">
        <v>2938</v>
      </c>
      <c r="M1394" s="468" t="s">
        <v>2938</v>
      </c>
      <c r="N1394" s="468" t="s">
        <v>2937</v>
      </c>
      <c r="O1394" s="469"/>
      <c r="P1394" s="379">
        <v>-1325207.74</v>
      </c>
      <c r="Q1394" s="379">
        <v>-1265856.49</v>
      </c>
      <c r="R1394" s="379">
        <v>-1206505.24</v>
      </c>
      <c r="S1394" s="379">
        <v>-1147153.99</v>
      </c>
      <c r="T1394" s="379">
        <v>-1087802.74</v>
      </c>
      <c r="U1394" s="379">
        <v>-1028451.49</v>
      </c>
      <c r="V1394" s="379">
        <v>-969100.24</v>
      </c>
      <c r="W1394" s="379">
        <v>-909748.99</v>
      </c>
      <c r="X1394" s="379">
        <v>-746935.36</v>
      </c>
      <c r="Y1394" s="379">
        <v>-669227.80000000005</v>
      </c>
      <c r="Z1394" s="379">
        <v>-596943.69999999995</v>
      </c>
      <c r="AA1394" s="379">
        <v>-530083.09</v>
      </c>
      <c r="AB1394" s="379">
        <v>-530083.09</v>
      </c>
      <c r="AC1394" s="379"/>
      <c r="AD1394" s="379"/>
      <c r="AE1394" s="379">
        <v>-923787.87875000015</v>
      </c>
      <c r="AF1394" s="481" t="s">
        <v>2898</v>
      </c>
      <c r="AG1394" s="481"/>
      <c r="AH1394" s="471"/>
      <c r="AI1394" s="471">
        <v>-923787.87875000015</v>
      </c>
      <c r="AJ1394" s="471"/>
      <c r="AK1394" s="472"/>
      <c r="AL1394" s="592">
        <v>-923787.87875000015</v>
      </c>
      <c r="AM1394" s="471"/>
      <c r="AN1394" s="471"/>
      <c r="AO1394" s="474">
        <v>0</v>
      </c>
      <c r="AP1394" s="471"/>
      <c r="AQ1394" s="476">
        <v>-530083.09</v>
      </c>
      <c r="AR1394" s="471"/>
      <c r="AS1394" s="471">
        <v>-530083.09</v>
      </c>
      <c r="AT1394" s="471"/>
      <c r="AU1394" s="472"/>
      <c r="AV1394" s="592">
        <v>-530083.09</v>
      </c>
      <c r="AW1394" s="471"/>
      <c r="AX1394" s="471"/>
      <c r="AY1394" s="473">
        <v>0</v>
      </c>
      <c r="AZ1394" s="478"/>
      <c r="BA1394" s="568"/>
      <c r="BC1394" s="468" t="s">
        <v>2937</v>
      </c>
      <c r="BD1394" s="468" t="s">
        <v>1539</v>
      </c>
      <c r="BE1394" s="468" t="s">
        <v>2937</v>
      </c>
      <c r="BF1394" s="468" t="s">
        <v>2937</v>
      </c>
      <c r="BG1394" s="468" t="s">
        <v>2938</v>
      </c>
      <c r="BH1394" s="468" t="s">
        <v>2938</v>
      </c>
      <c r="BI1394" s="468" t="s">
        <v>2937</v>
      </c>
      <c r="BK1394" s="468" t="b">
        <v>1</v>
      </c>
      <c r="BL1394" s="468" t="b">
        <v>1</v>
      </c>
      <c r="BM1394" s="468" t="b">
        <v>1</v>
      </c>
      <c r="BN1394" s="468" t="b">
        <v>1</v>
      </c>
      <c r="BO1394" s="468" t="b">
        <v>1</v>
      </c>
      <c r="BP1394" s="468" t="b">
        <v>1</v>
      </c>
      <c r="BQ1394" s="468" t="b">
        <v>1</v>
      </c>
      <c r="BS1394" s="466"/>
    </row>
    <row r="1395" spans="1:71" s="480" customFormat="1" ht="12" customHeight="1" x14ac:dyDescent="0.2">
      <c r="A1395" s="496">
        <v>28302071</v>
      </c>
      <c r="B1395" s="497" t="s">
        <v>4257</v>
      </c>
      <c r="C1395" s="466" t="s">
        <v>2899</v>
      </c>
      <c r="D1395" s="467" t="s">
        <v>1541</v>
      </c>
      <c r="E1395" s="705" t="s">
        <v>930</v>
      </c>
      <c r="F1395" s="466"/>
      <c r="G1395" s="467"/>
      <c r="H1395" s="468" t="s">
        <v>2937</v>
      </c>
      <c r="I1395" s="468" t="s">
        <v>2937</v>
      </c>
      <c r="J1395" s="468" t="s">
        <v>2937</v>
      </c>
      <c r="K1395" s="468" t="s">
        <v>1541</v>
      </c>
      <c r="L1395" s="468" t="s">
        <v>2938</v>
      </c>
      <c r="M1395" s="468" t="s">
        <v>2938</v>
      </c>
      <c r="N1395" s="468" t="s">
        <v>2937</v>
      </c>
      <c r="O1395" s="500"/>
      <c r="P1395" s="379">
        <v>0</v>
      </c>
      <c r="Q1395" s="379">
        <v>0</v>
      </c>
      <c r="R1395" s="379">
        <v>0</v>
      </c>
      <c r="S1395" s="379">
        <v>0</v>
      </c>
      <c r="T1395" s="379">
        <v>0</v>
      </c>
      <c r="U1395" s="379">
        <v>0</v>
      </c>
      <c r="V1395" s="379">
        <v>0</v>
      </c>
      <c r="W1395" s="379">
        <v>0</v>
      </c>
      <c r="X1395" s="379">
        <v>0</v>
      </c>
      <c r="Y1395" s="379">
        <v>0</v>
      </c>
      <c r="Z1395" s="379">
        <v>0</v>
      </c>
      <c r="AA1395" s="379">
        <v>0</v>
      </c>
      <c r="AB1395" s="379">
        <v>0</v>
      </c>
      <c r="AC1395" s="379"/>
      <c r="AD1395" s="379"/>
      <c r="AE1395" s="379">
        <v>0</v>
      </c>
      <c r="AF1395" s="481"/>
      <c r="AG1395" s="481"/>
      <c r="AH1395" s="471"/>
      <c r="AI1395" s="471"/>
      <c r="AJ1395" s="471"/>
      <c r="AK1395" s="472">
        <v>0</v>
      </c>
      <c r="AL1395" s="592">
        <v>0</v>
      </c>
      <c r="AM1395" s="471"/>
      <c r="AN1395" s="471"/>
      <c r="AO1395" s="474">
        <v>0</v>
      </c>
      <c r="AP1395" s="471"/>
      <c r="AQ1395" s="476">
        <v>0</v>
      </c>
      <c r="AR1395" s="471"/>
      <c r="AS1395" s="471"/>
      <c r="AT1395" s="471"/>
      <c r="AU1395" s="472">
        <v>0</v>
      </c>
      <c r="AV1395" s="592">
        <v>0</v>
      </c>
      <c r="AW1395" s="471"/>
      <c r="AX1395" s="471"/>
      <c r="AY1395" s="473">
        <v>0</v>
      </c>
      <c r="AZ1395" s="478" t="s">
        <v>2923</v>
      </c>
      <c r="BA1395" s="568"/>
      <c r="BC1395" s="468" t="s">
        <v>2937</v>
      </c>
      <c r="BD1395" s="468" t="s">
        <v>2937</v>
      </c>
      <c r="BE1395" s="468" t="s">
        <v>2937</v>
      </c>
      <c r="BF1395" s="468" t="s">
        <v>1541</v>
      </c>
      <c r="BG1395" s="468" t="s">
        <v>2938</v>
      </c>
      <c r="BH1395" s="468" t="s">
        <v>2938</v>
      </c>
      <c r="BI1395" s="468" t="s">
        <v>2937</v>
      </c>
      <c r="BK1395" s="468" t="b">
        <v>1</v>
      </c>
      <c r="BL1395" s="468" t="b">
        <v>1</v>
      </c>
      <c r="BM1395" s="468" t="b">
        <v>1</v>
      </c>
      <c r="BN1395" s="468" t="b">
        <v>1</v>
      </c>
      <c r="BO1395" s="468" t="b">
        <v>1</v>
      </c>
      <c r="BP1395" s="468" t="b">
        <v>1</v>
      </c>
      <c r="BQ1395" s="468" t="b">
        <v>1</v>
      </c>
      <c r="BS1395" s="466"/>
    </row>
    <row r="1396" spans="1:71" s="480" customFormat="1" ht="12" customHeight="1" thickBot="1" x14ac:dyDescent="0.25">
      <c r="A1396" s="593">
        <v>28302081</v>
      </c>
      <c r="B1396" s="594" t="s">
        <v>4258</v>
      </c>
      <c r="C1396" s="595" t="s">
        <v>2900</v>
      </c>
      <c r="D1396" s="596" t="s">
        <v>1542</v>
      </c>
      <c r="E1396" s="816"/>
      <c r="F1396" s="597">
        <v>42783</v>
      </c>
      <c r="G1396" s="598"/>
      <c r="H1396" s="598" t="s">
        <v>2937</v>
      </c>
      <c r="I1396" s="598" t="s">
        <v>2937</v>
      </c>
      <c r="J1396" s="598" t="s">
        <v>2937</v>
      </c>
      <c r="K1396" s="598" t="s">
        <v>2937</v>
      </c>
      <c r="L1396" s="598" t="s">
        <v>2938</v>
      </c>
      <c r="M1396" s="598" t="s">
        <v>1542</v>
      </c>
      <c r="N1396" s="598" t="s">
        <v>1542</v>
      </c>
      <c r="O1396" s="487"/>
      <c r="P1396" s="423">
        <v>-7578611.3300000001</v>
      </c>
      <c r="Q1396" s="423">
        <v>-8187271.8499999996</v>
      </c>
      <c r="R1396" s="423">
        <v>-8220496.71</v>
      </c>
      <c r="S1396" s="423">
        <v>-8235433.2199999997</v>
      </c>
      <c r="T1396" s="423">
        <v>-8257141.6500000004</v>
      </c>
      <c r="U1396" s="423">
        <v>-8259901.0999999996</v>
      </c>
      <c r="V1396" s="423">
        <v>-8267446.7300000004</v>
      </c>
      <c r="W1396" s="423">
        <v>-8268083.8700000001</v>
      </c>
      <c r="X1396" s="423">
        <v>-8266097.3700000001</v>
      </c>
      <c r="Y1396" s="423">
        <v>-8265353.7699999996</v>
      </c>
      <c r="Z1396" s="423">
        <v>-8265353.7699999996</v>
      </c>
      <c r="AA1396" s="423">
        <v>-8265353.7699999996</v>
      </c>
      <c r="AB1396" s="423">
        <v>-8265353.7699999996</v>
      </c>
      <c r="AC1396" s="423"/>
      <c r="AD1396" s="423"/>
      <c r="AE1396" s="423">
        <v>-8223326.3633333324</v>
      </c>
      <c r="AF1396" s="599"/>
      <c r="AG1396" s="599"/>
      <c r="AH1396" s="600"/>
      <c r="AI1396" s="600"/>
      <c r="AJ1396" s="600"/>
      <c r="AK1396" s="601"/>
      <c r="AL1396" s="602">
        <v>0</v>
      </c>
      <c r="AM1396" s="600"/>
      <c r="AN1396" s="600">
        <v>-8223326.3633333324</v>
      </c>
      <c r="AO1396" s="603">
        <v>-8223326.3633333324</v>
      </c>
      <c r="AP1396" s="490"/>
      <c r="AQ1396" s="600">
        <v>-8265353.7699999996</v>
      </c>
      <c r="AR1396" s="600"/>
      <c r="AS1396" s="600"/>
      <c r="AT1396" s="600"/>
      <c r="AU1396" s="601"/>
      <c r="AV1396" s="602">
        <v>0</v>
      </c>
      <c r="AW1396" s="600"/>
      <c r="AX1396" s="600">
        <v>-8265353.7699999996</v>
      </c>
      <c r="AY1396" s="604">
        <v>-8265353.7699999996</v>
      </c>
      <c r="AZ1396" s="817"/>
      <c r="BA1396" s="568"/>
      <c r="BC1396" s="598" t="s">
        <v>2937</v>
      </c>
      <c r="BD1396" s="598" t="s">
        <v>2937</v>
      </c>
      <c r="BE1396" s="598" t="s">
        <v>2937</v>
      </c>
      <c r="BF1396" s="560" t="s">
        <v>2937</v>
      </c>
      <c r="BG1396" s="560" t="s">
        <v>2938</v>
      </c>
      <c r="BH1396" s="560" t="s">
        <v>1542</v>
      </c>
      <c r="BI1396" s="560" t="s">
        <v>1542</v>
      </c>
      <c r="BK1396" s="560" t="b">
        <v>1</v>
      </c>
      <c r="BL1396" s="560" t="b">
        <v>1</v>
      </c>
      <c r="BM1396" s="560" t="b">
        <v>1</v>
      </c>
      <c r="BN1396" s="560" t="b">
        <v>1</v>
      </c>
      <c r="BO1396" s="560" t="b">
        <v>1</v>
      </c>
      <c r="BP1396" s="560" t="b">
        <v>1</v>
      </c>
      <c r="BQ1396" s="560" t="b">
        <v>1</v>
      </c>
      <c r="BS1396" s="466"/>
    </row>
    <row r="1397" spans="1:71" s="480" customFormat="1" ht="15" customHeight="1" x14ac:dyDescent="0.2">
      <c r="A1397" s="605" t="s">
        <v>2901</v>
      </c>
      <c r="B1397" s="605"/>
      <c r="C1397" s="550"/>
      <c r="D1397" s="550"/>
      <c r="E1397" s="818"/>
      <c r="F1397" s="550"/>
      <c r="G1397" s="550"/>
      <c r="H1397" s="550"/>
      <c r="I1397" s="550"/>
      <c r="J1397" s="550"/>
      <c r="K1397" s="550"/>
      <c r="L1397" s="550"/>
      <c r="M1397" s="550"/>
      <c r="N1397" s="550"/>
      <c r="O1397" s="469"/>
      <c r="P1397" s="424">
        <v>-12625792218.959993</v>
      </c>
      <c r="Q1397" s="424">
        <v>-12604473198.450008</v>
      </c>
      <c r="R1397" s="424">
        <v>-12602024652.319984</v>
      </c>
      <c r="S1397" s="424">
        <v>-12541851064.240009</v>
      </c>
      <c r="T1397" s="424">
        <v>-12456431093.99</v>
      </c>
      <c r="U1397" s="424">
        <v>-12414895662.369995</v>
      </c>
      <c r="V1397" s="424">
        <v>-12432450872.950006</v>
      </c>
      <c r="W1397" s="424">
        <v>-12488909379.350012</v>
      </c>
      <c r="X1397" s="424">
        <v>-12510155829.600014</v>
      </c>
      <c r="Y1397" s="424">
        <v>-12549509246.580017</v>
      </c>
      <c r="Z1397" s="424">
        <v>-12755070345.659985</v>
      </c>
      <c r="AA1397" s="424">
        <v>-13028285352.999996</v>
      </c>
      <c r="AB1397" s="424">
        <v>-12964100505.320002</v>
      </c>
      <c r="AC1397" s="424"/>
      <c r="AD1397" s="424"/>
      <c r="AE1397" s="424">
        <v>-12598250255.054171</v>
      </c>
      <c r="AF1397" s="606"/>
      <c r="AG1397" s="606"/>
      <c r="AH1397" s="547">
        <v>-7876558764.8029175</v>
      </c>
      <c r="AI1397" s="547">
        <v>-1741229320.2971277</v>
      </c>
      <c r="AJ1397" s="547">
        <v>-647693035.71995568</v>
      </c>
      <c r="AK1397" s="547">
        <v>-1623145727.7212503</v>
      </c>
      <c r="AL1397" s="547">
        <v>-4012068083.7383308</v>
      </c>
      <c r="AM1397" s="547">
        <v>0</v>
      </c>
      <c r="AN1397" s="547">
        <v>-709623406.51291656</v>
      </c>
      <c r="AO1397" s="607">
        <v>-709623406.51291656</v>
      </c>
      <c r="AP1397" s="547"/>
      <c r="AQ1397" s="608">
        <v>-12964100505.320002</v>
      </c>
      <c r="AR1397" s="608">
        <v>-8175716459.0500002</v>
      </c>
      <c r="AS1397" s="608">
        <v>-1710745030.7964158</v>
      </c>
      <c r="AT1397" s="608">
        <v>-640503052.27358401</v>
      </c>
      <c r="AU1397" s="608">
        <v>-1590911781.5699997</v>
      </c>
      <c r="AV1397" s="608">
        <v>-3942159864.6399999</v>
      </c>
      <c r="AW1397" s="608">
        <v>0</v>
      </c>
      <c r="AX1397" s="608">
        <v>-846224181.63000011</v>
      </c>
      <c r="AY1397" s="609">
        <v>-846224181.63000011</v>
      </c>
      <c r="BA1397" s="568"/>
      <c r="BS1397" s="466"/>
    </row>
    <row r="1398" spans="1:71" ht="11.25" customHeight="1" x14ac:dyDescent="0.25">
      <c r="O1398" s="469"/>
      <c r="P1398" s="824">
        <f>P1397-'[2]2017 GRC WC Det Format'!$P$1397</f>
        <v>0</v>
      </c>
      <c r="Q1398" s="824">
        <f>Q1397-'[2]2017 GRC WC Det Format'!$Q$1397</f>
        <v>0</v>
      </c>
      <c r="R1398" s="824">
        <f>R1397-'[2]2017 GRC WC Det Format'!$R$1397</f>
        <v>0</v>
      </c>
      <c r="S1398" s="824">
        <f>S1397-'[2]2017 GRC WC Det Format'!$S$1397</f>
        <v>0</v>
      </c>
      <c r="T1398" s="824">
        <f>T1397-'[2]2017 GRC WC Det Format'!$T$1397</f>
        <v>0</v>
      </c>
      <c r="U1398" s="824">
        <f>U1397-'[2]2017 GRC WC Det Format'!$U$1397</f>
        <v>0</v>
      </c>
      <c r="V1398" s="825">
        <f>V1397-'[2]2017 GRC WC Det Format'!$V$1397</f>
        <v>0</v>
      </c>
      <c r="W1398" s="825">
        <f>W1397-'[2]2017 GRC WC Det Format'!$W$1397</f>
        <v>0</v>
      </c>
      <c r="X1398" s="825">
        <f>X1397-'[2]2017 GRC WC Det Format'!$X$1397</f>
        <v>0</v>
      </c>
      <c r="Y1398" s="825">
        <f>Y1397-'[2]2017 GRC WC Det Format'!$Y$1397</f>
        <v>0</v>
      </c>
      <c r="Z1398" s="825">
        <f>Z1397-'[2]2017 GRC WC Det Format'!$Z$1397</f>
        <v>0</v>
      </c>
      <c r="AA1398" s="825">
        <f>AA1397-'[2]2017 GRC WC Det Format'!$AA$1397</f>
        <v>0</v>
      </c>
      <c r="AB1398" s="825">
        <f>AB1397-'[2]2017 GRC WC Det Format'!$AB$1397</f>
        <v>0</v>
      </c>
      <c r="AC1398" s="824"/>
      <c r="AD1398" s="824"/>
      <c r="AE1398" s="825">
        <f>AE1397-'[2]2017 GRC WC Det Format'!$AE$1397</f>
        <v>0</v>
      </c>
      <c r="AF1398" s="826"/>
      <c r="AG1398" s="826"/>
      <c r="AH1398" s="827">
        <f>AH1397-'[2]2017 GRC WC Det Format'!$AH$1397</f>
        <v>0</v>
      </c>
      <c r="AI1398" s="827">
        <f>AI1397-'[2]2017 GRC WC Det Format'!$AI$1397</f>
        <v>0</v>
      </c>
      <c r="AJ1398" s="827">
        <f>AJ1397-'[2]2017 GRC WC Det Format'!$AJ$1397</f>
        <v>0</v>
      </c>
      <c r="AK1398" s="827">
        <f>AK1397-'[2]2017 GRC WC Det Format'!$AK$1397</f>
        <v>0</v>
      </c>
      <c r="AL1398" s="827">
        <f>AL1397-'[2]2017 GRC WC Det Format'!$AL$1397</f>
        <v>0</v>
      </c>
      <c r="AM1398" s="827">
        <f>AM1397-'[2]2017 GRC WC Det Format'!$AM$1397</f>
        <v>0</v>
      </c>
      <c r="AN1398" s="827">
        <f>AN1397-'[2]2017 GRC WC Det Format'!$AN$1397</f>
        <v>0</v>
      </c>
      <c r="AO1398" s="828">
        <f>AO1397-'[2]2017 GRC WC Det Format'!$AO$1397</f>
        <v>0</v>
      </c>
      <c r="AP1398" s="828"/>
      <c r="AQ1398" s="829">
        <f>AQ1397-'[2]2017 GRC WC Det Format'!$AQ$1397</f>
        <v>0</v>
      </c>
      <c r="AR1398" s="829">
        <f>AR1397-'[2]2017 GRC WC Det Format'!$AR$1397</f>
        <v>0</v>
      </c>
      <c r="AS1398" s="829">
        <f>AS1397-'[2]2017 GRC WC Det Format'!$AS$1397</f>
        <v>0</v>
      </c>
      <c r="AT1398" s="829">
        <f>AT1397-'[2]2017 GRC WC Det Format'!$AT$1397</f>
        <v>0</v>
      </c>
      <c r="AU1398" s="829">
        <f>AU1397-'[2]2017 GRC WC Det Format'!$AU$1397</f>
        <v>0</v>
      </c>
      <c r="AV1398" s="829">
        <f>AV1397-'[2]2017 GRC WC Det Format'!$AV$1397</f>
        <v>0</v>
      </c>
      <c r="AW1398" s="829">
        <f>AW1397-'[2]2017 GRC WC Det Format'!$AW$1397</f>
        <v>0</v>
      </c>
      <c r="AX1398" s="829">
        <f>AX1397-'[2]2017 GRC WC Det Format'!$AX$1397</f>
        <v>0</v>
      </c>
      <c r="AY1398" s="830">
        <f>AY1397-'[2]2017 GRC WC Det Format'!$AY$1397</f>
        <v>0</v>
      </c>
      <c r="BA1398" s="568"/>
    </row>
    <row r="1399" spans="1:71" ht="13.5" thickBot="1" x14ac:dyDescent="0.25">
      <c r="A1399" s="819" t="s">
        <v>4261</v>
      </c>
      <c r="O1399" s="469"/>
      <c r="P1399" s="611"/>
      <c r="Q1399" s="611"/>
      <c r="R1399" s="611"/>
      <c r="S1399" s="611"/>
      <c r="T1399" s="611"/>
      <c r="U1399" s="611"/>
      <c r="V1399" s="611"/>
      <c r="W1399" s="611"/>
      <c r="X1399" s="469"/>
      <c r="Y1399" s="469"/>
      <c r="Z1399" s="469"/>
      <c r="AA1399" s="469"/>
      <c r="AB1399" s="469"/>
      <c r="AC1399" s="612"/>
      <c r="AD1399" s="612"/>
      <c r="AE1399" s="611" t="s">
        <v>2902</v>
      </c>
      <c r="AH1399" s="613">
        <v>-7800065571.5887508</v>
      </c>
      <c r="AI1399" s="613">
        <v>5063475301.3470755</v>
      </c>
      <c r="AJ1399" s="613">
        <v>1896820343.2129271</v>
      </c>
      <c r="AK1399" s="613">
        <v>622180615.9970839</v>
      </c>
      <c r="AL1399" s="613">
        <v>7582476260.5571041</v>
      </c>
      <c r="AM1399" s="613">
        <v>927212717.54541612</v>
      </c>
      <c r="AN1399" s="613">
        <v>-709623406.51291656</v>
      </c>
      <c r="AO1399" s="613">
        <v>217589311.03249955</v>
      </c>
      <c r="AP1399" s="614"/>
      <c r="AQ1399" s="432"/>
      <c r="AR1399" s="613">
        <v>-8099533528.6400003</v>
      </c>
      <c r="AS1399" s="613">
        <v>5254221532.4507446</v>
      </c>
      <c r="AT1399" s="613">
        <v>2048362005.829257</v>
      </c>
      <c r="AU1399" s="613">
        <v>590577885.8499999</v>
      </c>
      <c r="AV1399" s="613">
        <v>7893161424.1300068</v>
      </c>
      <c r="AW1399" s="613">
        <v>1052596286.1399996</v>
      </c>
      <c r="AX1399" s="613">
        <v>-846224181.63000011</v>
      </c>
      <c r="AY1399" s="615">
        <v>206372104.50999951</v>
      </c>
      <c r="AZ1399" s="612"/>
      <c r="BA1399" s="568"/>
      <c r="BB1399" s="432"/>
      <c r="BC1399" s="432"/>
      <c r="BD1399" s="432"/>
      <c r="BE1399" s="616"/>
      <c r="BF1399" s="613" t="s">
        <v>396</v>
      </c>
      <c r="BG1399" s="613">
        <v>0</v>
      </c>
      <c r="BH1399" s="613" t="e">
        <v>#VALUE!</v>
      </c>
      <c r="BI1399" s="613" t="e">
        <v>#VALUE!</v>
      </c>
      <c r="BJ1399" s="613">
        <v>0</v>
      </c>
      <c r="BK1399" s="432">
        <v>1</v>
      </c>
      <c r="BL1399" s="432">
        <v>1</v>
      </c>
      <c r="BM1399" s="616"/>
      <c r="BN1399" s="613"/>
      <c r="BO1399" s="613"/>
      <c r="BP1399" s="613"/>
      <c r="BQ1399" s="613"/>
    </row>
    <row r="1400" spans="1:71" ht="11.25" customHeight="1" thickTop="1" thickBot="1" x14ac:dyDescent="0.25">
      <c r="O1400" s="469"/>
      <c r="P1400" s="611"/>
      <c r="Q1400" s="611"/>
      <c r="R1400" s="611"/>
      <c r="S1400" s="611"/>
      <c r="T1400" s="611"/>
      <c r="U1400" s="611"/>
      <c r="V1400" s="425"/>
      <c r="W1400" s="469"/>
      <c r="X1400" s="469"/>
      <c r="Y1400" s="469"/>
      <c r="Z1400" s="469"/>
      <c r="AA1400" s="469"/>
      <c r="AB1400" s="469"/>
      <c r="AC1400" s="612"/>
      <c r="AD1400" s="612"/>
      <c r="AE1400" s="425"/>
      <c r="AH1400" s="433"/>
      <c r="AI1400" s="433"/>
      <c r="AJ1400" s="433"/>
      <c r="AK1400" s="433"/>
      <c r="AL1400" s="433"/>
      <c r="AM1400" s="433"/>
      <c r="AN1400" s="433"/>
      <c r="AO1400" s="433"/>
      <c r="BA1400" s="568"/>
    </row>
    <row r="1401" spans="1:71" ht="11.25" customHeight="1" x14ac:dyDescent="0.2">
      <c r="C1401" s="617" t="s">
        <v>2903</v>
      </c>
      <c r="D1401" s="618"/>
      <c r="E1401" s="820"/>
      <c r="F1401" s="618"/>
      <c r="G1401" s="618"/>
      <c r="H1401" s="618"/>
      <c r="I1401" s="618"/>
      <c r="J1401" s="618"/>
      <c r="K1401" s="618"/>
      <c r="L1401" s="618"/>
      <c r="M1401" s="618"/>
      <c r="N1401" s="618"/>
      <c r="O1401" s="469"/>
      <c r="P1401" s="611"/>
      <c r="Q1401" s="611"/>
      <c r="R1401" s="611"/>
      <c r="S1401" s="611"/>
      <c r="T1401" s="611"/>
      <c r="U1401" s="619"/>
      <c r="V1401" s="425"/>
      <c r="W1401" s="469"/>
      <c r="X1401" s="469"/>
      <c r="Y1401" s="469"/>
      <c r="Z1401" s="469"/>
      <c r="AA1401" s="469"/>
      <c r="AB1401" s="469"/>
      <c r="AC1401" s="612"/>
      <c r="AD1401" s="612"/>
      <c r="AE1401" s="425"/>
      <c r="AH1401" s="434" t="s">
        <v>2904</v>
      </c>
      <c r="AI1401" s="620">
        <v>0.66778650237080317</v>
      </c>
      <c r="AJ1401" s="620">
        <v>0.25015842820107465</v>
      </c>
      <c r="AK1401" s="620">
        <v>8.2055069428119867E-2</v>
      </c>
      <c r="AL1401" s="434"/>
      <c r="AM1401" s="433"/>
      <c r="AN1401" s="433"/>
      <c r="AO1401" s="433"/>
      <c r="AR1401" s="434" t="s">
        <v>2904</v>
      </c>
      <c r="AS1401" s="620">
        <v>0.66566756336544464</v>
      </c>
      <c r="AT1401" s="620">
        <v>0.25951097358369685</v>
      </c>
      <c r="AU1401" s="620">
        <v>7.4821463050857864E-2</v>
      </c>
      <c r="AV1401" s="434"/>
      <c r="BA1401" s="568"/>
    </row>
    <row r="1402" spans="1:71" ht="12" customHeight="1" thickBot="1" x14ac:dyDescent="0.25">
      <c r="C1402" s="621">
        <v>0.85422738957607447</v>
      </c>
      <c r="D1402" s="622"/>
      <c r="E1402" s="821"/>
      <c r="F1402" s="622"/>
      <c r="G1402" s="622"/>
      <c r="H1402" s="622"/>
      <c r="I1402" s="622"/>
      <c r="J1402" s="622"/>
      <c r="K1402" s="622"/>
      <c r="L1402" s="622"/>
      <c r="M1402" s="622"/>
      <c r="N1402" s="622"/>
      <c r="O1402" s="469"/>
      <c r="P1402" s="611"/>
      <c r="Q1402" s="611"/>
      <c r="R1402" s="611"/>
      <c r="S1402" s="611"/>
      <c r="T1402" s="611"/>
      <c r="U1402" s="611"/>
      <c r="V1402" s="425"/>
      <c r="W1402" s="469"/>
      <c r="X1402" s="469"/>
      <c r="Y1402" s="469"/>
      <c r="Z1402" s="469"/>
      <c r="AA1402" s="469"/>
      <c r="AB1402" s="469"/>
      <c r="AC1402" s="612"/>
      <c r="AD1402" s="612"/>
      <c r="AE1402" s="425"/>
      <c r="AH1402" s="433"/>
      <c r="AI1402" s="434"/>
      <c r="AJ1402" s="433"/>
      <c r="AK1402" s="433"/>
      <c r="AL1402" s="433"/>
      <c r="AM1402" s="433"/>
      <c r="AN1402" s="433"/>
      <c r="AO1402" s="433"/>
      <c r="BA1402" s="568"/>
    </row>
    <row r="1403" spans="1:71" ht="11.25" customHeight="1" x14ac:dyDescent="0.2">
      <c r="C1403" s="623">
        <v>0.14577261042392556</v>
      </c>
      <c r="D1403" s="622"/>
      <c r="E1403" s="821"/>
      <c r="F1403" s="622"/>
      <c r="G1403" s="622"/>
      <c r="H1403" s="622"/>
      <c r="I1403" s="622"/>
      <c r="J1403" s="622"/>
      <c r="K1403" s="622"/>
      <c r="L1403" s="622"/>
      <c r="M1403" s="622"/>
      <c r="N1403" s="622"/>
      <c r="O1403" s="469"/>
      <c r="P1403" s="611"/>
      <c r="Q1403" s="611"/>
      <c r="R1403" s="611"/>
      <c r="S1403" s="611"/>
      <c r="T1403" s="611"/>
      <c r="U1403" s="611"/>
      <c r="V1403" s="611"/>
      <c r="W1403" s="469"/>
      <c r="X1403" s="469"/>
      <c r="Y1403" s="469"/>
      <c r="Z1403" s="469"/>
      <c r="AA1403" s="469"/>
      <c r="AB1403" s="469"/>
      <c r="AC1403" s="612"/>
      <c r="AD1403" s="612"/>
      <c r="AE1403" s="611"/>
      <c r="AH1403" s="430"/>
      <c r="AI1403" s="430"/>
      <c r="AJ1403" s="433"/>
      <c r="AK1403" s="433"/>
      <c r="AL1403" s="430"/>
      <c r="AM1403" s="858" t="s">
        <v>2905</v>
      </c>
      <c r="AN1403" s="859"/>
      <c r="AO1403" s="431"/>
      <c r="AP1403" s="431"/>
      <c r="AR1403" s="432"/>
      <c r="AS1403" s="616"/>
      <c r="AT1403" s="858" t="s">
        <v>2905</v>
      </c>
      <c r="AU1403" s="859"/>
      <c r="AV1403" s="432"/>
      <c r="AW1403" s="433"/>
      <c r="AX1403" s="432"/>
      <c r="BA1403" s="568"/>
    </row>
    <row r="1404" spans="1:71" ht="12" customHeight="1" thickBot="1" x14ac:dyDescent="0.25">
      <c r="C1404" s="624">
        <v>1</v>
      </c>
      <c r="D1404" s="622"/>
      <c r="E1404" s="821"/>
      <c r="F1404" s="622"/>
      <c r="G1404" s="622"/>
      <c r="H1404" s="622"/>
      <c r="I1404" s="622"/>
      <c r="J1404" s="622"/>
      <c r="K1404" s="622"/>
      <c r="L1404" s="622"/>
      <c r="M1404" s="622"/>
      <c r="N1404" s="622"/>
      <c r="O1404" s="469"/>
      <c r="P1404" s="611"/>
      <c r="Q1404" s="611"/>
      <c r="R1404" s="611"/>
      <c r="S1404" s="611"/>
      <c r="T1404" s="611"/>
      <c r="U1404" s="611"/>
      <c r="V1404" s="425"/>
      <c r="W1404" s="469"/>
      <c r="X1404" s="469"/>
      <c r="Y1404" s="469"/>
      <c r="Z1404" s="469"/>
      <c r="AA1404" s="469"/>
      <c r="AB1404" s="469"/>
      <c r="AC1404" s="612"/>
      <c r="AD1404" s="612"/>
      <c r="AE1404" s="425"/>
      <c r="AH1404" s="625"/>
      <c r="AI1404" s="469"/>
      <c r="AJ1404" s="469"/>
      <c r="AK1404" s="433"/>
      <c r="AL1404" s="430"/>
      <c r="AM1404" s="626">
        <v>0.66778650237080317</v>
      </c>
      <c r="AN1404" s="627">
        <v>145303204.9676657</v>
      </c>
      <c r="AO1404" s="433"/>
      <c r="AR1404" s="432"/>
      <c r="AS1404" s="616"/>
      <c r="AT1404" s="626">
        <v>0.66566756336544464</v>
      </c>
      <c r="AU1404" s="627">
        <v>137375215.95577025</v>
      </c>
      <c r="AV1404" s="432"/>
      <c r="AW1404" s="433"/>
      <c r="AX1404" s="432"/>
      <c r="BA1404" s="568"/>
    </row>
    <row r="1405" spans="1:71" ht="13.15" customHeight="1" thickBot="1" x14ac:dyDescent="0.25">
      <c r="C1405" s="618"/>
      <c r="D1405" s="618"/>
      <c r="E1405" s="820"/>
      <c r="F1405" s="618"/>
      <c r="G1405" s="618"/>
      <c r="H1405" s="618"/>
      <c r="I1405" s="618"/>
      <c r="J1405" s="618"/>
      <c r="K1405" s="618"/>
      <c r="L1405" s="618"/>
      <c r="M1405" s="618"/>
      <c r="N1405" s="618"/>
      <c r="O1405" s="469"/>
      <c r="P1405" s="611"/>
      <c r="Q1405" s="611"/>
      <c r="R1405" s="611"/>
      <c r="S1405" s="611"/>
      <c r="T1405" s="611"/>
      <c r="U1405" s="611"/>
      <c r="V1405" s="425"/>
      <c r="W1405" s="469"/>
      <c r="X1405" s="469"/>
      <c r="Y1405" s="469"/>
      <c r="Z1405" s="469"/>
      <c r="AA1405" s="469"/>
      <c r="AB1405" s="469"/>
      <c r="AC1405" s="612"/>
      <c r="AD1405" s="612"/>
      <c r="AE1405" s="425"/>
      <c r="AH1405" s="430"/>
      <c r="AI1405" s="469"/>
      <c r="AJ1405" s="469"/>
      <c r="AK1405" s="433"/>
      <c r="AL1405" s="430"/>
      <c r="AM1405" s="626">
        <v>0.25015842820107465</v>
      </c>
      <c r="AN1405" s="627">
        <v>54431800.041244835</v>
      </c>
      <c r="AO1405" s="433"/>
      <c r="AR1405" s="432"/>
      <c r="AS1405" s="616"/>
      <c r="AT1405" s="626">
        <v>0.25951097358369685</v>
      </c>
      <c r="AU1405" s="627">
        <v>53555825.761906408</v>
      </c>
      <c r="AV1405" s="432"/>
      <c r="AW1405" s="433"/>
      <c r="AX1405" s="432"/>
      <c r="BA1405" s="568"/>
    </row>
    <row r="1406" spans="1:71" ht="15.6" customHeight="1" x14ac:dyDescent="0.2">
      <c r="A1406" s="433"/>
      <c r="B1406" s="433"/>
      <c r="C1406" s="617" t="s">
        <v>4262</v>
      </c>
      <c r="D1406" s="618"/>
      <c r="E1406" s="820"/>
      <c r="F1406" s="618"/>
      <c r="G1406" s="618"/>
      <c r="H1406" s="618"/>
      <c r="I1406" s="618"/>
      <c r="J1406" s="618"/>
      <c r="K1406" s="618"/>
      <c r="L1406" s="618"/>
      <c r="M1406" s="618"/>
      <c r="N1406" s="618"/>
      <c r="O1406" s="469"/>
      <c r="P1406" s="612"/>
      <c r="Q1406" s="612"/>
      <c r="R1406" s="628" t="s">
        <v>2906</v>
      </c>
      <c r="S1406" s="612"/>
      <c r="T1406" s="612"/>
      <c r="U1406" s="612"/>
      <c r="V1406" s="379"/>
      <c r="W1406" s="469"/>
      <c r="X1406" s="469"/>
      <c r="Y1406" s="469"/>
      <c r="Z1406" s="469"/>
      <c r="AA1406" s="469"/>
      <c r="AB1406" s="469"/>
      <c r="AC1406" s="612"/>
      <c r="AD1406" s="612"/>
      <c r="AE1406" s="379"/>
      <c r="AH1406" s="625"/>
      <c r="AI1406" s="469"/>
      <c r="AJ1406" s="469"/>
      <c r="AK1406" s="433"/>
      <c r="AL1406" s="430"/>
      <c r="AM1406" s="629">
        <v>8.2055069428119867E-2</v>
      </c>
      <c r="AN1406" s="630">
        <v>17854306.02358852</v>
      </c>
      <c r="AO1406" s="610"/>
      <c r="AP1406" s="610"/>
      <c r="AR1406" s="432"/>
      <c r="AS1406" s="616"/>
      <c r="AT1406" s="629">
        <v>7.4821463050857864E-2</v>
      </c>
      <c r="AU1406" s="630">
        <v>15441062.792322706</v>
      </c>
      <c r="AV1406" s="432"/>
      <c r="AW1406" s="433"/>
      <c r="AX1406" s="432"/>
      <c r="BA1406" s="568"/>
    </row>
    <row r="1407" spans="1:71" ht="13.5" thickBot="1" x14ac:dyDescent="0.25">
      <c r="A1407" s="430"/>
      <c r="B1407" s="430"/>
      <c r="C1407" s="631" t="s">
        <v>2907</v>
      </c>
      <c r="D1407" s="618"/>
      <c r="E1407" s="820"/>
      <c r="F1407" s="618"/>
      <c r="G1407" s="618"/>
      <c r="H1407" s="618"/>
      <c r="I1407" s="618"/>
      <c r="J1407" s="618"/>
      <c r="K1407" s="618"/>
      <c r="L1407" s="618"/>
      <c r="M1407" s="618"/>
      <c r="N1407" s="618"/>
      <c r="O1407" s="469"/>
      <c r="P1407" s="612"/>
      <c r="Q1407" s="612"/>
      <c r="R1407" s="631" t="s">
        <v>2907</v>
      </c>
      <c r="S1407" s="612"/>
      <c r="T1407" s="612"/>
      <c r="U1407" s="612"/>
      <c r="V1407" s="379"/>
      <c r="W1407" s="469"/>
      <c r="X1407" s="469"/>
      <c r="Y1407" s="469"/>
      <c r="Z1407" s="469"/>
      <c r="AA1407" s="469"/>
      <c r="AB1407" s="469"/>
      <c r="AC1407" s="612"/>
      <c r="AD1407" s="612"/>
      <c r="AE1407" s="379"/>
      <c r="AH1407" s="430"/>
      <c r="AI1407" s="469"/>
      <c r="AJ1407" s="469"/>
      <c r="AK1407" s="433"/>
      <c r="AL1407" s="430"/>
      <c r="AM1407" s="632">
        <v>0.99999999999999778</v>
      </c>
      <c r="AN1407" s="633">
        <v>217589311.03249905</v>
      </c>
      <c r="AO1407" s="433"/>
      <c r="AR1407" s="432"/>
      <c r="AS1407" s="616"/>
      <c r="AT1407" s="632">
        <v>0.99999999999999933</v>
      </c>
      <c r="AU1407" s="633">
        <v>206372104.50999936</v>
      </c>
      <c r="AV1407" s="432"/>
      <c r="AW1407" s="433"/>
      <c r="AX1407" s="432"/>
      <c r="BA1407" s="568"/>
    </row>
    <row r="1408" spans="1:71" ht="11.45" customHeight="1" x14ac:dyDescent="0.2">
      <c r="A1408" s="430"/>
      <c r="B1408" s="430"/>
      <c r="C1408" s="621">
        <f>'[2]2017 GRC WC Det Format'!$C$1408</f>
        <v>0.66190000000000004</v>
      </c>
      <c r="D1408" s="622"/>
      <c r="E1408" s="821"/>
      <c r="F1408" s="622"/>
      <c r="G1408" s="622"/>
      <c r="H1408" s="622"/>
      <c r="I1408" s="622"/>
      <c r="J1408" s="622"/>
      <c r="K1408" s="622"/>
      <c r="L1408" s="622"/>
      <c r="M1408" s="622"/>
      <c r="N1408" s="622"/>
      <c r="O1408" s="469"/>
      <c r="P1408" s="612"/>
      <c r="Q1408" s="612"/>
      <c r="R1408" s="621">
        <v>0.66439999999999999</v>
      </c>
      <c r="S1408" s="612"/>
      <c r="T1408" s="612"/>
      <c r="U1408" s="612"/>
      <c r="V1408" s="379"/>
      <c r="W1408" s="469"/>
      <c r="X1408" s="469"/>
      <c r="Y1408" s="469"/>
      <c r="Z1408" s="469"/>
      <c r="AA1408" s="469"/>
      <c r="AB1408" s="469"/>
      <c r="AC1408" s="612"/>
      <c r="AD1408" s="612"/>
      <c r="AE1408" s="379"/>
      <c r="AH1408" s="430"/>
      <c r="AI1408" s="430"/>
      <c r="AJ1408" s="430"/>
      <c r="AK1408" s="430"/>
      <c r="AL1408" s="430"/>
      <c r="AM1408" s="430"/>
      <c r="AN1408" s="430"/>
      <c r="AO1408" s="430"/>
      <c r="AP1408" s="430"/>
      <c r="BA1408" s="568"/>
    </row>
    <row r="1409" spans="1:53" ht="11.25" customHeight="1" x14ac:dyDescent="0.2">
      <c r="A1409" s="430"/>
      <c r="B1409" s="430"/>
      <c r="C1409" s="623">
        <f>'[2]2017 GRC WC Det Format'!$C$1409</f>
        <v>0.33810000000000001</v>
      </c>
      <c r="D1409" s="622"/>
      <c r="E1409" s="821"/>
      <c r="F1409" s="622"/>
      <c r="G1409" s="622"/>
      <c r="H1409" s="622"/>
      <c r="I1409" s="622"/>
      <c r="J1409" s="622"/>
      <c r="K1409" s="622"/>
      <c r="L1409" s="622"/>
      <c r="M1409" s="622"/>
      <c r="N1409" s="622"/>
      <c r="O1409" s="469"/>
      <c r="P1409" s="612"/>
      <c r="Q1409" s="612"/>
      <c r="R1409" s="623">
        <v>0.33560000000000001</v>
      </c>
      <c r="S1409" s="612"/>
      <c r="T1409" s="612"/>
      <c r="U1409" s="612"/>
      <c r="V1409" s="379"/>
      <c r="W1409" s="469"/>
      <c r="X1409" s="469"/>
      <c r="Y1409" s="469"/>
      <c r="Z1409" s="469"/>
      <c r="AA1409" s="469"/>
      <c r="AB1409" s="469"/>
      <c r="AC1409" s="612"/>
      <c r="AD1409" s="612"/>
      <c r="AE1409" s="379"/>
      <c r="AH1409" s="430"/>
      <c r="AI1409" s="430"/>
      <c r="AJ1409" s="430"/>
      <c r="AK1409" s="430"/>
      <c r="AL1409" s="430"/>
      <c r="AM1409" s="430"/>
      <c r="AN1409" s="430"/>
      <c r="AO1409" s="430"/>
      <c r="AP1409" s="430"/>
      <c r="BA1409" s="568"/>
    </row>
    <row r="1410" spans="1:53" ht="11.25" customHeight="1" thickBot="1" x14ac:dyDescent="0.25">
      <c r="A1410" s="430"/>
      <c r="B1410" s="430"/>
      <c r="C1410" s="624">
        <v>1</v>
      </c>
      <c r="D1410" s="622"/>
      <c r="E1410" s="821"/>
      <c r="F1410" s="622"/>
      <c r="G1410" s="622"/>
      <c r="H1410" s="622"/>
      <c r="I1410" s="622"/>
      <c r="J1410" s="622"/>
      <c r="K1410" s="622"/>
      <c r="L1410" s="622"/>
      <c r="M1410" s="622"/>
      <c r="N1410" s="622"/>
      <c r="O1410" s="469"/>
      <c r="P1410" s="612"/>
      <c r="Q1410" s="612"/>
      <c r="R1410" s="624">
        <v>1</v>
      </c>
      <c r="S1410" s="612"/>
      <c r="T1410" s="612"/>
      <c r="U1410" s="612"/>
      <c r="V1410" s="379"/>
      <c r="W1410" s="469"/>
      <c r="X1410" s="469"/>
      <c r="Y1410" s="469"/>
      <c r="Z1410" s="469"/>
      <c r="AA1410" s="469"/>
      <c r="AB1410" s="469"/>
      <c r="AC1410" s="612"/>
      <c r="AD1410" s="612"/>
      <c r="AE1410" s="379"/>
      <c r="AH1410" s="430"/>
      <c r="AI1410" s="430"/>
      <c r="AJ1410" s="430"/>
      <c r="AK1410" s="430"/>
      <c r="AL1410" s="430"/>
      <c r="AM1410" s="430"/>
      <c r="AN1410" s="430"/>
      <c r="AO1410" s="430"/>
      <c r="AP1410" s="430"/>
      <c r="BA1410" s="568"/>
    </row>
    <row r="1411" spans="1:53" ht="12" customHeight="1" x14ac:dyDescent="0.2">
      <c r="O1411" s="469"/>
      <c r="P1411" s="612"/>
      <c r="Q1411" s="612"/>
      <c r="R1411" s="612"/>
      <c r="S1411" s="612"/>
      <c r="T1411" s="612"/>
      <c r="U1411" s="612"/>
      <c r="V1411" s="379"/>
      <c r="W1411" s="469"/>
      <c r="X1411" s="469"/>
      <c r="Y1411" s="469"/>
      <c r="Z1411" s="469"/>
      <c r="AA1411" s="469"/>
      <c r="AB1411" s="469"/>
      <c r="AC1411" s="612"/>
      <c r="AD1411" s="612"/>
      <c r="AE1411" s="379"/>
      <c r="AH1411" s="430"/>
      <c r="AI1411" s="430"/>
      <c r="AJ1411" s="430"/>
      <c r="AK1411" s="430"/>
      <c r="AL1411" s="430"/>
      <c r="AM1411" s="430"/>
      <c r="AN1411" s="430"/>
      <c r="AO1411" s="430"/>
      <c r="AP1411" s="430"/>
      <c r="BA1411" s="568"/>
    </row>
    <row r="1412" spans="1:53" ht="12" customHeight="1" x14ac:dyDescent="0.2">
      <c r="O1412" s="469"/>
      <c r="P1412" s="612"/>
      <c r="Q1412" s="612"/>
      <c r="R1412" s="612"/>
      <c r="S1412" s="612"/>
      <c r="T1412" s="612"/>
      <c r="U1412" s="612"/>
      <c r="V1412" s="379"/>
      <c r="W1412" s="469"/>
      <c r="X1412" s="469"/>
      <c r="Y1412" s="469"/>
      <c r="Z1412" s="469"/>
      <c r="AA1412" s="469"/>
      <c r="AB1412" s="469"/>
      <c r="AC1412" s="612"/>
      <c r="AD1412" s="612"/>
      <c r="AE1412" s="379"/>
      <c r="AH1412" s="433"/>
      <c r="AI1412" s="430"/>
      <c r="AJ1412" s="430"/>
      <c r="AK1412" s="430"/>
      <c r="AL1412" s="433"/>
      <c r="AM1412" s="430"/>
      <c r="AN1412" s="430"/>
      <c r="AO1412" s="433"/>
      <c r="AP1412" s="430"/>
      <c r="BA1412" s="568"/>
    </row>
    <row r="1413" spans="1:53" x14ac:dyDescent="0.2">
      <c r="A1413" s="433"/>
      <c r="B1413" s="433"/>
      <c r="O1413" s="469"/>
      <c r="P1413" s="612"/>
      <c r="Q1413" s="612"/>
      <c r="R1413" s="612"/>
      <c r="S1413" s="612"/>
      <c r="T1413" s="612"/>
      <c r="U1413" s="612"/>
      <c r="V1413" s="379"/>
      <c r="W1413" s="469"/>
      <c r="X1413" s="469"/>
      <c r="Y1413" s="469"/>
      <c r="Z1413" s="469"/>
      <c r="AA1413" s="469"/>
      <c r="AB1413" s="469"/>
      <c r="AC1413" s="612"/>
      <c r="AD1413" s="612"/>
      <c r="AE1413" s="379"/>
      <c r="AH1413" s="430"/>
      <c r="AI1413" s="430"/>
      <c r="AJ1413" s="430"/>
      <c r="AK1413" s="430"/>
      <c r="AL1413" s="430"/>
      <c r="AM1413" s="430"/>
      <c r="AN1413" s="430"/>
      <c r="AO1413" s="430"/>
      <c r="AP1413" s="430"/>
      <c r="BA1413" s="568"/>
    </row>
    <row r="1414" spans="1:53" x14ac:dyDescent="0.2">
      <c r="A1414" s="430"/>
      <c r="B1414" s="430"/>
      <c r="O1414" s="469"/>
      <c r="P1414" s="612"/>
      <c r="Q1414" s="612"/>
      <c r="R1414" s="612"/>
      <c r="S1414" s="612"/>
      <c r="T1414" s="612"/>
      <c r="U1414" s="612"/>
      <c r="V1414" s="379"/>
      <c r="W1414" s="379"/>
      <c r="X1414" s="379"/>
      <c r="Y1414" s="379"/>
      <c r="Z1414" s="379"/>
      <c r="AA1414" s="379"/>
      <c r="AB1414" s="379"/>
      <c r="AC1414" s="612"/>
      <c r="AD1414" s="612"/>
      <c r="AE1414" s="379"/>
      <c r="AH1414" s="430"/>
      <c r="AI1414" s="430"/>
      <c r="AJ1414" s="430"/>
      <c r="AK1414" s="430"/>
      <c r="AL1414" s="430"/>
      <c r="AM1414" s="430"/>
      <c r="AN1414" s="430"/>
      <c r="AO1414" s="430"/>
      <c r="AP1414" s="430"/>
      <c r="BA1414" s="568"/>
    </row>
    <row r="1415" spans="1:53" x14ac:dyDescent="0.2">
      <c r="A1415" s="430"/>
      <c r="B1415" s="430"/>
      <c r="O1415" s="469"/>
      <c r="P1415" s="612"/>
      <c r="Q1415" s="612"/>
      <c r="R1415" s="612"/>
      <c r="S1415" s="612"/>
      <c r="T1415" s="612"/>
      <c r="U1415" s="612"/>
      <c r="V1415" s="379"/>
      <c r="W1415" s="379"/>
      <c r="X1415" s="379"/>
      <c r="Y1415" s="379"/>
      <c r="Z1415" s="379"/>
      <c r="AA1415" s="379"/>
      <c r="AB1415" s="379"/>
      <c r="AC1415" s="612"/>
      <c r="AD1415" s="612"/>
      <c r="AE1415" s="379"/>
      <c r="AH1415" s="430"/>
      <c r="AI1415" s="430"/>
      <c r="AJ1415" s="430"/>
      <c r="AK1415" s="430"/>
      <c r="AL1415" s="430"/>
      <c r="AM1415" s="430"/>
      <c r="AN1415" s="430"/>
      <c r="AO1415" s="430"/>
      <c r="AP1415" s="430"/>
      <c r="BA1415" s="568"/>
    </row>
    <row r="1416" spans="1:53" x14ac:dyDescent="0.2">
      <c r="A1416" s="433"/>
      <c r="B1416" s="433"/>
      <c r="O1416" s="469"/>
      <c r="V1416" s="379"/>
      <c r="W1416" s="379"/>
      <c r="X1416" s="379"/>
      <c r="Y1416" s="379"/>
      <c r="Z1416" s="379"/>
      <c r="AA1416" s="379"/>
      <c r="AB1416" s="379"/>
      <c r="AE1416" s="379"/>
      <c r="AH1416" s="430"/>
      <c r="AI1416" s="430"/>
      <c r="AJ1416" s="430"/>
      <c r="AK1416" s="430"/>
      <c r="AL1416" s="430"/>
      <c r="AM1416" s="430"/>
      <c r="AN1416" s="430"/>
      <c r="AO1416" s="430"/>
      <c r="AP1416" s="430"/>
      <c r="BA1416" s="568"/>
    </row>
    <row r="1417" spans="1:53" x14ac:dyDescent="0.2">
      <c r="A1417" s="430"/>
      <c r="B1417" s="430"/>
      <c r="O1417" s="469"/>
      <c r="V1417" s="379"/>
      <c r="W1417" s="379"/>
      <c r="X1417" s="379"/>
      <c r="Y1417" s="379"/>
      <c r="Z1417" s="379"/>
      <c r="AA1417" s="379"/>
      <c r="AB1417" s="379"/>
      <c r="AE1417" s="379"/>
      <c r="AF1417" s="634"/>
      <c r="AG1417" s="634"/>
      <c r="AH1417" s="430"/>
      <c r="AI1417" s="430"/>
      <c r="AJ1417" s="430"/>
      <c r="AK1417" s="430"/>
      <c r="AL1417" s="430"/>
      <c r="AM1417" s="430"/>
      <c r="AN1417" s="430"/>
      <c r="AO1417" s="430"/>
      <c r="AP1417" s="430"/>
      <c r="BA1417" s="568"/>
    </row>
    <row r="1418" spans="1:53" x14ac:dyDescent="0.2">
      <c r="A1418" s="430"/>
      <c r="B1418" s="430"/>
      <c r="O1418" s="469"/>
      <c r="V1418" s="379"/>
      <c r="W1418" s="379"/>
      <c r="X1418" s="379"/>
      <c r="Y1418" s="379"/>
      <c r="Z1418" s="379"/>
      <c r="AA1418" s="379"/>
      <c r="AB1418" s="379"/>
      <c r="AE1418" s="379"/>
      <c r="AH1418" s="430"/>
      <c r="AI1418" s="430"/>
      <c r="AJ1418" s="430"/>
      <c r="AK1418" s="430"/>
      <c r="AL1418" s="430"/>
      <c r="AM1418" s="430"/>
      <c r="AN1418" s="430"/>
      <c r="AO1418" s="430"/>
      <c r="AP1418" s="430"/>
      <c r="BA1418" s="568"/>
    </row>
    <row r="1419" spans="1:53" x14ac:dyDescent="0.2">
      <c r="A1419" s="430"/>
      <c r="B1419" s="430"/>
      <c r="O1419" s="469"/>
      <c r="P1419" s="612"/>
      <c r="Q1419" s="612"/>
      <c r="R1419" s="612"/>
      <c r="S1419" s="612"/>
      <c r="T1419" s="612"/>
      <c r="U1419" s="612"/>
      <c r="V1419" s="379"/>
      <c r="W1419" s="379"/>
      <c r="X1419" s="379"/>
      <c r="Y1419" s="379"/>
      <c r="Z1419" s="379"/>
      <c r="AA1419" s="379"/>
      <c r="AB1419" s="379"/>
      <c r="AC1419" s="612"/>
      <c r="AD1419" s="612"/>
      <c r="AE1419" s="379"/>
      <c r="AH1419" s="430"/>
      <c r="AI1419" s="430"/>
      <c r="AJ1419" s="430"/>
      <c r="AK1419" s="430"/>
      <c r="AL1419" s="430"/>
      <c r="AM1419" s="430"/>
      <c r="AN1419" s="430"/>
      <c r="AO1419" s="430"/>
      <c r="AP1419" s="430"/>
      <c r="BA1419" s="568"/>
    </row>
    <row r="1420" spans="1:53" x14ac:dyDescent="0.2">
      <c r="A1420" s="430"/>
      <c r="B1420" s="430"/>
      <c r="C1420" s="500"/>
      <c r="O1420" s="469"/>
      <c r="P1420" s="612"/>
      <c r="Q1420" s="612"/>
      <c r="R1420" s="612"/>
      <c r="S1420" s="612"/>
      <c r="T1420" s="612"/>
      <c r="U1420" s="612"/>
      <c r="V1420" s="379"/>
      <c r="W1420" s="379"/>
      <c r="X1420" s="379"/>
      <c r="Y1420" s="379"/>
      <c r="Z1420" s="379"/>
      <c r="AA1420" s="379"/>
      <c r="AB1420" s="379"/>
      <c r="AC1420" s="612"/>
      <c r="AD1420" s="612"/>
      <c r="AE1420" s="379"/>
      <c r="AH1420" s="430"/>
      <c r="AI1420" s="430"/>
      <c r="AJ1420" s="430"/>
      <c r="AK1420" s="430"/>
      <c r="AL1420" s="430"/>
      <c r="AM1420" s="430"/>
      <c r="AN1420" s="430"/>
      <c r="AO1420" s="430"/>
      <c r="AP1420" s="430"/>
      <c r="BA1420" s="568"/>
    </row>
    <row r="1421" spans="1:53" x14ac:dyDescent="0.2">
      <c r="A1421" s="430"/>
      <c r="B1421" s="430"/>
      <c r="C1421" s="500"/>
      <c r="D1421" s="612"/>
      <c r="E1421" s="822"/>
      <c r="F1421" s="612"/>
      <c r="G1421" s="612"/>
      <c r="H1421" s="612"/>
      <c r="I1421" s="612"/>
      <c r="J1421" s="612"/>
      <c r="K1421" s="612"/>
      <c r="L1421" s="612"/>
      <c r="M1421" s="612"/>
      <c r="N1421" s="612"/>
      <c r="O1421" s="469"/>
      <c r="P1421" s="426">
        <v>12625792218.959986</v>
      </c>
      <c r="Q1421" s="426">
        <v>12604473198.450003</v>
      </c>
      <c r="R1421" s="426">
        <v>12602024652.320011</v>
      </c>
      <c r="S1421" s="426">
        <v>12541851064.239986</v>
      </c>
      <c r="T1421" s="426">
        <v>12460414535.780003</v>
      </c>
      <c r="U1421" s="433">
        <v>12414895662.369999</v>
      </c>
      <c r="V1421" s="426">
        <v>12432450872.95998</v>
      </c>
      <c r="W1421" s="433">
        <v>12488909379.349998</v>
      </c>
      <c r="X1421" s="433">
        <v>12510155829.599981</v>
      </c>
      <c r="Y1421" s="433">
        <v>12549509246.580017</v>
      </c>
      <c r="Z1421" s="433">
        <v>12755070345.660015</v>
      </c>
      <c r="AA1421" s="433">
        <v>13028285353</v>
      </c>
      <c r="AB1421" s="433">
        <v>12964100505.320021</v>
      </c>
      <c r="AC1421" s="426"/>
      <c r="AD1421" s="426"/>
      <c r="AE1421" s="433"/>
      <c r="AH1421" s="430"/>
      <c r="AI1421" s="430"/>
      <c r="AJ1421" s="430"/>
      <c r="AK1421" s="430"/>
      <c r="AL1421" s="430"/>
      <c r="AM1421" s="430"/>
      <c r="AN1421" s="430"/>
      <c r="AO1421" s="430"/>
      <c r="AP1421" s="430"/>
      <c r="BA1421" s="568"/>
    </row>
    <row r="1422" spans="1:53" x14ac:dyDescent="0.2">
      <c r="A1422" s="430"/>
      <c r="B1422" s="430"/>
      <c r="C1422" s="500"/>
      <c r="D1422" s="635"/>
      <c r="E1422" s="823"/>
      <c r="F1422" s="635"/>
      <c r="G1422" s="635"/>
      <c r="H1422" s="635"/>
      <c r="I1422" s="635"/>
      <c r="J1422" s="635"/>
      <c r="K1422" s="635"/>
      <c r="L1422" s="635"/>
      <c r="M1422" s="635"/>
      <c r="N1422" s="635"/>
      <c r="O1422" s="469"/>
      <c r="P1422" s="433">
        <v>-12625792218.959993</v>
      </c>
      <c r="Q1422" s="433">
        <v>-12604473198.450008</v>
      </c>
      <c r="R1422" s="433">
        <v>-12602024652.319984</v>
      </c>
      <c r="S1422" s="433">
        <v>-12541851064.240009</v>
      </c>
      <c r="T1422" s="433">
        <v>-12460414535.780001</v>
      </c>
      <c r="U1422" s="433">
        <v>-12414895662.369995</v>
      </c>
      <c r="V1422" s="426">
        <v>-12432450872.950006</v>
      </c>
      <c r="W1422" s="433">
        <v>-12488909379.350012</v>
      </c>
      <c r="X1422" s="433">
        <v>-12510155829.600014</v>
      </c>
      <c r="Y1422" s="433">
        <v>-12549509246.58</v>
      </c>
      <c r="Z1422" s="433">
        <v>-12755070345.659985</v>
      </c>
      <c r="AA1422" s="433">
        <v>-13028285353</v>
      </c>
      <c r="AB1422" s="433">
        <v>-12964100505.320002</v>
      </c>
      <c r="AC1422" s="433"/>
      <c r="AD1422" s="433"/>
      <c r="AE1422" s="433"/>
      <c r="AH1422" s="430"/>
      <c r="AI1422" s="430"/>
      <c r="AJ1422" s="430"/>
      <c r="AK1422" s="430"/>
      <c r="AL1422" s="430"/>
      <c r="AM1422" s="430"/>
      <c r="AN1422" s="430"/>
      <c r="AO1422" s="430"/>
      <c r="AP1422" s="430"/>
      <c r="BA1422" s="568"/>
    </row>
    <row r="1423" spans="1:53" x14ac:dyDescent="0.2">
      <c r="A1423" s="430"/>
      <c r="B1423" s="430"/>
      <c r="C1423" s="500"/>
      <c r="O1423" s="469"/>
      <c r="P1423" s="612"/>
      <c r="Q1423" s="612"/>
      <c r="R1423" s="612"/>
      <c r="S1423" s="612"/>
      <c r="T1423" s="612"/>
      <c r="U1423" s="612"/>
      <c r="V1423" s="379"/>
      <c r="W1423" s="379"/>
      <c r="X1423" s="379"/>
      <c r="Y1423" s="379"/>
      <c r="Z1423" s="379"/>
      <c r="AA1423" s="379"/>
      <c r="AB1423" s="379"/>
      <c r="AC1423" s="612"/>
      <c r="AD1423" s="612"/>
      <c r="AE1423" s="379"/>
      <c r="AH1423" s="430"/>
      <c r="AI1423" s="430"/>
      <c r="AJ1423" s="430"/>
      <c r="AK1423" s="430"/>
      <c r="AL1423" s="430"/>
      <c r="AM1423" s="430"/>
      <c r="AN1423" s="430"/>
      <c r="AO1423" s="430"/>
      <c r="AP1423" s="430"/>
      <c r="BA1423" s="568"/>
    </row>
    <row r="1424" spans="1:53" x14ac:dyDescent="0.2">
      <c r="A1424" s="430"/>
      <c r="B1424" s="430"/>
      <c r="C1424" s="500"/>
      <c r="O1424" s="469"/>
      <c r="P1424" s="636"/>
      <c r="Q1424" s="636"/>
      <c r="R1424" s="636"/>
      <c r="S1424" s="636"/>
      <c r="T1424" s="636"/>
      <c r="U1424" s="636"/>
      <c r="V1424" s="379"/>
      <c r="W1424" s="379"/>
      <c r="X1424" s="379"/>
      <c r="Y1424" s="379"/>
      <c r="Z1424" s="379"/>
      <c r="AA1424" s="379"/>
      <c r="AB1424" s="379"/>
      <c r="AC1424" s="636"/>
      <c r="AD1424" s="636"/>
      <c r="AE1424" s="379"/>
      <c r="AH1424" s="430"/>
      <c r="AI1424" s="430"/>
      <c r="AJ1424" s="430"/>
      <c r="AK1424" s="430"/>
      <c r="AL1424" s="430"/>
      <c r="AM1424" s="430"/>
      <c r="AN1424" s="430"/>
      <c r="AO1424" s="430"/>
      <c r="AP1424" s="430"/>
      <c r="BA1424" s="568"/>
    </row>
    <row r="1425" spans="1:53" x14ac:dyDescent="0.2">
      <c r="A1425" s="430"/>
      <c r="B1425" s="430"/>
      <c r="C1425" s="500"/>
      <c r="O1425" s="469"/>
      <c r="P1425" s="433">
        <v>12625792218.959986</v>
      </c>
      <c r="Q1425" s="433">
        <v>12604473198.450003</v>
      </c>
      <c r="R1425" s="433">
        <v>12602024652.320011</v>
      </c>
      <c r="S1425" s="433">
        <v>12541851064.239986</v>
      </c>
      <c r="T1425" s="433">
        <v>12460414535.780003</v>
      </c>
      <c r="U1425" s="433">
        <v>12414895662.369999</v>
      </c>
      <c r="V1425" s="433">
        <v>12432450872.95998</v>
      </c>
      <c r="W1425" s="433">
        <v>12488909379.349998</v>
      </c>
      <c r="X1425" s="433">
        <v>12510155829.599981</v>
      </c>
      <c r="Y1425" s="433">
        <v>12549509246.580017</v>
      </c>
      <c r="Z1425" s="433">
        <v>12755070345.660015</v>
      </c>
      <c r="AA1425" s="433">
        <v>13028285353.000006</v>
      </c>
      <c r="AB1425" s="433">
        <v>12964100505.320021</v>
      </c>
      <c r="AC1425" s="433"/>
      <c r="AD1425" s="433"/>
      <c r="AE1425" s="433"/>
      <c r="AH1425" s="430"/>
      <c r="AI1425" s="430"/>
      <c r="AJ1425" s="430"/>
      <c r="AK1425" s="430"/>
      <c r="AL1425" s="430"/>
      <c r="AM1425" s="430"/>
      <c r="AN1425" s="430"/>
      <c r="AO1425" s="430"/>
      <c r="AP1425" s="430"/>
      <c r="BA1425" s="568"/>
    </row>
    <row r="1426" spans="1:53" x14ac:dyDescent="0.2">
      <c r="A1426" s="430"/>
      <c r="B1426" s="430"/>
      <c r="C1426" s="500"/>
      <c r="O1426" s="469"/>
      <c r="P1426" s="433">
        <v>-12625792218.959993</v>
      </c>
      <c r="Q1426" s="433">
        <v>-12604473198.450008</v>
      </c>
      <c r="R1426" s="433">
        <v>-12602024652.319984</v>
      </c>
      <c r="S1426" s="433">
        <v>-12541851064.240009</v>
      </c>
      <c r="T1426" s="433">
        <v>-12460414535.780001</v>
      </c>
      <c r="U1426" s="433">
        <v>-12414895662.369995</v>
      </c>
      <c r="V1426" s="433">
        <v>-12432450872.950006</v>
      </c>
      <c r="W1426" s="433">
        <v>-12488909379.350012</v>
      </c>
      <c r="X1426" s="433">
        <v>-12510155829.600014</v>
      </c>
      <c r="Y1426" s="433">
        <v>-12549509246.580017</v>
      </c>
      <c r="Z1426" s="433">
        <v>-12755070345.659985</v>
      </c>
      <c r="AA1426" s="433">
        <v>-13028285352.999996</v>
      </c>
      <c r="AB1426" s="433">
        <v>-12964100505.320002</v>
      </c>
      <c r="AC1426" s="433"/>
      <c r="AD1426" s="433"/>
      <c r="AE1426" s="433"/>
      <c r="AF1426" s="430"/>
      <c r="AG1426" s="430"/>
      <c r="AH1426" s="430"/>
      <c r="AI1426" s="430"/>
      <c r="AJ1426" s="430"/>
      <c r="AK1426" s="430"/>
      <c r="AL1426" s="430"/>
      <c r="AM1426" s="430"/>
      <c r="AN1426" s="430"/>
      <c r="AO1426" s="430"/>
      <c r="AP1426" s="430"/>
      <c r="BA1426" s="568"/>
    </row>
    <row r="1427" spans="1:53" x14ac:dyDescent="0.2">
      <c r="A1427" s="430"/>
      <c r="B1427" s="430"/>
      <c r="C1427" s="500"/>
      <c r="O1427" s="469"/>
      <c r="AF1427" s="430"/>
      <c r="AG1427" s="430"/>
      <c r="AH1427" s="430"/>
      <c r="AI1427" s="430"/>
      <c r="AJ1427" s="430"/>
      <c r="AK1427" s="430"/>
      <c r="AL1427" s="430"/>
      <c r="AM1427" s="430"/>
      <c r="AN1427" s="430"/>
      <c r="AO1427" s="430"/>
      <c r="AP1427" s="430"/>
      <c r="BA1427" s="568"/>
    </row>
    <row r="1428" spans="1:53" x14ac:dyDescent="0.2">
      <c r="C1428" s="500"/>
      <c r="O1428" s="469"/>
      <c r="P1428" s="433">
        <v>0</v>
      </c>
      <c r="Q1428" s="433">
        <v>0</v>
      </c>
      <c r="R1428" s="433">
        <v>0</v>
      </c>
      <c r="S1428" s="433">
        <v>0</v>
      </c>
      <c r="T1428" s="433">
        <v>0</v>
      </c>
      <c r="U1428" s="433">
        <v>0</v>
      </c>
      <c r="V1428" s="433">
        <v>0</v>
      </c>
      <c r="W1428" s="433">
        <v>0</v>
      </c>
      <c r="X1428" s="433">
        <v>0</v>
      </c>
      <c r="Y1428" s="433">
        <v>0</v>
      </c>
      <c r="Z1428" s="433">
        <v>0</v>
      </c>
      <c r="AA1428" s="433">
        <v>0</v>
      </c>
      <c r="AB1428" s="433">
        <v>0</v>
      </c>
      <c r="AC1428" s="433"/>
      <c r="AD1428" s="433"/>
      <c r="AE1428" s="433"/>
      <c r="AF1428" s="430"/>
      <c r="AG1428" s="430"/>
      <c r="AH1428" s="430"/>
      <c r="AI1428" s="430"/>
      <c r="AJ1428" s="430"/>
      <c r="AK1428" s="430"/>
      <c r="AL1428" s="430"/>
      <c r="AM1428" s="430"/>
      <c r="AN1428" s="430"/>
      <c r="AO1428" s="430"/>
      <c r="AP1428" s="430"/>
      <c r="BA1428" s="568"/>
    </row>
    <row r="1429" spans="1:53" x14ac:dyDescent="0.2">
      <c r="C1429" s="500"/>
      <c r="O1429" s="469"/>
      <c r="P1429" s="433">
        <v>0</v>
      </c>
      <c r="Q1429" s="433">
        <v>0</v>
      </c>
      <c r="R1429" s="433">
        <v>0</v>
      </c>
      <c r="S1429" s="433">
        <v>0</v>
      </c>
      <c r="T1429" s="433">
        <v>0</v>
      </c>
      <c r="U1429" s="433">
        <v>0</v>
      </c>
      <c r="V1429" s="433">
        <v>0</v>
      </c>
      <c r="W1429" s="433">
        <v>0</v>
      </c>
      <c r="X1429" s="433">
        <v>0</v>
      </c>
      <c r="Y1429" s="433">
        <v>1.71661376953125E-5</v>
      </c>
      <c r="Z1429" s="433">
        <v>0</v>
      </c>
      <c r="AA1429" s="433">
        <v>0</v>
      </c>
      <c r="AB1429" s="433">
        <v>0</v>
      </c>
      <c r="AC1429" s="433"/>
      <c r="AD1429" s="433"/>
      <c r="AE1429" s="433"/>
      <c r="AF1429" s="430"/>
      <c r="AG1429" s="430"/>
      <c r="AH1429" s="430"/>
      <c r="AI1429" s="430"/>
      <c r="AJ1429" s="430"/>
      <c r="AK1429" s="430"/>
      <c r="AL1429" s="430"/>
      <c r="AM1429" s="430"/>
      <c r="AN1429" s="430"/>
      <c r="AO1429" s="430"/>
      <c r="AP1429" s="430"/>
      <c r="BA1429" s="568"/>
    </row>
    <row r="1430" spans="1:53" x14ac:dyDescent="0.2">
      <c r="O1430" s="469"/>
      <c r="AF1430" s="430"/>
      <c r="AG1430" s="430"/>
      <c r="AH1430" s="430"/>
      <c r="AI1430" s="430"/>
      <c r="AJ1430" s="430"/>
      <c r="AK1430" s="430"/>
      <c r="AL1430" s="430"/>
      <c r="AM1430" s="430"/>
      <c r="AN1430" s="430"/>
      <c r="AO1430" s="430"/>
      <c r="AP1430" s="430"/>
      <c r="BA1430" s="568"/>
    </row>
    <row r="1431" spans="1:53" x14ac:dyDescent="0.2">
      <c r="AF1431" s="430"/>
      <c r="AG1431" s="430"/>
      <c r="AH1431" s="430"/>
      <c r="AI1431" s="430"/>
      <c r="AJ1431" s="430"/>
      <c r="AK1431" s="430"/>
      <c r="AL1431" s="430"/>
      <c r="AM1431" s="430"/>
      <c r="AN1431" s="430"/>
      <c r="AO1431" s="430"/>
      <c r="AP1431" s="430"/>
      <c r="BA1431" s="568"/>
    </row>
    <row r="1432" spans="1:53" x14ac:dyDescent="0.2">
      <c r="P1432" s="625"/>
      <c r="Q1432" s="625"/>
      <c r="R1432" s="625"/>
      <c r="S1432" s="625"/>
      <c r="T1432" s="625"/>
      <c r="U1432" s="625"/>
      <c r="V1432" s="625"/>
      <c r="W1432" s="625"/>
      <c r="X1432" s="625"/>
      <c r="Y1432" s="625"/>
      <c r="Z1432" s="625"/>
      <c r="AA1432" s="625"/>
      <c r="AB1432" s="625"/>
      <c r="AF1432" s="430"/>
      <c r="AG1432" s="430"/>
      <c r="AH1432" s="430"/>
      <c r="AI1432" s="430"/>
      <c r="AJ1432" s="430"/>
      <c r="AK1432" s="430"/>
      <c r="AL1432" s="430"/>
      <c r="AM1432" s="430"/>
      <c r="AN1432" s="430"/>
      <c r="AO1432" s="430"/>
      <c r="AP1432" s="430"/>
      <c r="BA1432" s="568"/>
    </row>
    <row r="1433" spans="1:53" x14ac:dyDescent="0.2">
      <c r="P1433" s="625"/>
      <c r="Q1433" s="625"/>
      <c r="R1433" s="625"/>
      <c r="S1433" s="625"/>
      <c r="T1433" s="625"/>
      <c r="U1433" s="625"/>
      <c r="V1433" s="625"/>
      <c r="W1433" s="625"/>
      <c r="X1433" s="625"/>
      <c r="Y1433" s="625"/>
      <c r="Z1433" s="625"/>
      <c r="AA1433" s="625"/>
      <c r="AB1433" s="625"/>
      <c r="AF1433" s="430"/>
      <c r="AG1433" s="430"/>
      <c r="AH1433" s="433"/>
      <c r="AI1433" s="433"/>
      <c r="AJ1433" s="433"/>
      <c r="AK1433" s="433"/>
      <c r="AL1433" s="433"/>
      <c r="AM1433" s="433"/>
      <c r="AN1433" s="433"/>
      <c r="AO1433" s="433"/>
      <c r="BA1433" s="568"/>
    </row>
    <row r="1434" spans="1:53" x14ac:dyDescent="0.2">
      <c r="AF1434" s="430"/>
      <c r="AG1434" s="430"/>
      <c r="AH1434" s="433"/>
      <c r="AI1434" s="433"/>
      <c r="AJ1434" s="433"/>
      <c r="AK1434" s="433"/>
      <c r="AL1434" s="433"/>
      <c r="AM1434" s="433"/>
      <c r="AN1434" s="433"/>
      <c r="AO1434" s="433"/>
      <c r="BA1434" s="568"/>
    </row>
    <row r="1435" spans="1:53" x14ac:dyDescent="0.2">
      <c r="P1435" s="433"/>
      <c r="Q1435" s="433"/>
      <c r="R1435" s="433"/>
      <c r="S1435" s="433"/>
      <c r="T1435" s="433"/>
      <c r="U1435" s="433"/>
      <c r="V1435" s="433"/>
      <c r="W1435" s="433"/>
      <c r="X1435" s="433"/>
      <c r="Y1435" s="433"/>
      <c r="Z1435" s="433"/>
      <c r="AA1435" s="433"/>
      <c r="AB1435" s="433"/>
      <c r="AC1435" s="433">
        <v>0</v>
      </c>
      <c r="AD1435" s="433">
        <v>0</v>
      </c>
      <c r="AE1435" s="433">
        <v>0</v>
      </c>
      <c r="AF1435" s="433">
        <v>0</v>
      </c>
      <c r="AG1435" s="433">
        <v>0</v>
      </c>
      <c r="AH1435" s="433">
        <v>0</v>
      </c>
      <c r="AI1435" s="433">
        <v>0</v>
      </c>
      <c r="AJ1435" s="433"/>
      <c r="AK1435" s="433"/>
      <c r="AL1435" s="433"/>
      <c r="AM1435" s="433"/>
      <c r="AN1435" s="433"/>
      <c r="AO1435" s="433"/>
      <c r="BA1435" s="568"/>
    </row>
    <row r="1436" spans="1:53" x14ac:dyDescent="0.2">
      <c r="AH1436" s="433"/>
      <c r="AI1436" s="433"/>
      <c r="AJ1436" s="433"/>
      <c r="AK1436" s="433"/>
      <c r="AL1436" s="433"/>
      <c r="AM1436" s="433"/>
      <c r="AN1436" s="433"/>
      <c r="AO1436" s="433"/>
      <c r="BA1436" s="568"/>
    </row>
    <row r="1437" spans="1:53" x14ac:dyDescent="0.2">
      <c r="AH1437" s="433"/>
      <c r="AI1437" s="433"/>
      <c r="AJ1437" s="433"/>
      <c r="AK1437" s="433"/>
      <c r="AL1437" s="433"/>
      <c r="AM1437" s="433"/>
      <c r="AN1437" s="433"/>
      <c r="AO1437" s="433"/>
      <c r="BA1437" s="568"/>
    </row>
    <row r="1438" spans="1:53" x14ac:dyDescent="0.2">
      <c r="AH1438" s="433"/>
      <c r="AI1438" s="433"/>
      <c r="AJ1438" s="433"/>
      <c r="AK1438" s="433"/>
      <c r="AL1438" s="433"/>
      <c r="AM1438" s="433"/>
      <c r="AN1438" s="433"/>
      <c r="AO1438" s="433"/>
      <c r="BA1438" s="568"/>
    </row>
    <row r="1439" spans="1:53" x14ac:dyDescent="0.2">
      <c r="AH1439" s="433"/>
      <c r="AI1439" s="433"/>
      <c r="AJ1439" s="433"/>
      <c r="AK1439" s="433"/>
      <c r="AL1439" s="433"/>
      <c r="AM1439" s="433"/>
      <c r="AN1439" s="433"/>
      <c r="AO1439" s="433"/>
      <c r="BA1439" s="568"/>
    </row>
    <row r="1440" spans="1:53" x14ac:dyDescent="0.2">
      <c r="AH1440" s="433"/>
      <c r="AI1440" s="433"/>
      <c r="AJ1440" s="433"/>
      <c r="AK1440" s="433"/>
      <c r="AL1440" s="433"/>
      <c r="AM1440" s="433"/>
      <c r="AN1440" s="433"/>
      <c r="AO1440" s="433"/>
      <c r="BA1440" s="568"/>
    </row>
    <row r="1441" spans="34:41" x14ac:dyDescent="0.2">
      <c r="AH1441" s="433"/>
      <c r="AI1441" s="433"/>
      <c r="AJ1441" s="433"/>
      <c r="AK1441" s="433"/>
      <c r="AL1441" s="433"/>
      <c r="AM1441" s="433"/>
      <c r="AN1441" s="433"/>
      <c r="AO1441" s="433"/>
    </row>
    <row r="1442" spans="34:41" x14ac:dyDescent="0.2">
      <c r="AH1442" s="433"/>
      <c r="AI1442" s="433"/>
      <c r="AJ1442" s="433"/>
      <c r="AK1442" s="433"/>
      <c r="AL1442" s="433"/>
      <c r="AM1442" s="433"/>
      <c r="AN1442" s="433"/>
      <c r="AO1442" s="433"/>
    </row>
    <row r="1443" spans="34:41" x14ac:dyDescent="0.2">
      <c r="AH1443" s="433"/>
      <c r="AI1443" s="433"/>
      <c r="AJ1443" s="433"/>
      <c r="AK1443" s="433"/>
      <c r="AL1443" s="433"/>
      <c r="AM1443" s="433"/>
      <c r="AN1443" s="433"/>
      <c r="AO1443" s="433"/>
    </row>
    <row r="1444" spans="34:41" x14ac:dyDescent="0.2">
      <c r="AH1444" s="433"/>
      <c r="AI1444" s="433"/>
      <c r="AJ1444" s="433"/>
      <c r="AK1444" s="433"/>
      <c r="AL1444" s="433"/>
      <c r="AM1444" s="433"/>
      <c r="AN1444" s="433"/>
      <c r="AO1444" s="433"/>
    </row>
    <row r="1445" spans="34:41" x14ac:dyDescent="0.2">
      <c r="AH1445" s="433"/>
      <c r="AI1445" s="433"/>
      <c r="AJ1445" s="433"/>
      <c r="AK1445" s="433"/>
      <c r="AL1445" s="433"/>
      <c r="AM1445" s="433"/>
      <c r="AN1445" s="433"/>
      <c r="AO1445" s="433"/>
    </row>
    <row r="1446" spans="34:41" x14ac:dyDescent="0.2">
      <c r="AH1446" s="433"/>
      <c r="AI1446" s="433"/>
      <c r="AJ1446" s="433"/>
      <c r="AK1446" s="433"/>
      <c r="AL1446" s="433"/>
      <c r="AM1446" s="433"/>
      <c r="AN1446" s="433"/>
      <c r="AO1446" s="433"/>
    </row>
    <row r="1447" spans="34:41" x14ac:dyDescent="0.2">
      <c r="AH1447" s="433"/>
      <c r="AI1447" s="433"/>
      <c r="AJ1447" s="433"/>
      <c r="AK1447" s="433"/>
      <c r="AL1447" s="433"/>
      <c r="AM1447" s="433"/>
      <c r="AN1447" s="433"/>
      <c r="AO1447" s="433"/>
    </row>
    <row r="1448" spans="34:41" x14ac:dyDescent="0.2">
      <c r="AH1448" s="433"/>
      <c r="AI1448" s="433"/>
      <c r="AJ1448" s="433"/>
      <c r="AK1448" s="433"/>
      <c r="AL1448" s="433"/>
      <c r="AM1448" s="433"/>
      <c r="AN1448" s="433"/>
      <c r="AO1448" s="433"/>
    </row>
    <row r="1449" spans="34:41" x14ac:dyDescent="0.2">
      <c r="AH1449" s="433"/>
      <c r="AI1449" s="433"/>
      <c r="AJ1449" s="433"/>
      <c r="AK1449" s="433"/>
      <c r="AL1449" s="433"/>
      <c r="AM1449" s="433"/>
      <c r="AN1449" s="433"/>
      <c r="AO1449" s="433"/>
    </row>
    <row r="1450" spans="34:41" x14ac:dyDescent="0.2">
      <c r="AH1450" s="433"/>
      <c r="AI1450" s="433"/>
      <c r="AJ1450" s="433"/>
      <c r="AK1450" s="433"/>
      <c r="AL1450" s="433"/>
      <c r="AM1450" s="433"/>
      <c r="AN1450" s="433"/>
      <c r="AO1450" s="433"/>
    </row>
    <row r="1451" spans="34:41" x14ac:dyDescent="0.2">
      <c r="AH1451" s="433"/>
      <c r="AI1451" s="433"/>
      <c r="AJ1451" s="433"/>
      <c r="AK1451" s="433"/>
      <c r="AL1451" s="433"/>
      <c r="AM1451" s="433"/>
      <c r="AN1451" s="433"/>
      <c r="AO1451" s="433"/>
    </row>
    <row r="1452" spans="34:41" x14ac:dyDescent="0.2">
      <c r="AH1452" s="433"/>
      <c r="AI1452" s="433"/>
      <c r="AJ1452" s="433"/>
      <c r="AK1452" s="433"/>
      <c r="AL1452" s="433"/>
      <c r="AM1452" s="433"/>
      <c r="AN1452" s="433"/>
      <c r="AO1452" s="433"/>
    </row>
    <row r="1453" spans="34:41" x14ac:dyDescent="0.2">
      <c r="AH1453" s="433"/>
      <c r="AI1453" s="433"/>
      <c r="AJ1453" s="433"/>
      <c r="AK1453" s="433"/>
      <c r="AL1453" s="433"/>
      <c r="AM1453" s="433"/>
      <c r="AN1453" s="433"/>
      <c r="AO1453" s="433"/>
    </row>
    <row r="1454" spans="34:41" x14ac:dyDescent="0.2">
      <c r="AH1454" s="433"/>
      <c r="AI1454" s="433"/>
      <c r="AJ1454" s="433"/>
      <c r="AK1454" s="433"/>
      <c r="AL1454" s="433"/>
      <c r="AM1454" s="433"/>
      <c r="AN1454" s="433"/>
      <c r="AO1454" s="433"/>
    </row>
    <row r="1455" spans="34:41" x14ac:dyDescent="0.2">
      <c r="AH1455" s="433"/>
      <c r="AI1455" s="433"/>
      <c r="AJ1455" s="433"/>
      <c r="AK1455" s="433"/>
      <c r="AL1455" s="433"/>
      <c r="AM1455" s="433"/>
      <c r="AN1455" s="433"/>
      <c r="AO1455" s="433"/>
    </row>
    <row r="1456" spans="34:41" x14ac:dyDescent="0.2">
      <c r="AH1456" s="433"/>
      <c r="AI1456" s="433"/>
      <c r="AJ1456" s="433"/>
      <c r="AK1456" s="433"/>
      <c r="AL1456" s="433"/>
      <c r="AM1456" s="433"/>
      <c r="AN1456" s="433"/>
      <c r="AO1456" s="433"/>
    </row>
    <row r="1457" spans="34:41" x14ac:dyDescent="0.2">
      <c r="AH1457" s="433"/>
      <c r="AI1457" s="433"/>
      <c r="AJ1457" s="433"/>
      <c r="AK1457" s="433"/>
      <c r="AL1457" s="433"/>
      <c r="AM1457" s="433"/>
      <c r="AN1457" s="433"/>
      <c r="AO1457" s="433"/>
    </row>
    <row r="1458" spans="34:41" x14ac:dyDescent="0.2">
      <c r="AH1458" s="433"/>
      <c r="AI1458" s="433"/>
      <c r="AJ1458" s="433"/>
      <c r="AK1458" s="433"/>
      <c r="AL1458" s="433"/>
      <c r="AM1458" s="433"/>
      <c r="AN1458" s="433"/>
      <c r="AO1458" s="433"/>
    </row>
    <row r="1459" spans="34:41" x14ac:dyDescent="0.2">
      <c r="AH1459" s="433"/>
      <c r="AI1459" s="433"/>
      <c r="AJ1459" s="433"/>
      <c r="AK1459" s="433"/>
      <c r="AL1459" s="433"/>
      <c r="AM1459" s="433"/>
      <c r="AN1459" s="433"/>
      <c r="AO1459" s="433"/>
    </row>
    <row r="1460" spans="34:41" x14ac:dyDescent="0.2">
      <c r="AH1460" s="433"/>
      <c r="AI1460" s="433"/>
      <c r="AJ1460" s="433"/>
      <c r="AK1460" s="433"/>
      <c r="AL1460" s="433"/>
      <c r="AM1460" s="433"/>
      <c r="AN1460" s="433"/>
      <c r="AO1460" s="433"/>
    </row>
    <row r="1461" spans="34:41" x14ac:dyDescent="0.2">
      <c r="AH1461" s="433"/>
      <c r="AI1461" s="433"/>
      <c r="AJ1461" s="433"/>
      <c r="AK1461" s="433"/>
      <c r="AL1461" s="433"/>
      <c r="AM1461" s="433"/>
      <c r="AN1461" s="433"/>
      <c r="AO1461" s="433"/>
    </row>
    <row r="1462" spans="34:41" x14ac:dyDescent="0.2">
      <c r="AH1462" s="433"/>
      <c r="AI1462" s="433"/>
      <c r="AJ1462" s="433"/>
      <c r="AK1462" s="433"/>
      <c r="AL1462" s="433"/>
      <c r="AM1462" s="433"/>
      <c r="AN1462" s="433"/>
      <c r="AO1462" s="433"/>
    </row>
    <row r="1463" spans="34:41" x14ac:dyDescent="0.2">
      <c r="AH1463" s="433"/>
      <c r="AI1463" s="433"/>
      <c r="AJ1463" s="433"/>
      <c r="AK1463" s="433"/>
      <c r="AL1463" s="433"/>
      <c r="AM1463" s="433"/>
      <c r="AN1463" s="433"/>
      <c r="AO1463" s="433"/>
    </row>
    <row r="1464" spans="34:41" x14ac:dyDescent="0.2">
      <c r="AH1464" s="433"/>
      <c r="AI1464" s="433"/>
      <c r="AJ1464" s="433"/>
      <c r="AK1464" s="433"/>
      <c r="AL1464" s="433"/>
      <c r="AM1464" s="433"/>
      <c r="AN1464" s="433"/>
      <c r="AO1464" s="433"/>
    </row>
    <row r="1465" spans="34:41" x14ac:dyDescent="0.2">
      <c r="AH1465" s="433"/>
      <c r="AI1465" s="433"/>
      <c r="AJ1465" s="433"/>
      <c r="AK1465" s="433"/>
      <c r="AL1465" s="433"/>
      <c r="AM1465" s="433"/>
      <c r="AN1465" s="433"/>
      <c r="AO1465" s="433"/>
    </row>
    <row r="1466" spans="34:41" x14ac:dyDescent="0.2">
      <c r="AH1466" s="433"/>
      <c r="AI1466" s="433"/>
      <c r="AJ1466" s="433"/>
      <c r="AK1466" s="433"/>
      <c r="AL1466" s="433"/>
      <c r="AM1466" s="433"/>
      <c r="AN1466" s="433"/>
      <c r="AO1466" s="433"/>
    </row>
    <row r="1467" spans="34:41" x14ac:dyDescent="0.2">
      <c r="AH1467" s="433"/>
      <c r="AI1467" s="433"/>
      <c r="AJ1467" s="433"/>
      <c r="AK1467" s="433"/>
      <c r="AL1467" s="433"/>
      <c r="AM1467" s="433"/>
      <c r="AN1467" s="433"/>
      <c r="AO1467" s="433"/>
    </row>
    <row r="1468" spans="34:41" x14ac:dyDescent="0.2">
      <c r="AH1468" s="433"/>
      <c r="AI1468" s="433"/>
      <c r="AJ1468" s="433"/>
      <c r="AK1468" s="433"/>
      <c r="AL1468" s="433"/>
      <c r="AM1468" s="433"/>
      <c r="AN1468" s="433"/>
      <c r="AO1468" s="433"/>
    </row>
    <row r="1469" spans="34:41" x14ac:dyDescent="0.2">
      <c r="AH1469" s="433"/>
      <c r="AI1469" s="433"/>
      <c r="AJ1469" s="433"/>
      <c r="AK1469" s="433"/>
      <c r="AL1469" s="433"/>
      <c r="AM1469" s="433"/>
      <c r="AN1469" s="433"/>
      <c r="AO1469" s="433"/>
    </row>
    <row r="1470" spans="34:41" x14ac:dyDescent="0.2">
      <c r="AH1470" s="433"/>
      <c r="AI1470" s="433"/>
      <c r="AJ1470" s="433"/>
      <c r="AK1470" s="433"/>
      <c r="AL1470" s="433"/>
      <c r="AM1470" s="433"/>
      <c r="AN1470" s="433"/>
      <c r="AO1470" s="433"/>
    </row>
    <row r="1471" spans="34:41" x14ac:dyDescent="0.2">
      <c r="AH1471" s="433"/>
      <c r="AI1471" s="433"/>
      <c r="AJ1471" s="433"/>
      <c r="AK1471" s="433"/>
      <c r="AL1471" s="433"/>
      <c r="AM1471" s="433"/>
      <c r="AN1471" s="433"/>
      <c r="AO1471" s="433"/>
    </row>
    <row r="1472" spans="34:41" x14ac:dyDescent="0.2">
      <c r="AH1472" s="433"/>
      <c r="AI1472" s="433"/>
      <c r="AJ1472" s="433"/>
      <c r="AK1472" s="433"/>
      <c r="AL1472" s="433"/>
      <c r="AM1472" s="433"/>
      <c r="AN1472" s="433"/>
      <c r="AO1472" s="433"/>
    </row>
    <row r="1473" spans="34:41" x14ac:dyDescent="0.2">
      <c r="AH1473" s="433"/>
      <c r="AI1473" s="433"/>
      <c r="AJ1473" s="433"/>
      <c r="AK1473" s="433"/>
      <c r="AL1473" s="433"/>
      <c r="AM1473" s="433"/>
      <c r="AN1473" s="433"/>
      <c r="AO1473" s="433"/>
    </row>
    <row r="1474" spans="34:41" x14ac:dyDescent="0.2">
      <c r="AH1474" s="433"/>
      <c r="AI1474" s="433"/>
      <c r="AJ1474" s="433"/>
      <c r="AK1474" s="433"/>
      <c r="AL1474" s="433"/>
      <c r="AM1474" s="433"/>
      <c r="AN1474" s="433"/>
      <c r="AO1474" s="433"/>
    </row>
    <row r="1475" spans="34:41" x14ac:dyDescent="0.2">
      <c r="AH1475" s="433"/>
      <c r="AI1475" s="433"/>
      <c r="AJ1475" s="433"/>
      <c r="AK1475" s="433"/>
      <c r="AL1475" s="433"/>
      <c r="AM1475" s="433"/>
      <c r="AN1475" s="433"/>
      <c r="AO1475" s="433"/>
    </row>
    <row r="1476" spans="34:41" x14ac:dyDescent="0.2">
      <c r="AH1476" s="433"/>
      <c r="AI1476" s="433"/>
      <c r="AJ1476" s="433"/>
      <c r="AK1476" s="433"/>
      <c r="AL1476" s="433"/>
      <c r="AM1476" s="433"/>
      <c r="AN1476" s="433"/>
      <c r="AO1476" s="433"/>
    </row>
    <row r="1477" spans="34:41" x14ac:dyDescent="0.2">
      <c r="AH1477" s="433"/>
      <c r="AI1477" s="433"/>
      <c r="AJ1477" s="433"/>
      <c r="AK1477" s="433"/>
      <c r="AL1477" s="433"/>
      <c r="AM1477" s="433"/>
      <c r="AN1477" s="433"/>
      <c r="AO1477" s="433"/>
    </row>
    <row r="1478" spans="34:41" x14ac:dyDescent="0.2">
      <c r="AH1478" s="433"/>
      <c r="AI1478" s="433"/>
      <c r="AJ1478" s="433"/>
      <c r="AK1478" s="433"/>
      <c r="AL1478" s="433"/>
      <c r="AM1478" s="433"/>
      <c r="AN1478" s="433"/>
      <c r="AO1478" s="433"/>
    </row>
    <row r="1479" spans="34:41" x14ac:dyDescent="0.2">
      <c r="AH1479" s="433"/>
      <c r="AI1479" s="433"/>
      <c r="AJ1479" s="433"/>
      <c r="AK1479" s="433"/>
      <c r="AL1479" s="433"/>
      <c r="AM1479" s="433"/>
      <c r="AN1479" s="433"/>
      <c r="AO1479" s="433"/>
    </row>
    <row r="1480" spans="34:41" x14ac:dyDescent="0.2">
      <c r="AH1480" s="433"/>
      <c r="AI1480" s="433"/>
      <c r="AJ1480" s="433"/>
      <c r="AK1480" s="433"/>
      <c r="AL1480" s="433"/>
      <c r="AM1480" s="433"/>
      <c r="AN1480" s="433"/>
      <c r="AO1480" s="433"/>
    </row>
    <row r="1481" spans="34:41" x14ac:dyDescent="0.2">
      <c r="AH1481" s="433"/>
      <c r="AI1481" s="433"/>
      <c r="AJ1481" s="433"/>
      <c r="AK1481" s="433"/>
      <c r="AL1481" s="433"/>
      <c r="AM1481" s="433"/>
      <c r="AN1481" s="433"/>
      <c r="AO1481" s="433"/>
    </row>
    <row r="1482" spans="34:41" x14ac:dyDescent="0.2">
      <c r="AH1482" s="433"/>
      <c r="AI1482" s="433"/>
      <c r="AJ1482" s="433"/>
      <c r="AK1482" s="433"/>
      <c r="AL1482" s="433"/>
      <c r="AM1482" s="433"/>
      <c r="AN1482" s="433"/>
      <c r="AO1482" s="433"/>
    </row>
    <row r="1483" spans="34:41" x14ac:dyDescent="0.2">
      <c r="AH1483" s="433"/>
      <c r="AI1483" s="433"/>
      <c r="AJ1483" s="433"/>
      <c r="AK1483" s="433"/>
      <c r="AL1483" s="433"/>
      <c r="AM1483" s="433"/>
      <c r="AN1483" s="433"/>
      <c r="AO1483" s="433"/>
    </row>
    <row r="1484" spans="34:41" x14ac:dyDescent="0.2">
      <c r="AH1484" s="433"/>
      <c r="AI1484" s="433"/>
      <c r="AJ1484" s="433"/>
      <c r="AK1484" s="433"/>
      <c r="AL1484" s="433"/>
      <c r="AM1484" s="433"/>
      <c r="AN1484" s="433"/>
      <c r="AO1484" s="433"/>
    </row>
    <row r="1485" spans="34:41" x14ac:dyDescent="0.2">
      <c r="AH1485" s="433"/>
      <c r="AI1485" s="433"/>
      <c r="AJ1485" s="433"/>
      <c r="AK1485" s="433"/>
      <c r="AL1485" s="433"/>
      <c r="AM1485" s="433"/>
      <c r="AN1485" s="433"/>
      <c r="AO1485" s="433"/>
    </row>
    <row r="1486" spans="34:41" x14ac:dyDescent="0.2">
      <c r="AH1486" s="433"/>
      <c r="AI1486" s="433"/>
      <c r="AJ1486" s="433"/>
      <c r="AK1486" s="433"/>
      <c r="AL1486" s="433"/>
      <c r="AM1486" s="433"/>
      <c r="AN1486" s="433"/>
      <c r="AO1486" s="433"/>
    </row>
    <row r="1487" spans="34:41" x14ac:dyDescent="0.2">
      <c r="AH1487" s="433"/>
      <c r="AI1487" s="433"/>
      <c r="AJ1487" s="433"/>
      <c r="AK1487" s="433"/>
      <c r="AL1487" s="433"/>
      <c r="AM1487" s="433"/>
      <c r="AN1487" s="433"/>
      <c r="AO1487" s="433"/>
    </row>
    <row r="1488" spans="34:41" x14ac:dyDescent="0.2">
      <c r="AH1488" s="433"/>
      <c r="AI1488" s="433"/>
      <c r="AJ1488" s="433"/>
      <c r="AK1488" s="433"/>
      <c r="AL1488" s="433"/>
      <c r="AM1488" s="433"/>
      <c r="AN1488" s="433"/>
      <c r="AO1488" s="433"/>
    </row>
    <row r="1489" spans="34:41" x14ac:dyDescent="0.2">
      <c r="AH1489" s="433"/>
      <c r="AI1489" s="433"/>
      <c r="AJ1489" s="433"/>
      <c r="AK1489" s="433"/>
      <c r="AL1489" s="433"/>
      <c r="AM1489" s="433"/>
      <c r="AN1489" s="433"/>
      <c r="AO1489" s="433"/>
    </row>
    <row r="1490" spans="34:41" x14ac:dyDescent="0.2">
      <c r="AH1490" s="433"/>
      <c r="AI1490" s="433"/>
      <c r="AJ1490" s="433"/>
      <c r="AK1490" s="433"/>
      <c r="AL1490" s="433"/>
      <c r="AM1490" s="433"/>
      <c r="AN1490" s="433"/>
      <c r="AO1490" s="433"/>
    </row>
    <row r="1491" spans="34:41" x14ac:dyDescent="0.2">
      <c r="AH1491" s="433"/>
      <c r="AI1491" s="433"/>
      <c r="AJ1491" s="433"/>
      <c r="AK1491" s="433"/>
      <c r="AL1491" s="433"/>
      <c r="AM1491" s="433"/>
      <c r="AN1491" s="433"/>
      <c r="AO1491" s="433"/>
    </row>
    <row r="1492" spans="34:41" x14ac:dyDescent="0.2">
      <c r="AH1492" s="433"/>
      <c r="AI1492" s="433"/>
      <c r="AJ1492" s="433"/>
      <c r="AK1492" s="433"/>
      <c r="AL1492" s="433"/>
      <c r="AM1492" s="433"/>
      <c r="AN1492" s="433"/>
      <c r="AO1492" s="433"/>
    </row>
    <row r="1493" spans="34:41" x14ac:dyDescent="0.2">
      <c r="AH1493" s="433"/>
      <c r="AI1493" s="433"/>
      <c r="AJ1493" s="433"/>
      <c r="AK1493" s="433"/>
      <c r="AL1493" s="433"/>
      <c r="AM1493" s="433"/>
      <c r="AN1493" s="433"/>
      <c r="AO1493" s="433"/>
    </row>
    <row r="1494" spans="34:41" x14ac:dyDescent="0.2">
      <c r="AH1494" s="433"/>
      <c r="AI1494" s="433"/>
      <c r="AJ1494" s="433"/>
      <c r="AK1494" s="433"/>
      <c r="AL1494" s="433"/>
      <c r="AM1494" s="433"/>
      <c r="AN1494" s="433"/>
      <c r="AO1494" s="433"/>
    </row>
    <row r="1495" spans="34:41" x14ac:dyDescent="0.2">
      <c r="AH1495" s="433"/>
      <c r="AI1495" s="433"/>
      <c r="AJ1495" s="433"/>
      <c r="AK1495" s="433"/>
      <c r="AL1495" s="433"/>
      <c r="AM1495" s="433"/>
      <c r="AN1495" s="433"/>
      <c r="AO1495" s="433"/>
    </row>
    <row r="1496" spans="34:41" x14ac:dyDescent="0.2">
      <c r="AH1496" s="433"/>
      <c r="AI1496" s="433"/>
      <c r="AJ1496" s="433"/>
      <c r="AK1496" s="433"/>
      <c r="AL1496" s="433"/>
      <c r="AM1496" s="433"/>
      <c r="AN1496" s="433"/>
      <c r="AO1496" s="433"/>
    </row>
    <row r="1497" spans="34:41" x14ac:dyDescent="0.2">
      <c r="AH1497" s="433"/>
      <c r="AI1497" s="433"/>
      <c r="AJ1497" s="433"/>
      <c r="AK1497" s="433"/>
      <c r="AL1497" s="433"/>
      <c r="AM1497" s="433"/>
      <c r="AN1497" s="433"/>
      <c r="AO1497" s="433"/>
    </row>
    <row r="1498" spans="34:41" x14ac:dyDescent="0.2">
      <c r="AH1498" s="433"/>
      <c r="AI1498" s="433"/>
      <c r="AJ1498" s="433"/>
      <c r="AK1498" s="433"/>
      <c r="AL1498" s="433"/>
      <c r="AM1498" s="433"/>
      <c r="AN1498" s="433"/>
      <c r="AO1498" s="433"/>
    </row>
    <row r="1499" spans="34:41" x14ac:dyDescent="0.2">
      <c r="AH1499" s="433"/>
      <c r="AI1499" s="433"/>
      <c r="AJ1499" s="433"/>
      <c r="AK1499" s="433"/>
      <c r="AL1499" s="433"/>
      <c r="AM1499" s="433"/>
      <c r="AN1499" s="433"/>
      <c r="AO1499" s="433"/>
    </row>
    <row r="1500" spans="34:41" x14ac:dyDescent="0.2">
      <c r="AH1500" s="433"/>
      <c r="AI1500" s="433"/>
      <c r="AJ1500" s="433"/>
      <c r="AK1500" s="433"/>
      <c r="AL1500" s="433"/>
      <c r="AM1500" s="433"/>
      <c r="AN1500" s="433"/>
      <c r="AO1500" s="433"/>
    </row>
    <row r="1501" spans="34:41" x14ac:dyDescent="0.2">
      <c r="AH1501" s="433"/>
      <c r="AI1501" s="433"/>
      <c r="AJ1501" s="433"/>
      <c r="AK1501" s="433"/>
      <c r="AL1501" s="433"/>
      <c r="AM1501" s="433"/>
      <c r="AN1501" s="433"/>
      <c r="AO1501" s="433"/>
    </row>
    <row r="1502" spans="34:41" x14ac:dyDescent="0.2">
      <c r="AH1502" s="433"/>
      <c r="AI1502" s="433"/>
      <c r="AJ1502" s="433"/>
      <c r="AK1502" s="433"/>
      <c r="AL1502" s="433"/>
      <c r="AM1502" s="433"/>
      <c r="AN1502" s="433"/>
      <c r="AO1502" s="433"/>
    </row>
    <row r="1503" spans="34:41" x14ac:dyDescent="0.2">
      <c r="AH1503" s="433"/>
      <c r="AI1503" s="433"/>
      <c r="AJ1503" s="433"/>
      <c r="AK1503" s="433"/>
      <c r="AL1503" s="433"/>
      <c r="AM1503" s="433"/>
      <c r="AN1503" s="433"/>
      <c r="AO1503" s="433"/>
    </row>
    <row r="1504" spans="34:41" x14ac:dyDescent="0.2">
      <c r="AH1504" s="433"/>
      <c r="AI1504" s="433"/>
      <c r="AJ1504" s="433"/>
      <c r="AK1504" s="433"/>
      <c r="AL1504" s="433"/>
      <c r="AM1504" s="433"/>
      <c r="AN1504" s="433"/>
      <c r="AO1504" s="433"/>
    </row>
    <row r="1505" spans="34:41" x14ac:dyDescent="0.2">
      <c r="AH1505" s="433"/>
      <c r="AI1505" s="433"/>
      <c r="AJ1505" s="433"/>
      <c r="AK1505" s="433"/>
      <c r="AL1505" s="433"/>
      <c r="AM1505" s="433"/>
      <c r="AN1505" s="433"/>
      <c r="AO1505" s="433"/>
    </row>
    <row r="1506" spans="34:41" x14ac:dyDescent="0.2">
      <c r="AH1506" s="433"/>
      <c r="AI1506" s="433"/>
      <c r="AJ1506" s="433"/>
      <c r="AK1506" s="433"/>
      <c r="AL1506" s="433"/>
      <c r="AM1506" s="433"/>
      <c r="AN1506" s="433"/>
      <c r="AO1506" s="433"/>
    </row>
    <row r="1507" spans="34:41" x14ac:dyDescent="0.2">
      <c r="AH1507" s="433"/>
      <c r="AI1507" s="433"/>
      <c r="AJ1507" s="433"/>
      <c r="AK1507" s="433"/>
      <c r="AL1507" s="433"/>
      <c r="AM1507" s="433"/>
      <c r="AN1507" s="433"/>
      <c r="AO1507" s="433"/>
    </row>
    <row r="1508" spans="34:41" x14ac:dyDescent="0.2">
      <c r="AH1508" s="433"/>
      <c r="AI1508" s="433"/>
      <c r="AJ1508" s="433"/>
      <c r="AK1508" s="433"/>
      <c r="AL1508" s="433"/>
      <c r="AM1508" s="433"/>
      <c r="AN1508" s="433"/>
      <c r="AO1508" s="433"/>
    </row>
    <row r="1509" spans="34:41" x14ac:dyDescent="0.2">
      <c r="AH1509" s="433"/>
      <c r="AI1509" s="433"/>
      <c r="AJ1509" s="433"/>
      <c r="AK1509" s="433"/>
      <c r="AL1509" s="433"/>
      <c r="AM1509" s="433"/>
      <c r="AN1509" s="433"/>
      <c r="AO1509" s="433"/>
    </row>
    <row r="1510" spans="34:41" x14ac:dyDescent="0.2">
      <c r="AH1510" s="433"/>
      <c r="AI1510" s="433"/>
      <c r="AJ1510" s="433"/>
      <c r="AK1510" s="433"/>
      <c r="AL1510" s="433"/>
      <c r="AM1510" s="433"/>
      <c r="AN1510" s="433"/>
      <c r="AO1510" s="433"/>
    </row>
    <row r="1511" spans="34:41" x14ac:dyDescent="0.2">
      <c r="AH1511" s="433"/>
      <c r="AI1511" s="433"/>
      <c r="AJ1511" s="433"/>
      <c r="AK1511" s="433"/>
      <c r="AL1511" s="433"/>
      <c r="AM1511" s="433"/>
      <c r="AN1511" s="433"/>
      <c r="AO1511" s="433"/>
    </row>
    <row r="1512" spans="34:41" x14ac:dyDescent="0.2">
      <c r="AH1512" s="433"/>
      <c r="AI1512" s="433"/>
      <c r="AJ1512" s="433"/>
      <c r="AK1512" s="433"/>
      <c r="AL1512" s="433"/>
      <c r="AM1512" s="433"/>
      <c r="AN1512" s="433"/>
      <c r="AO1512" s="433"/>
    </row>
    <row r="1513" spans="34:41" x14ac:dyDescent="0.2">
      <c r="AH1513" s="433"/>
      <c r="AI1513" s="433"/>
      <c r="AJ1513" s="433"/>
      <c r="AK1513" s="433"/>
      <c r="AL1513" s="433"/>
      <c r="AM1513" s="433"/>
      <c r="AN1513" s="433"/>
      <c r="AO1513" s="433"/>
    </row>
    <row r="1514" spans="34:41" x14ac:dyDescent="0.2">
      <c r="AH1514" s="433"/>
      <c r="AI1514" s="433"/>
      <c r="AJ1514" s="433"/>
      <c r="AK1514" s="433"/>
      <c r="AL1514" s="433"/>
      <c r="AM1514" s="433"/>
      <c r="AN1514" s="433"/>
      <c r="AO1514" s="433"/>
    </row>
    <row r="1515" spans="34:41" x14ac:dyDescent="0.2">
      <c r="AH1515" s="433"/>
      <c r="AI1515" s="433"/>
      <c r="AJ1515" s="433"/>
      <c r="AK1515" s="433"/>
      <c r="AL1515" s="433"/>
      <c r="AM1515" s="433"/>
      <c r="AN1515" s="433"/>
      <c r="AO1515" s="433"/>
    </row>
    <row r="1516" spans="34:41" x14ac:dyDescent="0.2">
      <c r="AH1516" s="433"/>
      <c r="AI1516" s="433"/>
      <c r="AJ1516" s="433"/>
      <c r="AK1516" s="433"/>
      <c r="AL1516" s="433"/>
      <c r="AM1516" s="433"/>
      <c r="AN1516" s="433"/>
      <c r="AO1516" s="433"/>
    </row>
    <row r="1517" spans="34:41" x14ac:dyDescent="0.2">
      <c r="AH1517" s="433"/>
      <c r="AI1517" s="433"/>
      <c r="AJ1517" s="433"/>
      <c r="AK1517" s="433"/>
      <c r="AL1517" s="433"/>
      <c r="AM1517" s="433"/>
      <c r="AN1517" s="433"/>
      <c r="AO1517" s="433"/>
    </row>
    <row r="1518" spans="34:41" x14ac:dyDescent="0.2">
      <c r="AH1518" s="433"/>
      <c r="AI1518" s="433"/>
      <c r="AJ1518" s="433"/>
      <c r="AK1518" s="433"/>
      <c r="AL1518" s="433"/>
      <c r="AM1518" s="433"/>
      <c r="AN1518" s="433"/>
      <c r="AO1518" s="433"/>
    </row>
    <row r="1519" spans="34:41" x14ac:dyDescent="0.2">
      <c r="AH1519" s="433"/>
      <c r="AI1519" s="433"/>
      <c r="AJ1519" s="433"/>
      <c r="AK1519" s="433"/>
      <c r="AL1519" s="433"/>
      <c r="AM1519" s="433"/>
      <c r="AN1519" s="433"/>
      <c r="AO1519" s="433"/>
    </row>
    <row r="1520" spans="34:41" x14ac:dyDescent="0.2">
      <c r="AH1520" s="433"/>
      <c r="AI1520" s="433"/>
      <c r="AJ1520" s="433"/>
      <c r="AK1520" s="433"/>
      <c r="AL1520" s="433"/>
      <c r="AM1520" s="433"/>
      <c r="AN1520" s="433"/>
      <c r="AO1520" s="433"/>
    </row>
    <row r="1521" spans="34:41" x14ac:dyDescent="0.2">
      <c r="AH1521" s="433"/>
      <c r="AI1521" s="433"/>
      <c r="AJ1521" s="433"/>
      <c r="AK1521" s="433"/>
      <c r="AL1521" s="433"/>
      <c r="AM1521" s="433"/>
      <c r="AN1521" s="433"/>
      <c r="AO1521" s="433"/>
    </row>
    <row r="1522" spans="34:41" x14ac:dyDescent="0.2">
      <c r="AH1522" s="433"/>
      <c r="AI1522" s="433"/>
      <c r="AJ1522" s="433"/>
      <c r="AK1522" s="433"/>
      <c r="AL1522" s="433"/>
      <c r="AM1522" s="433"/>
      <c r="AN1522" s="433"/>
      <c r="AO1522" s="433"/>
    </row>
    <row r="1523" spans="34:41" x14ac:dyDescent="0.2">
      <c r="AH1523" s="433"/>
      <c r="AI1523" s="433"/>
      <c r="AJ1523" s="433"/>
      <c r="AK1523" s="433"/>
      <c r="AL1523" s="433"/>
      <c r="AM1523" s="433"/>
      <c r="AN1523" s="433"/>
      <c r="AO1523" s="433"/>
    </row>
    <row r="1524" spans="34:41" x14ac:dyDescent="0.2">
      <c r="AH1524" s="433"/>
      <c r="AI1524" s="433"/>
      <c r="AJ1524" s="433"/>
      <c r="AK1524" s="433"/>
      <c r="AL1524" s="433"/>
      <c r="AM1524" s="433"/>
      <c r="AN1524" s="433"/>
      <c r="AO1524" s="433"/>
    </row>
    <row r="1525" spans="34:41" x14ac:dyDescent="0.2">
      <c r="AH1525" s="433"/>
      <c r="AI1525" s="433"/>
      <c r="AJ1525" s="433"/>
      <c r="AK1525" s="433"/>
      <c r="AL1525" s="433"/>
      <c r="AM1525" s="433"/>
      <c r="AN1525" s="433"/>
      <c r="AO1525" s="433"/>
    </row>
    <row r="1526" spans="34:41" x14ac:dyDescent="0.2">
      <c r="AH1526" s="433"/>
      <c r="AI1526" s="433"/>
      <c r="AJ1526" s="433"/>
      <c r="AK1526" s="433"/>
      <c r="AL1526" s="433"/>
      <c r="AM1526" s="433"/>
      <c r="AN1526" s="433"/>
      <c r="AO1526" s="433"/>
    </row>
    <row r="1527" spans="34:41" x14ac:dyDescent="0.2">
      <c r="AH1527" s="433"/>
      <c r="AI1527" s="433"/>
      <c r="AJ1527" s="433"/>
      <c r="AK1527" s="433"/>
      <c r="AL1527" s="433"/>
      <c r="AM1527" s="433"/>
      <c r="AN1527" s="433"/>
      <c r="AO1527" s="433"/>
    </row>
    <row r="1528" spans="34:41" x14ac:dyDescent="0.2">
      <c r="AH1528" s="433"/>
      <c r="AI1528" s="433"/>
      <c r="AJ1528" s="433"/>
      <c r="AK1528" s="433"/>
      <c r="AL1528" s="433"/>
      <c r="AM1528" s="433"/>
      <c r="AN1528" s="433"/>
      <c r="AO1528" s="433"/>
    </row>
    <row r="1529" spans="34:41" x14ac:dyDescent="0.2">
      <c r="AH1529" s="433"/>
      <c r="AI1529" s="433"/>
      <c r="AJ1529" s="433"/>
      <c r="AK1529" s="433"/>
      <c r="AL1529" s="433"/>
      <c r="AM1529" s="433"/>
      <c r="AN1529" s="433"/>
      <c r="AO1529" s="433"/>
    </row>
    <row r="1530" spans="34:41" x14ac:dyDescent="0.2">
      <c r="AH1530" s="433"/>
      <c r="AI1530" s="433"/>
      <c r="AJ1530" s="433"/>
      <c r="AK1530" s="433"/>
      <c r="AL1530" s="433"/>
      <c r="AM1530" s="433"/>
      <c r="AN1530" s="433"/>
      <c r="AO1530" s="433"/>
    </row>
    <row r="1531" spans="34:41" x14ac:dyDescent="0.2">
      <c r="AH1531" s="433"/>
      <c r="AI1531" s="433"/>
      <c r="AJ1531" s="433"/>
      <c r="AK1531" s="433"/>
      <c r="AL1531" s="433"/>
      <c r="AM1531" s="433"/>
      <c r="AN1531" s="433"/>
      <c r="AO1531" s="433"/>
    </row>
    <row r="1532" spans="34:41" x14ac:dyDescent="0.2">
      <c r="AH1532" s="433"/>
      <c r="AI1532" s="433"/>
      <c r="AJ1532" s="433"/>
      <c r="AK1532" s="433"/>
      <c r="AL1532" s="433"/>
      <c r="AM1532" s="433"/>
      <c r="AN1532" s="433"/>
      <c r="AO1532" s="433"/>
    </row>
    <row r="1533" spans="34:41" x14ac:dyDescent="0.2">
      <c r="AH1533" s="433"/>
      <c r="AI1533" s="433"/>
      <c r="AJ1533" s="433"/>
      <c r="AK1533" s="433"/>
      <c r="AL1533" s="433"/>
      <c r="AM1533" s="433"/>
      <c r="AN1533" s="433"/>
      <c r="AO1533" s="433"/>
    </row>
    <row r="1534" spans="34:41" x14ac:dyDescent="0.2">
      <c r="AH1534" s="433"/>
      <c r="AI1534" s="433"/>
      <c r="AJ1534" s="433"/>
      <c r="AK1534" s="433"/>
      <c r="AL1534" s="433"/>
      <c r="AM1534" s="433"/>
      <c r="AN1534" s="433"/>
      <c r="AO1534" s="433"/>
    </row>
    <row r="1535" spans="34:41" x14ac:dyDescent="0.2">
      <c r="AH1535" s="433"/>
      <c r="AI1535" s="433"/>
      <c r="AJ1535" s="433"/>
      <c r="AK1535" s="433"/>
      <c r="AL1535" s="433"/>
      <c r="AM1535" s="433"/>
      <c r="AN1535" s="433"/>
      <c r="AO1535" s="433"/>
    </row>
    <row r="1536" spans="34:41" x14ac:dyDescent="0.2">
      <c r="AH1536" s="433"/>
      <c r="AI1536" s="433"/>
      <c r="AJ1536" s="433"/>
      <c r="AK1536" s="433"/>
      <c r="AL1536" s="433"/>
      <c r="AM1536" s="433"/>
      <c r="AN1536" s="433"/>
      <c r="AO1536" s="433"/>
    </row>
    <row r="1537" spans="34:41" x14ac:dyDescent="0.2">
      <c r="AH1537" s="433"/>
      <c r="AI1537" s="433"/>
      <c r="AJ1537" s="433"/>
      <c r="AK1537" s="433"/>
      <c r="AL1537" s="433"/>
      <c r="AM1537" s="433"/>
      <c r="AN1537" s="433"/>
      <c r="AO1537" s="433"/>
    </row>
    <row r="1538" spans="34:41" x14ac:dyDescent="0.2">
      <c r="AH1538" s="433"/>
      <c r="AI1538" s="433"/>
      <c r="AJ1538" s="433"/>
      <c r="AK1538" s="433"/>
      <c r="AL1538" s="433"/>
      <c r="AM1538" s="433"/>
      <c r="AN1538" s="433"/>
      <c r="AO1538" s="433"/>
    </row>
    <row r="1539" spans="34:41" x14ac:dyDescent="0.2">
      <c r="AH1539" s="433"/>
      <c r="AI1539" s="433"/>
      <c r="AJ1539" s="433"/>
      <c r="AK1539" s="433"/>
      <c r="AL1539" s="433"/>
      <c r="AM1539" s="433"/>
      <c r="AN1539" s="433"/>
      <c r="AO1539" s="433"/>
    </row>
    <row r="1540" spans="34:41" x14ac:dyDescent="0.2">
      <c r="AH1540" s="433"/>
      <c r="AI1540" s="433"/>
      <c r="AJ1540" s="433"/>
      <c r="AK1540" s="433"/>
      <c r="AL1540" s="433"/>
      <c r="AM1540" s="433"/>
      <c r="AN1540" s="433"/>
      <c r="AO1540" s="433"/>
    </row>
    <row r="1541" spans="34:41" x14ac:dyDescent="0.2">
      <c r="AH1541" s="433"/>
      <c r="AI1541" s="433"/>
      <c r="AJ1541" s="433"/>
      <c r="AK1541" s="433"/>
      <c r="AL1541" s="433"/>
      <c r="AM1541" s="433"/>
      <c r="AN1541" s="433"/>
      <c r="AO1541" s="433"/>
    </row>
    <row r="1542" spans="34:41" x14ac:dyDescent="0.2">
      <c r="AH1542" s="433"/>
      <c r="AI1542" s="433"/>
      <c r="AJ1542" s="433"/>
      <c r="AK1542" s="433"/>
      <c r="AL1542" s="433"/>
      <c r="AM1542" s="433"/>
      <c r="AN1542" s="433"/>
      <c r="AO1542" s="433"/>
    </row>
    <row r="1543" spans="34:41" x14ac:dyDescent="0.2">
      <c r="AH1543" s="433"/>
      <c r="AI1543" s="433"/>
      <c r="AJ1543" s="433"/>
      <c r="AK1543" s="433"/>
      <c r="AL1543" s="433"/>
      <c r="AM1543" s="433"/>
      <c r="AN1543" s="433"/>
      <c r="AO1543" s="433"/>
    </row>
    <row r="1544" spans="34:41" x14ac:dyDescent="0.2">
      <c r="AH1544" s="433"/>
      <c r="AI1544" s="433"/>
      <c r="AJ1544" s="433"/>
      <c r="AK1544" s="433"/>
      <c r="AL1544" s="433"/>
      <c r="AM1544" s="433"/>
      <c r="AN1544" s="433"/>
      <c r="AO1544" s="433"/>
    </row>
    <row r="1545" spans="34:41" x14ac:dyDescent="0.2">
      <c r="AH1545" s="433"/>
      <c r="AI1545" s="433"/>
      <c r="AJ1545" s="433"/>
      <c r="AK1545" s="433"/>
      <c r="AL1545" s="433"/>
      <c r="AM1545" s="433"/>
      <c r="AN1545" s="433"/>
      <c r="AO1545" s="433"/>
    </row>
    <row r="1546" spans="34:41" x14ac:dyDescent="0.2">
      <c r="AH1546" s="433"/>
      <c r="AI1546" s="433"/>
      <c r="AJ1546" s="433"/>
      <c r="AK1546" s="433"/>
      <c r="AL1546" s="433"/>
      <c r="AM1546" s="433"/>
      <c r="AN1546" s="433"/>
      <c r="AO1546" s="433"/>
    </row>
    <row r="1547" spans="34:41" x14ac:dyDescent="0.2">
      <c r="AH1547" s="433"/>
      <c r="AI1547" s="433"/>
      <c r="AJ1547" s="433"/>
      <c r="AK1547" s="433"/>
      <c r="AL1547" s="433"/>
      <c r="AM1547" s="433"/>
      <c r="AN1547" s="433"/>
      <c r="AO1547" s="433"/>
    </row>
    <row r="1548" spans="34:41" x14ac:dyDescent="0.2">
      <c r="AH1548" s="433"/>
      <c r="AI1548" s="433"/>
      <c r="AJ1548" s="433"/>
      <c r="AK1548" s="433"/>
      <c r="AL1548" s="433"/>
      <c r="AM1548" s="433"/>
      <c r="AN1548" s="433"/>
      <c r="AO1548" s="433"/>
    </row>
    <row r="1549" spans="34:41" x14ac:dyDescent="0.2">
      <c r="AH1549" s="433"/>
      <c r="AI1549" s="433"/>
      <c r="AJ1549" s="433"/>
      <c r="AK1549" s="433"/>
      <c r="AL1549" s="433"/>
      <c r="AM1549" s="433"/>
      <c r="AN1549" s="433"/>
      <c r="AO1549" s="433"/>
    </row>
    <row r="1550" spans="34:41" x14ac:dyDescent="0.2">
      <c r="AH1550" s="433"/>
      <c r="AI1550" s="433"/>
      <c r="AJ1550" s="433"/>
      <c r="AK1550" s="433"/>
      <c r="AL1550" s="433"/>
      <c r="AM1550" s="433"/>
      <c r="AN1550" s="433"/>
      <c r="AO1550" s="433"/>
    </row>
    <row r="1551" spans="34:41" x14ac:dyDescent="0.2">
      <c r="AH1551" s="433"/>
      <c r="AI1551" s="433"/>
      <c r="AJ1551" s="433"/>
      <c r="AK1551" s="433"/>
      <c r="AL1551" s="433"/>
      <c r="AM1551" s="433"/>
      <c r="AN1551" s="433"/>
      <c r="AO1551" s="433"/>
    </row>
    <row r="1552" spans="34:41" x14ac:dyDescent="0.2">
      <c r="AH1552" s="433"/>
      <c r="AI1552" s="433"/>
      <c r="AJ1552" s="433"/>
      <c r="AK1552" s="433"/>
      <c r="AL1552" s="433"/>
      <c r="AM1552" s="433"/>
      <c r="AN1552" s="433"/>
      <c r="AO1552" s="433"/>
    </row>
    <row r="1553" spans="34:41" x14ac:dyDescent="0.2">
      <c r="AH1553" s="433"/>
      <c r="AI1553" s="433"/>
      <c r="AJ1553" s="433"/>
      <c r="AK1553" s="433"/>
      <c r="AL1553" s="433"/>
      <c r="AM1553" s="433"/>
      <c r="AN1553" s="433"/>
      <c r="AO1553" s="433"/>
    </row>
    <row r="1554" spans="34:41" x14ac:dyDescent="0.2">
      <c r="AH1554" s="433"/>
      <c r="AI1554" s="433"/>
      <c r="AJ1554" s="433"/>
      <c r="AK1554" s="433"/>
      <c r="AL1554" s="433"/>
      <c r="AM1554" s="433"/>
      <c r="AN1554" s="433"/>
      <c r="AO1554" s="433"/>
    </row>
    <row r="1555" spans="34:41" x14ac:dyDescent="0.2">
      <c r="AH1555" s="433"/>
      <c r="AI1555" s="433"/>
      <c r="AJ1555" s="433"/>
      <c r="AK1555" s="433"/>
      <c r="AL1555" s="433"/>
      <c r="AM1555" s="433"/>
      <c r="AN1555" s="433"/>
      <c r="AO1555" s="433"/>
    </row>
    <row r="1556" spans="34:41" x14ac:dyDescent="0.2">
      <c r="AH1556" s="433"/>
      <c r="AI1556" s="433"/>
      <c r="AJ1556" s="433"/>
      <c r="AK1556" s="433"/>
      <c r="AL1556" s="433"/>
      <c r="AM1556" s="433"/>
      <c r="AN1556" s="433"/>
      <c r="AO1556" s="433"/>
    </row>
    <row r="1557" spans="34:41" x14ac:dyDescent="0.2">
      <c r="AH1557" s="433"/>
      <c r="AI1557" s="433"/>
      <c r="AJ1557" s="433"/>
      <c r="AK1557" s="433"/>
      <c r="AL1557" s="433"/>
      <c r="AM1557" s="433"/>
      <c r="AN1557" s="433"/>
      <c r="AO1557" s="433"/>
    </row>
    <row r="1558" spans="34:41" x14ac:dyDescent="0.2">
      <c r="AH1558" s="433"/>
      <c r="AI1558" s="433"/>
      <c r="AJ1558" s="433"/>
      <c r="AK1558" s="433"/>
      <c r="AL1558" s="433"/>
      <c r="AM1558" s="433"/>
      <c r="AN1558" s="433"/>
      <c r="AO1558" s="433"/>
    </row>
    <row r="1559" spans="34:41" x14ac:dyDescent="0.2">
      <c r="AH1559" s="433"/>
      <c r="AI1559" s="433"/>
      <c r="AJ1559" s="433"/>
      <c r="AK1559" s="433"/>
      <c r="AL1559" s="433"/>
      <c r="AM1559" s="433"/>
      <c r="AN1559" s="433"/>
      <c r="AO1559" s="433"/>
    </row>
    <row r="1560" spans="34:41" x14ac:dyDescent="0.2">
      <c r="AH1560" s="433"/>
      <c r="AI1560" s="433"/>
      <c r="AJ1560" s="433"/>
      <c r="AK1560" s="433"/>
      <c r="AL1560" s="433"/>
      <c r="AM1560" s="433"/>
      <c r="AN1560" s="433"/>
      <c r="AO1560" s="433"/>
    </row>
    <row r="1561" spans="34:41" x14ac:dyDescent="0.2">
      <c r="AH1561" s="433"/>
      <c r="AI1561" s="433"/>
      <c r="AJ1561" s="433"/>
      <c r="AK1561" s="433"/>
      <c r="AL1561" s="433"/>
      <c r="AM1561" s="433"/>
      <c r="AN1561" s="433"/>
      <c r="AO1561" s="433"/>
    </row>
    <row r="1562" spans="34:41" x14ac:dyDescent="0.2">
      <c r="AH1562" s="433"/>
      <c r="AI1562" s="433"/>
      <c r="AJ1562" s="433"/>
      <c r="AK1562" s="433"/>
      <c r="AL1562" s="433"/>
      <c r="AM1562" s="433"/>
      <c r="AN1562" s="433"/>
      <c r="AO1562" s="433"/>
    </row>
    <row r="1563" spans="34:41" x14ac:dyDescent="0.2">
      <c r="AH1563" s="433"/>
      <c r="AI1563" s="433"/>
      <c r="AJ1563" s="433"/>
      <c r="AK1563" s="433"/>
      <c r="AL1563" s="433"/>
      <c r="AM1563" s="433"/>
      <c r="AN1563" s="433"/>
      <c r="AO1563" s="433"/>
    </row>
    <row r="1564" spans="34:41" x14ac:dyDescent="0.2">
      <c r="AH1564" s="433"/>
      <c r="AI1564" s="433"/>
      <c r="AJ1564" s="433"/>
      <c r="AK1564" s="433"/>
      <c r="AL1564" s="433"/>
      <c r="AM1564" s="433"/>
      <c r="AN1564" s="433"/>
      <c r="AO1564" s="433"/>
    </row>
    <row r="1565" spans="34:41" x14ac:dyDescent="0.2">
      <c r="AH1565" s="433"/>
      <c r="AI1565" s="433"/>
      <c r="AJ1565" s="433"/>
      <c r="AK1565" s="433"/>
      <c r="AL1565" s="433"/>
      <c r="AM1565" s="433"/>
      <c r="AN1565" s="433"/>
      <c r="AO1565" s="433"/>
    </row>
    <row r="1566" spans="34:41" x14ac:dyDescent="0.2">
      <c r="AH1566" s="433"/>
      <c r="AI1566" s="433"/>
      <c r="AJ1566" s="433"/>
      <c r="AK1566" s="433"/>
      <c r="AL1566" s="433"/>
      <c r="AM1566" s="433"/>
      <c r="AN1566" s="433"/>
      <c r="AO1566" s="433"/>
    </row>
    <row r="1567" spans="34:41" x14ac:dyDescent="0.2">
      <c r="AH1567" s="433"/>
      <c r="AI1567" s="433"/>
      <c r="AJ1567" s="433"/>
      <c r="AK1567" s="433"/>
      <c r="AL1567" s="433"/>
      <c r="AM1567" s="433"/>
      <c r="AN1567" s="433"/>
      <c r="AO1567" s="433"/>
    </row>
    <row r="1568" spans="34:41" x14ac:dyDescent="0.2">
      <c r="AH1568" s="433"/>
      <c r="AI1568" s="433"/>
      <c r="AJ1568" s="433"/>
      <c r="AK1568" s="433"/>
      <c r="AL1568" s="433"/>
      <c r="AM1568" s="433"/>
      <c r="AN1568" s="433"/>
      <c r="AO1568" s="433"/>
    </row>
    <row r="1569" spans="34:41" x14ac:dyDescent="0.2">
      <c r="AH1569" s="433"/>
      <c r="AI1569" s="433"/>
      <c r="AJ1569" s="433"/>
      <c r="AK1569" s="433"/>
      <c r="AL1569" s="433"/>
      <c r="AM1569" s="433"/>
      <c r="AN1569" s="433"/>
      <c r="AO1569" s="433"/>
    </row>
    <row r="1570" spans="34:41" x14ac:dyDescent="0.2">
      <c r="AH1570" s="433"/>
      <c r="AI1570" s="433"/>
      <c r="AJ1570" s="433"/>
      <c r="AK1570" s="433"/>
      <c r="AL1570" s="433"/>
      <c r="AM1570" s="433"/>
      <c r="AN1570" s="433"/>
      <c r="AO1570" s="433"/>
    </row>
    <row r="1571" spans="34:41" x14ac:dyDescent="0.2">
      <c r="AH1571" s="433"/>
      <c r="AI1571" s="433"/>
      <c r="AJ1571" s="433"/>
      <c r="AK1571" s="433"/>
      <c r="AL1571" s="433"/>
      <c r="AM1571" s="433"/>
      <c r="AN1571" s="433"/>
      <c r="AO1571" s="433"/>
    </row>
    <row r="1572" spans="34:41" x14ac:dyDescent="0.2">
      <c r="AH1572" s="433"/>
      <c r="AI1572" s="433"/>
      <c r="AJ1572" s="433"/>
      <c r="AK1572" s="433"/>
      <c r="AL1572" s="433"/>
      <c r="AM1572" s="433"/>
      <c r="AN1572" s="433"/>
      <c r="AO1572" s="433"/>
    </row>
    <row r="1573" spans="34:41" x14ac:dyDescent="0.2">
      <c r="AH1573" s="433"/>
      <c r="AI1573" s="433"/>
      <c r="AJ1573" s="433"/>
      <c r="AK1573" s="433"/>
      <c r="AL1573" s="433"/>
      <c r="AM1573" s="433"/>
      <c r="AN1573" s="433"/>
      <c r="AO1573" s="433"/>
    </row>
    <row r="1574" spans="34:41" x14ac:dyDescent="0.2">
      <c r="AH1574" s="433"/>
      <c r="AI1574" s="433"/>
      <c r="AJ1574" s="433"/>
      <c r="AK1574" s="433"/>
      <c r="AL1574" s="433"/>
      <c r="AM1574" s="433"/>
      <c r="AN1574" s="433"/>
      <c r="AO1574" s="433"/>
    </row>
    <row r="1575" spans="34:41" x14ac:dyDescent="0.2">
      <c r="AH1575" s="433"/>
      <c r="AI1575" s="433"/>
      <c r="AJ1575" s="433"/>
      <c r="AK1575" s="433"/>
      <c r="AL1575" s="433"/>
      <c r="AM1575" s="433"/>
      <c r="AN1575" s="433"/>
      <c r="AO1575" s="433"/>
    </row>
    <row r="1576" spans="34:41" x14ac:dyDescent="0.2">
      <c r="AH1576" s="433"/>
      <c r="AI1576" s="433"/>
      <c r="AJ1576" s="433"/>
      <c r="AK1576" s="433"/>
      <c r="AL1576" s="433"/>
      <c r="AM1576" s="433"/>
      <c r="AN1576" s="433"/>
      <c r="AO1576" s="433"/>
    </row>
    <row r="1577" spans="34:41" x14ac:dyDescent="0.2">
      <c r="AH1577" s="433"/>
      <c r="AI1577" s="433"/>
      <c r="AJ1577" s="433"/>
      <c r="AK1577" s="433"/>
      <c r="AL1577" s="433"/>
      <c r="AM1577" s="433"/>
      <c r="AN1577" s="433"/>
      <c r="AO1577" s="433"/>
    </row>
    <row r="1578" spans="34:41" x14ac:dyDescent="0.2">
      <c r="AH1578" s="433"/>
      <c r="AI1578" s="433"/>
      <c r="AJ1578" s="433"/>
      <c r="AK1578" s="433"/>
      <c r="AL1578" s="433"/>
      <c r="AM1578" s="433"/>
      <c r="AN1578" s="433"/>
      <c r="AO1578" s="433"/>
    </row>
    <row r="1579" spans="34:41" x14ac:dyDescent="0.2">
      <c r="AH1579" s="433"/>
      <c r="AI1579" s="433"/>
      <c r="AJ1579" s="433"/>
      <c r="AK1579" s="433"/>
      <c r="AL1579" s="433"/>
      <c r="AM1579" s="433"/>
      <c r="AN1579" s="433"/>
      <c r="AO1579" s="433"/>
    </row>
    <row r="1580" spans="34:41" x14ac:dyDescent="0.2">
      <c r="AH1580" s="433"/>
      <c r="AI1580" s="433"/>
      <c r="AJ1580" s="433"/>
      <c r="AK1580" s="433"/>
      <c r="AL1580" s="433"/>
      <c r="AM1580" s="433"/>
      <c r="AN1580" s="433"/>
      <c r="AO1580" s="433"/>
    </row>
    <row r="1581" spans="34:41" x14ac:dyDescent="0.2">
      <c r="AH1581" s="433"/>
      <c r="AI1581" s="433"/>
      <c r="AJ1581" s="433"/>
      <c r="AK1581" s="433"/>
      <c r="AL1581" s="433"/>
      <c r="AM1581" s="433"/>
      <c r="AN1581" s="433"/>
      <c r="AO1581" s="433"/>
    </row>
    <row r="1582" spans="34:41" x14ac:dyDescent="0.2">
      <c r="AH1582" s="433"/>
      <c r="AI1582" s="433"/>
      <c r="AJ1582" s="433"/>
      <c r="AK1582" s="433"/>
      <c r="AL1582" s="433"/>
      <c r="AM1582" s="433"/>
      <c r="AN1582" s="433"/>
      <c r="AO1582" s="433"/>
    </row>
    <row r="1583" spans="34:41" x14ac:dyDescent="0.2">
      <c r="AH1583" s="433"/>
      <c r="AI1583" s="433"/>
      <c r="AJ1583" s="433"/>
      <c r="AK1583" s="433"/>
      <c r="AL1583" s="433"/>
      <c r="AM1583" s="433"/>
      <c r="AN1583" s="433"/>
      <c r="AO1583" s="433"/>
    </row>
    <row r="1584" spans="34:41" x14ac:dyDescent="0.2">
      <c r="AH1584" s="433"/>
      <c r="AI1584" s="433"/>
      <c r="AJ1584" s="433"/>
      <c r="AK1584" s="433"/>
      <c r="AL1584" s="433"/>
      <c r="AM1584" s="433"/>
      <c r="AN1584" s="433"/>
      <c r="AO1584" s="433"/>
    </row>
    <row r="1585" spans="34:41" x14ac:dyDescent="0.2">
      <c r="AH1585" s="433"/>
      <c r="AI1585" s="433"/>
      <c r="AJ1585" s="433"/>
      <c r="AK1585" s="433"/>
      <c r="AL1585" s="433"/>
      <c r="AM1585" s="433"/>
      <c r="AN1585" s="433"/>
      <c r="AO1585" s="433"/>
    </row>
    <row r="1586" spans="34:41" x14ac:dyDescent="0.2">
      <c r="AH1586" s="433"/>
      <c r="AI1586" s="433"/>
      <c r="AJ1586" s="433"/>
      <c r="AK1586" s="433"/>
      <c r="AL1586" s="433"/>
      <c r="AM1586" s="433"/>
      <c r="AN1586" s="433"/>
      <c r="AO1586" s="433"/>
    </row>
    <row r="1587" spans="34:41" x14ac:dyDescent="0.2">
      <c r="AH1587" s="433"/>
      <c r="AI1587" s="433"/>
      <c r="AJ1587" s="433"/>
      <c r="AK1587" s="433"/>
      <c r="AL1587" s="433"/>
      <c r="AM1587" s="433"/>
      <c r="AN1587" s="433"/>
      <c r="AO1587" s="433"/>
    </row>
    <row r="1588" spans="34:41" x14ac:dyDescent="0.2">
      <c r="AH1588" s="433"/>
      <c r="AI1588" s="433"/>
      <c r="AJ1588" s="433"/>
      <c r="AK1588" s="433"/>
      <c r="AL1588" s="433"/>
      <c r="AM1588" s="433"/>
      <c r="AN1588" s="433"/>
      <c r="AO1588" s="433"/>
    </row>
    <row r="1589" spans="34:41" x14ac:dyDescent="0.2">
      <c r="AH1589" s="433"/>
      <c r="AI1589" s="433"/>
      <c r="AJ1589" s="433"/>
      <c r="AK1589" s="433"/>
      <c r="AL1589" s="433"/>
      <c r="AM1589" s="433"/>
      <c r="AN1589" s="433"/>
      <c r="AO1589" s="433"/>
    </row>
    <row r="1590" spans="34:41" x14ac:dyDescent="0.2">
      <c r="AH1590" s="433"/>
      <c r="AI1590" s="433"/>
      <c r="AJ1590" s="433"/>
      <c r="AK1590" s="433"/>
      <c r="AL1590" s="433"/>
      <c r="AM1590" s="433"/>
      <c r="AN1590" s="433"/>
      <c r="AO1590" s="433"/>
    </row>
    <row r="1591" spans="34:41" x14ac:dyDescent="0.2">
      <c r="AH1591" s="433"/>
      <c r="AI1591" s="433"/>
      <c r="AJ1591" s="433"/>
      <c r="AK1591" s="433"/>
      <c r="AL1591" s="433"/>
      <c r="AM1591" s="433"/>
      <c r="AN1591" s="433"/>
      <c r="AO1591" s="433"/>
    </row>
    <row r="1592" spans="34:41" x14ac:dyDescent="0.2">
      <c r="AH1592" s="433"/>
      <c r="AI1592" s="433"/>
      <c r="AJ1592" s="433"/>
      <c r="AK1592" s="433"/>
      <c r="AL1592" s="433"/>
      <c r="AM1592" s="433"/>
      <c r="AN1592" s="433"/>
      <c r="AO1592" s="433"/>
    </row>
    <row r="1593" spans="34:41" x14ac:dyDescent="0.2">
      <c r="AH1593" s="433"/>
      <c r="AI1593" s="433"/>
      <c r="AJ1593" s="433"/>
      <c r="AK1593" s="433"/>
      <c r="AL1593" s="433"/>
      <c r="AM1593" s="433"/>
      <c r="AN1593" s="433"/>
      <c r="AO1593" s="433"/>
    </row>
    <row r="1594" spans="34:41" x14ac:dyDescent="0.2">
      <c r="AH1594" s="433"/>
      <c r="AI1594" s="433"/>
      <c r="AJ1594" s="433"/>
      <c r="AK1594" s="433"/>
      <c r="AL1594" s="433"/>
      <c r="AM1594" s="433"/>
      <c r="AN1594" s="433"/>
      <c r="AO1594" s="433"/>
    </row>
    <row r="1595" spans="34:41" x14ac:dyDescent="0.2">
      <c r="AH1595" s="433"/>
      <c r="AI1595" s="433"/>
      <c r="AJ1595" s="433"/>
      <c r="AK1595" s="433"/>
      <c r="AL1595" s="433"/>
      <c r="AM1595" s="433"/>
      <c r="AN1595" s="433"/>
      <c r="AO1595" s="433"/>
    </row>
    <row r="1596" spans="34:41" x14ac:dyDescent="0.2">
      <c r="AH1596" s="433"/>
      <c r="AI1596" s="433"/>
      <c r="AJ1596" s="433"/>
      <c r="AK1596" s="433"/>
      <c r="AL1596" s="433"/>
      <c r="AM1596" s="433"/>
      <c r="AN1596" s="433"/>
      <c r="AO1596" s="433"/>
    </row>
    <row r="1597" spans="34:41" x14ac:dyDescent="0.2">
      <c r="AH1597" s="433"/>
      <c r="AI1597" s="433"/>
      <c r="AJ1597" s="433"/>
      <c r="AK1597" s="433"/>
      <c r="AL1597" s="433"/>
      <c r="AM1597" s="433"/>
      <c r="AN1597" s="433"/>
      <c r="AO1597" s="433"/>
    </row>
    <row r="1598" spans="34:41" x14ac:dyDescent="0.2">
      <c r="AH1598" s="433"/>
      <c r="AI1598" s="433"/>
      <c r="AJ1598" s="433"/>
      <c r="AK1598" s="433"/>
      <c r="AL1598" s="433"/>
      <c r="AM1598" s="433"/>
      <c r="AN1598" s="433"/>
      <c r="AO1598" s="433"/>
    </row>
    <row r="1599" spans="34:41" x14ac:dyDescent="0.2">
      <c r="AH1599" s="433"/>
      <c r="AI1599" s="433"/>
      <c r="AJ1599" s="433"/>
      <c r="AK1599" s="433"/>
      <c r="AL1599" s="433"/>
      <c r="AM1599" s="433"/>
      <c r="AN1599" s="433"/>
      <c r="AO1599" s="433"/>
    </row>
    <row r="1600" spans="34:41" x14ac:dyDescent="0.2">
      <c r="AH1600" s="433"/>
      <c r="AI1600" s="433"/>
      <c r="AJ1600" s="433"/>
      <c r="AK1600" s="433"/>
      <c r="AL1600" s="433"/>
      <c r="AM1600" s="433"/>
      <c r="AN1600" s="433"/>
      <c r="AO1600" s="433"/>
    </row>
    <row r="1601" spans="34:41" x14ac:dyDescent="0.2">
      <c r="AH1601" s="433"/>
      <c r="AI1601" s="433"/>
      <c r="AJ1601" s="433"/>
      <c r="AK1601" s="433"/>
      <c r="AL1601" s="433"/>
      <c r="AM1601" s="433"/>
      <c r="AN1601" s="433"/>
      <c r="AO1601" s="433"/>
    </row>
    <row r="1602" spans="34:41" x14ac:dyDescent="0.2">
      <c r="AH1602" s="433"/>
      <c r="AI1602" s="433"/>
      <c r="AJ1602" s="433"/>
      <c r="AK1602" s="433"/>
      <c r="AL1602" s="433"/>
      <c r="AM1602" s="433"/>
      <c r="AN1602" s="433"/>
      <c r="AO1602" s="433"/>
    </row>
    <row r="1603" spans="34:41" x14ac:dyDescent="0.2">
      <c r="AH1603" s="433"/>
      <c r="AI1603" s="433"/>
      <c r="AJ1603" s="433"/>
      <c r="AK1603" s="433"/>
      <c r="AL1603" s="433"/>
      <c r="AM1603" s="433"/>
      <c r="AN1603" s="433"/>
      <c r="AO1603" s="433"/>
    </row>
    <row r="1604" spans="34:41" x14ac:dyDescent="0.2">
      <c r="AH1604" s="433"/>
      <c r="AI1604" s="433"/>
      <c r="AJ1604" s="433"/>
      <c r="AK1604" s="433"/>
      <c r="AL1604" s="433"/>
      <c r="AM1604" s="433"/>
      <c r="AN1604" s="433"/>
      <c r="AO1604" s="433"/>
    </row>
    <row r="1605" spans="34:41" x14ac:dyDescent="0.2">
      <c r="AH1605" s="433"/>
      <c r="AI1605" s="433"/>
      <c r="AJ1605" s="433"/>
      <c r="AK1605" s="433"/>
      <c r="AL1605" s="433"/>
      <c r="AM1605" s="433"/>
      <c r="AN1605" s="433"/>
      <c r="AO1605" s="433"/>
    </row>
    <row r="1606" spans="34:41" x14ac:dyDescent="0.2">
      <c r="AH1606" s="433"/>
      <c r="AI1606" s="433"/>
      <c r="AJ1606" s="433"/>
      <c r="AK1606" s="433"/>
      <c r="AL1606" s="433"/>
      <c r="AM1606" s="433"/>
      <c r="AN1606" s="433"/>
      <c r="AO1606" s="433"/>
    </row>
    <row r="1607" spans="34:41" x14ac:dyDescent="0.2">
      <c r="AH1607" s="433"/>
      <c r="AI1607" s="433"/>
      <c r="AJ1607" s="433"/>
      <c r="AK1607" s="433"/>
      <c r="AL1607" s="433"/>
      <c r="AM1607" s="433"/>
      <c r="AN1607" s="433"/>
      <c r="AO1607" s="433"/>
    </row>
    <row r="1608" spans="34:41" x14ac:dyDescent="0.2">
      <c r="AH1608" s="433"/>
      <c r="AI1608" s="433"/>
      <c r="AJ1608" s="433"/>
      <c r="AK1608" s="433"/>
      <c r="AL1608" s="433"/>
      <c r="AM1608" s="433"/>
      <c r="AN1608" s="433"/>
      <c r="AO1608" s="433"/>
    </row>
    <row r="1609" spans="34:41" x14ac:dyDescent="0.2">
      <c r="AH1609" s="433"/>
      <c r="AI1609" s="433"/>
      <c r="AJ1609" s="433"/>
      <c r="AK1609" s="433"/>
      <c r="AL1609" s="433"/>
      <c r="AM1609" s="433"/>
      <c r="AN1609" s="433"/>
      <c r="AO1609" s="433"/>
    </row>
    <row r="1610" spans="34:41" x14ac:dyDescent="0.2">
      <c r="AH1610" s="433"/>
      <c r="AI1610" s="433"/>
      <c r="AJ1610" s="433"/>
      <c r="AK1610" s="433"/>
      <c r="AL1610" s="433"/>
      <c r="AM1610" s="433"/>
      <c r="AN1610" s="433"/>
      <c r="AO1610" s="433"/>
    </row>
    <row r="1611" spans="34:41" x14ac:dyDescent="0.2">
      <c r="AH1611" s="433"/>
      <c r="AI1611" s="433"/>
      <c r="AJ1611" s="433"/>
      <c r="AK1611" s="433"/>
      <c r="AL1611" s="433"/>
      <c r="AM1611" s="433"/>
      <c r="AN1611" s="433"/>
      <c r="AO1611" s="433"/>
    </row>
    <row r="1612" spans="34:41" x14ac:dyDescent="0.2">
      <c r="AH1612" s="433"/>
      <c r="AI1612" s="433"/>
      <c r="AJ1612" s="433"/>
      <c r="AK1612" s="433"/>
      <c r="AL1612" s="433"/>
      <c r="AM1612" s="433"/>
      <c r="AN1612" s="433"/>
      <c r="AO1612" s="433"/>
    </row>
    <row r="1613" spans="34:41" x14ac:dyDescent="0.2">
      <c r="AH1613" s="433"/>
      <c r="AI1613" s="433"/>
      <c r="AJ1613" s="433"/>
      <c r="AK1613" s="433"/>
      <c r="AL1613" s="433"/>
      <c r="AM1613" s="433"/>
      <c r="AN1613" s="433"/>
      <c r="AO1613" s="433"/>
    </row>
    <row r="1614" spans="34:41" x14ac:dyDescent="0.2">
      <c r="AH1614" s="433"/>
      <c r="AI1614" s="433"/>
      <c r="AJ1614" s="433"/>
      <c r="AK1614" s="433"/>
      <c r="AL1614" s="433"/>
      <c r="AM1614" s="433"/>
      <c r="AN1614" s="433"/>
      <c r="AO1614" s="433"/>
    </row>
    <row r="1615" spans="34:41" x14ac:dyDescent="0.2">
      <c r="AH1615" s="433"/>
      <c r="AI1615" s="433"/>
      <c r="AJ1615" s="433"/>
      <c r="AK1615" s="433"/>
      <c r="AL1615" s="433"/>
      <c r="AM1615" s="433"/>
      <c r="AN1615" s="433"/>
      <c r="AO1615" s="433"/>
    </row>
    <row r="1616" spans="34:41" x14ac:dyDescent="0.2">
      <c r="AH1616" s="433"/>
      <c r="AI1616" s="433"/>
      <c r="AJ1616" s="433"/>
      <c r="AK1616" s="433"/>
      <c r="AL1616" s="433"/>
      <c r="AM1616" s="433"/>
      <c r="AN1616" s="433"/>
      <c r="AO1616" s="433"/>
    </row>
    <row r="1617" spans="34:41" x14ac:dyDescent="0.2">
      <c r="AH1617" s="433"/>
      <c r="AI1617" s="433"/>
      <c r="AJ1617" s="433"/>
      <c r="AK1617" s="433"/>
      <c r="AL1617" s="433"/>
      <c r="AM1617" s="433"/>
      <c r="AN1617" s="433"/>
      <c r="AO1617" s="433"/>
    </row>
    <row r="1618" spans="34:41" x14ac:dyDescent="0.2">
      <c r="AH1618" s="433"/>
      <c r="AI1618" s="433"/>
      <c r="AJ1618" s="433"/>
      <c r="AK1618" s="433"/>
      <c r="AL1618" s="433"/>
      <c r="AM1618" s="433"/>
      <c r="AN1618" s="433"/>
      <c r="AO1618" s="433"/>
    </row>
    <row r="1619" spans="34:41" x14ac:dyDescent="0.2">
      <c r="AH1619" s="433"/>
      <c r="AI1619" s="433"/>
      <c r="AJ1619" s="433"/>
      <c r="AK1619" s="433"/>
      <c r="AL1619" s="433"/>
      <c r="AM1619" s="433"/>
      <c r="AN1619" s="433"/>
      <c r="AO1619" s="433"/>
    </row>
    <row r="1620" spans="34:41" x14ac:dyDescent="0.2">
      <c r="AH1620" s="433"/>
      <c r="AI1620" s="433"/>
      <c r="AJ1620" s="433"/>
      <c r="AK1620" s="433"/>
      <c r="AL1620" s="433"/>
      <c r="AM1620" s="433"/>
      <c r="AN1620" s="433"/>
      <c r="AO1620" s="433"/>
    </row>
    <row r="1621" spans="34:41" x14ac:dyDescent="0.2">
      <c r="AH1621" s="433"/>
      <c r="AI1621" s="433"/>
      <c r="AJ1621" s="433"/>
      <c r="AK1621" s="433"/>
      <c r="AL1621" s="433"/>
      <c r="AM1621" s="433"/>
      <c r="AN1621" s="433"/>
      <c r="AO1621" s="433"/>
    </row>
    <row r="1622" spans="34:41" x14ac:dyDescent="0.2">
      <c r="AH1622" s="433"/>
      <c r="AI1622" s="433"/>
      <c r="AJ1622" s="433"/>
      <c r="AK1622" s="433"/>
      <c r="AL1622" s="433"/>
      <c r="AM1622" s="433"/>
      <c r="AN1622" s="433"/>
      <c r="AO1622" s="433"/>
    </row>
    <row r="1623" spans="34:41" x14ac:dyDescent="0.2">
      <c r="AH1623" s="433"/>
      <c r="AI1623" s="433"/>
      <c r="AJ1623" s="433"/>
      <c r="AK1623" s="433"/>
      <c r="AL1623" s="433"/>
      <c r="AM1623" s="433"/>
      <c r="AN1623" s="433"/>
      <c r="AO1623" s="433"/>
    </row>
    <row r="1624" spans="34:41" x14ac:dyDescent="0.2">
      <c r="AH1624" s="433"/>
      <c r="AI1624" s="433"/>
      <c r="AJ1624" s="433"/>
      <c r="AK1624" s="433"/>
      <c r="AL1624" s="433"/>
      <c r="AM1624" s="433"/>
      <c r="AN1624" s="433"/>
      <c r="AO1624" s="433"/>
    </row>
    <row r="1625" spans="34:41" x14ac:dyDescent="0.2">
      <c r="AH1625" s="433"/>
      <c r="AI1625" s="433"/>
      <c r="AJ1625" s="433"/>
      <c r="AK1625" s="433"/>
      <c r="AL1625" s="433"/>
      <c r="AM1625" s="433"/>
      <c r="AN1625" s="433"/>
      <c r="AO1625" s="433"/>
    </row>
    <row r="1626" spans="34:41" x14ac:dyDescent="0.2">
      <c r="AH1626" s="433"/>
      <c r="AI1626" s="433"/>
      <c r="AJ1626" s="433"/>
      <c r="AK1626" s="433"/>
      <c r="AL1626" s="433"/>
      <c r="AM1626" s="433"/>
      <c r="AN1626" s="433"/>
      <c r="AO1626" s="433"/>
    </row>
    <row r="1627" spans="34:41" x14ac:dyDescent="0.2">
      <c r="AH1627" s="433"/>
      <c r="AI1627" s="433"/>
      <c r="AJ1627" s="433"/>
      <c r="AK1627" s="433"/>
      <c r="AL1627" s="433"/>
      <c r="AM1627" s="433"/>
      <c r="AN1627" s="433"/>
      <c r="AO1627" s="433"/>
    </row>
    <row r="1628" spans="34:41" x14ac:dyDescent="0.2">
      <c r="AH1628" s="433"/>
      <c r="AI1628" s="433"/>
      <c r="AJ1628" s="433"/>
      <c r="AK1628" s="433"/>
      <c r="AL1628" s="433"/>
      <c r="AM1628" s="433"/>
      <c r="AN1628" s="433"/>
      <c r="AO1628" s="433"/>
    </row>
    <row r="1629" spans="34:41" x14ac:dyDescent="0.2">
      <c r="AH1629" s="433"/>
      <c r="AI1629" s="433"/>
      <c r="AJ1629" s="433"/>
      <c r="AK1629" s="433"/>
      <c r="AL1629" s="433"/>
      <c r="AM1629" s="433"/>
      <c r="AN1629" s="433"/>
      <c r="AO1629" s="433"/>
    </row>
    <row r="1630" spans="34:41" x14ac:dyDescent="0.2">
      <c r="AH1630" s="433"/>
      <c r="AI1630" s="433"/>
      <c r="AJ1630" s="433"/>
      <c r="AK1630" s="433"/>
      <c r="AL1630" s="433"/>
      <c r="AM1630" s="433"/>
      <c r="AN1630" s="433"/>
      <c r="AO1630" s="433"/>
    </row>
    <row r="1631" spans="34:41" x14ac:dyDescent="0.2">
      <c r="AH1631" s="433"/>
      <c r="AI1631" s="433"/>
      <c r="AJ1631" s="433"/>
      <c r="AK1631" s="433"/>
      <c r="AL1631" s="433"/>
      <c r="AM1631" s="433"/>
      <c r="AN1631" s="433"/>
      <c r="AO1631" s="433"/>
    </row>
    <row r="1632" spans="34:41" x14ac:dyDescent="0.2">
      <c r="AH1632" s="433"/>
      <c r="AI1632" s="433"/>
      <c r="AJ1632" s="433"/>
      <c r="AK1632" s="433"/>
      <c r="AL1632" s="433"/>
      <c r="AM1632" s="433"/>
      <c r="AN1632" s="433"/>
      <c r="AO1632" s="433"/>
    </row>
    <row r="1633" spans="34:41" x14ac:dyDescent="0.2">
      <c r="AH1633" s="433"/>
      <c r="AI1633" s="433"/>
      <c r="AJ1633" s="433"/>
      <c r="AK1633" s="433"/>
      <c r="AL1633" s="433"/>
      <c r="AM1633" s="433"/>
      <c r="AN1633" s="433"/>
      <c r="AO1633" s="433"/>
    </row>
    <row r="1634" spans="34:41" x14ac:dyDescent="0.2">
      <c r="AH1634" s="433"/>
      <c r="AI1634" s="433"/>
      <c r="AJ1634" s="433"/>
      <c r="AK1634" s="433"/>
      <c r="AL1634" s="433"/>
      <c r="AM1634" s="433"/>
      <c r="AN1634" s="433"/>
      <c r="AO1634" s="433"/>
    </row>
    <row r="1635" spans="34:41" x14ac:dyDescent="0.2">
      <c r="AH1635" s="433"/>
      <c r="AI1635" s="433"/>
      <c r="AJ1635" s="433"/>
      <c r="AK1635" s="433"/>
      <c r="AL1635" s="433"/>
      <c r="AM1635" s="433"/>
      <c r="AN1635" s="433"/>
      <c r="AO1635" s="433"/>
    </row>
    <row r="1636" spans="34:41" x14ac:dyDescent="0.2">
      <c r="AH1636" s="433"/>
      <c r="AI1636" s="433"/>
      <c r="AJ1636" s="433"/>
      <c r="AK1636" s="433"/>
      <c r="AL1636" s="433"/>
      <c r="AM1636" s="433"/>
      <c r="AN1636" s="433"/>
      <c r="AO1636" s="433"/>
    </row>
    <row r="1637" spans="34:41" x14ac:dyDescent="0.2">
      <c r="AH1637" s="433"/>
      <c r="AI1637" s="433"/>
      <c r="AJ1637" s="433"/>
      <c r="AK1637" s="433"/>
      <c r="AL1637" s="433"/>
      <c r="AM1637" s="433"/>
      <c r="AN1637" s="433"/>
      <c r="AO1637" s="433"/>
    </row>
    <row r="1638" spans="34:41" x14ac:dyDescent="0.2">
      <c r="AH1638" s="433"/>
      <c r="AI1638" s="433"/>
      <c r="AJ1638" s="433"/>
      <c r="AK1638" s="433"/>
      <c r="AL1638" s="433"/>
      <c r="AM1638" s="433"/>
      <c r="AN1638" s="433"/>
      <c r="AO1638" s="433"/>
    </row>
    <row r="1639" spans="34:41" x14ac:dyDescent="0.2">
      <c r="AH1639" s="433"/>
      <c r="AI1639" s="433"/>
      <c r="AJ1639" s="433"/>
      <c r="AK1639" s="433"/>
      <c r="AL1639" s="433"/>
      <c r="AM1639" s="433"/>
      <c r="AN1639" s="433"/>
      <c r="AO1639" s="433"/>
    </row>
    <row r="1640" spans="34:41" x14ac:dyDescent="0.2">
      <c r="AH1640" s="433"/>
      <c r="AI1640" s="433"/>
      <c r="AJ1640" s="433"/>
      <c r="AK1640" s="433"/>
      <c r="AL1640" s="433"/>
      <c r="AM1640" s="433"/>
      <c r="AN1640" s="433"/>
      <c r="AO1640" s="433"/>
    </row>
    <row r="1641" spans="34:41" x14ac:dyDescent="0.2">
      <c r="AH1641" s="433"/>
      <c r="AI1641" s="433"/>
      <c r="AJ1641" s="433"/>
      <c r="AK1641" s="433"/>
      <c r="AL1641" s="433"/>
      <c r="AM1641" s="433"/>
      <c r="AN1641" s="433"/>
      <c r="AO1641" s="433"/>
    </row>
    <row r="1642" spans="34:41" x14ac:dyDescent="0.2">
      <c r="AH1642" s="433"/>
      <c r="AI1642" s="433"/>
      <c r="AJ1642" s="433"/>
      <c r="AK1642" s="433"/>
      <c r="AL1642" s="433"/>
      <c r="AM1642" s="433"/>
      <c r="AN1642" s="433"/>
      <c r="AO1642" s="433"/>
    </row>
    <row r="1643" spans="34:41" x14ac:dyDescent="0.2">
      <c r="AH1643" s="433"/>
      <c r="AI1643" s="433"/>
      <c r="AJ1643" s="433"/>
      <c r="AK1643" s="433"/>
      <c r="AL1643" s="433"/>
      <c r="AM1643" s="433"/>
      <c r="AN1643" s="433"/>
      <c r="AO1643" s="433"/>
    </row>
    <row r="1644" spans="34:41" x14ac:dyDescent="0.2">
      <c r="AH1644" s="433"/>
      <c r="AI1644" s="433"/>
      <c r="AJ1644" s="433"/>
      <c r="AK1644" s="433"/>
      <c r="AL1644" s="433"/>
      <c r="AM1644" s="433"/>
      <c r="AN1644" s="433"/>
      <c r="AO1644" s="433"/>
    </row>
    <row r="1645" spans="34:41" x14ac:dyDescent="0.2">
      <c r="AH1645" s="433"/>
      <c r="AI1645" s="433"/>
      <c r="AJ1645" s="433"/>
      <c r="AK1645" s="433"/>
      <c r="AL1645" s="433"/>
      <c r="AM1645" s="433"/>
      <c r="AN1645" s="433"/>
      <c r="AO1645" s="433"/>
    </row>
    <row r="1646" spans="34:41" x14ac:dyDescent="0.2">
      <c r="AH1646" s="433"/>
      <c r="AI1646" s="433"/>
      <c r="AJ1646" s="433"/>
      <c r="AK1646" s="433"/>
      <c r="AL1646" s="433"/>
      <c r="AM1646" s="433"/>
      <c r="AN1646" s="433"/>
      <c r="AO1646" s="433"/>
    </row>
    <row r="1647" spans="34:41" x14ac:dyDescent="0.2">
      <c r="AH1647" s="433"/>
      <c r="AI1647" s="433"/>
      <c r="AJ1647" s="433"/>
      <c r="AK1647" s="433"/>
      <c r="AL1647" s="433"/>
      <c r="AM1647" s="433"/>
      <c r="AN1647" s="433"/>
      <c r="AO1647" s="433"/>
    </row>
    <row r="1648" spans="34:41" x14ac:dyDescent="0.2">
      <c r="AH1648" s="433"/>
      <c r="AI1648" s="433"/>
      <c r="AJ1648" s="433"/>
      <c r="AK1648" s="433"/>
      <c r="AL1648" s="433"/>
      <c r="AM1648" s="433"/>
      <c r="AN1648" s="433"/>
      <c r="AO1648" s="433"/>
    </row>
    <row r="1649" spans="34:41" x14ac:dyDescent="0.2">
      <c r="AH1649" s="433"/>
      <c r="AI1649" s="433"/>
      <c r="AJ1649" s="433"/>
      <c r="AK1649" s="433"/>
      <c r="AL1649" s="433"/>
      <c r="AM1649" s="433"/>
      <c r="AN1649" s="433"/>
      <c r="AO1649" s="433"/>
    </row>
    <row r="1650" spans="34:41" x14ac:dyDescent="0.2">
      <c r="AH1650" s="433"/>
      <c r="AI1650" s="433"/>
      <c r="AJ1650" s="433"/>
      <c r="AK1650" s="433"/>
      <c r="AL1650" s="433"/>
      <c r="AM1650" s="433"/>
      <c r="AN1650" s="433"/>
      <c r="AO1650" s="433"/>
    </row>
    <row r="1651" spans="34:41" x14ac:dyDescent="0.2">
      <c r="AH1651" s="433"/>
      <c r="AI1651" s="433"/>
      <c r="AJ1651" s="433"/>
      <c r="AK1651" s="433"/>
      <c r="AL1651" s="433"/>
      <c r="AM1651" s="433"/>
      <c r="AN1651" s="433"/>
      <c r="AO1651" s="433"/>
    </row>
    <row r="1652" spans="34:41" x14ac:dyDescent="0.2">
      <c r="AH1652" s="433"/>
      <c r="AI1652" s="433"/>
      <c r="AJ1652" s="433"/>
      <c r="AK1652" s="433"/>
      <c r="AL1652" s="433"/>
      <c r="AM1652" s="433"/>
      <c r="AN1652" s="433"/>
      <c r="AO1652" s="433"/>
    </row>
    <row r="1653" spans="34:41" x14ac:dyDescent="0.2">
      <c r="AH1653" s="433"/>
      <c r="AI1653" s="433"/>
      <c r="AJ1653" s="433"/>
      <c r="AK1653" s="433"/>
      <c r="AL1653" s="433"/>
      <c r="AM1653" s="433"/>
      <c r="AN1653" s="433"/>
      <c r="AO1653" s="433"/>
    </row>
    <row r="1654" spans="34:41" x14ac:dyDescent="0.2">
      <c r="AH1654" s="433"/>
      <c r="AI1654" s="433"/>
      <c r="AJ1654" s="433"/>
      <c r="AK1654" s="433"/>
      <c r="AL1654" s="433"/>
      <c r="AM1654" s="433"/>
      <c r="AN1654" s="433"/>
      <c r="AO1654" s="433"/>
    </row>
    <row r="1655" spans="34:41" x14ac:dyDescent="0.2">
      <c r="AH1655" s="433"/>
      <c r="AI1655" s="433"/>
      <c r="AJ1655" s="433"/>
      <c r="AK1655" s="433"/>
      <c r="AL1655" s="433"/>
      <c r="AM1655" s="433"/>
      <c r="AN1655" s="433"/>
      <c r="AO1655" s="433"/>
    </row>
    <row r="1656" spans="34:41" x14ac:dyDescent="0.2">
      <c r="AH1656" s="433"/>
      <c r="AI1656" s="433"/>
      <c r="AJ1656" s="433"/>
      <c r="AK1656" s="433"/>
      <c r="AL1656" s="433"/>
      <c r="AM1656" s="433"/>
      <c r="AN1656" s="433"/>
      <c r="AO1656" s="433"/>
    </row>
    <row r="1657" spans="34:41" x14ac:dyDescent="0.2">
      <c r="AH1657" s="433"/>
      <c r="AI1657" s="433"/>
      <c r="AJ1657" s="433"/>
      <c r="AK1657" s="433"/>
      <c r="AL1657" s="433"/>
      <c r="AM1657" s="433"/>
      <c r="AN1657" s="433"/>
      <c r="AO1657" s="433"/>
    </row>
    <row r="1658" spans="34:41" x14ac:dyDescent="0.2">
      <c r="AH1658" s="433"/>
      <c r="AI1658" s="433"/>
      <c r="AJ1658" s="433"/>
      <c r="AK1658" s="433"/>
      <c r="AL1658" s="433"/>
      <c r="AM1658" s="433"/>
      <c r="AN1658" s="433"/>
      <c r="AO1658" s="433"/>
    </row>
    <row r="1659" spans="34:41" x14ac:dyDescent="0.2">
      <c r="AH1659" s="433"/>
      <c r="AI1659" s="433"/>
      <c r="AJ1659" s="433"/>
      <c r="AK1659" s="433"/>
      <c r="AL1659" s="433"/>
      <c r="AM1659" s="433"/>
      <c r="AN1659" s="433"/>
      <c r="AO1659" s="433"/>
    </row>
    <row r="1660" spans="34:41" x14ac:dyDescent="0.2">
      <c r="AH1660" s="433"/>
      <c r="AI1660" s="433"/>
      <c r="AJ1660" s="433"/>
      <c r="AK1660" s="433"/>
      <c r="AL1660" s="433"/>
      <c r="AM1660" s="433"/>
      <c r="AN1660" s="433"/>
      <c r="AO1660" s="433"/>
    </row>
    <row r="1661" spans="34:41" x14ac:dyDescent="0.2">
      <c r="AH1661" s="433"/>
      <c r="AI1661" s="433"/>
      <c r="AJ1661" s="433"/>
      <c r="AK1661" s="433"/>
      <c r="AL1661" s="433"/>
      <c r="AM1661" s="433"/>
      <c r="AN1661" s="433"/>
      <c r="AO1661" s="433"/>
    </row>
    <row r="1662" spans="34:41" x14ac:dyDescent="0.2">
      <c r="AH1662" s="433"/>
      <c r="AI1662" s="433"/>
      <c r="AJ1662" s="433"/>
      <c r="AK1662" s="433"/>
      <c r="AL1662" s="433"/>
      <c r="AM1662" s="433"/>
      <c r="AN1662" s="433"/>
      <c r="AO1662" s="433"/>
    </row>
    <row r="1663" spans="34:41" x14ac:dyDescent="0.2">
      <c r="AH1663" s="433"/>
      <c r="AI1663" s="433"/>
      <c r="AJ1663" s="433"/>
      <c r="AK1663" s="433"/>
      <c r="AL1663" s="433"/>
      <c r="AM1663" s="433"/>
      <c r="AN1663" s="433"/>
      <c r="AO1663" s="433"/>
    </row>
    <row r="1664" spans="34:41" x14ac:dyDescent="0.2">
      <c r="AH1664" s="433"/>
      <c r="AI1664" s="433"/>
      <c r="AJ1664" s="433"/>
      <c r="AK1664" s="433"/>
      <c r="AL1664" s="433"/>
      <c r="AM1664" s="433"/>
      <c r="AN1664" s="433"/>
      <c r="AO1664" s="433"/>
    </row>
    <row r="1665" spans="34:41" x14ac:dyDescent="0.2">
      <c r="AH1665" s="433"/>
      <c r="AI1665" s="433"/>
      <c r="AJ1665" s="433"/>
      <c r="AK1665" s="433"/>
      <c r="AL1665" s="433"/>
      <c r="AM1665" s="433"/>
      <c r="AN1665" s="433"/>
      <c r="AO1665" s="433"/>
    </row>
    <row r="1666" spans="34:41" x14ac:dyDescent="0.2">
      <c r="AH1666" s="433"/>
      <c r="AI1666" s="433"/>
      <c r="AJ1666" s="433"/>
      <c r="AK1666" s="433"/>
      <c r="AL1666" s="433"/>
      <c r="AM1666" s="433"/>
      <c r="AN1666" s="433"/>
      <c r="AO1666" s="433"/>
    </row>
    <row r="1667" spans="34:41" x14ac:dyDescent="0.2">
      <c r="AH1667" s="433"/>
      <c r="AI1667" s="433"/>
      <c r="AJ1667" s="433"/>
      <c r="AK1667" s="433"/>
      <c r="AL1667" s="433"/>
      <c r="AM1667" s="433"/>
      <c r="AN1667" s="433"/>
      <c r="AO1667" s="433"/>
    </row>
    <row r="1668" spans="34:41" x14ac:dyDescent="0.2">
      <c r="AH1668" s="433"/>
      <c r="AI1668" s="433"/>
      <c r="AJ1668" s="433"/>
      <c r="AK1668" s="433"/>
      <c r="AL1668" s="433"/>
      <c r="AM1668" s="433"/>
      <c r="AN1668" s="433"/>
      <c r="AO1668" s="433"/>
    </row>
    <row r="1669" spans="34:41" x14ac:dyDescent="0.2">
      <c r="AH1669" s="433"/>
      <c r="AI1669" s="433"/>
      <c r="AJ1669" s="433"/>
      <c r="AK1669" s="433"/>
      <c r="AL1669" s="433"/>
      <c r="AM1669" s="433"/>
      <c r="AN1669" s="433"/>
      <c r="AO1669" s="433"/>
    </row>
    <row r="1670" spans="34:41" x14ac:dyDescent="0.2">
      <c r="AH1670" s="433"/>
      <c r="AI1670" s="433"/>
      <c r="AJ1670" s="433"/>
      <c r="AK1670" s="433"/>
      <c r="AL1670" s="433"/>
      <c r="AM1670" s="433"/>
      <c r="AN1670" s="433"/>
      <c r="AO1670" s="433"/>
    </row>
    <row r="1671" spans="34:41" x14ac:dyDescent="0.2">
      <c r="AH1671" s="433"/>
      <c r="AI1671" s="433"/>
      <c r="AJ1671" s="433"/>
      <c r="AK1671" s="433"/>
      <c r="AL1671" s="433"/>
      <c r="AM1671" s="433"/>
      <c r="AN1671" s="433"/>
      <c r="AO1671" s="433"/>
    </row>
    <row r="1672" spans="34:41" x14ac:dyDescent="0.2">
      <c r="AH1672" s="433"/>
      <c r="AI1672" s="433"/>
      <c r="AJ1672" s="433"/>
      <c r="AK1672" s="433"/>
      <c r="AL1672" s="433"/>
      <c r="AM1672" s="433"/>
      <c r="AN1672" s="433"/>
      <c r="AO1672" s="433"/>
    </row>
    <row r="1673" spans="34:41" x14ac:dyDescent="0.2">
      <c r="AH1673" s="433"/>
      <c r="AI1673" s="433"/>
      <c r="AJ1673" s="433"/>
      <c r="AK1673" s="433"/>
      <c r="AL1673" s="433"/>
      <c r="AM1673" s="433"/>
      <c r="AN1673" s="433"/>
      <c r="AO1673" s="433"/>
    </row>
    <row r="1674" spans="34:41" x14ac:dyDescent="0.2">
      <c r="AH1674" s="433"/>
      <c r="AI1674" s="433"/>
      <c r="AJ1674" s="433"/>
      <c r="AK1674" s="433"/>
      <c r="AL1674" s="433"/>
      <c r="AM1674" s="433"/>
      <c r="AN1674" s="433"/>
      <c r="AO1674" s="433"/>
    </row>
    <row r="1675" spans="34:41" x14ac:dyDescent="0.2">
      <c r="AH1675" s="433"/>
      <c r="AI1675" s="433"/>
      <c r="AJ1675" s="433"/>
      <c r="AK1675" s="433"/>
      <c r="AL1675" s="433"/>
      <c r="AM1675" s="433"/>
      <c r="AN1675" s="433"/>
      <c r="AO1675" s="433"/>
    </row>
    <row r="1676" spans="34:41" x14ac:dyDescent="0.2">
      <c r="AH1676" s="433"/>
      <c r="AI1676" s="433"/>
      <c r="AJ1676" s="433"/>
      <c r="AK1676" s="433"/>
      <c r="AL1676" s="433"/>
      <c r="AM1676" s="433"/>
      <c r="AN1676" s="433"/>
      <c r="AO1676" s="433"/>
    </row>
    <row r="1677" spans="34:41" x14ac:dyDescent="0.2">
      <c r="AH1677" s="433"/>
      <c r="AI1677" s="433"/>
      <c r="AJ1677" s="433"/>
      <c r="AK1677" s="433"/>
      <c r="AL1677" s="433"/>
      <c r="AM1677" s="433"/>
      <c r="AN1677" s="433"/>
      <c r="AO1677" s="433"/>
    </row>
    <row r="1678" spans="34:41" x14ac:dyDescent="0.2">
      <c r="AH1678" s="433"/>
      <c r="AI1678" s="433"/>
      <c r="AJ1678" s="433"/>
      <c r="AK1678" s="433"/>
      <c r="AL1678" s="433"/>
      <c r="AM1678" s="433"/>
      <c r="AN1678" s="433"/>
      <c r="AO1678" s="433"/>
    </row>
    <row r="1679" spans="34:41" x14ac:dyDescent="0.2">
      <c r="AH1679" s="433"/>
      <c r="AI1679" s="433"/>
      <c r="AJ1679" s="433"/>
      <c r="AK1679" s="433"/>
      <c r="AL1679" s="433"/>
      <c r="AM1679" s="433"/>
      <c r="AN1679" s="433"/>
      <c r="AO1679" s="433"/>
    </row>
    <row r="1680" spans="34:41" x14ac:dyDescent="0.2">
      <c r="AH1680" s="433"/>
      <c r="AI1680" s="433"/>
      <c r="AJ1680" s="433"/>
      <c r="AK1680" s="433"/>
      <c r="AL1680" s="433"/>
      <c r="AM1680" s="433"/>
      <c r="AN1680" s="433"/>
      <c r="AO1680" s="433"/>
    </row>
    <row r="1681" spans="34:41" x14ac:dyDescent="0.2">
      <c r="AH1681" s="433"/>
      <c r="AI1681" s="433"/>
      <c r="AJ1681" s="433"/>
      <c r="AK1681" s="433"/>
      <c r="AL1681" s="433"/>
      <c r="AM1681" s="433"/>
      <c r="AN1681" s="433"/>
      <c r="AO1681" s="433"/>
    </row>
    <row r="1682" spans="34:41" x14ac:dyDescent="0.2">
      <c r="AH1682" s="433"/>
      <c r="AI1682" s="433"/>
      <c r="AJ1682" s="433"/>
      <c r="AK1682" s="433"/>
      <c r="AL1682" s="433"/>
      <c r="AM1682" s="433"/>
      <c r="AN1682" s="433"/>
      <c r="AO1682" s="433"/>
    </row>
    <row r="1683" spans="34:41" x14ac:dyDescent="0.2">
      <c r="AH1683" s="433"/>
      <c r="AI1683" s="433"/>
      <c r="AJ1683" s="433"/>
      <c r="AK1683" s="433"/>
      <c r="AL1683" s="433"/>
      <c r="AM1683" s="433"/>
      <c r="AN1683" s="433"/>
      <c r="AO1683" s="433"/>
    </row>
    <row r="1684" spans="34:41" x14ac:dyDescent="0.2">
      <c r="AH1684" s="433"/>
      <c r="AI1684" s="433"/>
      <c r="AJ1684" s="433"/>
      <c r="AK1684" s="433"/>
      <c r="AL1684" s="433"/>
      <c r="AM1684" s="433"/>
      <c r="AN1684" s="433"/>
      <c r="AO1684" s="433"/>
    </row>
    <row r="1685" spans="34:41" x14ac:dyDescent="0.2">
      <c r="AH1685" s="433"/>
      <c r="AI1685" s="433"/>
      <c r="AJ1685" s="433"/>
      <c r="AK1685" s="433"/>
      <c r="AL1685" s="433"/>
      <c r="AM1685" s="433"/>
      <c r="AN1685" s="433"/>
      <c r="AO1685" s="433"/>
    </row>
    <row r="1686" spans="34:41" x14ac:dyDescent="0.2">
      <c r="AH1686" s="433"/>
      <c r="AI1686" s="433"/>
      <c r="AJ1686" s="433"/>
      <c r="AK1686" s="433"/>
      <c r="AL1686" s="433"/>
      <c r="AM1686" s="433"/>
      <c r="AN1686" s="433"/>
      <c r="AO1686" s="433"/>
    </row>
    <row r="1687" spans="34:41" x14ac:dyDescent="0.2">
      <c r="AH1687" s="433"/>
      <c r="AI1687" s="433"/>
      <c r="AJ1687" s="433"/>
      <c r="AK1687" s="433"/>
      <c r="AL1687" s="433"/>
      <c r="AM1687" s="433"/>
      <c r="AN1687" s="433"/>
      <c r="AO1687" s="433"/>
    </row>
    <row r="1688" spans="34:41" x14ac:dyDescent="0.2">
      <c r="AH1688" s="433"/>
      <c r="AI1688" s="433"/>
      <c r="AJ1688" s="433"/>
      <c r="AK1688" s="433"/>
      <c r="AL1688" s="433"/>
      <c r="AM1688" s="433"/>
      <c r="AN1688" s="433"/>
      <c r="AO1688" s="433"/>
    </row>
    <row r="1689" spans="34:41" x14ac:dyDescent="0.2">
      <c r="AH1689" s="433"/>
      <c r="AI1689" s="433"/>
      <c r="AJ1689" s="433"/>
      <c r="AK1689" s="433"/>
      <c r="AL1689" s="433"/>
      <c r="AM1689" s="433"/>
      <c r="AN1689" s="433"/>
      <c r="AO1689" s="433"/>
    </row>
    <row r="1690" spans="34:41" x14ac:dyDescent="0.2">
      <c r="AH1690" s="433"/>
      <c r="AI1690" s="433"/>
      <c r="AJ1690" s="433"/>
      <c r="AK1690" s="433"/>
      <c r="AL1690" s="433"/>
      <c r="AM1690" s="433"/>
      <c r="AN1690" s="433"/>
      <c r="AO1690" s="433"/>
    </row>
    <row r="1691" spans="34:41" x14ac:dyDescent="0.2">
      <c r="AH1691" s="433"/>
      <c r="AI1691" s="433"/>
      <c r="AJ1691" s="433"/>
      <c r="AK1691" s="433"/>
      <c r="AL1691" s="433"/>
      <c r="AM1691" s="433"/>
      <c r="AN1691" s="433"/>
      <c r="AO1691" s="433"/>
    </row>
    <row r="1692" spans="34:41" x14ac:dyDescent="0.2">
      <c r="AH1692" s="433"/>
      <c r="AI1692" s="433"/>
      <c r="AJ1692" s="433"/>
      <c r="AK1692" s="433"/>
      <c r="AL1692" s="433"/>
      <c r="AM1692" s="433"/>
      <c r="AN1692" s="433"/>
      <c r="AO1692" s="433"/>
    </row>
    <row r="1693" spans="34:41" x14ac:dyDescent="0.2">
      <c r="AH1693" s="433"/>
      <c r="AI1693" s="433"/>
      <c r="AJ1693" s="433"/>
      <c r="AK1693" s="433"/>
      <c r="AL1693" s="433"/>
      <c r="AM1693" s="433"/>
      <c r="AN1693" s="433"/>
      <c r="AO1693" s="433"/>
    </row>
    <row r="1694" spans="34:41" x14ac:dyDescent="0.2">
      <c r="AH1694" s="433"/>
      <c r="AI1694" s="433"/>
      <c r="AJ1694" s="433"/>
      <c r="AK1694" s="433"/>
      <c r="AL1694" s="433"/>
      <c r="AM1694" s="433"/>
      <c r="AN1694" s="433"/>
      <c r="AO1694" s="433"/>
    </row>
    <row r="1695" spans="34:41" x14ac:dyDescent="0.2">
      <c r="AH1695" s="433"/>
      <c r="AI1695" s="433"/>
      <c r="AJ1695" s="433"/>
      <c r="AK1695" s="433"/>
      <c r="AL1695" s="433"/>
      <c r="AM1695" s="433"/>
      <c r="AN1695" s="433"/>
      <c r="AO1695" s="433"/>
    </row>
    <row r="1696" spans="34:41" x14ac:dyDescent="0.2">
      <c r="AH1696" s="433"/>
      <c r="AI1696" s="433"/>
      <c r="AJ1696" s="433"/>
      <c r="AK1696" s="433"/>
      <c r="AL1696" s="433"/>
      <c r="AM1696" s="433"/>
      <c r="AN1696" s="433"/>
      <c r="AO1696" s="433"/>
    </row>
    <row r="1697" spans="34:41" x14ac:dyDescent="0.2">
      <c r="AH1697" s="433"/>
      <c r="AI1697" s="433"/>
      <c r="AJ1697" s="433"/>
      <c r="AK1697" s="433"/>
      <c r="AL1697" s="433"/>
      <c r="AM1697" s="433"/>
      <c r="AN1697" s="433"/>
      <c r="AO1697" s="433"/>
    </row>
    <row r="1698" spans="34:41" x14ac:dyDescent="0.2">
      <c r="AH1698" s="433"/>
      <c r="AI1698" s="433"/>
      <c r="AJ1698" s="433"/>
      <c r="AK1698" s="433"/>
      <c r="AL1698" s="433"/>
      <c r="AM1698" s="433"/>
      <c r="AN1698" s="433"/>
      <c r="AO1698" s="433"/>
    </row>
    <row r="1699" spans="34:41" x14ac:dyDescent="0.2">
      <c r="AH1699" s="433"/>
      <c r="AI1699" s="433"/>
      <c r="AJ1699" s="433"/>
      <c r="AK1699" s="433"/>
      <c r="AL1699" s="433"/>
      <c r="AM1699" s="433"/>
      <c r="AN1699" s="433"/>
      <c r="AO1699" s="433"/>
    </row>
    <row r="1700" spans="34:41" x14ac:dyDescent="0.2">
      <c r="AH1700" s="433"/>
      <c r="AI1700" s="433"/>
      <c r="AJ1700" s="433"/>
      <c r="AK1700" s="433"/>
      <c r="AL1700" s="433"/>
      <c r="AM1700" s="433"/>
      <c r="AN1700" s="433"/>
      <c r="AO1700" s="433"/>
    </row>
    <row r="1701" spans="34:41" x14ac:dyDescent="0.2">
      <c r="AH1701" s="433"/>
      <c r="AI1701" s="433"/>
      <c r="AJ1701" s="433"/>
      <c r="AK1701" s="433"/>
      <c r="AL1701" s="433"/>
      <c r="AM1701" s="433"/>
      <c r="AN1701" s="433"/>
      <c r="AO1701" s="433"/>
    </row>
    <row r="1702" spans="34:41" x14ac:dyDescent="0.2">
      <c r="AH1702" s="433"/>
      <c r="AI1702" s="433"/>
      <c r="AJ1702" s="433"/>
      <c r="AK1702" s="433"/>
      <c r="AL1702" s="433"/>
      <c r="AM1702" s="433"/>
      <c r="AN1702" s="433"/>
      <c r="AO1702" s="433"/>
    </row>
    <row r="1703" spans="34:41" x14ac:dyDescent="0.2">
      <c r="AH1703" s="433"/>
      <c r="AI1703" s="433"/>
      <c r="AJ1703" s="433"/>
      <c r="AK1703" s="433"/>
      <c r="AL1703" s="433"/>
      <c r="AM1703" s="433"/>
      <c r="AN1703" s="433"/>
      <c r="AO1703" s="433"/>
    </row>
    <row r="1704" spans="34:41" x14ac:dyDescent="0.2">
      <c r="AH1704" s="433"/>
      <c r="AI1704" s="433"/>
      <c r="AJ1704" s="433"/>
      <c r="AK1704" s="433"/>
      <c r="AL1704" s="433"/>
      <c r="AM1704" s="433"/>
      <c r="AN1704" s="433"/>
      <c r="AO1704" s="433"/>
    </row>
    <row r="1705" spans="34:41" x14ac:dyDescent="0.2">
      <c r="AH1705" s="433"/>
      <c r="AI1705" s="433"/>
      <c r="AJ1705" s="433"/>
      <c r="AK1705" s="433"/>
      <c r="AL1705" s="433"/>
      <c r="AM1705" s="433"/>
      <c r="AN1705" s="433"/>
      <c r="AO1705" s="433"/>
    </row>
    <row r="1706" spans="34:41" x14ac:dyDescent="0.2">
      <c r="AH1706" s="433"/>
      <c r="AI1706" s="433"/>
      <c r="AJ1706" s="433"/>
      <c r="AK1706" s="433"/>
      <c r="AL1706" s="433"/>
      <c r="AM1706" s="433"/>
      <c r="AN1706" s="433"/>
      <c r="AO1706" s="433"/>
    </row>
    <row r="1707" spans="34:41" x14ac:dyDescent="0.2">
      <c r="AH1707" s="433"/>
      <c r="AI1707" s="433"/>
      <c r="AJ1707" s="433"/>
      <c r="AK1707" s="433"/>
      <c r="AL1707" s="433"/>
      <c r="AM1707" s="433"/>
      <c r="AN1707" s="433"/>
      <c r="AO1707" s="433"/>
    </row>
    <row r="1708" spans="34:41" x14ac:dyDescent="0.2">
      <c r="AH1708" s="433"/>
      <c r="AI1708" s="433"/>
      <c r="AJ1708" s="433"/>
      <c r="AK1708" s="433"/>
      <c r="AL1708" s="433"/>
      <c r="AM1708" s="433"/>
      <c r="AN1708" s="433"/>
      <c r="AO1708" s="433"/>
    </row>
    <row r="1709" spans="34:41" x14ac:dyDescent="0.2">
      <c r="AH1709" s="433"/>
      <c r="AI1709" s="433"/>
      <c r="AJ1709" s="433"/>
      <c r="AK1709" s="433"/>
      <c r="AL1709" s="433"/>
      <c r="AM1709" s="433"/>
      <c r="AN1709" s="433"/>
      <c r="AO1709" s="433"/>
    </row>
    <row r="1710" spans="34:41" x14ac:dyDescent="0.2">
      <c r="AH1710" s="433"/>
      <c r="AI1710" s="433"/>
      <c r="AJ1710" s="433"/>
      <c r="AK1710" s="433"/>
      <c r="AL1710" s="433"/>
      <c r="AM1710" s="433"/>
      <c r="AN1710" s="433"/>
      <c r="AO1710" s="433"/>
    </row>
    <row r="1711" spans="34:41" x14ac:dyDescent="0.2">
      <c r="AH1711" s="433"/>
      <c r="AI1711" s="433"/>
      <c r="AJ1711" s="433"/>
      <c r="AK1711" s="433"/>
      <c r="AL1711" s="433"/>
      <c r="AM1711" s="433"/>
      <c r="AN1711" s="433"/>
      <c r="AO1711" s="433"/>
    </row>
    <row r="1712" spans="34:41" x14ac:dyDescent="0.2">
      <c r="AH1712" s="433"/>
      <c r="AI1712" s="433"/>
      <c r="AJ1712" s="433"/>
      <c r="AK1712" s="433"/>
      <c r="AL1712" s="433"/>
      <c r="AM1712" s="433"/>
      <c r="AN1712" s="433"/>
      <c r="AO1712" s="433"/>
    </row>
    <row r="1713" spans="34:41" x14ac:dyDescent="0.2">
      <c r="AH1713" s="433"/>
      <c r="AI1713" s="433"/>
      <c r="AJ1713" s="433"/>
      <c r="AK1713" s="433"/>
      <c r="AL1713" s="433"/>
      <c r="AM1713" s="433"/>
      <c r="AN1713" s="433"/>
      <c r="AO1713" s="433"/>
    </row>
    <row r="1714" spans="34:41" x14ac:dyDescent="0.2">
      <c r="AH1714" s="433"/>
      <c r="AI1714" s="433"/>
      <c r="AJ1714" s="433"/>
      <c r="AK1714" s="433"/>
      <c r="AL1714" s="433"/>
      <c r="AM1714" s="433"/>
      <c r="AN1714" s="433"/>
      <c r="AO1714" s="433"/>
    </row>
    <row r="1715" spans="34:41" x14ac:dyDescent="0.2">
      <c r="AH1715" s="433"/>
      <c r="AI1715" s="433"/>
      <c r="AJ1715" s="433"/>
      <c r="AK1715" s="433"/>
      <c r="AL1715" s="433"/>
      <c r="AM1715" s="433"/>
      <c r="AN1715" s="433"/>
      <c r="AO1715" s="433"/>
    </row>
    <row r="1716" spans="34:41" x14ac:dyDescent="0.2">
      <c r="AH1716" s="433"/>
      <c r="AI1716" s="433"/>
      <c r="AJ1716" s="433"/>
      <c r="AK1716" s="433"/>
      <c r="AL1716" s="433"/>
      <c r="AM1716" s="433"/>
      <c r="AN1716" s="433"/>
      <c r="AO1716" s="433"/>
    </row>
    <row r="1717" spans="34:41" x14ac:dyDescent="0.2">
      <c r="AH1717" s="433"/>
      <c r="AI1717" s="433"/>
      <c r="AJ1717" s="433"/>
      <c r="AK1717" s="433"/>
      <c r="AL1717" s="433"/>
      <c r="AM1717" s="433"/>
      <c r="AN1717" s="433"/>
      <c r="AO1717" s="433"/>
    </row>
    <row r="1718" spans="34:41" x14ac:dyDescent="0.2">
      <c r="AH1718" s="433"/>
      <c r="AI1718" s="433"/>
      <c r="AJ1718" s="433"/>
      <c r="AK1718" s="433"/>
      <c r="AL1718" s="433"/>
      <c r="AM1718" s="433"/>
      <c r="AN1718" s="433"/>
      <c r="AO1718" s="433"/>
    </row>
    <row r="1719" spans="34:41" x14ac:dyDescent="0.2">
      <c r="AH1719" s="433"/>
      <c r="AI1719" s="433"/>
      <c r="AJ1719" s="433"/>
      <c r="AK1719" s="433"/>
      <c r="AL1719" s="433"/>
      <c r="AM1719" s="433"/>
      <c r="AN1719" s="433"/>
      <c r="AO1719" s="433"/>
    </row>
    <row r="1720" spans="34:41" x14ac:dyDescent="0.2">
      <c r="AH1720" s="433"/>
      <c r="AI1720" s="433"/>
      <c r="AJ1720" s="433"/>
      <c r="AK1720" s="433"/>
      <c r="AL1720" s="433"/>
      <c r="AM1720" s="433"/>
      <c r="AN1720" s="433"/>
      <c r="AO1720" s="433"/>
    </row>
    <row r="1721" spans="34:41" x14ac:dyDescent="0.2">
      <c r="AH1721" s="433"/>
      <c r="AI1721" s="433"/>
      <c r="AJ1721" s="433"/>
      <c r="AK1721" s="433"/>
      <c r="AL1721" s="433"/>
      <c r="AM1721" s="433"/>
      <c r="AN1721" s="433"/>
      <c r="AO1721" s="433"/>
    </row>
    <row r="1722" spans="34:41" x14ac:dyDescent="0.2">
      <c r="AH1722" s="433"/>
      <c r="AI1722" s="433"/>
      <c r="AJ1722" s="433"/>
      <c r="AK1722" s="433"/>
      <c r="AL1722" s="433"/>
      <c r="AM1722" s="433"/>
      <c r="AN1722" s="433"/>
      <c r="AO1722" s="433"/>
    </row>
    <row r="1723" spans="34:41" x14ac:dyDescent="0.2">
      <c r="AH1723" s="433"/>
      <c r="AI1723" s="433"/>
      <c r="AJ1723" s="433"/>
      <c r="AK1723" s="433"/>
      <c r="AL1723" s="433"/>
      <c r="AM1723" s="433"/>
      <c r="AN1723" s="433"/>
      <c r="AO1723" s="433"/>
    </row>
    <row r="1724" spans="34:41" x14ac:dyDescent="0.2">
      <c r="AH1724" s="433"/>
      <c r="AI1724" s="433"/>
      <c r="AJ1724" s="433"/>
      <c r="AK1724" s="433"/>
      <c r="AL1724" s="433"/>
      <c r="AM1724" s="433"/>
      <c r="AN1724" s="433"/>
      <c r="AO1724" s="433"/>
    </row>
    <row r="1725" spans="34:41" x14ac:dyDescent="0.2">
      <c r="AH1725" s="433"/>
      <c r="AI1725" s="433"/>
      <c r="AJ1725" s="433"/>
      <c r="AK1725" s="433"/>
      <c r="AL1725" s="433"/>
      <c r="AM1725" s="433"/>
      <c r="AN1725" s="433"/>
      <c r="AO1725" s="433"/>
    </row>
    <row r="1726" spans="34:41" x14ac:dyDescent="0.2">
      <c r="AH1726" s="433"/>
      <c r="AI1726" s="433"/>
      <c r="AJ1726" s="433"/>
      <c r="AK1726" s="433"/>
      <c r="AL1726" s="433"/>
      <c r="AM1726" s="433"/>
      <c r="AN1726" s="433"/>
      <c r="AO1726" s="433"/>
    </row>
    <row r="1727" spans="34:41" x14ac:dyDescent="0.2">
      <c r="AH1727" s="433"/>
      <c r="AI1727" s="433"/>
      <c r="AJ1727" s="433"/>
      <c r="AK1727" s="433"/>
      <c r="AL1727" s="433"/>
      <c r="AM1727" s="433"/>
      <c r="AN1727" s="433"/>
      <c r="AO1727" s="433"/>
    </row>
    <row r="1728" spans="34:41" x14ac:dyDescent="0.2">
      <c r="AH1728" s="433"/>
      <c r="AI1728" s="433"/>
      <c r="AJ1728" s="433"/>
      <c r="AK1728" s="433"/>
      <c r="AL1728" s="433"/>
      <c r="AM1728" s="433"/>
      <c r="AN1728" s="433"/>
      <c r="AO1728" s="433"/>
    </row>
    <row r="1729" spans="34:41" x14ac:dyDescent="0.2">
      <c r="AH1729" s="433"/>
      <c r="AI1729" s="433"/>
      <c r="AJ1729" s="433"/>
      <c r="AK1729" s="433"/>
      <c r="AL1729" s="433"/>
      <c r="AM1729" s="433"/>
      <c r="AN1729" s="433"/>
      <c r="AO1729" s="433"/>
    </row>
    <row r="1730" spans="34:41" x14ac:dyDescent="0.2">
      <c r="AH1730" s="433"/>
      <c r="AI1730" s="433"/>
      <c r="AJ1730" s="433"/>
      <c r="AK1730" s="433"/>
      <c r="AL1730" s="433"/>
      <c r="AM1730" s="433"/>
      <c r="AN1730" s="433"/>
      <c r="AO1730" s="433"/>
    </row>
    <row r="1731" spans="34:41" x14ac:dyDescent="0.2">
      <c r="AH1731" s="433"/>
      <c r="AI1731" s="433"/>
      <c r="AJ1731" s="433"/>
      <c r="AK1731" s="433"/>
      <c r="AL1731" s="433"/>
      <c r="AM1731" s="433"/>
      <c r="AN1731" s="433"/>
      <c r="AO1731" s="433"/>
    </row>
    <row r="1732" spans="34:41" x14ac:dyDescent="0.2">
      <c r="AH1732" s="433"/>
      <c r="AI1732" s="433"/>
      <c r="AJ1732" s="433"/>
      <c r="AK1732" s="433"/>
      <c r="AL1732" s="433"/>
      <c r="AM1732" s="433"/>
      <c r="AN1732" s="433"/>
      <c r="AO1732" s="433"/>
    </row>
    <row r="1733" spans="34:41" x14ac:dyDescent="0.2">
      <c r="AH1733" s="433"/>
      <c r="AI1733" s="433"/>
      <c r="AJ1733" s="433"/>
      <c r="AK1733" s="433"/>
      <c r="AL1733" s="433"/>
      <c r="AM1733" s="433"/>
      <c r="AN1733" s="433"/>
      <c r="AO1733" s="433"/>
    </row>
    <row r="1734" spans="34:41" x14ac:dyDescent="0.2">
      <c r="AH1734" s="433"/>
      <c r="AI1734" s="433"/>
      <c r="AJ1734" s="433"/>
      <c r="AK1734" s="433"/>
      <c r="AL1734" s="433"/>
      <c r="AM1734" s="433"/>
      <c r="AN1734" s="433"/>
      <c r="AO1734" s="433"/>
    </row>
    <row r="1735" spans="34:41" x14ac:dyDescent="0.2">
      <c r="AH1735" s="433"/>
      <c r="AI1735" s="433"/>
      <c r="AJ1735" s="433"/>
      <c r="AK1735" s="433"/>
      <c r="AL1735" s="433"/>
      <c r="AM1735" s="433"/>
      <c r="AN1735" s="433"/>
      <c r="AO1735" s="433"/>
    </row>
    <row r="1736" spans="34:41" x14ac:dyDescent="0.2">
      <c r="AH1736" s="433"/>
      <c r="AI1736" s="433"/>
      <c r="AJ1736" s="433"/>
      <c r="AK1736" s="433"/>
      <c r="AL1736" s="433"/>
      <c r="AM1736" s="433"/>
      <c r="AN1736" s="433"/>
      <c r="AO1736" s="433"/>
    </row>
    <row r="1737" spans="34:41" x14ac:dyDescent="0.2">
      <c r="AH1737" s="433"/>
      <c r="AI1737" s="433"/>
      <c r="AJ1737" s="433"/>
      <c r="AK1737" s="433"/>
      <c r="AL1737" s="433"/>
      <c r="AM1737" s="433"/>
      <c r="AN1737" s="433"/>
      <c r="AO1737" s="433"/>
    </row>
    <row r="1738" spans="34:41" x14ac:dyDescent="0.2">
      <c r="AH1738" s="433"/>
      <c r="AI1738" s="433"/>
      <c r="AJ1738" s="433"/>
      <c r="AK1738" s="433"/>
      <c r="AL1738" s="433"/>
      <c r="AM1738" s="433"/>
      <c r="AN1738" s="433"/>
      <c r="AO1738" s="433"/>
    </row>
    <row r="1739" spans="34:41" x14ac:dyDescent="0.2">
      <c r="AH1739" s="433"/>
      <c r="AI1739" s="433"/>
      <c r="AJ1739" s="433"/>
      <c r="AK1739" s="433"/>
      <c r="AL1739" s="433"/>
      <c r="AM1739" s="433"/>
      <c r="AN1739" s="433"/>
      <c r="AO1739" s="433"/>
    </row>
    <row r="1740" spans="34:41" x14ac:dyDescent="0.2">
      <c r="AH1740" s="433"/>
      <c r="AI1740" s="433"/>
      <c r="AJ1740" s="433"/>
      <c r="AK1740" s="433"/>
      <c r="AL1740" s="433"/>
      <c r="AM1740" s="433"/>
      <c r="AN1740" s="433"/>
      <c r="AO1740" s="433"/>
    </row>
    <row r="1741" spans="34:41" x14ac:dyDescent="0.2">
      <c r="AH1741" s="433"/>
      <c r="AI1741" s="433"/>
      <c r="AJ1741" s="433"/>
      <c r="AK1741" s="433"/>
      <c r="AL1741" s="433"/>
      <c r="AM1741" s="433"/>
      <c r="AN1741" s="433"/>
      <c r="AO1741" s="433"/>
    </row>
    <row r="1742" spans="34:41" x14ac:dyDescent="0.2">
      <c r="AH1742" s="433"/>
      <c r="AI1742" s="433"/>
      <c r="AJ1742" s="433"/>
      <c r="AK1742" s="433"/>
      <c r="AL1742" s="433"/>
      <c r="AM1742" s="433"/>
      <c r="AN1742" s="433"/>
      <c r="AO1742" s="433"/>
    </row>
    <row r="1743" spans="34:41" x14ac:dyDescent="0.2">
      <c r="AH1743" s="433"/>
      <c r="AI1743" s="433"/>
      <c r="AJ1743" s="433"/>
      <c r="AK1743" s="433"/>
      <c r="AL1743" s="433"/>
      <c r="AM1743" s="433"/>
      <c r="AN1743" s="433"/>
      <c r="AO1743" s="433"/>
    </row>
    <row r="1744" spans="34:41" x14ac:dyDescent="0.2">
      <c r="AH1744" s="433"/>
      <c r="AI1744" s="433"/>
      <c r="AJ1744" s="433"/>
      <c r="AK1744" s="433"/>
      <c r="AL1744" s="433"/>
      <c r="AM1744" s="433"/>
      <c r="AN1744" s="433"/>
      <c r="AO1744" s="433"/>
    </row>
    <row r="1745" spans="34:41" x14ac:dyDescent="0.2">
      <c r="AH1745" s="433"/>
      <c r="AI1745" s="433"/>
      <c r="AJ1745" s="433"/>
      <c r="AK1745" s="433"/>
      <c r="AL1745" s="433"/>
      <c r="AM1745" s="433"/>
      <c r="AN1745" s="433"/>
      <c r="AO1745" s="433"/>
    </row>
    <row r="1746" spans="34:41" x14ac:dyDescent="0.2">
      <c r="AH1746" s="433"/>
      <c r="AI1746" s="433"/>
      <c r="AJ1746" s="433"/>
      <c r="AK1746" s="433"/>
      <c r="AL1746" s="433"/>
      <c r="AM1746" s="433"/>
      <c r="AN1746" s="433"/>
      <c r="AO1746" s="433"/>
    </row>
    <row r="1747" spans="34:41" x14ac:dyDescent="0.2">
      <c r="AH1747" s="433"/>
      <c r="AI1747" s="433"/>
      <c r="AJ1747" s="433"/>
      <c r="AK1747" s="433"/>
      <c r="AL1747" s="433"/>
      <c r="AM1747" s="433"/>
      <c r="AN1747" s="433"/>
      <c r="AO1747" s="433"/>
    </row>
    <row r="1748" spans="34:41" x14ac:dyDescent="0.2">
      <c r="AH1748" s="433"/>
      <c r="AI1748" s="433"/>
      <c r="AJ1748" s="433"/>
      <c r="AK1748" s="433"/>
      <c r="AL1748" s="433"/>
      <c r="AM1748" s="433"/>
      <c r="AN1748" s="433"/>
      <c r="AO1748" s="433"/>
    </row>
    <row r="1749" spans="34:41" x14ac:dyDescent="0.2">
      <c r="AH1749" s="433"/>
      <c r="AI1749" s="433"/>
      <c r="AJ1749" s="433"/>
      <c r="AK1749" s="433"/>
      <c r="AL1749" s="433"/>
      <c r="AM1749" s="433"/>
      <c r="AN1749" s="433"/>
      <c r="AO1749" s="433"/>
    </row>
    <row r="1750" spans="34:41" x14ac:dyDescent="0.2">
      <c r="AH1750" s="433"/>
      <c r="AI1750" s="433"/>
      <c r="AJ1750" s="433"/>
      <c r="AK1750" s="433"/>
      <c r="AL1750" s="433"/>
      <c r="AM1750" s="433"/>
      <c r="AN1750" s="433"/>
      <c r="AO1750" s="433"/>
    </row>
    <row r="1751" spans="34:41" x14ac:dyDescent="0.2">
      <c r="AH1751" s="433"/>
      <c r="AI1751" s="433"/>
      <c r="AJ1751" s="433"/>
      <c r="AK1751" s="433"/>
      <c r="AL1751" s="433"/>
      <c r="AM1751" s="433"/>
      <c r="AN1751" s="433"/>
      <c r="AO1751" s="433"/>
    </row>
    <row r="1752" spans="34:41" x14ac:dyDescent="0.2">
      <c r="AH1752" s="433"/>
      <c r="AI1752" s="433"/>
      <c r="AJ1752" s="433"/>
      <c r="AK1752" s="433"/>
      <c r="AL1752" s="433"/>
      <c r="AM1752" s="433"/>
      <c r="AN1752" s="433"/>
      <c r="AO1752" s="433"/>
    </row>
    <row r="1753" spans="34:41" x14ac:dyDescent="0.2">
      <c r="AH1753" s="433"/>
      <c r="AI1753" s="433"/>
      <c r="AJ1753" s="433"/>
      <c r="AK1753" s="433"/>
      <c r="AL1753" s="433"/>
      <c r="AM1753" s="433"/>
      <c r="AN1753" s="433"/>
      <c r="AO1753" s="433"/>
    </row>
    <row r="1754" spans="34:41" x14ac:dyDescent="0.2">
      <c r="AH1754" s="433"/>
      <c r="AI1754" s="433"/>
      <c r="AJ1754" s="433"/>
      <c r="AK1754" s="433"/>
      <c r="AL1754" s="433"/>
      <c r="AM1754" s="433"/>
      <c r="AN1754" s="433"/>
      <c r="AO1754" s="433"/>
    </row>
    <row r="1755" spans="34:41" x14ac:dyDescent="0.2">
      <c r="AH1755" s="433"/>
      <c r="AI1755" s="433"/>
      <c r="AJ1755" s="433"/>
      <c r="AK1755" s="433"/>
      <c r="AL1755" s="433"/>
      <c r="AM1755" s="433"/>
      <c r="AN1755" s="433"/>
      <c r="AO1755" s="433"/>
    </row>
    <row r="1756" spans="34:41" x14ac:dyDescent="0.2">
      <c r="AH1756" s="433"/>
      <c r="AI1756" s="433"/>
      <c r="AJ1756" s="433"/>
      <c r="AK1756" s="433"/>
      <c r="AL1756" s="433"/>
      <c r="AM1756" s="433"/>
      <c r="AN1756" s="433"/>
      <c r="AO1756" s="433"/>
    </row>
    <row r="1757" spans="34:41" x14ac:dyDescent="0.2">
      <c r="AH1757" s="433"/>
      <c r="AI1757" s="433"/>
      <c r="AJ1757" s="433"/>
      <c r="AK1757" s="433"/>
      <c r="AL1757" s="433"/>
      <c r="AM1757" s="433"/>
      <c r="AN1757" s="433"/>
      <c r="AO1757" s="433"/>
    </row>
    <row r="1758" spans="34:41" x14ac:dyDescent="0.2">
      <c r="AH1758" s="433"/>
      <c r="AI1758" s="433"/>
      <c r="AJ1758" s="433"/>
      <c r="AK1758" s="433"/>
      <c r="AL1758" s="433"/>
      <c r="AM1758" s="433"/>
      <c r="AN1758" s="433"/>
      <c r="AO1758" s="433"/>
    </row>
    <row r="1759" spans="34:41" x14ac:dyDescent="0.2">
      <c r="AH1759" s="433"/>
      <c r="AI1759" s="433"/>
      <c r="AJ1759" s="433"/>
      <c r="AK1759" s="433"/>
      <c r="AL1759" s="433"/>
      <c r="AM1759" s="433"/>
      <c r="AN1759" s="433"/>
      <c r="AO1759" s="433"/>
    </row>
    <row r="1760" spans="34:41" x14ac:dyDescent="0.2">
      <c r="AH1760" s="433"/>
      <c r="AI1760" s="433"/>
      <c r="AJ1760" s="433"/>
      <c r="AK1760" s="433"/>
      <c r="AL1760" s="433"/>
      <c r="AM1760" s="433"/>
      <c r="AN1760" s="433"/>
      <c r="AO1760" s="433"/>
    </row>
    <row r="1761" spans="34:41" x14ac:dyDescent="0.2">
      <c r="AH1761" s="433"/>
      <c r="AI1761" s="433"/>
      <c r="AJ1761" s="433"/>
      <c r="AK1761" s="433"/>
      <c r="AL1761" s="433"/>
      <c r="AM1761" s="433"/>
      <c r="AN1761" s="433"/>
      <c r="AO1761" s="433"/>
    </row>
    <row r="1762" spans="34:41" x14ac:dyDescent="0.2">
      <c r="AH1762" s="433"/>
      <c r="AI1762" s="433"/>
      <c r="AJ1762" s="433"/>
      <c r="AK1762" s="433"/>
      <c r="AL1762" s="433"/>
      <c r="AM1762" s="433"/>
      <c r="AN1762" s="433"/>
      <c r="AO1762" s="433"/>
    </row>
    <row r="1763" spans="34:41" x14ac:dyDescent="0.2">
      <c r="AH1763" s="433"/>
      <c r="AI1763" s="433"/>
      <c r="AJ1763" s="433"/>
      <c r="AK1763" s="433"/>
      <c r="AL1763" s="433"/>
      <c r="AM1763" s="433"/>
      <c r="AN1763" s="433"/>
      <c r="AO1763" s="433"/>
    </row>
    <row r="1764" spans="34:41" x14ac:dyDescent="0.2">
      <c r="AH1764" s="433"/>
      <c r="AI1764" s="433"/>
      <c r="AJ1764" s="433"/>
      <c r="AK1764" s="433"/>
      <c r="AL1764" s="433"/>
      <c r="AM1764" s="433"/>
      <c r="AN1764" s="433"/>
      <c r="AO1764" s="433"/>
    </row>
    <row r="1765" spans="34:41" x14ac:dyDescent="0.2">
      <c r="AH1765" s="433"/>
      <c r="AI1765" s="433"/>
      <c r="AJ1765" s="433"/>
      <c r="AK1765" s="433"/>
      <c r="AL1765" s="433"/>
      <c r="AM1765" s="433"/>
      <c r="AN1765" s="433"/>
      <c r="AO1765" s="433"/>
    </row>
    <row r="1766" spans="34:41" x14ac:dyDescent="0.2">
      <c r="AH1766" s="433"/>
      <c r="AI1766" s="433"/>
      <c r="AJ1766" s="433"/>
      <c r="AK1766" s="433"/>
      <c r="AL1766" s="433"/>
      <c r="AM1766" s="433"/>
      <c r="AN1766" s="433"/>
      <c r="AO1766" s="433"/>
    </row>
    <row r="1767" spans="34:41" x14ac:dyDescent="0.2">
      <c r="AH1767" s="433"/>
      <c r="AI1767" s="433"/>
      <c r="AJ1767" s="433"/>
      <c r="AK1767" s="433"/>
      <c r="AL1767" s="433"/>
      <c r="AM1767" s="433"/>
      <c r="AN1767" s="433"/>
      <c r="AO1767" s="433"/>
    </row>
    <row r="1768" spans="34:41" x14ac:dyDescent="0.2">
      <c r="AH1768" s="433"/>
      <c r="AI1768" s="433"/>
      <c r="AJ1768" s="433"/>
      <c r="AK1768" s="433"/>
      <c r="AL1768" s="433"/>
      <c r="AM1768" s="433"/>
      <c r="AN1768" s="433"/>
      <c r="AO1768" s="433"/>
    </row>
    <row r="1769" spans="34:41" x14ac:dyDescent="0.2">
      <c r="AH1769" s="433"/>
      <c r="AI1769" s="433"/>
      <c r="AJ1769" s="433"/>
      <c r="AK1769" s="433"/>
      <c r="AL1769" s="433"/>
      <c r="AM1769" s="433"/>
      <c r="AN1769" s="433"/>
      <c r="AO1769" s="433"/>
    </row>
    <row r="1770" spans="34:41" x14ac:dyDescent="0.2">
      <c r="AH1770" s="433"/>
      <c r="AI1770" s="433"/>
      <c r="AJ1770" s="433"/>
      <c r="AK1770" s="433"/>
      <c r="AL1770" s="433"/>
      <c r="AM1770" s="433"/>
      <c r="AN1770" s="433"/>
      <c r="AO1770" s="433"/>
    </row>
    <row r="1771" spans="34:41" x14ac:dyDescent="0.2">
      <c r="AH1771" s="433"/>
      <c r="AI1771" s="433"/>
      <c r="AJ1771" s="433"/>
      <c r="AK1771" s="433"/>
      <c r="AL1771" s="433"/>
      <c r="AM1771" s="433"/>
      <c r="AN1771" s="433"/>
      <c r="AO1771" s="433"/>
    </row>
    <row r="1772" spans="34:41" x14ac:dyDescent="0.2">
      <c r="AH1772" s="433"/>
      <c r="AI1772" s="433"/>
      <c r="AJ1772" s="433"/>
      <c r="AK1772" s="433"/>
      <c r="AL1772" s="433"/>
      <c r="AM1772" s="433"/>
      <c r="AN1772" s="433"/>
      <c r="AO1772" s="433"/>
    </row>
    <row r="1773" spans="34:41" x14ac:dyDescent="0.2">
      <c r="AH1773" s="433"/>
      <c r="AI1773" s="433"/>
      <c r="AJ1773" s="433"/>
      <c r="AK1773" s="433"/>
      <c r="AL1773" s="433"/>
      <c r="AM1773" s="433"/>
      <c r="AN1773" s="433"/>
      <c r="AO1773" s="433"/>
    </row>
    <row r="1774" spans="34:41" x14ac:dyDescent="0.2">
      <c r="AH1774" s="433"/>
      <c r="AI1774" s="433"/>
      <c r="AJ1774" s="433"/>
      <c r="AK1774" s="433"/>
      <c r="AL1774" s="433"/>
      <c r="AM1774" s="433"/>
      <c r="AN1774" s="433"/>
      <c r="AO1774" s="433"/>
    </row>
    <row r="1775" spans="34:41" x14ac:dyDescent="0.2">
      <c r="AH1775" s="433"/>
      <c r="AI1775" s="433"/>
      <c r="AJ1775" s="433"/>
      <c r="AK1775" s="433"/>
      <c r="AL1775" s="433"/>
      <c r="AM1775" s="433"/>
      <c r="AN1775" s="433"/>
      <c r="AO1775" s="433"/>
    </row>
    <row r="1776" spans="34:41" x14ac:dyDescent="0.2">
      <c r="AH1776" s="433"/>
      <c r="AI1776" s="433"/>
      <c r="AJ1776" s="433"/>
      <c r="AK1776" s="433"/>
      <c r="AL1776" s="433"/>
      <c r="AM1776" s="433"/>
      <c r="AN1776" s="433"/>
      <c r="AO1776" s="433"/>
    </row>
    <row r="1777" spans="34:42" x14ac:dyDescent="0.2">
      <c r="AH1777" s="433"/>
      <c r="AI1777" s="433"/>
      <c r="AJ1777" s="433"/>
      <c r="AK1777" s="433"/>
      <c r="AL1777" s="433"/>
      <c r="AM1777" s="433"/>
      <c r="AN1777" s="433"/>
      <c r="AO1777" s="433"/>
    </row>
    <row r="1778" spans="34:42" x14ac:dyDescent="0.2">
      <c r="AH1778" s="433"/>
      <c r="AI1778" s="433"/>
      <c r="AJ1778" s="433"/>
      <c r="AK1778" s="433"/>
      <c r="AL1778" s="433"/>
      <c r="AM1778" s="433"/>
      <c r="AN1778" s="433"/>
      <c r="AO1778" s="433"/>
    </row>
    <row r="1779" spans="34:42" x14ac:dyDescent="0.2">
      <c r="AH1779" s="433"/>
      <c r="AI1779" s="433"/>
      <c r="AJ1779" s="433"/>
      <c r="AK1779" s="433"/>
      <c r="AL1779" s="433"/>
      <c r="AM1779" s="433"/>
      <c r="AN1779" s="433"/>
      <c r="AO1779" s="433"/>
    </row>
    <row r="1780" spans="34:42" x14ac:dyDescent="0.2">
      <c r="AH1780" s="433"/>
      <c r="AI1780" s="433"/>
      <c r="AJ1780" s="433"/>
      <c r="AK1780" s="433"/>
      <c r="AL1780" s="433"/>
      <c r="AM1780" s="433"/>
      <c r="AN1780" s="433"/>
      <c r="AO1780" s="433"/>
    </row>
    <row r="1781" spans="34:42" x14ac:dyDescent="0.2">
      <c r="AH1781" s="433"/>
      <c r="AI1781" s="433"/>
      <c r="AJ1781" s="433"/>
      <c r="AK1781" s="433"/>
      <c r="AL1781" s="433"/>
      <c r="AM1781" s="433"/>
      <c r="AN1781" s="433"/>
      <c r="AO1781" s="433"/>
    </row>
    <row r="1782" spans="34:42" x14ac:dyDescent="0.2">
      <c r="AH1782" s="433"/>
      <c r="AI1782" s="433"/>
      <c r="AJ1782" s="433"/>
      <c r="AK1782" s="433"/>
      <c r="AL1782" s="433"/>
      <c r="AM1782" s="433"/>
      <c r="AN1782" s="433"/>
      <c r="AO1782" s="433"/>
    </row>
    <row r="1783" spans="34:42" x14ac:dyDescent="0.2">
      <c r="AH1783" s="433"/>
      <c r="AI1783" s="433"/>
      <c r="AJ1783" s="433"/>
      <c r="AK1783" s="433"/>
      <c r="AL1783" s="433"/>
      <c r="AM1783" s="433"/>
      <c r="AN1783" s="433"/>
      <c r="AO1783" s="433"/>
    </row>
    <row r="1784" spans="34:42" x14ac:dyDescent="0.2">
      <c r="AH1784" s="433"/>
      <c r="AI1784" s="433"/>
      <c r="AJ1784" s="433"/>
      <c r="AK1784" s="433"/>
      <c r="AL1784" s="433"/>
      <c r="AM1784" s="433"/>
      <c r="AN1784" s="433"/>
      <c r="AO1784" s="433"/>
    </row>
    <row r="1785" spans="34:42" x14ac:dyDescent="0.2">
      <c r="AH1785" s="433"/>
      <c r="AI1785" s="433"/>
      <c r="AJ1785" s="433"/>
      <c r="AK1785" s="433"/>
      <c r="AL1785" s="433"/>
      <c r="AM1785" s="433"/>
      <c r="AN1785" s="433"/>
      <c r="AO1785" s="433"/>
    </row>
    <row r="1786" spans="34:42" x14ac:dyDescent="0.2">
      <c r="AH1786" s="433"/>
      <c r="AI1786" s="433"/>
      <c r="AJ1786" s="433"/>
      <c r="AK1786" s="433"/>
      <c r="AL1786" s="433"/>
      <c r="AM1786" s="433"/>
      <c r="AN1786" s="433"/>
      <c r="AO1786" s="433"/>
    </row>
    <row r="1787" spans="34:42" x14ac:dyDescent="0.2">
      <c r="AH1787" s="433"/>
      <c r="AI1787" s="433"/>
      <c r="AJ1787" s="433"/>
      <c r="AK1787" s="433"/>
      <c r="AL1787" s="433"/>
      <c r="AM1787" s="433"/>
      <c r="AN1787" s="433"/>
      <c r="AO1787" s="433"/>
    </row>
    <row r="1788" spans="34:42" x14ac:dyDescent="0.2">
      <c r="AH1788" s="433"/>
      <c r="AI1788" s="433"/>
      <c r="AJ1788" s="433"/>
      <c r="AK1788" s="433"/>
      <c r="AL1788" s="433"/>
      <c r="AM1788" s="433"/>
      <c r="AN1788" s="433"/>
      <c r="AO1788" s="433"/>
    </row>
    <row r="1789" spans="34:42" x14ac:dyDescent="0.2">
      <c r="AH1789" s="433"/>
      <c r="AI1789" s="433"/>
      <c r="AJ1789" s="433"/>
      <c r="AK1789" s="433"/>
      <c r="AL1789" s="433"/>
      <c r="AM1789" s="433"/>
      <c r="AN1789" s="433"/>
      <c r="AO1789" s="433"/>
    </row>
    <row r="1790" spans="34:42" x14ac:dyDescent="0.2">
      <c r="AH1790" s="433"/>
      <c r="AI1790" s="433"/>
      <c r="AJ1790" s="433"/>
      <c r="AK1790" s="433"/>
      <c r="AL1790" s="433"/>
      <c r="AM1790" s="433"/>
      <c r="AN1790" s="433"/>
      <c r="AO1790" s="433"/>
    </row>
    <row r="1791" spans="34:42" x14ac:dyDescent="0.2">
      <c r="AH1791" s="433"/>
      <c r="AI1791" s="433"/>
      <c r="AJ1791" s="433"/>
      <c r="AK1791" s="433"/>
      <c r="AL1791" s="433"/>
      <c r="AM1791" s="433"/>
      <c r="AN1791" s="433"/>
      <c r="AO1791" s="433"/>
    </row>
    <row r="1792" spans="34:42" x14ac:dyDescent="0.2">
      <c r="AH1792" s="430"/>
      <c r="AI1792" s="430"/>
      <c r="AJ1792" s="430"/>
      <c r="AK1792" s="430"/>
      <c r="AL1792" s="430"/>
      <c r="AM1792" s="430"/>
      <c r="AN1792" s="430"/>
      <c r="AO1792" s="430"/>
      <c r="AP1792" s="430"/>
    </row>
    <row r="1793" spans="1:42" x14ac:dyDescent="0.2">
      <c r="AH1793" s="430"/>
      <c r="AI1793" s="430"/>
      <c r="AJ1793" s="430"/>
      <c r="AK1793" s="430"/>
      <c r="AL1793" s="430"/>
      <c r="AM1793" s="430"/>
      <c r="AN1793" s="430"/>
      <c r="AO1793" s="430"/>
      <c r="AP1793" s="430"/>
    </row>
    <row r="1794" spans="1:42" x14ac:dyDescent="0.2">
      <c r="AH1794" s="430"/>
      <c r="AI1794" s="430"/>
      <c r="AJ1794" s="430"/>
      <c r="AK1794" s="430"/>
      <c r="AL1794" s="430"/>
      <c r="AM1794" s="430"/>
      <c r="AN1794" s="430"/>
      <c r="AO1794" s="430"/>
      <c r="AP1794" s="430"/>
    </row>
    <row r="1795" spans="1:42" x14ac:dyDescent="0.2">
      <c r="A1795" s="430"/>
      <c r="B1795" s="430"/>
      <c r="AH1795" s="430"/>
      <c r="AI1795" s="430"/>
      <c r="AJ1795" s="430"/>
      <c r="AK1795" s="430"/>
      <c r="AL1795" s="430"/>
      <c r="AM1795" s="430"/>
      <c r="AN1795" s="430"/>
      <c r="AO1795" s="430"/>
      <c r="AP1795" s="430"/>
    </row>
    <row r="1796" spans="1:42" x14ac:dyDescent="0.2">
      <c r="A1796" s="430"/>
      <c r="B1796" s="430"/>
      <c r="AH1796" s="430"/>
      <c r="AI1796" s="430"/>
      <c r="AJ1796" s="430"/>
      <c r="AK1796" s="430"/>
      <c r="AL1796" s="430"/>
      <c r="AM1796" s="430"/>
      <c r="AN1796" s="430"/>
      <c r="AO1796" s="430"/>
      <c r="AP1796" s="430"/>
    </row>
    <row r="1797" spans="1:42" x14ac:dyDescent="0.2">
      <c r="A1797" s="430"/>
      <c r="B1797" s="430"/>
      <c r="AH1797" s="430"/>
      <c r="AI1797" s="430"/>
      <c r="AJ1797" s="430"/>
      <c r="AK1797" s="430"/>
      <c r="AL1797" s="430"/>
      <c r="AM1797" s="430"/>
      <c r="AN1797" s="430"/>
      <c r="AO1797" s="430"/>
      <c r="AP1797" s="430"/>
    </row>
    <row r="1798" spans="1:42" x14ac:dyDescent="0.2">
      <c r="A1798" s="430"/>
      <c r="B1798" s="430"/>
      <c r="AH1798" s="430"/>
      <c r="AI1798" s="430"/>
      <c r="AJ1798" s="430"/>
      <c r="AK1798" s="430"/>
      <c r="AL1798" s="430"/>
      <c r="AM1798" s="430"/>
      <c r="AN1798" s="430"/>
      <c r="AO1798" s="430"/>
      <c r="AP1798" s="430"/>
    </row>
    <row r="1799" spans="1:42" x14ac:dyDescent="0.2">
      <c r="A1799" s="430"/>
      <c r="B1799" s="430"/>
      <c r="AH1799" s="433"/>
      <c r="AI1799" s="433"/>
      <c r="AJ1799" s="433"/>
      <c r="AK1799" s="433"/>
      <c r="AL1799" s="433"/>
      <c r="AM1799" s="433"/>
      <c r="AN1799" s="433"/>
      <c r="AO1799" s="433"/>
    </row>
    <row r="1800" spans="1:42" x14ac:dyDescent="0.2">
      <c r="A1800" s="430"/>
      <c r="B1800" s="430"/>
      <c r="AH1800" s="430"/>
      <c r="AI1800" s="430"/>
      <c r="AJ1800" s="430"/>
      <c r="AK1800" s="430"/>
      <c r="AL1800" s="430"/>
      <c r="AM1800" s="430"/>
      <c r="AN1800" s="430"/>
      <c r="AO1800" s="430"/>
      <c r="AP1800" s="430"/>
    </row>
    <row r="1801" spans="1:42" x14ac:dyDescent="0.2">
      <c r="A1801" s="430"/>
      <c r="B1801" s="430"/>
      <c r="AH1801" s="430"/>
      <c r="AI1801" s="430"/>
      <c r="AJ1801" s="430"/>
      <c r="AK1801" s="430"/>
      <c r="AL1801" s="430"/>
      <c r="AM1801" s="430"/>
      <c r="AN1801" s="430"/>
      <c r="AO1801" s="430"/>
      <c r="AP1801" s="430"/>
    </row>
    <row r="1802" spans="1:42" x14ac:dyDescent="0.2">
      <c r="AH1802" s="430"/>
      <c r="AI1802" s="430"/>
      <c r="AJ1802" s="430"/>
      <c r="AK1802" s="430"/>
      <c r="AL1802" s="430"/>
      <c r="AM1802" s="430"/>
      <c r="AN1802" s="430"/>
      <c r="AO1802" s="430"/>
      <c r="AP1802" s="430"/>
    </row>
    <row r="1803" spans="1:42" x14ac:dyDescent="0.2">
      <c r="AF1803" s="430"/>
      <c r="AG1803" s="430"/>
      <c r="AH1803" s="430"/>
      <c r="AI1803" s="430"/>
      <c r="AJ1803" s="430"/>
      <c r="AK1803" s="430"/>
      <c r="AL1803" s="430"/>
      <c r="AM1803" s="430"/>
      <c r="AN1803" s="430"/>
      <c r="AO1803" s="430"/>
      <c r="AP1803" s="430"/>
    </row>
    <row r="1804" spans="1:42" x14ac:dyDescent="0.2">
      <c r="AF1804" s="430"/>
      <c r="AG1804" s="430"/>
      <c r="AH1804" s="430"/>
      <c r="AI1804" s="430"/>
      <c r="AJ1804" s="430"/>
      <c r="AK1804" s="430"/>
      <c r="AL1804" s="430"/>
      <c r="AM1804" s="430"/>
      <c r="AN1804" s="430"/>
      <c r="AO1804" s="430"/>
      <c r="AP1804" s="430"/>
    </row>
    <row r="1805" spans="1:42" x14ac:dyDescent="0.2">
      <c r="AF1805" s="430"/>
      <c r="AG1805" s="430"/>
      <c r="AH1805" s="430"/>
      <c r="AI1805" s="430"/>
      <c r="AJ1805" s="430"/>
      <c r="AK1805" s="430"/>
      <c r="AL1805" s="430"/>
      <c r="AM1805" s="430"/>
      <c r="AN1805" s="430"/>
      <c r="AO1805" s="430"/>
      <c r="AP1805" s="430"/>
    </row>
    <row r="1806" spans="1:42" x14ac:dyDescent="0.2">
      <c r="AF1806" s="430"/>
      <c r="AG1806" s="430"/>
      <c r="AH1806" s="430"/>
      <c r="AI1806" s="430"/>
      <c r="AJ1806" s="430"/>
      <c r="AK1806" s="430"/>
      <c r="AL1806" s="430"/>
      <c r="AM1806" s="430"/>
      <c r="AN1806" s="430"/>
      <c r="AO1806" s="430"/>
      <c r="AP1806" s="430"/>
    </row>
    <row r="1807" spans="1:42" x14ac:dyDescent="0.2">
      <c r="AF1807" s="430"/>
      <c r="AG1807" s="430"/>
      <c r="AH1807" s="433"/>
      <c r="AI1807" s="433"/>
      <c r="AJ1807" s="433"/>
      <c r="AK1807" s="433"/>
      <c r="AL1807" s="433"/>
      <c r="AM1807" s="433"/>
      <c r="AN1807" s="433"/>
      <c r="AO1807" s="433"/>
    </row>
    <row r="1808" spans="1:42" x14ac:dyDescent="0.2">
      <c r="AF1808" s="430"/>
      <c r="AG1808" s="430"/>
      <c r="AH1808" s="433"/>
      <c r="AI1808" s="433"/>
      <c r="AJ1808" s="433"/>
      <c r="AK1808" s="433"/>
      <c r="AL1808" s="433"/>
      <c r="AM1808" s="433"/>
      <c r="AN1808" s="433"/>
      <c r="AO1808" s="433"/>
    </row>
    <row r="1809" spans="32:41" x14ac:dyDescent="0.2">
      <c r="AF1809" s="430"/>
      <c r="AG1809" s="430"/>
      <c r="AH1809" s="433"/>
      <c r="AI1809" s="433"/>
      <c r="AJ1809" s="433"/>
      <c r="AK1809" s="433"/>
      <c r="AL1809" s="433"/>
      <c r="AM1809" s="433"/>
      <c r="AN1809" s="433"/>
      <c r="AO1809" s="433"/>
    </row>
    <row r="1810" spans="32:41" x14ac:dyDescent="0.2">
      <c r="AH1810" s="433"/>
      <c r="AI1810" s="433"/>
      <c r="AJ1810" s="433"/>
      <c r="AK1810" s="433"/>
      <c r="AL1810" s="433"/>
      <c r="AM1810" s="433"/>
      <c r="AN1810" s="433"/>
      <c r="AO1810" s="433"/>
    </row>
    <row r="1811" spans="32:41" x14ac:dyDescent="0.2">
      <c r="AH1811" s="433"/>
      <c r="AI1811" s="433"/>
      <c r="AJ1811" s="433"/>
      <c r="AK1811" s="433"/>
      <c r="AL1811" s="433"/>
      <c r="AM1811" s="433"/>
      <c r="AN1811" s="433"/>
      <c r="AO1811" s="433"/>
    </row>
    <row r="1812" spans="32:41" x14ac:dyDescent="0.2">
      <c r="AH1812" s="433"/>
      <c r="AI1812" s="433"/>
      <c r="AJ1812" s="433"/>
      <c r="AK1812" s="433"/>
      <c r="AL1812" s="433"/>
      <c r="AM1812" s="433"/>
      <c r="AN1812" s="433"/>
      <c r="AO1812" s="433"/>
    </row>
    <row r="1813" spans="32:41" x14ac:dyDescent="0.2">
      <c r="AH1813" s="433"/>
      <c r="AI1813" s="433"/>
      <c r="AJ1813" s="433"/>
      <c r="AK1813" s="433"/>
      <c r="AL1813" s="433"/>
      <c r="AM1813" s="433"/>
      <c r="AN1813" s="433"/>
      <c r="AO1813" s="433"/>
    </row>
    <row r="1814" spans="32:41" x14ac:dyDescent="0.2">
      <c r="AH1814" s="433"/>
      <c r="AI1814" s="433"/>
      <c r="AJ1814" s="433"/>
      <c r="AK1814" s="433"/>
      <c r="AL1814" s="433"/>
      <c r="AM1814" s="433"/>
      <c r="AN1814" s="433"/>
      <c r="AO1814" s="433"/>
    </row>
    <row r="1815" spans="32:41" x14ac:dyDescent="0.2">
      <c r="AH1815" s="433"/>
      <c r="AI1815" s="433"/>
      <c r="AJ1815" s="433"/>
      <c r="AK1815" s="433"/>
      <c r="AL1815" s="433"/>
      <c r="AM1815" s="433"/>
      <c r="AN1815" s="433"/>
      <c r="AO1815" s="433"/>
    </row>
    <row r="1816" spans="32:41" x14ac:dyDescent="0.2">
      <c r="AH1816" s="433"/>
      <c r="AI1816" s="433"/>
      <c r="AJ1816" s="433"/>
      <c r="AK1816" s="433"/>
      <c r="AL1816" s="433"/>
      <c r="AM1816" s="433"/>
      <c r="AN1816" s="433"/>
      <c r="AO1816" s="433"/>
    </row>
    <row r="1817" spans="32:41" x14ac:dyDescent="0.2">
      <c r="AH1817" s="433"/>
      <c r="AI1817" s="433"/>
      <c r="AJ1817" s="433"/>
      <c r="AK1817" s="433"/>
      <c r="AL1817" s="433"/>
      <c r="AM1817" s="433"/>
      <c r="AN1817" s="433"/>
      <c r="AO1817" s="433"/>
    </row>
    <row r="1818" spans="32:41" x14ac:dyDescent="0.2">
      <c r="AH1818" s="433"/>
      <c r="AI1818" s="433"/>
      <c r="AJ1818" s="433"/>
      <c r="AK1818" s="433"/>
      <c r="AL1818" s="433"/>
      <c r="AM1818" s="433"/>
      <c r="AN1818" s="433"/>
      <c r="AO1818" s="433"/>
    </row>
    <row r="1819" spans="32:41" x14ac:dyDescent="0.2">
      <c r="AH1819" s="433"/>
      <c r="AI1819" s="433"/>
      <c r="AJ1819" s="433"/>
      <c r="AK1819" s="433"/>
      <c r="AL1819" s="433"/>
      <c r="AM1819" s="433"/>
      <c r="AN1819" s="433"/>
      <c r="AO1819" s="433"/>
    </row>
    <row r="1820" spans="32:41" x14ac:dyDescent="0.2">
      <c r="AH1820" s="433"/>
      <c r="AI1820" s="433"/>
      <c r="AJ1820" s="433"/>
      <c r="AK1820" s="433"/>
      <c r="AL1820" s="433"/>
      <c r="AM1820" s="433"/>
      <c r="AN1820" s="433"/>
      <c r="AO1820" s="433"/>
    </row>
    <row r="1821" spans="32:41" x14ac:dyDescent="0.2">
      <c r="AH1821" s="433"/>
      <c r="AI1821" s="433"/>
      <c r="AJ1821" s="433"/>
      <c r="AK1821" s="433"/>
      <c r="AL1821" s="433"/>
      <c r="AM1821" s="433"/>
      <c r="AN1821" s="433"/>
      <c r="AO1821" s="433"/>
    </row>
    <row r="1822" spans="32:41" x14ac:dyDescent="0.2">
      <c r="AH1822" s="433"/>
      <c r="AI1822" s="433"/>
      <c r="AJ1822" s="433"/>
      <c r="AK1822" s="433"/>
      <c r="AL1822" s="433"/>
      <c r="AM1822" s="433"/>
      <c r="AN1822" s="433"/>
      <c r="AO1822" s="433"/>
    </row>
    <row r="1823" spans="32:41" x14ac:dyDescent="0.2">
      <c r="AH1823" s="433"/>
      <c r="AI1823" s="433"/>
      <c r="AJ1823" s="433"/>
      <c r="AK1823" s="433"/>
      <c r="AL1823" s="433"/>
      <c r="AM1823" s="433"/>
      <c r="AN1823" s="433"/>
      <c r="AO1823" s="433"/>
    </row>
    <row r="1824" spans="32:41" x14ac:dyDescent="0.2">
      <c r="AH1824" s="433"/>
      <c r="AI1824" s="433"/>
      <c r="AJ1824" s="433"/>
      <c r="AK1824" s="433"/>
      <c r="AL1824" s="433"/>
      <c r="AM1824" s="433"/>
      <c r="AN1824" s="433"/>
      <c r="AO1824" s="433"/>
    </row>
    <row r="1825" spans="34:41" x14ac:dyDescent="0.2">
      <c r="AH1825" s="433"/>
      <c r="AI1825" s="433"/>
      <c r="AJ1825" s="433"/>
      <c r="AK1825" s="433"/>
      <c r="AL1825" s="433"/>
      <c r="AM1825" s="433"/>
      <c r="AN1825" s="433"/>
      <c r="AO1825" s="433"/>
    </row>
    <row r="1826" spans="34:41" x14ac:dyDescent="0.2">
      <c r="AH1826" s="433"/>
      <c r="AI1826" s="433"/>
      <c r="AJ1826" s="433"/>
      <c r="AK1826" s="433"/>
      <c r="AL1826" s="433"/>
      <c r="AM1826" s="433"/>
      <c r="AN1826" s="433"/>
      <c r="AO1826" s="433"/>
    </row>
    <row r="1827" spans="34:41" x14ac:dyDescent="0.2">
      <c r="AH1827" s="433"/>
      <c r="AI1827" s="433"/>
      <c r="AJ1827" s="433"/>
      <c r="AK1827" s="433"/>
      <c r="AL1827" s="433"/>
      <c r="AM1827" s="433"/>
      <c r="AN1827" s="433"/>
      <c r="AO1827" s="433"/>
    </row>
    <row r="1828" spans="34:41" x14ac:dyDescent="0.2">
      <c r="AH1828" s="433"/>
      <c r="AI1828" s="433"/>
      <c r="AJ1828" s="433"/>
      <c r="AK1828" s="433"/>
      <c r="AL1828" s="433"/>
      <c r="AM1828" s="433"/>
      <c r="AN1828" s="433"/>
      <c r="AO1828" s="433"/>
    </row>
    <row r="1829" spans="34:41" x14ac:dyDescent="0.2">
      <c r="AH1829" s="433"/>
      <c r="AI1829" s="433"/>
      <c r="AJ1829" s="433"/>
      <c r="AK1829" s="433"/>
      <c r="AL1829" s="433"/>
      <c r="AM1829" s="433"/>
      <c r="AN1829" s="433"/>
      <c r="AO1829" s="433"/>
    </row>
    <row r="1830" spans="34:41" x14ac:dyDescent="0.2">
      <c r="AH1830" s="433"/>
      <c r="AI1830" s="433"/>
      <c r="AJ1830" s="433"/>
      <c r="AK1830" s="433"/>
      <c r="AL1830" s="433"/>
      <c r="AM1830" s="433"/>
      <c r="AN1830" s="433"/>
      <c r="AO1830" s="433"/>
    </row>
    <row r="1831" spans="34:41" x14ac:dyDescent="0.2">
      <c r="AH1831" s="433"/>
      <c r="AI1831" s="433"/>
      <c r="AJ1831" s="433"/>
      <c r="AK1831" s="433"/>
      <c r="AL1831" s="433"/>
      <c r="AM1831" s="433"/>
      <c r="AN1831" s="433"/>
      <c r="AO1831" s="433"/>
    </row>
    <row r="1832" spans="34:41" x14ac:dyDescent="0.2">
      <c r="AH1832" s="433"/>
      <c r="AI1832" s="433"/>
      <c r="AJ1832" s="433"/>
      <c r="AK1832" s="433"/>
      <c r="AL1832" s="433"/>
      <c r="AM1832" s="433"/>
      <c r="AN1832" s="433"/>
      <c r="AO1832" s="433"/>
    </row>
    <row r="1833" spans="34:41" x14ac:dyDescent="0.2">
      <c r="AH1833" s="433"/>
      <c r="AI1833" s="433"/>
      <c r="AJ1833" s="433"/>
      <c r="AK1833" s="433"/>
      <c r="AL1833" s="433"/>
      <c r="AM1833" s="433"/>
      <c r="AN1833" s="433"/>
      <c r="AO1833" s="433"/>
    </row>
    <row r="1834" spans="34:41" x14ac:dyDescent="0.2">
      <c r="AH1834" s="433"/>
      <c r="AI1834" s="433"/>
      <c r="AJ1834" s="433"/>
      <c r="AK1834" s="433"/>
      <c r="AL1834" s="433"/>
      <c r="AM1834" s="433"/>
      <c r="AN1834" s="433"/>
      <c r="AO1834" s="433"/>
    </row>
    <row r="1835" spans="34:41" x14ac:dyDescent="0.2">
      <c r="AH1835" s="433"/>
      <c r="AI1835" s="433"/>
      <c r="AJ1835" s="433"/>
      <c r="AK1835" s="433"/>
      <c r="AL1835" s="433"/>
      <c r="AM1835" s="433"/>
      <c r="AN1835" s="433"/>
      <c r="AO1835" s="433"/>
    </row>
    <row r="1836" spans="34:41" x14ac:dyDescent="0.2">
      <c r="AH1836" s="433"/>
      <c r="AI1836" s="433"/>
      <c r="AJ1836" s="433"/>
      <c r="AK1836" s="433"/>
      <c r="AL1836" s="433"/>
      <c r="AM1836" s="433"/>
      <c r="AN1836" s="433"/>
      <c r="AO1836" s="433"/>
    </row>
    <row r="1837" spans="34:41" x14ac:dyDescent="0.2">
      <c r="AH1837" s="433"/>
      <c r="AI1837" s="433"/>
      <c r="AJ1837" s="433"/>
      <c r="AK1837" s="433"/>
      <c r="AL1837" s="433"/>
      <c r="AM1837" s="433"/>
      <c r="AN1837" s="433"/>
      <c r="AO1837" s="433"/>
    </row>
    <row r="1838" spans="34:41" x14ac:dyDescent="0.2">
      <c r="AH1838" s="433"/>
      <c r="AI1838" s="433"/>
      <c r="AJ1838" s="433"/>
      <c r="AK1838" s="433"/>
      <c r="AL1838" s="433"/>
      <c r="AM1838" s="433"/>
      <c r="AN1838" s="433"/>
      <c r="AO1838" s="433"/>
    </row>
    <row r="1839" spans="34:41" x14ac:dyDescent="0.2">
      <c r="AH1839" s="433"/>
      <c r="AI1839" s="433"/>
      <c r="AJ1839" s="433"/>
      <c r="AK1839" s="433"/>
      <c r="AL1839" s="433"/>
      <c r="AM1839" s="433"/>
      <c r="AN1839" s="433"/>
      <c r="AO1839" s="433"/>
    </row>
    <row r="1840" spans="34:41" x14ac:dyDescent="0.2">
      <c r="AH1840" s="433"/>
      <c r="AI1840" s="433"/>
      <c r="AJ1840" s="433"/>
      <c r="AK1840" s="433"/>
      <c r="AL1840" s="433"/>
      <c r="AM1840" s="433"/>
      <c r="AN1840" s="433"/>
      <c r="AO1840" s="433"/>
    </row>
    <row r="1841" spans="34:41" x14ac:dyDescent="0.2">
      <c r="AH1841" s="433"/>
      <c r="AI1841" s="433"/>
      <c r="AJ1841" s="433"/>
      <c r="AK1841" s="433"/>
      <c r="AL1841" s="433"/>
      <c r="AM1841" s="433"/>
      <c r="AN1841" s="433"/>
      <c r="AO1841" s="433"/>
    </row>
    <row r="1842" spans="34:41" x14ac:dyDescent="0.2">
      <c r="AH1842" s="433"/>
      <c r="AI1842" s="433"/>
      <c r="AJ1842" s="433"/>
      <c r="AK1842" s="433"/>
      <c r="AL1842" s="433"/>
      <c r="AM1842" s="433"/>
      <c r="AN1842" s="433"/>
      <c r="AO1842" s="433"/>
    </row>
    <row r="1843" spans="34:41" x14ac:dyDescent="0.2">
      <c r="AH1843" s="433"/>
      <c r="AI1843" s="433"/>
      <c r="AJ1843" s="433"/>
      <c r="AK1843" s="433"/>
      <c r="AL1843" s="433"/>
      <c r="AM1843" s="433"/>
      <c r="AN1843" s="433"/>
      <c r="AO1843" s="433"/>
    </row>
    <row r="1844" spans="34:41" x14ac:dyDescent="0.2">
      <c r="AH1844" s="433"/>
      <c r="AI1844" s="433"/>
      <c r="AJ1844" s="433"/>
      <c r="AK1844" s="433"/>
      <c r="AL1844" s="433"/>
      <c r="AM1844" s="433"/>
      <c r="AN1844" s="433"/>
      <c r="AO1844" s="433"/>
    </row>
    <row r="1845" spans="34:41" x14ac:dyDescent="0.2">
      <c r="AH1845" s="433"/>
      <c r="AI1845" s="433"/>
      <c r="AJ1845" s="433"/>
      <c r="AK1845" s="433"/>
      <c r="AL1845" s="433"/>
      <c r="AM1845" s="433"/>
      <c r="AN1845" s="433"/>
      <c r="AO1845" s="433"/>
    </row>
    <row r="1846" spans="34:41" x14ac:dyDescent="0.2">
      <c r="AH1846" s="433"/>
      <c r="AI1846" s="433"/>
      <c r="AJ1846" s="433"/>
      <c r="AK1846" s="433"/>
      <c r="AL1846" s="433"/>
      <c r="AM1846" s="433"/>
      <c r="AN1846" s="433"/>
      <c r="AO1846" s="433"/>
    </row>
    <row r="1847" spans="34:41" x14ac:dyDescent="0.2">
      <c r="AH1847" s="433"/>
      <c r="AI1847" s="433"/>
      <c r="AJ1847" s="433"/>
      <c r="AK1847" s="433"/>
      <c r="AL1847" s="433"/>
      <c r="AM1847" s="433"/>
      <c r="AN1847" s="433"/>
      <c r="AO1847" s="433"/>
    </row>
    <row r="1848" spans="34:41" x14ac:dyDescent="0.2">
      <c r="AH1848" s="433"/>
      <c r="AI1848" s="433"/>
      <c r="AJ1848" s="433"/>
      <c r="AK1848" s="433"/>
      <c r="AL1848" s="433"/>
      <c r="AM1848" s="433"/>
      <c r="AN1848" s="433"/>
      <c r="AO1848" s="433"/>
    </row>
    <row r="1849" spans="34:41" x14ac:dyDescent="0.2">
      <c r="AH1849" s="433"/>
      <c r="AI1849" s="433"/>
      <c r="AJ1849" s="433"/>
      <c r="AK1849" s="433"/>
      <c r="AL1849" s="433"/>
      <c r="AM1849" s="433"/>
      <c r="AN1849" s="433"/>
      <c r="AO1849" s="433"/>
    </row>
    <row r="1850" spans="34:41" x14ac:dyDescent="0.2">
      <c r="AH1850" s="433"/>
      <c r="AI1850" s="433"/>
      <c r="AJ1850" s="433"/>
      <c r="AK1850" s="433"/>
      <c r="AL1850" s="433"/>
      <c r="AM1850" s="433"/>
      <c r="AN1850" s="433"/>
      <c r="AO1850" s="433"/>
    </row>
    <row r="1851" spans="34:41" x14ac:dyDescent="0.2">
      <c r="AH1851" s="433"/>
      <c r="AI1851" s="433"/>
      <c r="AJ1851" s="433"/>
      <c r="AK1851" s="433"/>
      <c r="AL1851" s="433"/>
      <c r="AM1851" s="433"/>
      <c r="AN1851" s="433"/>
      <c r="AO1851" s="433"/>
    </row>
    <row r="1852" spans="34:41" x14ac:dyDescent="0.2">
      <c r="AH1852" s="433"/>
      <c r="AI1852" s="433"/>
      <c r="AJ1852" s="433"/>
      <c r="AK1852" s="433"/>
      <c r="AL1852" s="433"/>
      <c r="AM1852" s="433"/>
      <c r="AN1852" s="433"/>
      <c r="AO1852" s="433"/>
    </row>
    <row r="1853" spans="34:41" x14ac:dyDescent="0.2">
      <c r="AH1853" s="433"/>
      <c r="AI1853" s="433"/>
      <c r="AJ1853" s="433"/>
      <c r="AK1853" s="433"/>
      <c r="AL1853" s="433"/>
      <c r="AM1853" s="433"/>
      <c r="AN1853" s="433"/>
      <c r="AO1853" s="433"/>
    </row>
    <row r="1854" spans="34:41" x14ac:dyDescent="0.2">
      <c r="AH1854" s="433"/>
      <c r="AI1854" s="433"/>
      <c r="AJ1854" s="433"/>
      <c r="AK1854" s="433"/>
      <c r="AL1854" s="433"/>
      <c r="AM1854" s="433"/>
      <c r="AN1854" s="433"/>
      <c r="AO1854" s="433"/>
    </row>
    <row r="1855" spans="34:41" x14ac:dyDescent="0.2">
      <c r="AH1855" s="433"/>
      <c r="AI1855" s="433"/>
      <c r="AJ1855" s="433"/>
      <c r="AK1855" s="433"/>
      <c r="AL1855" s="433"/>
      <c r="AM1855" s="433"/>
      <c r="AN1855" s="433"/>
      <c r="AO1855" s="433"/>
    </row>
    <row r="1856" spans="34:41" x14ac:dyDescent="0.2">
      <c r="AH1856" s="433"/>
      <c r="AI1856" s="433"/>
      <c r="AJ1856" s="433"/>
      <c r="AK1856" s="433"/>
      <c r="AL1856" s="433"/>
      <c r="AM1856" s="433"/>
      <c r="AN1856" s="433"/>
      <c r="AO1856" s="433"/>
    </row>
    <row r="1857" spans="1:42" x14ac:dyDescent="0.2">
      <c r="AH1857" s="433"/>
      <c r="AI1857" s="433"/>
      <c r="AJ1857" s="433"/>
      <c r="AK1857" s="433"/>
      <c r="AL1857" s="433"/>
      <c r="AM1857" s="433"/>
      <c r="AN1857" s="433"/>
      <c r="AO1857" s="433"/>
    </row>
    <row r="1858" spans="1:42" x14ac:dyDescent="0.2">
      <c r="AH1858" s="433"/>
      <c r="AI1858" s="433"/>
      <c r="AJ1858" s="433"/>
      <c r="AK1858" s="433"/>
      <c r="AL1858" s="433"/>
      <c r="AM1858" s="433"/>
      <c r="AN1858" s="433"/>
      <c r="AO1858" s="433"/>
    </row>
    <row r="1859" spans="1:42" x14ac:dyDescent="0.2">
      <c r="AH1859" s="433"/>
      <c r="AI1859" s="433"/>
      <c r="AJ1859" s="433"/>
      <c r="AK1859" s="433"/>
      <c r="AL1859" s="433"/>
      <c r="AM1859" s="433"/>
      <c r="AN1859" s="433"/>
      <c r="AO1859" s="433"/>
    </row>
    <row r="1860" spans="1:42" x14ac:dyDescent="0.2">
      <c r="AH1860" s="433"/>
      <c r="AI1860" s="433"/>
      <c r="AJ1860" s="433"/>
      <c r="AK1860" s="433"/>
      <c r="AL1860" s="433"/>
      <c r="AM1860" s="433"/>
      <c r="AN1860" s="433"/>
      <c r="AO1860" s="433"/>
    </row>
    <row r="1861" spans="1:42" x14ac:dyDescent="0.2">
      <c r="AH1861" s="433"/>
      <c r="AI1861" s="433"/>
      <c r="AJ1861" s="433"/>
      <c r="AK1861" s="433"/>
      <c r="AL1861" s="433"/>
      <c r="AM1861" s="433"/>
      <c r="AN1861" s="433"/>
      <c r="AO1861" s="433"/>
    </row>
    <row r="1862" spans="1:42" x14ac:dyDescent="0.2">
      <c r="AH1862" s="433"/>
      <c r="AI1862" s="433"/>
      <c r="AJ1862" s="433"/>
      <c r="AK1862" s="433"/>
      <c r="AL1862" s="433"/>
      <c r="AM1862" s="433"/>
      <c r="AN1862" s="433"/>
      <c r="AO1862" s="433"/>
    </row>
    <row r="1863" spans="1:42" x14ac:dyDescent="0.2">
      <c r="AH1863" s="433"/>
      <c r="AI1863" s="433"/>
      <c r="AJ1863" s="433"/>
      <c r="AK1863" s="433"/>
      <c r="AL1863" s="433"/>
      <c r="AM1863" s="433"/>
      <c r="AN1863" s="433"/>
      <c r="AO1863" s="433"/>
    </row>
    <row r="1864" spans="1:42" x14ac:dyDescent="0.2">
      <c r="AH1864" s="433"/>
      <c r="AI1864" s="433"/>
      <c r="AJ1864" s="433"/>
      <c r="AK1864" s="433"/>
      <c r="AL1864" s="433"/>
      <c r="AM1864" s="433"/>
      <c r="AN1864" s="433"/>
      <c r="AO1864" s="433"/>
    </row>
    <row r="1865" spans="1:42" x14ac:dyDescent="0.2">
      <c r="AH1865" s="433"/>
      <c r="AI1865" s="433"/>
      <c r="AJ1865" s="433"/>
      <c r="AK1865" s="433"/>
      <c r="AL1865" s="433"/>
      <c r="AM1865" s="433"/>
      <c r="AN1865" s="433"/>
      <c r="AO1865" s="433"/>
    </row>
    <row r="1866" spans="1:42" x14ac:dyDescent="0.2">
      <c r="AH1866" s="430"/>
      <c r="AI1866" s="430"/>
      <c r="AJ1866" s="430"/>
      <c r="AK1866" s="430"/>
      <c r="AL1866" s="430"/>
      <c r="AM1866" s="430"/>
      <c r="AN1866" s="430"/>
      <c r="AO1866" s="430"/>
      <c r="AP1866" s="430"/>
    </row>
    <row r="1867" spans="1:42" x14ac:dyDescent="0.2">
      <c r="AH1867" s="433"/>
      <c r="AI1867" s="433"/>
      <c r="AJ1867" s="433"/>
      <c r="AK1867" s="433"/>
      <c r="AL1867" s="433"/>
      <c r="AM1867" s="433"/>
      <c r="AN1867" s="433"/>
      <c r="AO1867" s="433"/>
    </row>
    <row r="1868" spans="1:42" x14ac:dyDescent="0.2">
      <c r="AH1868" s="433"/>
      <c r="AI1868" s="433"/>
      <c r="AJ1868" s="433"/>
      <c r="AK1868" s="433"/>
      <c r="AL1868" s="433"/>
      <c r="AM1868" s="433"/>
      <c r="AN1868" s="433"/>
      <c r="AO1868" s="433"/>
    </row>
    <row r="1869" spans="1:42" x14ac:dyDescent="0.2">
      <c r="A1869" s="430"/>
      <c r="B1869" s="430"/>
      <c r="AF1869" s="430"/>
      <c r="AG1869" s="430"/>
      <c r="AH1869" s="433"/>
      <c r="AI1869" s="433"/>
      <c r="AJ1869" s="433"/>
      <c r="AK1869" s="433"/>
      <c r="AL1869" s="433"/>
      <c r="AM1869" s="433"/>
      <c r="AN1869" s="433"/>
      <c r="AO1869" s="433"/>
    </row>
    <row r="1870" spans="1:42" x14ac:dyDescent="0.2">
      <c r="AH1870" s="433"/>
      <c r="AI1870" s="433"/>
      <c r="AJ1870" s="433"/>
      <c r="AK1870" s="433"/>
      <c r="AL1870" s="433"/>
      <c r="AM1870" s="433"/>
      <c r="AN1870" s="433"/>
      <c r="AO1870" s="433"/>
    </row>
    <row r="1871" spans="1:42" x14ac:dyDescent="0.2">
      <c r="AH1871" s="433"/>
      <c r="AI1871" s="433"/>
      <c r="AJ1871" s="433"/>
      <c r="AK1871" s="433"/>
      <c r="AL1871" s="433"/>
      <c r="AM1871" s="433"/>
      <c r="AN1871" s="433"/>
      <c r="AO1871" s="433"/>
    </row>
    <row r="1872" spans="1:42" x14ac:dyDescent="0.2">
      <c r="AH1872" s="433"/>
      <c r="AI1872" s="433"/>
      <c r="AJ1872" s="433"/>
      <c r="AK1872" s="433"/>
      <c r="AL1872" s="433"/>
      <c r="AM1872" s="433"/>
      <c r="AN1872" s="433"/>
      <c r="AO1872" s="433"/>
    </row>
    <row r="1873" spans="1:42" x14ac:dyDescent="0.2">
      <c r="AH1873" s="430"/>
      <c r="AI1873" s="430"/>
      <c r="AJ1873" s="430"/>
      <c r="AK1873" s="430"/>
      <c r="AL1873" s="430"/>
      <c r="AM1873" s="430"/>
      <c r="AN1873" s="430"/>
      <c r="AO1873" s="430"/>
      <c r="AP1873" s="430"/>
    </row>
    <row r="1874" spans="1:42" x14ac:dyDescent="0.2">
      <c r="AH1874" s="430"/>
      <c r="AI1874" s="430"/>
      <c r="AJ1874" s="430"/>
      <c r="AK1874" s="430"/>
      <c r="AL1874" s="430"/>
      <c r="AM1874" s="430"/>
      <c r="AN1874" s="430"/>
      <c r="AO1874" s="430"/>
      <c r="AP1874" s="430"/>
    </row>
    <row r="1875" spans="1:42" x14ac:dyDescent="0.2">
      <c r="AH1875" s="430"/>
      <c r="AI1875" s="430"/>
      <c r="AJ1875" s="430"/>
      <c r="AK1875" s="430"/>
      <c r="AL1875" s="430"/>
      <c r="AM1875" s="430"/>
      <c r="AN1875" s="430"/>
      <c r="AO1875" s="430"/>
      <c r="AP1875" s="430"/>
    </row>
    <row r="1876" spans="1:42" x14ac:dyDescent="0.2">
      <c r="A1876" s="430"/>
      <c r="B1876" s="430"/>
      <c r="AH1876" s="430"/>
      <c r="AI1876" s="430"/>
      <c r="AJ1876" s="430"/>
      <c r="AK1876" s="430"/>
      <c r="AL1876" s="430"/>
      <c r="AM1876" s="430"/>
      <c r="AN1876" s="430"/>
      <c r="AO1876" s="430"/>
      <c r="AP1876" s="430"/>
    </row>
    <row r="1877" spans="1:42" x14ac:dyDescent="0.2">
      <c r="A1877" s="430"/>
      <c r="B1877" s="430"/>
      <c r="AF1877" s="430"/>
      <c r="AG1877" s="430"/>
      <c r="AH1877" s="430"/>
      <c r="AI1877" s="430"/>
      <c r="AJ1877" s="430"/>
      <c r="AK1877" s="430"/>
      <c r="AL1877" s="430"/>
      <c r="AM1877" s="430"/>
      <c r="AN1877" s="430"/>
      <c r="AO1877" s="430"/>
      <c r="AP1877" s="430"/>
    </row>
    <row r="1878" spans="1:42" x14ac:dyDescent="0.2">
      <c r="A1878" s="430"/>
      <c r="B1878" s="430"/>
      <c r="AH1878" s="430"/>
      <c r="AI1878" s="430"/>
      <c r="AJ1878" s="430"/>
      <c r="AK1878" s="430"/>
      <c r="AL1878" s="430"/>
      <c r="AM1878" s="430"/>
      <c r="AN1878" s="430"/>
      <c r="AO1878" s="430"/>
      <c r="AP1878" s="430"/>
    </row>
    <row r="1879" spans="1:42" x14ac:dyDescent="0.2">
      <c r="A1879" s="430"/>
      <c r="B1879" s="430"/>
      <c r="AH1879" s="430"/>
      <c r="AI1879" s="430"/>
      <c r="AJ1879" s="430"/>
      <c r="AK1879" s="430"/>
      <c r="AL1879" s="430"/>
      <c r="AM1879" s="430"/>
      <c r="AN1879" s="430"/>
      <c r="AO1879" s="430"/>
      <c r="AP1879" s="430"/>
    </row>
    <row r="1880" spans="1:42" x14ac:dyDescent="0.2">
      <c r="A1880" s="430"/>
      <c r="B1880" s="430"/>
      <c r="AH1880" s="430"/>
      <c r="AI1880" s="430"/>
      <c r="AJ1880" s="430"/>
      <c r="AK1880" s="430"/>
      <c r="AL1880" s="430"/>
      <c r="AM1880" s="430"/>
      <c r="AN1880" s="430"/>
      <c r="AO1880" s="430"/>
      <c r="AP1880" s="430"/>
    </row>
    <row r="1881" spans="1:42" x14ac:dyDescent="0.2">
      <c r="A1881" s="430"/>
      <c r="B1881" s="430"/>
      <c r="AH1881" s="430"/>
      <c r="AI1881" s="430"/>
      <c r="AJ1881" s="430"/>
      <c r="AK1881" s="430"/>
      <c r="AL1881" s="430"/>
      <c r="AM1881" s="430"/>
      <c r="AN1881" s="430"/>
      <c r="AO1881" s="430"/>
      <c r="AP1881" s="430"/>
    </row>
    <row r="1882" spans="1:42" x14ac:dyDescent="0.2">
      <c r="A1882" s="430"/>
      <c r="B1882" s="430"/>
      <c r="AH1882" s="430"/>
      <c r="AI1882" s="430"/>
      <c r="AJ1882" s="430"/>
      <c r="AK1882" s="430"/>
      <c r="AL1882" s="430"/>
      <c r="AM1882" s="430"/>
      <c r="AN1882" s="430"/>
      <c r="AO1882" s="430"/>
      <c r="AP1882" s="430"/>
    </row>
    <row r="1883" spans="1:42" x14ac:dyDescent="0.2">
      <c r="A1883" s="430"/>
      <c r="B1883" s="430"/>
      <c r="AH1883" s="430"/>
      <c r="AI1883" s="430"/>
      <c r="AJ1883" s="430"/>
      <c r="AK1883" s="430"/>
      <c r="AL1883" s="430"/>
      <c r="AM1883" s="430"/>
      <c r="AN1883" s="430"/>
      <c r="AO1883" s="430"/>
      <c r="AP1883" s="430"/>
    </row>
    <row r="1884" spans="1:42" x14ac:dyDescent="0.2">
      <c r="A1884" s="430"/>
      <c r="B1884" s="430"/>
      <c r="AF1884" s="430"/>
      <c r="AG1884" s="430"/>
      <c r="AH1884" s="430"/>
      <c r="AI1884" s="430"/>
      <c r="AJ1884" s="430"/>
      <c r="AK1884" s="430"/>
      <c r="AL1884" s="430"/>
      <c r="AM1884" s="430"/>
      <c r="AN1884" s="430"/>
      <c r="AO1884" s="430"/>
      <c r="AP1884" s="430"/>
    </row>
    <row r="1885" spans="1:42" x14ac:dyDescent="0.2">
      <c r="A1885" s="430"/>
      <c r="B1885" s="430"/>
      <c r="AF1885" s="430"/>
      <c r="AG1885" s="430"/>
      <c r="AH1885" s="430"/>
      <c r="AI1885" s="430"/>
      <c r="AJ1885" s="430"/>
      <c r="AK1885" s="430"/>
      <c r="AL1885" s="430"/>
      <c r="AM1885" s="430"/>
      <c r="AN1885" s="430"/>
      <c r="AO1885" s="430"/>
      <c r="AP1885" s="430"/>
    </row>
    <row r="1886" spans="1:42" x14ac:dyDescent="0.2">
      <c r="A1886" s="430"/>
      <c r="B1886" s="430"/>
      <c r="AF1886" s="430"/>
      <c r="AG1886" s="430"/>
      <c r="AH1886" s="430"/>
      <c r="AI1886" s="430"/>
      <c r="AJ1886" s="430"/>
      <c r="AK1886" s="430"/>
      <c r="AL1886" s="430"/>
      <c r="AM1886" s="430"/>
      <c r="AN1886" s="430"/>
      <c r="AO1886" s="430"/>
      <c r="AP1886" s="430"/>
    </row>
    <row r="1887" spans="1:42" x14ac:dyDescent="0.2">
      <c r="A1887" s="430"/>
      <c r="B1887" s="430"/>
      <c r="AF1887" s="430"/>
      <c r="AG1887" s="430"/>
      <c r="AH1887" s="430"/>
      <c r="AI1887" s="430"/>
      <c r="AJ1887" s="430"/>
      <c r="AK1887" s="430"/>
      <c r="AL1887" s="430"/>
      <c r="AM1887" s="430"/>
      <c r="AN1887" s="430"/>
      <c r="AO1887" s="430"/>
      <c r="AP1887" s="430"/>
    </row>
    <row r="1888" spans="1:42" x14ac:dyDescent="0.2">
      <c r="A1888" s="430"/>
      <c r="B1888" s="430"/>
      <c r="AF1888" s="430"/>
      <c r="AG1888" s="430"/>
      <c r="AH1888" s="430"/>
      <c r="AI1888" s="430"/>
      <c r="AJ1888" s="430"/>
      <c r="AK1888" s="430"/>
      <c r="AL1888" s="430"/>
      <c r="AM1888" s="430"/>
      <c r="AN1888" s="430"/>
      <c r="AO1888" s="430"/>
      <c r="AP1888" s="430"/>
    </row>
    <row r="1889" spans="1:42" x14ac:dyDescent="0.2">
      <c r="AF1889" s="430"/>
      <c r="AG1889" s="430"/>
      <c r="AH1889" s="430"/>
      <c r="AI1889" s="430"/>
      <c r="AJ1889" s="430"/>
      <c r="AK1889" s="430"/>
      <c r="AL1889" s="430"/>
      <c r="AM1889" s="430"/>
      <c r="AN1889" s="430"/>
      <c r="AO1889" s="430"/>
      <c r="AP1889" s="430"/>
    </row>
    <row r="1890" spans="1:42" x14ac:dyDescent="0.2">
      <c r="AF1890" s="430"/>
      <c r="AG1890" s="430"/>
      <c r="AH1890" s="430"/>
      <c r="AI1890" s="430"/>
      <c r="AJ1890" s="430"/>
      <c r="AK1890" s="430"/>
      <c r="AL1890" s="430"/>
      <c r="AM1890" s="430"/>
      <c r="AN1890" s="430"/>
      <c r="AO1890" s="430"/>
      <c r="AP1890" s="430"/>
    </row>
    <row r="1891" spans="1:42" x14ac:dyDescent="0.2">
      <c r="A1891" s="430"/>
      <c r="B1891" s="430"/>
      <c r="AF1891" s="430"/>
      <c r="AG1891" s="430"/>
      <c r="AH1891" s="430"/>
      <c r="AI1891" s="430"/>
      <c r="AJ1891" s="430"/>
      <c r="AK1891" s="430"/>
      <c r="AL1891" s="430"/>
      <c r="AM1891" s="430"/>
      <c r="AN1891" s="430"/>
      <c r="AO1891" s="430"/>
      <c r="AP1891" s="430"/>
    </row>
    <row r="1892" spans="1:42" x14ac:dyDescent="0.2">
      <c r="A1892" s="430"/>
      <c r="B1892" s="430"/>
      <c r="AF1892" s="430"/>
      <c r="AG1892" s="430"/>
      <c r="AH1892" s="430"/>
      <c r="AI1892" s="430"/>
      <c r="AJ1892" s="430"/>
      <c r="AK1892" s="430"/>
      <c r="AL1892" s="430"/>
      <c r="AM1892" s="430"/>
      <c r="AN1892" s="430"/>
      <c r="AO1892" s="430"/>
      <c r="AP1892" s="430"/>
    </row>
    <row r="1893" spans="1:42" x14ac:dyDescent="0.2">
      <c r="A1893" s="430"/>
      <c r="B1893" s="430"/>
      <c r="AF1893" s="430"/>
      <c r="AG1893" s="430"/>
      <c r="AH1893" s="430"/>
      <c r="AI1893" s="430"/>
      <c r="AJ1893" s="430"/>
      <c r="AK1893" s="430"/>
      <c r="AL1893" s="430"/>
      <c r="AM1893" s="430"/>
      <c r="AN1893" s="430"/>
      <c r="AO1893" s="430"/>
      <c r="AP1893" s="430"/>
    </row>
    <row r="1894" spans="1:42" x14ac:dyDescent="0.2">
      <c r="A1894" s="430"/>
      <c r="B1894" s="430"/>
      <c r="AF1894" s="430"/>
      <c r="AG1894" s="430"/>
      <c r="AH1894" s="433"/>
      <c r="AI1894" s="433"/>
      <c r="AJ1894" s="433"/>
      <c r="AK1894" s="433"/>
      <c r="AL1894" s="433"/>
      <c r="AM1894" s="433"/>
      <c r="AN1894" s="433"/>
      <c r="AO1894" s="433"/>
    </row>
    <row r="1895" spans="1:42" x14ac:dyDescent="0.2">
      <c r="A1895" s="430"/>
      <c r="B1895" s="430"/>
      <c r="AF1895" s="430"/>
      <c r="AG1895" s="430"/>
      <c r="AH1895" s="433"/>
      <c r="AI1895" s="433"/>
      <c r="AJ1895" s="433"/>
      <c r="AK1895" s="433"/>
      <c r="AL1895" s="433"/>
      <c r="AM1895" s="433"/>
      <c r="AN1895" s="433"/>
      <c r="AO1895" s="433"/>
    </row>
    <row r="1896" spans="1:42" x14ac:dyDescent="0.2">
      <c r="A1896" s="430"/>
      <c r="B1896" s="430"/>
      <c r="AF1896" s="430"/>
      <c r="AG1896" s="430"/>
      <c r="AH1896" s="433"/>
      <c r="AI1896" s="433"/>
      <c r="AJ1896" s="433"/>
      <c r="AK1896" s="433"/>
      <c r="AL1896" s="433"/>
      <c r="AM1896" s="433"/>
      <c r="AN1896" s="433"/>
      <c r="AO1896" s="433"/>
    </row>
    <row r="1897" spans="1:42" x14ac:dyDescent="0.2">
      <c r="AH1897" s="433"/>
      <c r="AI1897" s="433"/>
      <c r="AJ1897" s="433"/>
      <c r="AK1897" s="433"/>
      <c r="AL1897" s="433"/>
      <c r="AM1897" s="433"/>
      <c r="AN1897" s="433"/>
      <c r="AO1897" s="433"/>
    </row>
    <row r="1898" spans="1:42" x14ac:dyDescent="0.2">
      <c r="AH1898" s="433"/>
      <c r="AI1898" s="433"/>
      <c r="AJ1898" s="433"/>
      <c r="AK1898" s="433"/>
      <c r="AL1898" s="433"/>
      <c r="AM1898" s="433"/>
      <c r="AN1898" s="433"/>
      <c r="AO1898" s="433"/>
    </row>
    <row r="1899" spans="1:42" x14ac:dyDescent="0.2">
      <c r="AH1899" s="433"/>
      <c r="AI1899" s="433"/>
      <c r="AJ1899" s="433"/>
      <c r="AK1899" s="433"/>
      <c r="AL1899" s="433"/>
      <c r="AM1899" s="433"/>
      <c r="AN1899" s="433"/>
      <c r="AO1899" s="433"/>
    </row>
    <row r="1900" spans="1:42" x14ac:dyDescent="0.2">
      <c r="AH1900" s="433"/>
      <c r="AI1900" s="433"/>
      <c r="AJ1900" s="433"/>
      <c r="AK1900" s="433"/>
      <c r="AL1900" s="433"/>
      <c r="AM1900" s="433"/>
      <c r="AN1900" s="433"/>
      <c r="AO1900" s="433"/>
    </row>
    <row r="1901" spans="1:42" x14ac:dyDescent="0.2">
      <c r="AH1901" s="433"/>
      <c r="AI1901" s="433"/>
      <c r="AJ1901" s="433"/>
      <c r="AK1901" s="433"/>
      <c r="AL1901" s="433"/>
      <c r="AM1901" s="433"/>
      <c r="AN1901" s="433"/>
      <c r="AO1901" s="433"/>
    </row>
    <row r="1902" spans="1:42" x14ac:dyDescent="0.2">
      <c r="AH1902" s="433"/>
      <c r="AI1902" s="433"/>
      <c r="AJ1902" s="433"/>
      <c r="AK1902" s="433"/>
      <c r="AL1902" s="433"/>
      <c r="AM1902" s="433"/>
      <c r="AN1902" s="433"/>
      <c r="AO1902" s="433"/>
    </row>
    <row r="1903" spans="1:42" x14ac:dyDescent="0.2">
      <c r="AH1903" s="433"/>
      <c r="AI1903" s="433"/>
      <c r="AJ1903" s="433"/>
      <c r="AK1903" s="433"/>
      <c r="AL1903" s="433"/>
      <c r="AM1903" s="433"/>
      <c r="AN1903" s="433"/>
      <c r="AO1903" s="433"/>
    </row>
    <row r="1904" spans="1:42" x14ac:dyDescent="0.2">
      <c r="AH1904" s="433"/>
      <c r="AI1904" s="433"/>
      <c r="AJ1904" s="433"/>
      <c r="AK1904" s="433"/>
      <c r="AL1904" s="433"/>
      <c r="AM1904" s="433"/>
      <c r="AN1904" s="433"/>
      <c r="AO1904" s="433"/>
    </row>
    <row r="1905" spans="34:41" x14ac:dyDescent="0.2">
      <c r="AH1905" s="433"/>
      <c r="AI1905" s="433"/>
      <c r="AJ1905" s="433"/>
      <c r="AK1905" s="433"/>
      <c r="AL1905" s="433"/>
      <c r="AM1905" s="433"/>
      <c r="AN1905" s="433"/>
      <c r="AO1905" s="433"/>
    </row>
    <row r="1906" spans="34:41" x14ac:dyDescent="0.2">
      <c r="AH1906" s="433"/>
      <c r="AI1906" s="433"/>
      <c r="AJ1906" s="433"/>
      <c r="AK1906" s="433"/>
      <c r="AL1906" s="433"/>
      <c r="AM1906" s="433"/>
      <c r="AN1906" s="433"/>
      <c r="AO1906" s="433"/>
    </row>
    <row r="1907" spans="34:41" x14ac:dyDescent="0.2">
      <c r="AH1907" s="433"/>
      <c r="AI1907" s="433"/>
      <c r="AJ1907" s="433"/>
      <c r="AK1907" s="433"/>
      <c r="AL1907" s="433"/>
      <c r="AM1907" s="433"/>
      <c r="AN1907" s="433"/>
      <c r="AO1907" s="433"/>
    </row>
    <row r="1908" spans="34:41" x14ac:dyDescent="0.2">
      <c r="AH1908" s="433"/>
      <c r="AI1908" s="433"/>
      <c r="AJ1908" s="433"/>
      <c r="AK1908" s="433"/>
      <c r="AL1908" s="433"/>
      <c r="AM1908" s="433"/>
      <c r="AN1908" s="433"/>
      <c r="AO1908" s="433"/>
    </row>
    <row r="1909" spans="34:41" x14ac:dyDescent="0.2">
      <c r="AH1909" s="433"/>
      <c r="AI1909" s="433"/>
      <c r="AJ1909" s="433"/>
      <c r="AK1909" s="433"/>
      <c r="AL1909" s="433"/>
      <c r="AM1909" s="433"/>
      <c r="AN1909" s="433"/>
      <c r="AO1909" s="433"/>
    </row>
    <row r="1910" spans="34:41" x14ac:dyDescent="0.2">
      <c r="AH1910" s="433"/>
      <c r="AI1910" s="433"/>
      <c r="AJ1910" s="433"/>
      <c r="AK1910" s="433"/>
      <c r="AL1910" s="433"/>
      <c r="AM1910" s="433"/>
      <c r="AN1910" s="433"/>
      <c r="AO1910" s="433"/>
    </row>
    <row r="1911" spans="34:41" x14ac:dyDescent="0.2">
      <c r="AH1911" s="433"/>
      <c r="AI1911" s="433"/>
      <c r="AJ1911" s="433"/>
      <c r="AK1911" s="433"/>
      <c r="AL1911" s="433"/>
      <c r="AM1911" s="433"/>
      <c r="AN1911" s="433"/>
      <c r="AO1911" s="433"/>
    </row>
    <row r="1912" spans="34:41" x14ac:dyDescent="0.2">
      <c r="AH1912" s="433"/>
      <c r="AI1912" s="433"/>
      <c r="AJ1912" s="433"/>
      <c r="AK1912" s="433"/>
      <c r="AL1912" s="433"/>
      <c r="AM1912" s="433"/>
      <c r="AN1912" s="433"/>
      <c r="AO1912" s="433"/>
    </row>
    <row r="1913" spans="34:41" x14ac:dyDescent="0.2">
      <c r="AH1913" s="433"/>
      <c r="AI1913" s="433"/>
      <c r="AJ1913" s="433"/>
      <c r="AK1913" s="433"/>
      <c r="AL1913" s="433"/>
      <c r="AM1913" s="433"/>
      <c r="AN1913" s="433"/>
      <c r="AO1913" s="433"/>
    </row>
    <row r="1914" spans="34:41" x14ac:dyDescent="0.2">
      <c r="AH1914" s="433"/>
      <c r="AI1914" s="433"/>
      <c r="AJ1914" s="433"/>
      <c r="AK1914" s="433"/>
      <c r="AL1914" s="433"/>
      <c r="AM1914" s="433"/>
      <c r="AN1914" s="433"/>
      <c r="AO1914" s="433"/>
    </row>
    <row r="1915" spans="34:41" x14ac:dyDescent="0.2">
      <c r="AH1915" s="433"/>
      <c r="AI1915" s="433"/>
      <c r="AJ1915" s="433"/>
      <c r="AK1915" s="433"/>
      <c r="AL1915" s="433"/>
      <c r="AM1915" s="433"/>
      <c r="AN1915" s="433"/>
      <c r="AO1915" s="433"/>
    </row>
    <row r="1916" spans="34:41" x14ac:dyDescent="0.2">
      <c r="AH1916" s="433"/>
      <c r="AI1916" s="433"/>
      <c r="AJ1916" s="433"/>
      <c r="AK1916" s="433"/>
      <c r="AL1916" s="433"/>
      <c r="AM1916" s="433"/>
      <c r="AN1916" s="433"/>
      <c r="AO1916" s="433"/>
    </row>
    <row r="1917" spans="34:41" x14ac:dyDescent="0.2">
      <c r="AH1917" s="433"/>
      <c r="AI1917" s="433"/>
      <c r="AJ1917" s="433"/>
      <c r="AK1917" s="433"/>
      <c r="AL1917" s="433"/>
      <c r="AM1917" s="433"/>
      <c r="AN1917" s="433"/>
      <c r="AO1917" s="433"/>
    </row>
    <row r="1918" spans="34:41" x14ac:dyDescent="0.2">
      <c r="AH1918" s="433"/>
      <c r="AI1918" s="433"/>
      <c r="AJ1918" s="433"/>
      <c r="AK1918" s="433"/>
      <c r="AL1918" s="433"/>
      <c r="AM1918" s="433"/>
      <c r="AN1918" s="433"/>
      <c r="AO1918" s="433"/>
    </row>
    <row r="1919" spans="34:41" x14ac:dyDescent="0.2">
      <c r="AH1919" s="433"/>
      <c r="AI1919" s="433"/>
      <c r="AJ1919" s="433"/>
      <c r="AK1919" s="433"/>
      <c r="AL1919" s="433"/>
      <c r="AM1919" s="433"/>
      <c r="AN1919" s="433"/>
      <c r="AO1919" s="433"/>
    </row>
    <row r="1920" spans="34:41" x14ac:dyDescent="0.2">
      <c r="AH1920" s="433"/>
      <c r="AI1920" s="433"/>
      <c r="AJ1920" s="433"/>
      <c r="AK1920" s="433"/>
      <c r="AL1920" s="433"/>
      <c r="AM1920" s="433"/>
      <c r="AN1920" s="433"/>
      <c r="AO1920" s="433"/>
    </row>
    <row r="1921" spans="34:41" x14ac:dyDescent="0.2">
      <c r="AH1921" s="433"/>
      <c r="AI1921" s="433"/>
      <c r="AJ1921" s="433"/>
      <c r="AK1921" s="433"/>
      <c r="AL1921" s="433"/>
      <c r="AM1921" s="433"/>
      <c r="AN1921" s="433"/>
      <c r="AO1921" s="433"/>
    </row>
    <row r="1922" spans="34:41" x14ac:dyDescent="0.2">
      <c r="AH1922" s="433"/>
      <c r="AI1922" s="433"/>
      <c r="AJ1922" s="433"/>
      <c r="AK1922" s="433"/>
      <c r="AL1922" s="433"/>
      <c r="AM1922" s="433"/>
      <c r="AN1922" s="433"/>
      <c r="AO1922" s="433"/>
    </row>
    <row r="1923" spans="34:41" x14ac:dyDescent="0.2">
      <c r="AH1923" s="433"/>
      <c r="AI1923" s="433"/>
      <c r="AJ1923" s="433"/>
      <c r="AK1923" s="433"/>
      <c r="AL1923" s="433"/>
      <c r="AM1923" s="433"/>
      <c r="AN1923" s="433"/>
      <c r="AO1923" s="433"/>
    </row>
    <row r="1924" spans="34:41" x14ac:dyDescent="0.2">
      <c r="AH1924" s="433"/>
      <c r="AI1924" s="433"/>
      <c r="AJ1924" s="433"/>
      <c r="AK1924" s="433"/>
      <c r="AL1924" s="433"/>
      <c r="AM1924" s="433"/>
      <c r="AN1924" s="433"/>
      <c r="AO1924" s="433"/>
    </row>
    <row r="1925" spans="34:41" x14ac:dyDescent="0.2">
      <c r="AH1925" s="433"/>
      <c r="AI1925" s="433"/>
      <c r="AJ1925" s="433"/>
      <c r="AK1925" s="433"/>
      <c r="AL1925" s="433"/>
      <c r="AM1925" s="433"/>
      <c r="AN1925" s="433"/>
      <c r="AO1925" s="433"/>
    </row>
    <row r="1926" spans="34:41" x14ac:dyDescent="0.2">
      <c r="AH1926" s="433"/>
      <c r="AI1926" s="433"/>
      <c r="AJ1926" s="433"/>
      <c r="AK1926" s="433"/>
      <c r="AL1926" s="433"/>
      <c r="AM1926" s="433"/>
      <c r="AN1926" s="433"/>
      <c r="AO1926" s="433"/>
    </row>
    <row r="1927" spans="34:41" x14ac:dyDescent="0.2">
      <c r="AH1927" s="433"/>
      <c r="AI1927" s="433"/>
      <c r="AJ1927" s="433"/>
      <c r="AK1927" s="433"/>
      <c r="AL1927" s="433"/>
      <c r="AM1927" s="433"/>
      <c r="AN1927" s="433"/>
      <c r="AO1927" s="433"/>
    </row>
    <row r="1928" spans="34:41" x14ac:dyDescent="0.2">
      <c r="AH1928" s="433"/>
      <c r="AI1928" s="433"/>
      <c r="AJ1928" s="433"/>
      <c r="AK1928" s="433"/>
      <c r="AL1928" s="433"/>
      <c r="AM1928" s="433"/>
      <c r="AN1928" s="433"/>
      <c r="AO1928" s="433"/>
    </row>
    <row r="1929" spans="34:41" x14ac:dyDescent="0.2">
      <c r="AH1929" s="433"/>
      <c r="AI1929" s="433"/>
      <c r="AJ1929" s="433"/>
      <c r="AK1929" s="433"/>
      <c r="AL1929" s="433"/>
      <c r="AM1929" s="433"/>
      <c r="AN1929" s="433"/>
      <c r="AO1929" s="433"/>
    </row>
    <row r="1930" spans="34:41" x14ac:dyDescent="0.2">
      <c r="AH1930" s="433"/>
      <c r="AI1930" s="433"/>
      <c r="AJ1930" s="433"/>
      <c r="AK1930" s="433"/>
      <c r="AL1930" s="433"/>
      <c r="AM1930" s="433"/>
      <c r="AN1930" s="433"/>
      <c r="AO1930" s="433"/>
    </row>
    <row r="1931" spans="34:41" x14ac:dyDescent="0.2">
      <c r="AH1931" s="433"/>
      <c r="AI1931" s="433"/>
      <c r="AJ1931" s="433"/>
      <c r="AK1931" s="433"/>
      <c r="AL1931" s="433"/>
      <c r="AM1931" s="433"/>
      <c r="AN1931" s="433"/>
      <c r="AO1931" s="433"/>
    </row>
    <row r="1932" spans="34:41" x14ac:dyDescent="0.2">
      <c r="AH1932" s="433"/>
      <c r="AI1932" s="433"/>
      <c r="AJ1932" s="433"/>
      <c r="AK1932" s="433"/>
      <c r="AL1932" s="433"/>
      <c r="AM1932" s="433"/>
      <c r="AN1932" s="433"/>
      <c r="AO1932" s="433"/>
    </row>
    <row r="1933" spans="34:41" x14ac:dyDescent="0.2">
      <c r="AH1933" s="433"/>
      <c r="AI1933" s="433"/>
      <c r="AJ1933" s="433"/>
      <c r="AK1933" s="433"/>
      <c r="AL1933" s="433"/>
      <c r="AM1933" s="433"/>
      <c r="AN1933" s="433"/>
      <c r="AO1933" s="433"/>
    </row>
    <row r="1934" spans="34:41" x14ac:dyDescent="0.2">
      <c r="AH1934" s="433"/>
      <c r="AI1934" s="433"/>
      <c r="AJ1934" s="433"/>
      <c r="AK1934" s="433"/>
      <c r="AL1934" s="433"/>
      <c r="AM1934" s="433"/>
      <c r="AN1934" s="433"/>
      <c r="AO1934" s="433"/>
    </row>
    <row r="1935" spans="34:41" x14ac:dyDescent="0.2">
      <c r="AH1935" s="433"/>
      <c r="AI1935" s="433"/>
      <c r="AJ1935" s="433"/>
      <c r="AK1935" s="433"/>
      <c r="AL1935" s="433"/>
      <c r="AM1935" s="433"/>
      <c r="AN1935" s="433"/>
      <c r="AO1935" s="433"/>
    </row>
    <row r="1936" spans="34:41" x14ac:dyDescent="0.2">
      <c r="AH1936" s="433"/>
      <c r="AI1936" s="433"/>
      <c r="AJ1936" s="433"/>
      <c r="AK1936" s="433"/>
      <c r="AL1936" s="433"/>
      <c r="AM1936" s="433"/>
      <c r="AN1936" s="433"/>
      <c r="AO1936" s="433"/>
    </row>
    <row r="1937" spans="34:41" x14ac:dyDescent="0.2">
      <c r="AH1937" s="433"/>
      <c r="AI1937" s="433"/>
      <c r="AJ1937" s="433"/>
      <c r="AK1937" s="433"/>
      <c r="AL1937" s="433"/>
      <c r="AM1937" s="433"/>
      <c r="AN1937" s="433"/>
      <c r="AO1937" s="433"/>
    </row>
    <row r="1938" spans="34:41" x14ac:dyDescent="0.2">
      <c r="AH1938" s="433"/>
      <c r="AI1938" s="433"/>
      <c r="AJ1938" s="433"/>
      <c r="AK1938" s="433"/>
      <c r="AL1938" s="433"/>
      <c r="AM1938" s="433"/>
      <c r="AN1938" s="433"/>
      <c r="AO1938" s="433"/>
    </row>
    <row r="1939" spans="34:41" x14ac:dyDescent="0.2">
      <c r="AH1939" s="433"/>
      <c r="AI1939" s="433"/>
      <c r="AJ1939" s="433"/>
      <c r="AK1939" s="433"/>
      <c r="AL1939" s="433"/>
      <c r="AM1939" s="433"/>
      <c r="AN1939" s="433"/>
      <c r="AO1939" s="433"/>
    </row>
    <row r="1940" spans="34:41" x14ac:dyDescent="0.2">
      <c r="AH1940" s="433"/>
      <c r="AI1940" s="433"/>
      <c r="AJ1940" s="433"/>
      <c r="AK1940" s="433"/>
      <c r="AL1940" s="433"/>
      <c r="AM1940" s="433"/>
      <c r="AN1940" s="433"/>
      <c r="AO1940" s="433"/>
    </row>
    <row r="1941" spans="34:41" x14ac:dyDescent="0.2">
      <c r="AH1941" s="433"/>
      <c r="AI1941" s="433"/>
      <c r="AJ1941" s="433"/>
      <c r="AK1941" s="433"/>
      <c r="AL1941" s="433"/>
      <c r="AM1941" s="433"/>
      <c r="AN1941" s="433"/>
      <c r="AO1941" s="433"/>
    </row>
    <row r="1942" spans="34:41" x14ac:dyDescent="0.2">
      <c r="AH1942" s="433"/>
      <c r="AI1942" s="433"/>
      <c r="AJ1942" s="433"/>
      <c r="AK1942" s="433"/>
      <c r="AL1942" s="433"/>
      <c r="AM1942" s="433"/>
      <c r="AN1942" s="433"/>
      <c r="AO1942" s="433"/>
    </row>
    <row r="1943" spans="34:41" x14ac:dyDescent="0.2">
      <c r="AH1943" s="433"/>
      <c r="AI1943" s="433"/>
      <c r="AJ1943" s="433"/>
      <c r="AK1943" s="433"/>
      <c r="AL1943" s="433"/>
      <c r="AM1943" s="433"/>
      <c r="AN1943" s="433"/>
      <c r="AO1943" s="433"/>
    </row>
    <row r="1944" spans="34:41" x14ac:dyDescent="0.2">
      <c r="AH1944" s="433"/>
      <c r="AI1944" s="433"/>
      <c r="AJ1944" s="433"/>
      <c r="AK1944" s="433"/>
      <c r="AL1944" s="433"/>
      <c r="AM1944" s="433"/>
      <c r="AN1944" s="433"/>
      <c r="AO1944" s="433"/>
    </row>
    <row r="1945" spans="34:41" x14ac:dyDescent="0.2">
      <c r="AH1945" s="433"/>
      <c r="AI1945" s="433"/>
      <c r="AJ1945" s="433"/>
      <c r="AK1945" s="433"/>
      <c r="AL1945" s="433"/>
      <c r="AM1945" s="433"/>
      <c r="AN1945" s="433"/>
      <c r="AO1945" s="433"/>
    </row>
    <row r="1946" spans="34:41" x14ac:dyDescent="0.2">
      <c r="AH1946" s="433"/>
      <c r="AI1946" s="433"/>
      <c r="AJ1946" s="433"/>
      <c r="AK1946" s="433"/>
      <c r="AL1946" s="433"/>
      <c r="AM1946" s="433"/>
      <c r="AN1946" s="433"/>
      <c r="AO1946" s="433"/>
    </row>
    <row r="1947" spans="34:41" x14ac:dyDescent="0.2">
      <c r="AH1947" s="433"/>
      <c r="AI1947" s="433"/>
      <c r="AJ1947" s="433"/>
      <c r="AK1947" s="433"/>
      <c r="AL1947" s="433"/>
      <c r="AM1947" s="433"/>
      <c r="AN1947" s="433"/>
      <c r="AO1947" s="433"/>
    </row>
    <row r="1948" spans="34:41" x14ac:dyDescent="0.2">
      <c r="AH1948" s="433"/>
      <c r="AI1948" s="433"/>
      <c r="AJ1948" s="433"/>
      <c r="AK1948" s="433"/>
      <c r="AL1948" s="433"/>
      <c r="AM1948" s="433"/>
      <c r="AN1948" s="433"/>
      <c r="AO1948" s="433"/>
    </row>
    <row r="1949" spans="34:41" x14ac:dyDescent="0.2">
      <c r="AH1949" s="433"/>
      <c r="AI1949" s="433"/>
      <c r="AJ1949" s="433"/>
      <c r="AK1949" s="433"/>
      <c r="AL1949" s="433"/>
      <c r="AM1949" s="433"/>
      <c r="AN1949" s="433"/>
      <c r="AO1949" s="433"/>
    </row>
    <row r="1950" spans="34:41" x14ac:dyDescent="0.2">
      <c r="AH1950" s="433"/>
      <c r="AI1950" s="433"/>
      <c r="AJ1950" s="433"/>
      <c r="AK1950" s="433"/>
      <c r="AL1950" s="433"/>
      <c r="AM1950" s="433"/>
      <c r="AN1950" s="433"/>
      <c r="AO1950" s="433"/>
    </row>
    <row r="1951" spans="34:41" x14ac:dyDescent="0.2">
      <c r="AH1951" s="433"/>
      <c r="AI1951" s="433"/>
      <c r="AJ1951" s="433"/>
      <c r="AK1951" s="433"/>
      <c r="AL1951" s="433"/>
      <c r="AM1951" s="433"/>
      <c r="AN1951" s="433"/>
      <c r="AO1951" s="433"/>
    </row>
    <row r="1952" spans="34:41" x14ac:dyDescent="0.2">
      <c r="AH1952" s="433"/>
      <c r="AI1952" s="433"/>
      <c r="AJ1952" s="433"/>
      <c r="AK1952" s="433"/>
      <c r="AL1952" s="433"/>
      <c r="AM1952" s="433"/>
      <c r="AN1952" s="433"/>
      <c r="AO1952" s="433"/>
    </row>
    <row r="1953" spans="34:41" x14ac:dyDescent="0.2">
      <c r="AH1953" s="433"/>
      <c r="AI1953" s="433"/>
      <c r="AJ1953" s="433"/>
      <c r="AK1953" s="433"/>
      <c r="AL1953" s="433"/>
      <c r="AM1953" s="433"/>
      <c r="AN1953" s="433"/>
      <c r="AO1953" s="433"/>
    </row>
    <row r="1954" spans="34:41" x14ac:dyDescent="0.2">
      <c r="AH1954" s="433"/>
      <c r="AI1954" s="433"/>
      <c r="AJ1954" s="433"/>
      <c r="AK1954" s="433"/>
      <c r="AL1954" s="433"/>
      <c r="AM1954" s="433"/>
      <c r="AN1954" s="433"/>
      <c r="AO1954" s="433"/>
    </row>
    <row r="1955" spans="34:41" x14ac:dyDescent="0.2">
      <c r="AH1955" s="433"/>
      <c r="AI1955" s="433"/>
      <c r="AJ1955" s="433"/>
      <c r="AK1955" s="433"/>
      <c r="AL1955" s="433"/>
      <c r="AM1955" s="433"/>
      <c r="AN1955" s="433"/>
      <c r="AO1955" s="433"/>
    </row>
    <row r="1956" spans="34:41" x14ac:dyDescent="0.2">
      <c r="AH1956" s="433"/>
      <c r="AI1956" s="433"/>
      <c r="AJ1956" s="433"/>
      <c r="AK1956" s="433"/>
      <c r="AL1956" s="433"/>
      <c r="AM1956" s="433"/>
      <c r="AN1956" s="433"/>
      <c r="AO1956" s="433"/>
    </row>
    <row r="1957" spans="34:41" x14ac:dyDescent="0.2">
      <c r="AH1957" s="433"/>
      <c r="AI1957" s="433"/>
      <c r="AJ1957" s="433"/>
      <c r="AK1957" s="433"/>
      <c r="AL1957" s="433"/>
      <c r="AM1957" s="433"/>
      <c r="AN1957" s="433"/>
      <c r="AO1957" s="433"/>
    </row>
    <row r="1958" spans="34:41" x14ac:dyDescent="0.2">
      <c r="AH1958" s="433"/>
      <c r="AI1958" s="433"/>
      <c r="AJ1958" s="433"/>
      <c r="AK1958" s="433"/>
      <c r="AL1958" s="433"/>
      <c r="AM1958" s="433"/>
      <c r="AN1958" s="433"/>
      <c r="AO1958" s="433"/>
    </row>
    <row r="1959" spans="34:41" x14ac:dyDescent="0.2">
      <c r="AH1959" s="433"/>
      <c r="AI1959" s="433"/>
      <c r="AJ1959" s="433"/>
      <c r="AK1959" s="433"/>
      <c r="AL1959" s="433"/>
      <c r="AM1959" s="433"/>
      <c r="AN1959" s="433"/>
      <c r="AO1959" s="433"/>
    </row>
    <row r="1960" spans="34:41" x14ac:dyDescent="0.2">
      <c r="AH1960" s="433"/>
      <c r="AI1960" s="433"/>
      <c r="AJ1960" s="433"/>
      <c r="AK1960" s="433"/>
      <c r="AL1960" s="433"/>
      <c r="AM1960" s="433"/>
      <c r="AN1960" s="433"/>
      <c r="AO1960" s="433"/>
    </row>
    <row r="1961" spans="34:41" x14ac:dyDescent="0.2">
      <c r="AH1961" s="433"/>
      <c r="AI1961" s="433"/>
      <c r="AJ1961" s="433"/>
      <c r="AK1961" s="433"/>
      <c r="AL1961" s="433"/>
      <c r="AM1961" s="433"/>
      <c r="AN1961" s="433"/>
      <c r="AO1961" s="433"/>
    </row>
    <row r="1962" spans="34:41" x14ac:dyDescent="0.2">
      <c r="AH1962" s="433"/>
      <c r="AI1962" s="433"/>
      <c r="AJ1962" s="433"/>
      <c r="AK1962" s="433"/>
      <c r="AL1962" s="433"/>
      <c r="AM1962" s="433"/>
      <c r="AN1962" s="433"/>
      <c r="AO1962" s="433"/>
    </row>
    <row r="1963" spans="34:41" x14ac:dyDescent="0.2">
      <c r="AH1963" s="433"/>
      <c r="AI1963" s="433"/>
      <c r="AJ1963" s="433"/>
      <c r="AK1963" s="433"/>
      <c r="AL1963" s="433"/>
      <c r="AM1963" s="433"/>
      <c r="AN1963" s="433"/>
      <c r="AO1963" s="433"/>
    </row>
    <row r="1964" spans="34:41" x14ac:dyDescent="0.2">
      <c r="AH1964" s="433"/>
      <c r="AI1964" s="433"/>
      <c r="AJ1964" s="433"/>
      <c r="AK1964" s="433"/>
      <c r="AL1964" s="433"/>
      <c r="AM1964" s="433"/>
      <c r="AN1964" s="433"/>
      <c r="AO1964" s="433"/>
    </row>
    <row r="1965" spans="34:41" x14ac:dyDescent="0.2">
      <c r="AH1965" s="433"/>
      <c r="AI1965" s="433"/>
      <c r="AJ1965" s="433"/>
      <c r="AK1965" s="433"/>
      <c r="AL1965" s="433"/>
      <c r="AM1965" s="433"/>
      <c r="AN1965" s="433"/>
      <c r="AO1965" s="433"/>
    </row>
    <row r="1966" spans="34:41" x14ac:dyDescent="0.2">
      <c r="AH1966" s="433"/>
      <c r="AI1966" s="433"/>
      <c r="AJ1966" s="433"/>
      <c r="AK1966" s="433"/>
      <c r="AL1966" s="433"/>
      <c r="AM1966" s="433"/>
      <c r="AN1966" s="433"/>
      <c r="AO1966" s="433"/>
    </row>
    <row r="1967" spans="34:41" x14ac:dyDescent="0.2">
      <c r="AH1967" s="433"/>
      <c r="AI1967" s="433"/>
      <c r="AJ1967" s="433"/>
      <c r="AK1967" s="433"/>
      <c r="AL1967" s="433"/>
      <c r="AM1967" s="433"/>
      <c r="AN1967" s="433"/>
      <c r="AO1967" s="433"/>
    </row>
    <row r="1968" spans="34:41" x14ac:dyDescent="0.2">
      <c r="AH1968" s="433"/>
      <c r="AI1968" s="433"/>
      <c r="AJ1968" s="433"/>
      <c r="AK1968" s="433"/>
      <c r="AL1968" s="433"/>
      <c r="AM1968" s="433"/>
      <c r="AN1968" s="433"/>
      <c r="AO1968" s="433"/>
    </row>
    <row r="1969" spans="34:41" x14ac:dyDescent="0.2">
      <c r="AH1969" s="433"/>
      <c r="AI1969" s="433"/>
      <c r="AJ1969" s="433"/>
      <c r="AK1969" s="433"/>
      <c r="AL1969" s="433"/>
      <c r="AM1969" s="433"/>
      <c r="AN1969" s="433"/>
      <c r="AO1969" s="433"/>
    </row>
    <row r="1970" spans="34:41" x14ac:dyDescent="0.2">
      <c r="AH1970" s="433"/>
      <c r="AI1970" s="433"/>
      <c r="AJ1970" s="433"/>
      <c r="AK1970" s="433"/>
      <c r="AL1970" s="433"/>
      <c r="AM1970" s="433"/>
      <c r="AN1970" s="433"/>
      <c r="AO1970" s="433"/>
    </row>
    <row r="1971" spans="34:41" x14ac:dyDescent="0.2">
      <c r="AH1971" s="433"/>
      <c r="AI1971" s="433"/>
      <c r="AJ1971" s="433"/>
      <c r="AK1971" s="433"/>
      <c r="AL1971" s="433"/>
      <c r="AM1971" s="433"/>
      <c r="AN1971" s="433"/>
      <c r="AO1971" s="433"/>
    </row>
    <row r="1972" spans="34:41" x14ac:dyDescent="0.2">
      <c r="AH1972" s="433"/>
      <c r="AI1972" s="433"/>
      <c r="AJ1972" s="433"/>
      <c r="AK1972" s="433"/>
      <c r="AL1972" s="433"/>
      <c r="AM1972" s="433"/>
      <c r="AN1972" s="433"/>
      <c r="AO1972" s="433"/>
    </row>
    <row r="1973" spans="34:41" x14ac:dyDescent="0.2">
      <c r="AH1973" s="433"/>
      <c r="AI1973" s="433"/>
      <c r="AJ1973" s="433"/>
      <c r="AK1973" s="433"/>
      <c r="AL1973" s="433"/>
      <c r="AM1973" s="433"/>
      <c r="AN1973" s="433"/>
      <c r="AO1973" s="433"/>
    </row>
    <row r="1974" spans="34:41" x14ac:dyDescent="0.2">
      <c r="AH1974" s="433"/>
      <c r="AI1974" s="433"/>
      <c r="AJ1974" s="433"/>
      <c r="AK1974" s="433"/>
      <c r="AL1974" s="433"/>
      <c r="AM1974" s="433"/>
      <c r="AN1974" s="433"/>
      <c r="AO1974" s="433"/>
    </row>
    <row r="1975" spans="34:41" x14ac:dyDescent="0.2">
      <c r="AH1975" s="433"/>
      <c r="AI1975" s="433"/>
      <c r="AJ1975" s="433"/>
      <c r="AK1975" s="433"/>
      <c r="AL1975" s="433"/>
      <c r="AM1975" s="433"/>
      <c r="AN1975" s="433"/>
      <c r="AO1975" s="433"/>
    </row>
    <row r="1976" spans="34:41" x14ac:dyDescent="0.2">
      <c r="AH1976" s="433"/>
      <c r="AI1976" s="433"/>
      <c r="AJ1976" s="433"/>
      <c r="AK1976" s="433"/>
      <c r="AL1976" s="433"/>
      <c r="AM1976" s="433"/>
      <c r="AN1976" s="433"/>
      <c r="AO1976" s="433"/>
    </row>
    <row r="1977" spans="34:41" x14ac:dyDescent="0.2">
      <c r="AH1977" s="433"/>
      <c r="AI1977" s="433"/>
      <c r="AJ1977" s="433"/>
      <c r="AK1977" s="433"/>
      <c r="AL1977" s="433"/>
      <c r="AM1977" s="433"/>
      <c r="AN1977" s="433"/>
      <c r="AO1977" s="433"/>
    </row>
    <row r="1978" spans="34:41" x14ac:dyDescent="0.2">
      <c r="AH1978" s="433"/>
      <c r="AI1978" s="433"/>
      <c r="AJ1978" s="433"/>
      <c r="AK1978" s="433"/>
      <c r="AL1978" s="433"/>
      <c r="AM1978" s="433"/>
      <c r="AN1978" s="433"/>
      <c r="AO1978" s="433"/>
    </row>
    <row r="1979" spans="34:41" x14ac:dyDescent="0.2">
      <c r="AH1979" s="433"/>
      <c r="AI1979" s="433"/>
      <c r="AJ1979" s="433"/>
      <c r="AK1979" s="433"/>
      <c r="AL1979" s="433"/>
      <c r="AM1979" s="433"/>
      <c r="AN1979" s="433"/>
      <c r="AO1979" s="433"/>
    </row>
    <row r="1980" spans="34:41" x14ac:dyDescent="0.2">
      <c r="AH1980" s="433"/>
      <c r="AI1980" s="433"/>
      <c r="AJ1980" s="433"/>
      <c r="AK1980" s="433"/>
      <c r="AL1980" s="433"/>
      <c r="AM1980" s="433"/>
      <c r="AN1980" s="433"/>
      <c r="AO1980" s="433"/>
    </row>
    <row r="1981" spans="34:41" x14ac:dyDescent="0.2">
      <c r="AH1981" s="433"/>
      <c r="AI1981" s="433"/>
      <c r="AJ1981" s="433"/>
      <c r="AK1981" s="433"/>
      <c r="AL1981" s="433"/>
      <c r="AM1981" s="433"/>
      <c r="AN1981" s="433"/>
      <c r="AO1981" s="433"/>
    </row>
    <row r="1982" spans="34:41" x14ac:dyDescent="0.2">
      <c r="AH1982" s="433"/>
      <c r="AI1982" s="433"/>
      <c r="AJ1982" s="433"/>
      <c r="AK1982" s="433"/>
      <c r="AL1982" s="433"/>
      <c r="AM1982" s="433"/>
      <c r="AN1982" s="433"/>
      <c r="AO1982" s="433"/>
    </row>
    <row r="1983" spans="34:41" x14ac:dyDescent="0.2">
      <c r="AH1983" s="433"/>
      <c r="AI1983" s="433"/>
      <c r="AJ1983" s="433"/>
      <c r="AK1983" s="433"/>
      <c r="AL1983" s="433"/>
      <c r="AM1983" s="433"/>
      <c r="AN1983" s="433"/>
      <c r="AO1983" s="433"/>
    </row>
    <row r="1984" spans="34:41" x14ac:dyDescent="0.2">
      <c r="AH1984" s="433"/>
      <c r="AI1984" s="433"/>
      <c r="AJ1984" s="433"/>
      <c r="AK1984" s="433"/>
      <c r="AL1984" s="433"/>
      <c r="AM1984" s="433"/>
      <c r="AN1984" s="433"/>
      <c r="AO1984" s="433"/>
    </row>
    <row r="1985" spans="34:41" x14ac:dyDescent="0.2">
      <c r="AH1985" s="433"/>
      <c r="AI1985" s="433"/>
      <c r="AJ1985" s="433"/>
      <c r="AK1985" s="433"/>
      <c r="AL1985" s="433"/>
      <c r="AM1985" s="433"/>
      <c r="AN1985" s="433"/>
      <c r="AO1985" s="433"/>
    </row>
    <row r="1986" spans="34:41" x14ac:dyDescent="0.2">
      <c r="AH1986" s="433"/>
      <c r="AI1986" s="433"/>
      <c r="AJ1986" s="433"/>
      <c r="AK1986" s="433"/>
      <c r="AL1986" s="433"/>
      <c r="AM1986" s="433"/>
      <c r="AN1986" s="433"/>
      <c r="AO1986" s="433"/>
    </row>
    <row r="1987" spans="34:41" x14ac:dyDescent="0.2">
      <c r="AH1987" s="433"/>
      <c r="AI1987" s="433"/>
      <c r="AJ1987" s="433"/>
      <c r="AK1987" s="433"/>
      <c r="AL1987" s="433"/>
      <c r="AM1987" s="433"/>
      <c r="AN1987" s="433"/>
      <c r="AO1987" s="433"/>
    </row>
    <row r="1988" spans="34:41" x14ac:dyDescent="0.2">
      <c r="AH1988" s="433"/>
      <c r="AI1988" s="433"/>
      <c r="AJ1988" s="433"/>
      <c r="AK1988" s="433"/>
      <c r="AL1988" s="433"/>
      <c r="AM1988" s="433"/>
      <c r="AN1988" s="433"/>
      <c r="AO1988" s="433"/>
    </row>
    <row r="1989" spans="34:41" x14ac:dyDescent="0.2">
      <c r="AH1989" s="433"/>
      <c r="AI1989" s="433"/>
      <c r="AJ1989" s="433"/>
      <c r="AK1989" s="433"/>
      <c r="AL1989" s="433"/>
      <c r="AM1989" s="433"/>
      <c r="AN1989" s="433"/>
      <c r="AO1989" s="433"/>
    </row>
    <row r="1990" spans="34:41" x14ac:dyDescent="0.2">
      <c r="AH1990" s="433"/>
      <c r="AI1990" s="433"/>
      <c r="AJ1990" s="433"/>
      <c r="AK1990" s="433"/>
      <c r="AL1990" s="433"/>
      <c r="AM1990" s="433"/>
      <c r="AN1990" s="433"/>
      <c r="AO1990" s="433"/>
    </row>
    <row r="1991" spans="34:41" x14ac:dyDescent="0.2">
      <c r="AH1991" s="433"/>
      <c r="AI1991" s="433"/>
      <c r="AJ1991" s="433"/>
      <c r="AK1991" s="433"/>
      <c r="AL1991" s="433"/>
      <c r="AM1991" s="433"/>
      <c r="AN1991" s="433"/>
      <c r="AO1991" s="433"/>
    </row>
    <row r="1992" spans="34:41" x14ac:dyDescent="0.2">
      <c r="AH1992" s="433"/>
      <c r="AI1992" s="433"/>
      <c r="AJ1992" s="433"/>
      <c r="AK1992" s="433"/>
      <c r="AL1992" s="433"/>
      <c r="AM1992" s="433"/>
      <c r="AN1992" s="433"/>
      <c r="AO1992" s="433"/>
    </row>
    <row r="1993" spans="34:41" x14ac:dyDescent="0.2">
      <c r="AH1993" s="433"/>
      <c r="AI1993" s="433"/>
      <c r="AJ1993" s="433"/>
      <c r="AK1993" s="433"/>
      <c r="AL1993" s="433"/>
      <c r="AM1993" s="433"/>
      <c r="AN1993" s="433"/>
      <c r="AO1993" s="433"/>
    </row>
    <row r="1994" spans="34:41" x14ac:dyDescent="0.2">
      <c r="AH1994" s="433"/>
      <c r="AI1994" s="433"/>
      <c r="AJ1994" s="433"/>
      <c r="AK1994" s="433"/>
      <c r="AL1994" s="433"/>
      <c r="AM1994" s="433"/>
      <c r="AN1994" s="433"/>
      <c r="AO1994" s="433"/>
    </row>
    <row r="1995" spans="34:41" x14ac:dyDescent="0.2">
      <c r="AH1995" s="433"/>
      <c r="AI1995" s="433"/>
      <c r="AJ1995" s="433"/>
      <c r="AK1995" s="433"/>
      <c r="AL1995" s="433"/>
      <c r="AM1995" s="433"/>
      <c r="AN1995" s="433"/>
      <c r="AO1995" s="433"/>
    </row>
    <row r="1996" spans="34:41" x14ac:dyDescent="0.2">
      <c r="AH1996" s="433"/>
      <c r="AI1996" s="433"/>
      <c r="AJ1996" s="433"/>
      <c r="AK1996" s="433"/>
      <c r="AL1996" s="433"/>
      <c r="AM1996" s="433"/>
      <c r="AN1996" s="433"/>
      <c r="AO1996" s="433"/>
    </row>
    <row r="1997" spans="34:41" x14ac:dyDescent="0.2">
      <c r="AH1997" s="433"/>
      <c r="AI1997" s="433"/>
      <c r="AJ1997" s="433"/>
      <c r="AK1997" s="433"/>
      <c r="AL1997" s="433"/>
      <c r="AM1997" s="433"/>
      <c r="AN1997" s="433"/>
      <c r="AO1997" s="433"/>
    </row>
    <row r="1998" spans="34:41" x14ac:dyDescent="0.2">
      <c r="AH1998" s="433"/>
      <c r="AI1998" s="433"/>
      <c r="AJ1998" s="433"/>
      <c r="AK1998" s="433"/>
      <c r="AL1998" s="433"/>
      <c r="AM1998" s="433"/>
      <c r="AN1998" s="433"/>
      <c r="AO1998" s="433"/>
    </row>
    <row r="1999" spans="34:41" x14ac:dyDescent="0.2">
      <c r="AH1999" s="433"/>
      <c r="AI1999" s="433"/>
      <c r="AJ1999" s="433"/>
      <c r="AK1999" s="433"/>
      <c r="AL1999" s="433"/>
      <c r="AM1999" s="433"/>
      <c r="AN1999" s="433"/>
      <c r="AO1999" s="433"/>
    </row>
    <row r="2000" spans="34:41" x14ac:dyDescent="0.2">
      <c r="AH2000" s="433"/>
      <c r="AI2000" s="433"/>
      <c r="AJ2000" s="433"/>
      <c r="AK2000" s="433"/>
      <c r="AL2000" s="433"/>
      <c r="AM2000" s="433"/>
      <c r="AN2000" s="433"/>
      <c r="AO2000" s="433"/>
    </row>
    <row r="2001" spans="34:41" x14ac:dyDescent="0.2">
      <c r="AH2001" s="433"/>
      <c r="AI2001" s="433"/>
      <c r="AJ2001" s="433"/>
      <c r="AK2001" s="433"/>
      <c r="AL2001" s="433"/>
      <c r="AM2001" s="433"/>
      <c r="AN2001" s="433"/>
      <c r="AO2001" s="433"/>
    </row>
    <row r="2002" spans="34:41" x14ac:dyDescent="0.2">
      <c r="AH2002" s="433"/>
      <c r="AI2002" s="433"/>
      <c r="AJ2002" s="433"/>
      <c r="AK2002" s="433"/>
      <c r="AL2002" s="433"/>
      <c r="AM2002" s="433"/>
      <c r="AN2002" s="433"/>
      <c r="AO2002" s="433"/>
    </row>
    <row r="2003" spans="34:41" x14ac:dyDescent="0.2">
      <c r="AH2003" s="433"/>
      <c r="AI2003" s="433"/>
      <c r="AJ2003" s="433"/>
      <c r="AK2003" s="433"/>
      <c r="AL2003" s="433"/>
      <c r="AM2003" s="433"/>
      <c r="AN2003" s="433"/>
      <c r="AO2003" s="433"/>
    </row>
    <row r="2004" spans="34:41" x14ac:dyDescent="0.2">
      <c r="AH2004" s="433"/>
      <c r="AI2004" s="433"/>
      <c r="AJ2004" s="433"/>
      <c r="AK2004" s="433"/>
      <c r="AL2004" s="433"/>
      <c r="AM2004" s="433"/>
      <c r="AN2004" s="433"/>
      <c r="AO2004" s="433"/>
    </row>
    <row r="2005" spans="34:41" x14ac:dyDescent="0.2">
      <c r="AH2005" s="433"/>
      <c r="AI2005" s="433"/>
      <c r="AJ2005" s="433"/>
      <c r="AK2005" s="433"/>
      <c r="AL2005" s="433"/>
      <c r="AM2005" s="433"/>
      <c r="AN2005" s="433"/>
      <c r="AO2005" s="433"/>
    </row>
    <row r="2006" spans="34:41" x14ac:dyDescent="0.2">
      <c r="AH2006" s="433"/>
      <c r="AI2006" s="433"/>
      <c r="AJ2006" s="433"/>
      <c r="AK2006" s="433"/>
      <c r="AL2006" s="433"/>
      <c r="AM2006" s="433"/>
      <c r="AN2006" s="433"/>
      <c r="AO2006" s="433"/>
    </row>
    <row r="2007" spans="34:41" x14ac:dyDescent="0.2">
      <c r="AH2007" s="433"/>
      <c r="AI2007" s="433"/>
      <c r="AJ2007" s="433"/>
      <c r="AK2007" s="433"/>
      <c r="AL2007" s="433"/>
      <c r="AM2007" s="433"/>
      <c r="AN2007" s="433"/>
      <c r="AO2007" s="433"/>
    </row>
    <row r="2008" spans="34:41" x14ac:dyDescent="0.2">
      <c r="AH2008" s="433"/>
      <c r="AI2008" s="433"/>
      <c r="AJ2008" s="433"/>
      <c r="AK2008" s="433"/>
      <c r="AL2008" s="433"/>
      <c r="AM2008" s="433"/>
      <c r="AN2008" s="433"/>
      <c r="AO2008" s="433"/>
    </row>
    <row r="2009" spans="34:41" x14ac:dyDescent="0.2">
      <c r="AH2009" s="433"/>
      <c r="AI2009" s="433"/>
      <c r="AJ2009" s="433"/>
      <c r="AK2009" s="433"/>
      <c r="AL2009" s="433"/>
      <c r="AM2009" s="433"/>
      <c r="AN2009" s="433"/>
      <c r="AO2009" s="433"/>
    </row>
    <row r="2010" spans="34:41" x14ac:dyDescent="0.2">
      <c r="AH2010" s="433"/>
      <c r="AI2010" s="433"/>
      <c r="AJ2010" s="433"/>
      <c r="AK2010" s="433"/>
      <c r="AL2010" s="433"/>
      <c r="AM2010" s="433"/>
      <c r="AN2010" s="433"/>
      <c r="AO2010" s="433"/>
    </row>
    <row r="2011" spans="34:41" x14ac:dyDescent="0.2">
      <c r="AH2011" s="433"/>
      <c r="AI2011" s="433"/>
      <c r="AJ2011" s="433"/>
      <c r="AK2011" s="433"/>
      <c r="AL2011" s="433"/>
      <c r="AM2011" s="433"/>
      <c r="AN2011" s="433"/>
      <c r="AO2011" s="433"/>
    </row>
    <row r="2012" spans="34:41" x14ac:dyDescent="0.2">
      <c r="AH2012" s="433"/>
      <c r="AI2012" s="433"/>
      <c r="AJ2012" s="433"/>
      <c r="AK2012" s="433"/>
      <c r="AL2012" s="433"/>
      <c r="AM2012" s="433"/>
      <c r="AN2012" s="433"/>
      <c r="AO2012" s="433"/>
    </row>
    <row r="2013" spans="34:41" x14ac:dyDescent="0.2">
      <c r="AH2013" s="433"/>
      <c r="AI2013" s="433"/>
      <c r="AJ2013" s="433"/>
      <c r="AK2013" s="433"/>
      <c r="AL2013" s="433"/>
      <c r="AM2013" s="433"/>
      <c r="AN2013" s="433"/>
      <c r="AO2013" s="433"/>
    </row>
    <row r="2014" spans="34:41" x14ac:dyDescent="0.2">
      <c r="AH2014" s="433"/>
      <c r="AI2014" s="433"/>
      <c r="AJ2014" s="433"/>
      <c r="AK2014" s="433"/>
      <c r="AL2014" s="433"/>
      <c r="AM2014" s="433"/>
      <c r="AN2014" s="433"/>
      <c r="AO2014" s="433"/>
    </row>
    <row r="2015" spans="34:41" x14ac:dyDescent="0.2">
      <c r="AH2015" s="433"/>
      <c r="AI2015" s="433"/>
      <c r="AJ2015" s="433"/>
      <c r="AK2015" s="433"/>
      <c r="AL2015" s="433"/>
      <c r="AM2015" s="433"/>
      <c r="AN2015" s="433"/>
      <c r="AO2015" s="433"/>
    </row>
    <row r="2016" spans="34:41" x14ac:dyDescent="0.2">
      <c r="AH2016" s="433"/>
      <c r="AI2016" s="433"/>
      <c r="AJ2016" s="433"/>
      <c r="AK2016" s="433"/>
      <c r="AL2016" s="433"/>
      <c r="AM2016" s="433"/>
      <c r="AN2016" s="433"/>
      <c r="AO2016" s="433"/>
    </row>
    <row r="2017" spans="34:41" x14ac:dyDescent="0.2">
      <c r="AH2017" s="433"/>
      <c r="AI2017" s="433"/>
      <c r="AJ2017" s="433"/>
      <c r="AK2017" s="433"/>
      <c r="AL2017" s="433"/>
      <c r="AM2017" s="433"/>
      <c r="AN2017" s="433"/>
      <c r="AO2017" s="433"/>
    </row>
    <row r="2018" spans="34:41" x14ac:dyDescent="0.2">
      <c r="AH2018" s="433"/>
      <c r="AI2018" s="433"/>
      <c r="AJ2018" s="433"/>
      <c r="AK2018" s="433"/>
      <c r="AL2018" s="433"/>
      <c r="AM2018" s="433"/>
      <c r="AN2018" s="433"/>
      <c r="AO2018" s="433"/>
    </row>
    <row r="2019" spans="34:41" x14ac:dyDescent="0.2">
      <c r="AH2019" s="433"/>
      <c r="AI2019" s="433"/>
      <c r="AJ2019" s="433"/>
      <c r="AK2019" s="433"/>
      <c r="AL2019" s="433"/>
      <c r="AM2019" s="433"/>
      <c r="AN2019" s="433"/>
      <c r="AO2019" s="433"/>
    </row>
    <row r="2020" spans="34:41" x14ac:dyDescent="0.2">
      <c r="AH2020" s="433"/>
      <c r="AI2020" s="433"/>
      <c r="AJ2020" s="433"/>
      <c r="AK2020" s="433"/>
      <c r="AL2020" s="433"/>
      <c r="AM2020" s="433"/>
      <c r="AN2020" s="433"/>
      <c r="AO2020" s="433"/>
    </row>
    <row r="2021" spans="34:41" x14ac:dyDescent="0.2">
      <c r="AH2021" s="433"/>
      <c r="AI2021" s="433"/>
      <c r="AJ2021" s="433"/>
      <c r="AK2021" s="433"/>
      <c r="AL2021" s="433"/>
      <c r="AM2021" s="433"/>
      <c r="AN2021" s="433"/>
      <c r="AO2021" s="433"/>
    </row>
    <row r="2022" spans="34:41" x14ac:dyDescent="0.2">
      <c r="AH2022" s="433"/>
      <c r="AI2022" s="433"/>
      <c r="AJ2022" s="433"/>
      <c r="AK2022" s="433"/>
      <c r="AL2022" s="433"/>
      <c r="AM2022" s="433"/>
      <c r="AN2022" s="433"/>
      <c r="AO2022" s="433"/>
    </row>
    <row r="2023" spans="34:41" x14ac:dyDescent="0.2">
      <c r="AH2023" s="433"/>
      <c r="AI2023" s="433"/>
      <c r="AJ2023" s="433"/>
      <c r="AK2023" s="433"/>
      <c r="AL2023" s="433"/>
      <c r="AM2023" s="433"/>
      <c r="AN2023" s="433"/>
      <c r="AO2023" s="433"/>
    </row>
    <row r="2024" spans="34:41" x14ac:dyDescent="0.2">
      <c r="AH2024" s="433"/>
      <c r="AI2024" s="433"/>
      <c r="AJ2024" s="433"/>
      <c r="AK2024" s="433"/>
      <c r="AL2024" s="433"/>
      <c r="AM2024" s="433"/>
      <c r="AN2024" s="433"/>
      <c r="AO2024" s="433"/>
    </row>
    <row r="2025" spans="34:41" x14ac:dyDescent="0.2">
      <c r="AH2025" s="433"/>
      <c r="AI2025" s="433"/>
      <c r="AJ2025" s="433"/>
      <c r="AK2025" s="433"/>
      <c r="AL2025" s="433"/>
      <c r="AM2025" s="433"/>
      <c r="AN2025" s="433"/>
      <c r="AO2025" s="433"/>
    </row>
    <row r="2026" spans="34:41" x14ac:dyDescent="0.2">
      <c r="AH2026" s="433"/>
      <c r="AI2026" s="433"/>
      <c r="AJ2026" s="433"/>
      <c r="AK2026" s="433"/>
      <c r="AL2026" s="433"/>
      <c r="AM2026" s="433"/>
      <c r="AN2026" s="433"/>
      <c r="AO2026" s="433"/>
    </row>
    <row r="2027" spans="34:41" x14ac:dyDescent="0.2">
      <c r="AH2027" s="433"/>
      <c r="AI2027" s="433"/>
      <c r="AJ2027" s="433"/>
      <c r="AK2027" s="433"/>
      <c r="AL2027" s="433"/>
      <c r="AM2027" s="433"/>
      <c r="AN2027" s="433"/>
      <c r="AO2027" s="433"/>
    </row>
    <row r="2028" spans="34:41" x14ac:dyDescent="0.2">
      <c r="AH2028" s="433"/>
      <c r="AI2028" s="433"/>
      <c r="AJ2028" s="433"/>
      <c r="AK2028" s="433"/>
      <c r="AL2028" s="433"/>
      <c r="AM2028" s="433"/>
      <c r="AN2028" s="433"/>
      <c r="AO2028" s="433"/>
    </row>
    <row r="2029" spans="34:41" x14ac:dyDescent="0.2">
      <c r="AH2029" s="433"/>
      <c r="AI2029" s="433"/>
      <c r="AJ2029" s="433"/>
      <c r="AK2029" s="433"/>
      <c r="AL2029" s="433"/>
      <c r="AM2029" s="433"/>
      <c r="AN2029" s="433"/>
      <c r="AO2029" s="433"/>
    </row>
    <row r="2030" spans="34:41" x14ac:dyDescent="0.2">
      <c r="AH2030" s="433"/>
      <c r="AI2030" s="433"/>
      <c r="AJ2030" s="433"/>
      <c r="AK2030" s="433"/>
      <c r="AL2030" s="433"/>
      <c r="AM2030" s="433"/>
      <c r="AN2030" s="433"/>
      <c r="AO2030" s="433"/>
    </row>
    <row r="2031" spans="34:41" x14ac:dyDescent="0.2">
      <c r="AH2031" s="433"/>
      <c r="AI2031" s="433"/>
      <c r="AJ2031" s="433"/>
      <c r="AK2031" s="433"/>
      <c r="AL2031" s="433"/>
      <c r="AM2031" s="433"/>
      <c r="AN2031" s="433"/>
      <c r="AO2031" s="433"/>
    </row>
    <row r="2032" spans="34:41" x14ac:dyDescent="0.2">
      <c r="AH2032" s="433"/>
      <c r="AI2032" s="433"/>
      <c r="AJ2032" s="433"/>
      <c r="AK2032" s="433"/>
      <c r="AL2032" s="433"/>
      <c r="AM2032" s="433"/>
      <c r="AN2032" s="433"/>
      <c r="AO2032" s="433"/>
    </row>
    <row r="2033" spans="34:41" x14ac:dyDescent="0.2">
      <c r="AH2033" s="433"/>
      <c r="AI2033" s="433"/>
      <c r="AJ2033" s="433"/>
      <c r="AK2033" s="433"/>
      <c r="AL2033" s="433"/>
      <c r="AM2033" s="433"/>
      <c r="AN2033" s="433"/>
      <c r="AO2033" s="433"/>
    </row>
    <row r="2034" spans="34:41" x14ac:dyDescent="0.2">
      <c r="AH2034" s="433"/>
      <c r="AI2034" s="433"/>
      <c r="AJ2034" s="433"/>
      <c r="AK2034" s="433"/>
      <c r="AL2034" s="433"/>
      <c r="AM2034" s="433"/>
      <c r="AN2034" s="433"/>
      <c r="AO2034" s="433"/>
    </row>
    <row r="2035" spans="34:41" x14ac:dyDescent="0.2">
      <c r="AH2035" s="433"/>
      <c r="AI2035" s="433"/>
      <c r="AJ2035" s="433"/>
      <c r="AK2035" s="433"/>
      <c r="AL2035" s="433"/>
      <c r="AM2035" s="433"/>
      <c r="AN2035" s="433"/>
      <c r="AO2035" s="433"/>
    </row>
    <row r="2036" spans="34:41" x14ac:dyDescent="0.2">
      <c r="AH2036" s="433"/>
      <c r="AI2036" s="433"/>
      <c r="AJ2036" s="433"/>
      <c r="AK2036" s="433"/>
      <c r="AL2036" s="433"/>
      <c r="AM2036" s="433"/>
      <c r="AN2036" s="433"/>
      <c r="AO2036" s="433"/>
    </row>
    <row r="2037" spans="34:41" x14ac:dyDescent="0.2">
      <c r="AH2037" s="433"/>
      <c r="AI2037" s="433"/>
      <c r="AJ2037" s="433"/>
      <c r="AK2037" s="433"/>
      <c r="AL2037" s="433"/>
      <c r="AM2037" s="433"/>
      <c r="AN2037" s="433"/>
      <c r="AO2037" s="433"/>
    </row>
    <row r="2038" spans="34:41" x14ac:dyDescent="0.2">
      <c r="AH2038" s="433"/>
      <c r="AI2038" s="433"/>
      <c r="AJ2038" s="433"/>
      <c r="AK2038" s="433"/>
      <c r="AL2038" s="433"/>
      <c r="AM2038" s="433"/>
      <c r="AN2038" s="433"/>
      <c r="AO2038" s="433"/>
    </row>
    <row r="2039" spans="34:41" x14ac:dyDescent="0.2">
      <c r="AH2039" s="433"/>
      <c r="AI2039" s="433"/>
      <c r="AJ2039" s="433"/>
      <c r="AK2039" s="433"/>
      <c r="AL2039" s="433"/>
      <c r="AM2039" s="433"/>
      <c r="AN2039" s="433"/>
      <c r="AO2039" s="433"/>
    </row>
    <row r="2040" spans="34:41" x14ac:dyDescent="0.2">
      <c r="AH2040" s="433"/>
      <c r="AI2040" s="433"/>
      <c r="AJ2040" s="433"/>
      <c r="AK2040" s="433"/>
      <c r="AL2040" s="433"/>
      <c r="AM2040" s="433"/>
      <c r="AN2040" s="433"/>
      <c r="AO2040" s="433"/>
    </row>
    <row r="2041" spans="34:41" x14ac:dyDescent="0.2">
      <c r="AH2041" s="433"/>
      <c r="AI2041" s="433"/>
      <c r="AJ2041" s="433"/>
      <c r="AK2041" s="433"/>
      <c r="AL2041" s="433"/>
      <c r="AM2041" s="433"/>
      <c r="AN2041" s="433"/>
      <c r="AO2041" s="433"/>
    </row>
    <row r="2042" spans="34:41" x14ac:dyDescent="0.2">
      <c r="AH2042" s="433"/>
      <c r="AI2042" s="433"/>
      <c r="AJ2042" s="433"/>
      <c r="AK2042" s="433"/>
      <c r="AL2042" s="433"/>
      <c r="AM2042" s="433"/>
      <c r="AN2042" s="433"/>
      <c r="AO2042" s="433"/>
    </row>
    <row r="2043" spans="34:41" x14ac:dyDescent="0.2">
      <c r="AH2043" s="433"/>
      <c r="AI2043" s="433"/>
      <c r="AJ2043" s="433"/>
      <c r="AK2043" s="433"/>
      <c r="AL2043" s="433"/>
      <c r="AM2043" s="433"/>
      <c r="AN2043" s="433"/>
      <c r="AO2043" s="433"/>
    </row>
    <row r="2044" spans="34:41" x14ac:dyDescent="0.2">
      <c r="AH2044" s="433"/>
      <c r="AI2044" s="433"/>
      <c r="AJ2044" s="433"/>
      <c r="AK2044" s="433"/>
      <c r="AL2044" s="433"/>
      <c r="AM2044" s="433"/>
      <c r="AN2044" s="433"/>
      <c r="AO2044" s="433"/>
    </row>
    <row r="2045" spans="34:41" x14ac:dyDescent="0.2">
      <c r="AH2045" s="433"/>
      <c r="AI2045" s="433"/>
      <c r="AJ2045" s="433"/>
      <c r="AK2045" s="433"/>
      <c r="AL2045" s="433"/>
      <c r="AM2045" s="433"/>
      <c r="AN2045" s="433"/>
      <c r="AO2045" s="433"/>
    </row>
    <row r="2046" spans="34:41" x14ac:dyDescent="0.2">
      <c r="AH2046" s="433"/>
      <c r="AI2046" s="433"/>
      <c r="AJ2046" s="433"/>
      <c r="AK2046" s="433"/>
      <c r="AL2046" s="433"/>
      <c r="AM2046" s="433"/>
      <c r="AN2046" s="433"/>
      <c r="AO2046" s="433"/>
    </row>
    <row r="2047" spans="34:41" x14ac:dyDescent="0.2">
      <c r="AH2047" s="433"/>
      <c r="AI2047" s="433"/>
      <c r="AJ2047" s="433"/>
      <c r="AK2047" s="433"/>
      <c r="AL2047" s="433"/>
      <c r="AM2047" s="433"/>
      <c r="AN2047" s="433"/>
      <c r="AO2047" s="433"/>
    </row>
    <row r="2048" spans="34:41" x14ac:dyDescent="0.2">
      <c r="AH2048" s="433"/>
      <c r="AI2048" s="433"/>
      <c r="AJ2048" s="433"/>
      <c r="AK2048" s="433"/>
      <c r="AL2048" s="433"/>
      <c r="AM2048" s="433"/>
      <c r="AN2048" s="433"/>
      <c r="AO2048" s="433"/>
    </row>
    <row r="2049" spans="34:41" x14ac:dyDescent="0.2">
      <c r="AH2049" s="433"/>
      <c r="AI2049" s="433"/>
      <c r="AJ2049" s="433"/>
      <c r="AK2049" s="433"/>
      <c r="AL2049" s="433"/>
      <c r="AM2049" s="433"/>
      <c r="AN2049" s="433"/>
      <c r="AO2049" s="433"/>
    </row>
    <row r="2050" spans="34:41" x14ac:dyDescent="0.2">
      <c r="AH2050" s="433"/>
      <c r="AI2050" s="433"/>
      <c r="AJ2050" s="433"/>
      <c r="AK2050" s="433"/>
      <c r="AL2050" s="433"/>
      <c r="AM2050" s="433"/>
      <c r="AN2050" s="433"/>
      <c r="AO2050" s="433"/>
    </row>
    <row r="2051" spans="34:41" x14ac:dyDescent="0.2">
      <c r="AH2051" s="433"/>
      <c r="AI2051" s="433"/>
      <c r="AJ2051" s="433"/>
      <c r="AK2051" s="433"/>
      <c r="AL2051" s="433"/>
      <c r="AM2051" s="433"/>
      <c r="AN2051" s="433"/>
      <c r="AO2051" s="433"/>
    </row>
    <row r="2052" spans="34:41" x14ac:dyDescent="0.2">
      <c r="AH2052" s="433"/>
      <c r="AI2052" s="433"/>
      <c r="AJ2052" s="433"/>
      <c r="AK2052" s="433"/>
      <c r="AL2052" s="433"/>
      <c r="AM2052" s="433"/>
      <c r="AN2052" s="433"/>
      <c r="AO2052" s="433"/>
    </row>
    <row r="2053" spans="34:41" x14ac:dyDescent="0.2">
      <c r="AH2053" s="433"/>
      <c r="AI2053" s="433"/>
      <c r="AJ2053" s="433"/>
      <c r="AK2053" s="433"/>
      <c r="AL2053" s="433"/>
      <c r="AM2053" s="433"/>
      <c r="AN2053" s="433"/>
      <c r="AO2053" s="433"/>
    </row>
    <row r="2054" spans="34:41" x14ac:dyDescent="0.2">
      <c r="AH2054" s="433"/>
      <c r="AI2054" s="433"/>
      <c r="AJ2054" s="433"/>
      <c r="AK2054" s="433"/>
      <c r="AL2054" s="433"/>
      <c r="AM2054" s="433"/>
      <c r="AN2054" s="433"/>
      <c r="AO2054" s="433"/>
    </row>
    <row r="2055" spans="34:41" x14ac:dyDescent="0.2">
      <c r="AH2055" s="433"/>
      <c r="AI2055" s="433"/>
      <c r="AJ2055" s="433"/>
      <c r="AK2055" s="433"/>
      <c r="AL2055" s="433"/>
      <c r="AM2055" s="433"/>
      <c r="AN2055" s="433"/>
      <c r="AO2055" s="433"/>
    </row>
    <row r="2056" spans="34:41" x14ac:dyDescent="0.2">
      <c r="AH2056" s="433"/>
      <c r="AI2056" s="433"/>
      <c r="AJ2056" s="433"/>
      <c r="AK2056" s="433"/>
      <c r="AL2056" s="433"/>
      <c r="AM2056" s="433"/>
      <c r="AN2056" s="433"/>
      <c r="AO2056" s="433"/>
    </row>
    <row r="2057" spans="34:41" x14ac:dyDescent="0.2">
      <c r="AH2057" s="433"/>
      <c r="AI2057" s="433"/>
      <c r="AJ2057" s="433"/>
      <c r="AK2057" s="433"/>
      <c r="AL2057" s="433"/>
      <c r="AM2057" s="433"/>
      <c r="AN2057" s="433"/>
      <c r="AO2057" s="433"/>
    </row>
    <row r="2058" spans="34:41" x14ac:dyDescent="0.2">
      <c r="AH2058" s="433"/>
      <c r="AI2058" s="433"/>
      <c r="AJ2058" s="433"/>
      <c r="AK2058" s="433"/>
      <c r="AL2058" s="433"/>
      <c r="AM2058" s="433"/>
      <c r="AN2058" s="433"/>
      <c r="AO2058" s="433"/>
    </row>
    <row r="2059" spans="34:41" x14ac:dyDescent="0.2">
      <c r="AH2059" s="433"/>
      <c r="AI2059" s="433"/>
      <c r="AJ2059" s="433"/>
      <c r="AK2059" s="433"/>
      <c r="AL2059" s="433"/>
      <c r="AM2059" s="433"/>
      <c r="AN2059" s="433"/>
      <c r="AO2059" s="433"/>
    </row>
    <row r="2060" spans="34:41" x14ac:dyDescent="0.2">
      <c r="AH2060" s="433"/>
      <c r="AI2060" s="433"/>
      <c r="AJ2060" s="433"/>
      <c r="AK2060" s="433"/>
      <c r="AL2060" s="433"/>
      <c r="AM2060" s="433"/>
      <c r="AN2060" s="433"/>
      <c r="AO2060" s="433"/>
    </row>
    <row r="2061" spans="34:41" x14ac:dyDescent="0.2">
      <c r="AH2061" s="433"/>
      <c r="AI2061" s="433"/>
      <c r="AJ2061" s="433"/>
      <c r="AK2061" s="433"/>
      <c r="AL2061" s="433"/>
      <c r="AM2061" s="433"/>
      <c r="AN2061" s="433"/>
      <c r="AO2061" s="433"/>
    </row>
    <row r="2062" spans="34:41" x14ac:dyDescent="0.2">
      <c r="AH2062" s="433"/>
      <c r="AI2062" s="433"/>
      <c r="AJ2062" s="433"/>
      <c r="AK2062" s="433"/>
      <c r="AL2062" s="433"/>
      <c r="AM2062" s="433"/>
      <c r="AN2062" s="433"/>
      <c r="AO2062" s="433"/>
    </row>
    <row r="2063" spans="34:41" x14ac:dyDescent="0.2">
      <c r="AH2063" s="433"/>
      <c r="AI2063" s="433"/>
      <c r="AJ2063" s="433"/>
      <c r="AK2063" s="433"/>
      <c r="AL2063" s="433"/>
      <c r="AM2063" s="433"/>
      <c r="AN2063" s="433"/>
      <c r="AO2063" s="433"/>
    </row>
    <row r="2064" spans="34:41" x14ac:dyDescent="0.2">
      <c r="AH2064" s="433"/>
      <c r="AI2064" s="433"/>
      <c r="AJ2064" s="433"/>
      <c r="AK2064" s="433"/>
      <c r="AL2064" s="433"/>
      <c r="AM2064" s="433"/>
      <c r="AN2064" s="433"/>
      <c r="AO2064" s="433"/>
    </row>
    <row r="2065" spans="34:41" x14ac:dyDescent="0.2">
      <c r="AH2065" s="433"/>
      <c r="AI2065" s="433"/>
      <c r="AJ2065" s="433"/>
      <c r="AK2065" s="433"/>
      <c r="AL2065" s="433"/>
      <c r="AM2065" s="433"/>
      <c r="AN2065" s="433"/>
      <c r="AO2065" s="433"/>
    </row>
    <row r="2066" spans="34:41" x14ac:dyDescent="0.2">
      <c r="AH2066" s="433"/>
      <c r="AI2066" s="433"/>
      <c r="AJ2066" s="433"/>
      <c r="AK2066" s="433"/>
      <c r="AL2066" s="433"/>
      <c r="AM2066" s="433"/>
      <c r="AN2066" s="433"/>
      <c r="AO2066" s="433"/>
    </row>
    <row r="2067" spans="34:41" x14ac:dyDescent="0.2">
      <c r="AH2067" s="433"/>
      <c r="AI2067" s="433"/>
      <c r="AJ2067" s="433"/>
      <c r="AK2067" s="433"/>
      <c r="AL2067" s="433"/>
      <c r="AM2067" s="433"/>
      <c r="AN2067" s="433"/>
      <c r="AO2067" s="433"/>
    </row>
    <row r="2068" spans="34:41" x14ac:dyDescent="0.2">
      <c r="AH2068" s="433"/>
      <c r="AI2068" s="433"/>
      <c r="AJ2068" s="433"/>
      <c r="AK2068" s="433"/>
      <c r="AL2068" s="433"/>
      <c r="AM2068" s="433"/>
      <c r="AN2068" s="433"/>
      <c r="AO2068" s="433"/>
    </row>
    <row r="2069" spans="34:41" x14ac:dyDescent="0.2">
      <c r="AH2069" s="433"/>
      <c r="AI2069" s="433"/>
      <c r="AJ2069" s="433"/>
      <c r="AK2069" s="433"/>
      <c r="AL2069" s="433"/>
      <c r="AM2069" s="433"/>
      <c r="AN2069" s="433"/>
      <c r="AO2069" s="433"/>
    </row>
    <row r="2070" spans="34:41" x14ac:dyDescent="0.2">
      <c r="AH2070" s="433"/>
      <c r="AI2070" s="433"/>
      <c r="AJ2070" s="433"/>
      <c r="AK2070" s="433"/>
      <c r="AL2070" s="433"/>
      <c r="AM2070" s="433"/>
      <c r="AN2070" s="433"/>
      <c r="AO2070" s="433"/>
    </row>
    <row r="2071" spans="34:41" x14ac:dyDescent="0.2">
      <c r="AH2071" s="433"/>
      <c r="AI2071" s="433"/>
      <c r="AJ2071" s="433"/>
      <c r="AK2071" s="433"/>
      <c r="AL2071" s="433"/>
      <c r="AM2071" s="433"/>
      <c r="AN2071" s="433"/>
      <c r="AO2071" s="433"/>
    </row>
    <row r="2072" spans="34:41" x14ac:dyDescent="0.2">
      <c r="AH2072" s="433"/>
      <c r="AI2072" s="433"/>
      <c r="AJ2072" s="433"/>
      <c r="AK2072" s="433"/>
      <c r="AL2072" s="433"/>
      <c r="AM2072" s="433"/>
      <c r="AN2072" s="433"/>
      <c r="AO2072" s="433"/>
    </row>
    <row r="2073" spans="34:41" x14ac:dyDescent="0.2">
      <c r="AH2073" s="433"/>
      <c r="AI2073" s="433"/>
      <c r="AJ2073" s="433"/>
      <c r="AK2073" s="433"/>
      <c r="AL2073" s="433"/>
      <c r="AM2073" s="433"/>
      <c r="AN2073" s="433"/>
      <c r="AO2073" s="433"/>
    </row>
    <row r="2074" spans="34:41" x14ac:dyDescent="0.2">
      <c r="AH2074" s="433"/>
      <c r="AI2074" s="433"/>
      <c r="AJ2074" s="433"/>
      <c r="AK2074" s="433"/>
      <c r="AL2074" s="433"/>
      <c r="AM2074" s="433"/>
      <c r="AN2074" s="433"/>
      <c r="AO2074" s="433"/>
    </row>
    <row r="2075" spans="34:41" x14ac:dyDescent="0.2">
      <c r="AH2075" s="433"/>
      <c r="AI2075" s="433"/>
      <c r="AJ2075" s="433"/>
      <c r="AK2075" s="433"/>
      <c r="AL2075" s="433"/>
      <c r="AM2075" s="433"/>
      <c r="AN2075" s="433"/>
      <c r="AO2075" s="433"/>
    </row>
    <row r="2076" spans="34:41" x14ac:dyDescent="0.2">
      <c r="AH2076" s="433"/>
      <c r="AI2076" s="433"/>
      <c r="AJ2076" s="433"/>
      <c r="AK2076" s="433"/>
      <c r="AL2076" s="433"/>
      <c r="AM2076" s="433"/>
      <c r="AN2076" s="433"/>
      <c r="AO2076" s="433"/>
    </row>
    <row r="2077" spans="34:41" x14ac:dyDescent="0.2">
      <c r="AH2077" s="433"/>
      <c r="AI2077" s="433"/>
      <c r="AJ2077" s="433"/>
      <c r="AK2077" s="433"/>
      <c r="AL2077" s="433"/>
      <c r="AM2077" s="433"/>
      <c r="AN2077" s="433"/>
      <c r="AO2077" s="433"/>
    </row>
    <row r="2078" spans="34:41" x14ac:dyDescent="0.2">
      <c r="AH2078" s="433"/>
      <c r="AI2078" s="433"/>
      <c r="AJ2078" s="433"/>
      <c r="AK2078" s="433"/>
      <c r="AL2078" s="433"/>
      <c r="AM2078" s="433"/>
      <c r="AN2078" s="433"/>
      <c r="AO2078" s="433"/>
    </row>
    <row r="2079" spans="34:41" x14ac:dyDescent="0.2">
      <c r="AH2079" s="433"/>
      <c r="AI2079" s="433"/>
      <c r="AJ2079" s="433"/>
      <c r="AK2079" s="433"/>
      <c r="AL2079" s="433"/>
      <c r="AM2079" s="433"/>
      <c r="AN2079" s="433"/>
      <c r="AO2079" s="433"/>
    </row>
    <row r="2080" spans="34:41" x14ac:dyDescent="0.2">
      <c r="AH2080" s="433"/>
      <c r="AI2080" s="433"/>
      <c r="AJ2080" s="433"/>
      <c r="AK2080" s="433"/>
      <c r="AL2080" s="433"/>
      <c r="AM2080" s="433"/>
      <c r="AN2080" s="433"/>
      <c r="AO2080" s="433"/>
    </row>
    <row r="2081" spans="34:41" x14ac:dyDescent="0.2">
      <c r="AH2081" s="433"/>
      <c r="AI2081" s="433"/>
      <c r="AJ2081" s="433"/>
      <c r="AK2081" s="433"/>
      <c r="AL2081" s="433"/>
      <c r="AM2081" s="433"/>
      <c r="AN2081" s="433"/>
      <c r="AO2081" s="433"/>
    </row>
    <row r="2082" spans="34:41" x14ac:dyDescent="0.2">
      <c r="AH2082" s="433"/>
      <c r="AI2082" s="433"/>
      <c r="AJ2082" s="433"/>
      <c r="AK2082" s="433"/>
      <c r="AL2082" s="433"/>
      <c r="AM2082" s="433"/>
      <c r="AN2082" s="433"/>
      <c r="AO2082" s="433"/>
    </row>
    <row r="2083" spans="34:41" x14ac:dyDescent="0.2">
      <c r="AH2083" s="433"/>
      <c r="AI2083" s="433"/>
      <c r="AJ2083" s="433"/>
      <c r="AK2083" s="433"/>
      <c r="AL2083" s="433"/>
      <c r="AM2083" s="433"/>
      <c r="AN2083" s="433"/>
      <c r="AO2083" s="433"/>
    </row>
    <row r="2084" spans="34:41" x14ac:dyDescent="0.2">
      <c r="AH2084" s="433"/>
      <c r="AI2084" s="433"/>
      <c r="AJ2084" s="433"/>
      <c r="AK2084" s="433"/>
      <c r="AL2084" s="433"/>
      <c r="AM2084" s="433"/>
      <c r="AN2084" s="433"/>
      <c r="AO2084" s="433"/>
    </row>
    <row r="2085" spans="34:41" x14ac:dyDescent="0.2">
      <c r="AH2085" s="433"/>
      <c r="AI2085" s="433"/>
      <c r="AJ2085" s="433"/>
      <c r="AK2085" s="433"/>
      <c r="AL2085" s="433"/>
      <c r="AM2085" s="433"/>
      <c r="AN2085" s="433"/>
      <c r="AO2085" s="433"/>
    </row>
    <row r="2086" spans="34:41" x14ac:dyDescent="0.2">
      <c r="AH2086" s="433"/>
      <c r="AI2086" s="433"/>
      <c r="AJ2086" s="433"/>
      <c r="AK2086" s="433"/>
      <c r="AL2086" s="433"/>
      <c r="AM2086" s="433"/>
      <c r="AN2086" s="433"/>
      <c r="AO2086" s="433"/>
    </row>
    <row r="2087" spans="34:41" x14ac:dyDescent="0.2">
      <c r="AH2087" s="433"/>
      <c r="AI2087" s="433"/>
      <c r="AJ2087" s="433"/>
      <c r="AK2087" s="433"/>
      <c r="AL2087" s="433"/>
      <c r="AM2087" s="433"/>
      <c r="AN2087" s="433"/>
      <c r="AO2087" s="433"/>
    </row>
    <row r="2088" spans="34:41" x14ac:dyDescent="0.2">
      <c r="AH2088" s="433"/>
      <c r="AI2088" s="433"/>
      <c r="AJ2088" s="433"/>
      <c r="AK2088" s="433"/>
      <c r="AL2088" s="433"/>
      <c r="AM2088" s="433"/>
      <c r="AN2088" s="433"/>
      <c r="AO2088" s="433"/>
    </row>
    <row r="2089" spans="34:41" x14ac:dyDescent="0.2">
      <c r="AH2089" s="433"/>
      <c r="AI2089" s="433"/>
      <c r="AJ2089" s="433"/>
      <c r="AK2089" s="433"/>
      <c r="AL2089" s="433"/>
      <c r="AM2089" s="433"/>
      <c r="AN2089" s="433"/>
      <c r="AO2089" s="433"/>
    </row>
    <row r="2090" spans="34:41" x14ac:dyDescent="0.2">
      <c r="AH2090" s="433"/>
      <c r="AI2090" s="433"/>
      <c r="AJ2090" s="433"/>
      <c r="AK2090" s="433"/>
      <c r="AL2090" s="433"/>
      <c r="AM2090" s="433"/>
      <c r="AN2090" s="433"/>
      <c r="AO2090" s="433"/>
    </row>
    <row r="2091" spans="34:41" x14ac:dyDescent="0.2">
      <c r="AH2091" s="433"/>
      <c r="AI2091" s="433"/>
      <c r="AJ2091" s="433"/>
      <c r="AK2091" s="433"/>
      <c r="AL2091" s="433"/>
      <c r="AM2091" s="433"/>
      <c r="AN2091" s="433"/>
      <c r="AO2091" s="433"/>
    </row>
    <row r="2092" spans="34:41" x14ac:dyDescent="0.2">
      <c r="AH2092" s="433"/>
      <c r="AI2092" s="433"/>
      <c r="AJ2092" s="433"/>
      <c r="AK2092" s="433"/>
      <c r="AL2092" s="433"/>
      <c r="AM2092" s="433"/>
      <c r="AN2092" s="433"/>
      <c r="AO2092" s="433"/>
    </row>
    <row r="2093" spans="34:41" x14ac:dyDescent="0.2">
      <c r="AH2093" s="433"/>
      <c r="AI2093" s="433"/>
      <c r="AJ2093" s="433"/>
      <c r="AK2093" s="433"/>
      <c r="AL2093" s="433"/>
      <c r="AM2093" s="433"/>
      <c r="AN2093" s="433"/>
      <c r="AO2093" s="433"/>
    </row>
    <row r="2094" spans="34:41" x14ac:dyDescent="0.2">
      <c r="AH2094" s="433"/>
      <c r="AI2094" s="433"/>
      <c r="AJ2094" s="433"/>
      <c r="AK2094" s="433"/>
      <c r="AL2094" s="433"/>
      <c r="AM2094" s="433"/>
      <c r="AN2094" s="433"/>
      <c r="AO2094" s="433"/>
    </row>
    <row r="2095" spans="34:41" x14ac:dyDescent="0.2">
      <c r="AH2095" s="433"/>
      <c r="AI2095" s="433"/>
      <c r="AJ2095" s="433"/>
      <c r="AK2095" s="433"/>
      <c r="AL2095" s="433"/>
      <c r="AM2095" s="433"/>
      <c r="AN2095" s="433"/>
      <c r="AO2095" s="433"/>
    </row>
    <row r="2096" spans="34:41" x14ac:dyDescent="0.2">
      <c r="AH2096" s="433"/>
      <c r="AI2096" s="433"/>
      <c r="AJ2096" s="433"/>
      <c r="AK2096" s="433"/>
      <c r="AL2096" s="433"/>
      <c r="AM2096" s="433"/>
      <c r="AN2096" s="433"/>
      <c r="AO2096" s="433"/>
    </row>
    <row r="2097" spans="34:41" x14ac:dyDescent="0.2">
      <c r="AH2097" s="433"/>
      <c r="AI2097" s="433"/>
      <c r="AJ2097" s="433"/>
      <c r="AK2097" s="433"/>
      <c r="AL2097" s="433"/>
      <c r="AM2097" s="433"/>
      <c r="AN2097" s="433"/>
      <c r="AO2097" s="433"/>
    </row>
    <row r="2098" spans="34:41" x14ac:dyDescent="0.2">
      <c r="AH2098" s="433"/>
      <c r="AI2098" s="433"/>
      <c r="AJ2098" s="433"/>
      <c r="AK2098" s="433"/>
      <c r="AL2098" s="433"/>
      <c r="AM2098" s="433"/>
      <c r="AN2098" s="433"/>
      <c r="AO2098" s="433"/>
    </row>
    <row r="2099" spans="34:41" x14ac:dyDescent="0.2">
      <c r="AH2099" s="433"/>
      <c r="AI2099" s="433"/>
      <c r="AJ2099" s="433"/>
      <c r="AK2099" s="433"/>
      <c r="AL2099" s="433"/>
      <c r="AM2099" s="433"/>
      <c r="AN2099" s="433"/>
      <c r="AO2099" s="433"/>
    </row>
    <row r="2100" spans="34:41" x14ac:dyDescent="0.2">
      <c r="AH2100" s="433"/>
      <c r="AI2100" s="433"/>
      <c r="AJ2100" s="433"/>
      <c r="AK2100" s="433"/>
      <c r="AL2100" s="433"/>
      <c r="AM2100" s="433"/>
      <c r="AN2100" s="433"/>
      <c r="AO2100" s="433"/>
    </row>
    <row r="2101" spans="34:41" x14ac:dyDescent="0.2">
      <c r="AH2101" s="433"/>
      <c r="AI2101" s="433"/>
      <c r="AJ2101" s="433"/>
      <c r="AK2101" s="433"/>
      <c r="AL2101" s="433"/>
      <c r="AM2101" s="433"/>
      <c r="AN2101" s="433"/>
      <c r="AO2101" s="433"/>
    </row>
    <row r="2102" spans="34:41" x14ac:dyDescent="0.2">
      <c r="AH2102" s="433"/>
      <c r="AI2102" s="433"/>
      <c r="AJ2102" s="433"/>
      <c r="AK2102" s="433"/>
      <c r="AL2102" s="433"/>
      <c r="AM2102" s="433"/>
      <c r="AN2102" s="433"/>
      <c r="AO2102" s="433"/>
    </row>
    <row r="2103" spans="34:41" x14ac:dyDescent="0.2">
      <c r="AH2103" s="433"/>
      <c r="AI2103" s="433"/>
      <c r="AJ2103" s="433"/>
      <c r="AK2103" s="433"/>
      <c r="AL2103" s="433"/>
      <c r="AM2103" s="433"/>
      <c r="AN2103" s="433"/>
      <c r="AO2103" s="433"/>
    </row>
    <row r="2104" spans="34:41" x14ac:dyDescent="0.2">
      <c r="AH2104" s="433"/>
      <c r="AI2104" s="433"/>
      <c r="AJ2104" s="433"/>
      <c r="AK2104" s="433"/>
      <c r="AL2104" s="433"/>
      <c r="AM2104" s="433"/>
      <c r="AN2104" s="433"/>
      <c r="AO2104" s="433"/>
    </row>
    <row r="2105" spans="34:41" x14ac:dyDescent="0.2">
      <c r="AH2105" s="433"/>
      <c r="AI2105" s="433"/>
      <c r="AJ2105" s="433"/>
      <c r="AK2105" s="433"/>
      <c r="AL2105" s="433"/>
      <c r="AM2105" s="433"/>
      <c r="AN2105" s="433"/>
      <c r="AO2105" s="433"/>
    </row>
    <row r="2106" spans="34:41" x14ac:dyDescent="0.2">
      <c r="AH2106" s="433"/>
      <c r="AI2106" s="433"/>
      <c r="AJ2106" s="433"/>
      <c r="AK2106" s="433"/>
      <c r="AL2106" s="433"/>
      <c r="AM2106" s="433"/>
      <c r="AN2106" s="433"/>
      <c r="AO2106" s="433"/>
    </row>
    <row r="2107" spans="34:41" x14ac:dyDescent="0.2">
      <c r="AH2107" s="433"/>
      <c r="AI2107" s="433"/>
      <c r="AJ2107" s="433"/>
      <c r="AK2107" s="433"/>
      <c r="AL2107" s="433"/>
      <c r="AM2107" s="433"/>
      <c r="AN2107" s="433"/>
      <c r="AO2107" s="433"/>
    </row>
    <row r="2108" spans="34:41" x14ac:dyDescent="0.2">
      <c r="AH2108" s="433"/>
      <c r="AI2108" s="433"/>
      <c r="AJ2108" s="433"/>
      <c r="AK2108" s="433"/>
      <c r="AL2108" s="433"/>
      <c r="AM2108" s="433"/>
      <c r="AN2108" s="433"/>
      <c r="AO2108" s="433"/>
    </row>
    <row r="2109" spans="34:41" x14ac:dyDescent="0.2">
      <c r="AH2109" s="433"/>
      <c r="AI2109" s="433"/>
      <c r="AJ2109" s="433"/>
      <c r="AK2109" s="433"/>
      <c r="AL2109" s="433"/>
      <c r="AM2109" s="433"/>
      <c r="AN2109" s="433"/>
      <c r="AO2109" s="433"/>
    </row>
    <row r="2110" spans="34:41" x14ac:dyDescent="0.2">
      <c r="AH2110" s="433"/>
      <c r="AI2110" s="433"/>
      <c r="AJ2110" s="433"/>
      <c r="AK2110" s="433"/>
      <c r="AL2110" s="433"/>
      <c r="AM2110" s="433"/>
      <c r="AN2110" s="433"/>
      <c r="AO2110" s="433"/>
    </row>
    <row r="2111" spans="34:41" x14ac:dyDescent="0.2">
      <c r="AH2111" s="433"/>
      <c r="AI2111" s="433"/>
      <c r="AJ2111" s="433"/>
      <c r="AK2111" s="433"/>
      <c r="AL2111" s="433"/>
      <c r="AM2111" s="433"/>
      <c r="AN2111" s="433"/>
      <c r="AO2111" s="433"/>
    </row>
    <row r="2112" spans="34:41" x14ac:dyDescent="0.2">
      <c r="AH2112" s="433"/>
      <c r="AI2112" s="433"/>
      <c r="AJ2112" s="433"/>
      <c r="AK2112" s="433"/>
      <c r="AL2112" s="433"/>
      <c r="AM2112" s="433"/>
      <c r="AN2112" s="433"/>
      <c r="AO2112" s="433"/>
    </row>
    <row r="2113" spans="34:41" x14ac:dyDescent="0.2">
      <c r="AH2113" s="433"/>
      <c r="AI2113" s="433"/>
      <c r="AJ2113" s="433"/>
      <c r="AK2113" s="433"/>
      <c r="AL2113" s="433"/>
      <c r="AM2113" s="433"/>
      <c r="AN2113" s="433"/>
      <c r="AO2113" s="433"/>
    </row>
    <row r="2114" spans="34:41" x14ac:dyDescent="0.2">
      <c r="AH2114" s="433"/>
      <c r="AI2114" s="433"/>
      <c r="AJ2114" s="433"/>
      <c r="AK2114" s="433"/>
      <c r="AL2114" s="433"/>
      <c r="AM2114" s="433"/>
      <c r="AN2114" s="433"/>
      <c r="AO2114" s="433"/>
    </row>
    <row r="2115" spans="34:41" x14ac:dyDescent="0.2">
      <c r="AH2115" s="433"/>
      <c r="AI2115" s="433"/>
      <c r="AJ2115" s="433"/>
      <c r="AK2115" s="433"/>
      <c r="AL2115" s="433"/>
      <c r="AM2115" s="433"/>
      <c r="AN2115" s="433"/>
      <c r="AO2115" s="433"/>
    </row>
    <row r="2116" spans="34:41" x14ac:dyDescent="0.2">
      <c r="AH2116" s="433"/>
      <c r="AI2116" s="433"/>
      <c r="AJ2116" s="433"/>
      <c r="AK2116" s="433"/>
      <c r="AL2116" s="433"/>
      <c r="AM2116" s="433"/>
      <c r="AN2116" s="433"/>
      <c r="AO2116" s="433"/>
    </row>
    <row r="2117" spans="34:41" x14ac:dyDescent="0.2">
      <c r="AH2117" s="433"/>
      <c r="AI2117" s="433"/>
      <c r="AJ2117" s="433"/>
      <c r="AK2117" s="433"/>
      <c r="AL2117" s="433"/>
      <c r="AM2117" s="433"/>
      <c r="AN2117" s="433"/>
      <c r="AO2117" s="433"/>
    </row>
    <row r="2118" spans="34:41" x14ac:dyDescent="0.2">
      <c r="AH2118" s="433"/>
      <c r="AI2118" s="433"/>
      <c r="AJ2118" s="433"/>
      <c r="AK2118" s="433"/>
      <c r="AL2118" s="433"/>
      <c r="AM2118" s="433"/>
      <c r="AN2118" s="433"/>
      <c r="AO2118" s="433"/>
    </row>
    <row r="2119" spans="34:41" x14ac:dyDescent="0.2">
      <c r="AH2119" s="433"/>
      <c r="AI2119" s="433"/>
      <c r="AJ2119" s="433"/>
      <c r="AK2119" s="433"/>
      <c r="AL2119" s="433"/>
      <c r="AM2119" s="433"/>
      <c r="AN2119" s="433"/>
      <c r="AO2119" s="433"/>
    </row>
    <row r="2120" spans="34:41" x14ac:dyDescent="0.2">
      <c r="AH2120" s="433"/>
      <c r="AI2120" s="433"/>
      <c r="AJ2120" s="433"/>
      <c r="AK2120" s="433"/>
      <c r="AL2120" s="433"/>
      <c r="AM2120" s="433"/>
      <c r="AN2120" s="433"/>
      <c r="AO2120" s="433"/>
    </row>
    <row r="2121" spans="34:41" x14ac:dyDescent="0.2">
      <c r="AH2121" s="433"/>
      <c r="AI2121" s="433"/>
      <c r="AJ2121" s="433"/>
      <c r="AK2121" s="433"/>
      <c r="AL2121" s="433"/>
      <c r="AM2121" s="433"/>
      <c r="AN2121" s="433"/>
      <c r="AO2121" s="433"/>
    </row>
    <row r="2122" spans="34:41" x14ac:dyDescent="0.2">
      <c r="AH2122" s="433"/>
      <c r="AI2122" s="433"/>
      <c r="AJ2122" s="433"/>
      <c r="AK2122" s="433"/>
      <c r="AL2122" s="433"/>
      <c r="AM2122" s="433"/>
      <c r="AN2122" s="433"/>
      <c r="AO2122" s="433"/>
    </row>
    <row r="2123" spans="34:41" x14ac:dyDescent="0.2">
      <c r="AH2123" s="433"/>
      <c r="AI2123" s="433"/>
      <c r="AJ2123" s="433"/>
      <c r="AK2123" s="433"/>
      <c r="AL2123" s="433"/>
      <c r="AM2123" s="433"/>
      <c r="AN2123" s="433"/>
      <c r="AO2123" s="433"/>
    </row>
    <row r="2124" spans="34:41" x14ac:dyDescent="0.2">
      <c r="AH2124" s="433"/>
      <c r="AI2124" s="433"/>
      <c r="AJ2124" s="433"/>
      <c r="AK2124" s="433"/>
      <c r="AL2124" s="433"/>
      <c r="AM2124" s="433"/>
      <c r="AN2124" s="433"/>
      <c r="AO2124" s="433"/>
    </row>
    <row r="2125" spans="34:41" x14ac:dyDescent="0.2">
      <c r="AH2125" s="433"/>
      <c r="AI2125" s="433"/>
      <c r="AJ2125" s="433"/>
      <c r="AK2125" s="433"/>
      <c r="AL2125" s="433"/>
      <c r="AM2125" s="433"/>
      <c r="AN2125" s="433"/>
      <c r="AO2125" s="433"/>
    </row>
    <row r="2126" spans="34:41" x14ac:dyDescent="0.2">
      <c r="AH2126" s="433"/>
      <c r="AI2126" s="433"/>
      <c r="AJ2126" s="433"/>
      <c r="AK2126" s="433"/>
      <c r="AL2126" s="433"/>
      <c r="AM2126" s="433"/>
      <c r="AN2126" s="433"/>
      <c r="AO2126" s="433"/>
    </row>
    <row r="2127" spans="34:41" x14ac:dyDescent="0.2">
      <c r="AH2127" s="433"/>
      <c r="AI2127" s="433"/>
      <c r="AJ2127" s="433"/>
      <c r="AK2127" s="433"/>
      <c r="AL2127" s="433"/>
      <c r="AM2127" s="433"/>
      <c r="AN2127" s="433"/>
      <c r="AO2127" s="433"/>
    </row>
    <row r="2128" spans="34:41" x14ac:dyDescent="0.2">
      <c r="AH2128" s="433"/>
      <c r="AI2128" s="433"/>
      <c r="AJ2128" s="433"/>
      <c r="AK2128" s="433"/>
      <c r="AL2128" s="433"/>
      <c r="AM2128" s="433"/>
      <c r="AN2128" s="433"/>
      <c r="AO2128" s="433"/>
    </row>
    <row r="2129" spans="34:41" x14ac:dyDescent="0.2">
      <c r="AH2129" s="433"/>
      <c r="AI2129" s="433"/>
      <c r="AJ2129" s="433"/>
      <c r="AK2129" s="433"/>
      <c r="AL2129" s="433"/>
      <c r="AM2129" s="433"/>
      <c r="AN2129" s="433"/>
      <c r="AO2129" s="433"/>
    </row>
    <row r="2130" spans="34:41" x14ac:dyDescent="0.2">
      <c r="AH2130" s="433"/>
      <c r="AI2130" s="433"/>
      <c r="AJ2130" s="433"/>
      <c r="AK2130" s="433"/>
      <c r="AL2130" s="433"/>
      <c r="AM2130" s="433"/>
      <c r="AN2130" s="433"/>
      <c r="AO2130" s="433"/>
    </row>
    <row r="2131" spans="34:41" x14ac:dyDescent="0.2">
      <c r="AH2131" s="433"/>
      <c r="AI2131" s="433"/>
      <c r="AJ2131" s="433"/>
      <c r="AK2131" s="433"/>
      <c r="AL2131" s="433"/>
      <c r="AM2131" s="433"/>
      <c r="AN2131" s="433"/>
      <c r="AO2131" s="433"/>
    </row>
    <row r="2132" spans="34:41" x14ac:dyDescent="0.2">
      <c r="AH2132" s="433"/>
      <c r="AI2132" s="433"/>
      <c r="AJ2132" s="433"/>
      <c r="AK2132" s="433"/>
      <c r="AL2132" s="433"/>
      <c r="AM2132" s="433"/>
      <c r="AN2132" s="433"/>
      <c r="AO2132" s="433"/>
    </row>
    <row r="2133" spans="34:41" x14ac:dyDescent="0.2">
      <c r="AH2133" s="433"/>
      <c r="AI2133" s="433"/>
      <c r="AJ2133" s="433"/>
      <c r="AK2133" s="433"/>
      <c r="AL2133" s="433"/>
      <c r="AM2133" s="433"/>
      <c r="AN2133" s="433"/>
      <c r="AO2133" s="433"/>
    </row>
    <row r="2134" spans="34:41" x14ac:dyDescent="0.2">
      <c r="AH2134" s="433"/>
      <c r="AI2134" s="433"/>
      <c r="AJ2134" s="433"/>
      <c r="AK2134" s="433"/>
      <c r="AL2134" s="433"/>
      <c r="AM2134" s="433"/>
      <c r="AN2134" s="433"/>
      <c r="AO2134" s="433"/>
    </row>
    <row r="2135" spans="34:41" x14ac:dyDescent="0.2">
      <c r="AH2135" s="433"/>
      <c r="AI2135" s="433"/>
      <c r="AJ2135" s="433"/>
      <c r="AK2135" s="433"/>
      <c r="AL2135" s="433"/>
      <c r="AM2135" s="433"/>
      <c r="AN2135" s="433"/>
      <c r="AO2135" s="433"/>
    </row>
    <row r="2136" spans="34:41" x14ac:dyDescent="0.2">
      <c r="AH2136" s="433"/>
      <c r="AI2136" s="433"/>
      <c r="AJ2136" s="433"/>
      <c r="AK2136" s="433"/>
      <c r="AL2136" s="433"/>
      <c r="AM2136" s="433"/>
      <c r="AN2136" s="433"/>
      <c r="AO2136" s="433"/>
    </row>
    <row r="2137" spans="34:41" x14ac:dyDescent="0.2">
      <c r="AH2137" s="433"/>
      <c r="AI2137" s="433"/>
      <c r="AJ2137" s="433"/>
      <c r="AK2137" s="433"/>
      <c r="AL2137" s="433"/>
      <c r="AM2137" s="433"/>
      <c r="AN2137" s="433"/>
      <c r="AO2137" s="433"/>
    </row>
    <row r="2138" spans="34:41" x14ac:dyDescent="0.2">
      <c r="AH2138" s="433"/>
      <c r="AI2138" s="433"/>
      <c r="AJ2138" s="433"/>
      <c r="AK2138" s="433"/>
      <c r="AL2138" s="433"/>
      <c r="AM2138" s="433"/>
      <c r="AN2138" s="433"/>
      <c r="AO2138" s="433"/>
    </row>
    <row r="2139" spans="34:41" x14ac:dyDescent="0.2">
      <c r="AH2139" s="433"/>
      <c r="AI2139" s="433"/>
      <c r="AJ2139" s="433"/>
      <c r="AK2139" s="433"/>
      <c r="AL2139" s="433"/>
      <c r="AM2139" s="433"/>
      <c r="AN2139" s="433"/>
      <c r="AO2139" s="433"/>
    </row>
    <row r="2140" spans="34:41" x14ac:dyDescent="0.2">
      <c r="AH2140" s="433"/>
      <c r="AI2140" s="433"/>
      <c r="AJ2140" s="433"/>
      <c r="AK2140" s="433"/>
      <c r="AL2140" s="433"/>
      <c r="AM2140" s="433"/>
      <c r="AN2140" s="433"/>
      <c r="AO2140" s="433"/>
    </row>
    <row r="2141" spans="34:41" x14ac:dyDescent="0.2">
      <c r="AH2141" s="433"/>
      <c r="AI2141" s="433"/>
      <c r="AJ2141" s="433"/>
      <c r="AK2141" s="433"/>
      <c r="AL2141" s="433"/>
      <c r="AM2141" s="433"/>
      <c r="AN2141" s="433"/>
      <c r="AO2141" s="433"/>
    </row>
    <row r="2142" spans="34:41" x14ac:dyDescent="0.2">
      <c r="AH2142" s="433"/>
      <c r="AI2142" s="433"/>
      <c r="AJ2142" s="433"/>
      <c r="AK2142" s="433"/>
      <c r="AL2142" s="433"/>
      <c r="AM2142" s="433"/>
      <c r="AN2142" s="433"/>
      <c r="AO2142" s="433"/>
    </row>
    <row r="2143" spans="34:41" x14ac:dyDescent="0.2">
      <c r="AH2143" s="433"/>
      <c r="AI2143" s="433"/>
      <c r="AJ2143" s="433"/>
      <c r="AK2143" s="433"/>
      <c r="AL2143" s="433"/>
      <c r="AM2143" s="433"/>
      <c r="AN2143" s="433"/>
      <c r="AO2143" s="433"/>
    </row>
    <row r="2144" spans="34:41" x14ac:dyDescent="0.2">
      <c r="AH2144" s="433"/>
      <c r="AI2144" s="433"/>
      <c r="AJ2144" s="433"/>
      <c r="AK2144" s="433"/>
      <c r="AL2144" s="433"/>
      <c r="AM2144" s="433"/>
      <c r="AN2144" s="433"/>
      <c r="AO2144" s="433"/>
    </row>
    <row r="2145" spans="34:41" x14ac:dyDescent="0.2">
      <c r="AH2145" s="433"/>
      <c r="AI2145" s="433"/>
      <c r="AJ2145" s="433"/>
      <c r="AK2145" s="433"/>
      <c r="AL2145" s="433"/>
      <c r="AM2145" s="433"/>
      <c r="AN2145" s="433"/>
      <c r="AO2145" s="433"/>
    </row>
    <row r="2146" spans="34:41" x14ac:dyDescent="0.2">
      <c r="AH2146" s="433"/>
      <c r="AI2146" s="433"/>
      <c r="AJ2146" s="433"/>
      <c r="AK2146" s="433"/>
      <c r="AL2146" s="433"/>
      <c r="AM2146" s="433"/>
      <c r="AN2146" s="433"/>
      <c r="AO2146" s="433"/>
    </row>
    <row r="2147" spans="34:41" x14ac:dyDescent="0.2">
      <c r="AH2147" s="433"/>
      <c r="AI2147" s="433"/>
      <c r="AJ2147" s="433"/>
      <c r="AK2147" s="433"/>
      <c r="AL2147" s="433"/>
      <c r="AM2147" s="433"/>
      <c r="AN2147" s="433"/>
      <c r="AO2147" s="433"/>
    </row>
    <row r="2148" spans="34:41" x14ac:dyDescent="0.2">
      <c r="AH2148" s="433"/>
      <c r="AI2148" s="433"/>
      <c r="AJ2148" s="433"/>
      <c r="AK2148" s="433"/>
      <c r="AL2148" s="433"/>
      <c r="AM2148" s="433"/>
      <c r="AN2148" s="433"/>
      <c r="AO2148" s="433"/>
    </row>
    <row r="2149" spans="34:41" x14ac:dyDescent="0.2">
      <c r="AH2149" s="433"/>
      <c r="AI2149" s="433"/>
      <c r="AJ2149" s="433"/>
      <c r="AK2149" s="433"/>
      <c r="AL2149" s="433"/>
      <c r="AM2149" s="433"/>
      <c r="AN2149" s="433"/>
      <c r="AO2149" s="433"/>
    </row>
    <row r="2150" spans="34:41" x14ac:dyDescent="0.2">
      <c r="AH2150" s="433"/>
      <c r="AI2150" s="433"/>
      <c r="AJ2150" s="433"/>
      <c r="AK2150" s="433"/>
      <c r="AL2150" s="433"/>
      <c r="AM2150" s="433"/>
      <c r="AN2150" s="433"/>
      <c r="AO2150" s="433"/>
    </row>
    <row r="2151" spans="34:41" x14ac:dyDescent="0.2">
      <c r="AH2151" s="433"/>
      <c r="AI2151" s="433"/>
      <c r="AJ2151" s="433"/>
      <c r="AK2151" s="433"/>
      <c r="AL2151" s="433"/>
      <c r="AM2151" s="433"/>
      <c r="AN2151" s="433"/>
      <c r="AO2151" s="433"/>
    </row>
    <row r="2152" spans="34:41" x14ac:dyDescent="0.2">
      <c r="AH2152" s="433"/>
      <c r="AI2152" s="433"/>
      <c r="AJ2152" s="433"/>
      <c r="AK2152" s="433"/>
      <c r="AL2152" s="433"/>
      <c r="AM2152" s="433"/>
      <c r="AN2152" s="433"/>
      <c r="AO2152" s="433"/>
    </row>
    <row r="2153" spans="34:41" x14ac:dyDescent="0.2">
      <c r="AH2153" s="433"/>
      <c r="AI2153" s="433"/>
      <c r="AJ2153" s="433"/>
      <c r="AK2153" s="433"/>
      <c r="AL2153" s="433"/>
      <c r="AM2153" s="433"/>
      <c r="AN2153" s="433"/>
      <c r="AO2153" s="433"/>
    </row>
    <row r="2154" spans="34:41" x14ac:dyDescent="0.2">
      <c r="AH2154" s="433"/>
      <c r="AI2154" s="433"/>
      <c r="AJ2154" s="433"/>
      <c r="AK2154" s="433"/>
      <c r="AL2154" s="433"/>
      <c r="AM2154" s="433"/>
      <c r="AN2154" s="433"/>
      <c r="AO2154" s="433"/>
    </row>
    <row r="2155" spans="34:41" x14ac:dyDescent="0.2">
      <c r="AH2155" s="433"/>
      <c r="AI2155" s="433"/>
      <c r="AJ2155" s="433"/>
      <c r="AK2155" s="433"/>
      <c r="AL2155" s="433"/>
      <c r="AM2155" s="433"/>
      <c r="AN2155" s="433"/>
      <c r="AO2155" s="433"/>
    </row>
    <row r="2156" spans="34:41" x14ac:dyDescent="0.2">
      <c r="AH2156" s="433"/>
      <c r="AI2156" s="433"/>
      <c r="AJ2156" s="433"/>
      <c r="AK2156" s="433"/>
      <c r="AL2156" s="433"/>
      <c r="AM2156" s="433"/>
      <c r="AN2156" s="433"/>
      <c r="AO2156" s="433"/>
    </row>
    <row r="2157" spans="34:41" x14ac:dyDescent="0.2">
      <c r="AH2157" s="433"/>
      <c r="AI2157" s="433"/>
      <c r="AJ2157" s="433"/>
      <c r="AK2157" s="433"/>
      <c r="AL2157" s="433"/>
      <c r="AM2157" s="433"/>
      <c r="AN2157" s="433"/>
      <c r="AO2157" s="433"/>
    </row>
    <row r="2158" spans="34:41" x14ac:dyDescent="0.2">
      <c r="AH2158" s="433"/>
      <c r="AI2158" s="433"/>
      <c r="AJ2158" s="433"/>
      <c r="AK2158" s="433"/>
      <c r="AL2158" s="433"/>
      <c r="AM2158" s="433"/>
      <c r="AN2158" s="433"/>
      <c r="AO2158" s="433"/>
    </row>
    <row r="2159" spans="34:41" x14ac:dyDescent="0.2">
      <c r="AH2159" s="433"/>
      <c r="AI2159" s="433"/>
      <c r="AJ2159" s="433"/>
      <c r="AK2159" s="433"/>
      <c r="AL2159" s="433"/>
      <c r="AM2159" s="433"/>
      <c r="AN2159" s="433"/>
      <c r="AO2159" s="433"/>
    </row>
    <row r="2160" spans="34:41" x14ac:dyDescent="0.2">
      <c r="AH2160" s="433"/>
      <c r="AI2160" s="433"/>
      <c r="AJ2160" s="433"/>
      <c r="AK2160" s="433"/>
      <c r="AL2160" s="433"/>
      <c r="AM2160" s="433"/>
      <c r="AN2160" s="433"/>
      <c r="AO2160" s="433"/>
    </row>
    <row r="2161" spans="34:41" x14ac:dyDescent="0.2">
      <c r="AH2161" s="433"/>
      <c r="AI2161" s="433"/>
      <c r="AJ2161" s="433"/>
      <c r="AK2161" s="433"/>
      <c r="AL2161" s="433"/>
      <c r="AM2161" s="433"/>
      <c r="AN2161" s="433"/>
      <c r="AO2161" s="433"/>
    </row>
    <row r="2162" spans="34:41" x14ac:dyDescent="0.2">
      <c r="AH2162" s="433"/>
      <c r="AI2162" s="433"/>
      <c r="AJ2162" s="433"/>
      <c r="AK2162" s="433"/>
      <c r="AL2162" s="433"/>
      <c r="AM2162" s="433"/>
      <c r="AN2162" s="433"/>
      <c r="AO2162" s="433"/>
    </row>
    <row r="2163" spans="34:41" x14ac:dyDescent="0.2">
      <c r="AH2163" s="433"/>
      <c r="AI2163" s="433"/>
      <c r="AJ2163" s="433"/>
      <c r="AK2163" s="433"/>
      <c r="AL2163" s="433"/>
      <c r="AM2163" s="433"/>
      <c r="AN2163" s="433"/>
      <c r="AO2163" s="433"/>
    </row>
    <row r="2164" spans="34:41" x14ac:dyDescent="0.2">
      <c r="AH2164" s="433"/>
      <c r="AI2164" s="433"/>
      <c r="AJ2164" s="433"/>
      <c r="AK2164" s="433"/>
      <c r="AL2164" s="433"/>
      <c r="AM2164" s="433"/>
      <c r="AN2164" s="433"/>
      <c r="AO2164" s="433"/>
    </row>
    <row r="2165" spans="34:41" x14ac:dyDescent="0.2">
      <c r="AH2165" s="433"/>
      <c r="AI2165" s="433"/>
      <c r="AJ2165" s="433"/>
      <c r="AK2165" s="433"/>
      <c r="AL2165" s="433"/>
      <c r="AM2165" s="433"/>
      <c r="AN2165" s="433"/>
      <c r="AO2165" s="433"/>
    </row>
    <row r="2166" spans="34:41" x14ac:dyDescent="0.2">
      <c r="AH2166" s="433"/>
      <c r="AI2166" s="433"/>
      <c r="AJ2166" s="433"/>
      <c r="AK2166" s="433"/>
      <c r="AL2166" s="433"/>
      <c r="AM2166" s="433"/>
      <c r="AN2166" s="433"/>
      <c r="AO2166" s="433"/>
    </row>
    <row r="2167" spans="34:41" x14ac:dyDescent="0.2">
      <c r="AH2167" s="433"/>
      <c r="AI2167" s="433"/>
      <c r="AJ2167" s="433"/>
      <c r="AK2167" s="433"/>
      <c r="AL2167" s="433"/>
      <c r="AM2167" s="433"/>
      <c r="AN2167" s="433"/>
      <c r="AO2167" s="433"/>
    </row>
    <row r="2168" spans="34:41" x14ac:dyDescent="0.2">
      <c r="AH2168" s="433"/>
      <c r="AI2168" s="433"/>
      <c r="AJ2168" s="433"/>
      <c r="AK2168" s="433"/>
      <c r="AL2168" s="433"/>
      <c r="AM2168" s="433"/>
      <c r="AN2168" s="433"/>
      <c r="AO2168" s="433"/>
    </row>
    <row r="2169" spans="34:41" x14ac:dyDescent="0.2">
      <c r="AH2169" s="433"/>
      <c r="AI2169" s="433"/>
      <c r="AJ2169" s="433"/>
      <c r="AK2169" s="433"/>
      <c r="AL2169" s="433"/>
      <c r="AM2169" s="433"/>
      <c r="AN2169" s="433"/>
      <c r="AO2169" s="433"/>
    </row>
    <row r="2170" spans="34:41" x14ac:dyDescent="0.2">
      <c r="AH2170" s="433"/>
      <c r="AI2170" s="433"/>
      <c r="AJ2170" s="433"/>
      <c r="AK2170" s="433"/>
      <c r="AL2170" s="433"/>
      <c r="AM2170" s="433"/>
      <c r="AN2170" s="433"/>
      <c r="AO2170" s="433"/>
    </row>
    <row r="2171" spans="34:41" x14ac:dyDescent="0.2">
      <c r="AH2171" s="433"/>
      <c r="AI2171" s="433"/>
      <c r="AJ2171" s="433"/>
      <c r="AK2171" s="433"/>
      <c r="AL2171" s="433"/>
      <c r="AM2171" s="433"/>
      <c r="AN2171" s="433"/>
      <c r="AO2171" s="433"/>
    </row>
    <row r="2172" spans="34:41" x14ac:dyDescent="0.2">
      <c r="AH2172" s="433"/>
      <c r="AI2172" s="433"/>
      <c r="AJ2172" s="433"/>
      <c r="AK2172" s="433"/>
      <c r="AL2172" s="433"/>
      <c r="AM2172" s="433"/>
      <c r="AN2172" s="433"/>
      <c r="AO2172" s="433"/>
    </row>
    <row r="2173" spans="34:41" x14ac:dyDescent="0.2">
      <c r="AH2173" s="433"/>
      <c r="AI2173" s="433"/>
      <c r="AJ2173" s="433"/>
      <c r="AK2173" s="433"/>
      <c r="AL2173" s="433"/>
      <c r="AM2173" s="433"/>
      <c r="AN2173" s="433"/>
      <c r="AO2173" s="433"/>
    </row>
    <row r="2174" spans="34:41" x14ac:dyDescent="0.2">
      <c r="AH2174" s="433"/>
      <c r="AI2174" s="433"/>
      <c r="AJ2174" s="433"/>
      <c r="AK2174" s="433"/>
      <c r="AL2174" s="433"/>
      <c r="AM2174" s="433"/>
      <c r="AN2174" s="433"/>
      <c r="AO2174" s="433"/>
    </row>
    <row r="2175" spans="34:41" x14ac:dyDescent="0.2">
      <c r="AH2175" s="433"/>
      <c r="AI2175" s="433"/>
      <c r="AJ2175" s="433"/>
      <c r="AK2175" s="433"/>
      <c r="AL2175" s="433"/>
      <c r="AM2175" s="433"/>
      <c r="AN2175" s="433"/>
      <c r="AO2175" s="433"/>
    </row>
    <row r="2176" spans="34:41" x14ac:dyDescent="0.2">
      <c r="AH2176" s="433"/>
      <c r="AI2176" s="433"/>
      <c r="AJ2176" s="433"/>
      <c r="AK2176" s="433"/>
      <c r="AL2176" s="433"/>
      <c r="AM2176" s="433"/>
      <c r="AN2176" s="433"/>
      <c r="AO2176" s="433"/>
    </row>
    <row r="2177" spans="34:41" x14ac:dyDescent="0.2">
      <c r="AH2177" s="433"/>
      <c r="AI2177" s="433"/>
      <c r="AJ2177" s="433"/>
      <c r="AK2177" s="433"/>
      <c r="AL2177" s="433"/>
      <c r="AM2177" s="433"/>
      <c r="AN2177" s="433"/>
      <c r="AO2177" s="433"/>
    </row>
    <row r="2178" spans="34:41" x14ac:dyDescent="0.2">
      <c r="AH2178" s="433"/>
      <c r="AI2178" s="433"/>
      <c r="AJ2178" s="433"/>
      <c r="AK2178" s="433"/>
      <c r="AL2178" s="433"/>
      <c r="AM2178" s="433"/>
      <c r="AN2178" s="433"/>
      <c r="AO2178" s="433"/>
    </row>
    <row r="2179" spans="34:41" x14ac:dyDescent="0.2">
      <c r="AH2179" s="433"/>
      <c r="AI2179" s="433"/>
      <c r="AJ2179" s="433"/>
      <c r="AK2179" s="433"/>
      <c r="AL2179" s="433"/>
      <c r="AM2179" s="433"/>
      <c r="AN2179" s="433"/>
      <c r="AO2179" s="433"/>
    </row>
    <row r="2180" spans="34:41" x14ac:dyDescent="0.2">
      <c r="AH2180" s="433"/>
      <c r="AI2180" s="433"/>
      <c r="AJ2180" s="433"/>
      <c r="AK2180" s="433"/>
      <c r="AL2180" s="433"/>
      <c r="AM2180" s="433"/>
      <c r="AN2180" s="433"/>
      <c r="AO2180" s="433"/>
    </row>
    <row r="2181" spans="34:41" x14ac:dyDescent="0.2">
      <c r="AH2181" s="433"/>
      <c r="AI2181" s="433"/>
      <c r="AJ2181" s="433"/>
      <c r="AK2181" s="433"/>
      <c r="AL2181" s="433"/>
      <c r="AM2181" s="433"/>
      <c r="AN2181" s="433"/>
      <c r="AO2181" s="433"/>
    </row>
    <row r="2182" spans="34:41" x14ac:dyDescent="0.2">
      <c r="AH2182" s="433"/>
      <c r="AI2182" s="433"/>
      <c r="AJ2182" s="433"/>
      <c r="AK2182" s="433"/>
      <c r="AL2182" s="433"/>
      <c r="AM2182" s="433"/>
      <c r="AN2182" s="433"/>
      <c r="AO2182" s="433"/>
    </row>
    <row r="2183" spans="34:41" x14ac:dyDescent="0.2">
      <c r="AH2183" s="433"/>
      <c r="AI2183" s="433"/>
      <c r="AJ2183" s="433"/>
      <c r="AK2183" s="433"/>
      <c r="AL2183" s="433"/>
      <c r="AM2183" s="433"/>
      <c r="AN2183" s="433"/>
      <c r="AO2183" s="433"/>
    </row>
    <row r="2184" spans="34:41" x14ac:dyDescent="0.2">
      <c r="AH2184" s="433"/>
      <c r="AI2184" s="433"/>
      <c r="AJ2184" s="433"/>
      <c r="AK2184" s="433"/>
      <c r="AL2184" s="433"/>
      <c r="AM2184" s="433"/>
      <c r="AN2184" s="433"/>
      <c r="AO2184" s="433"/>
    </row>
    <row r="2185" spans="34:41" x14ac:dyDescent="0.2">
      <c r="AH2185" s="433"/>
      <c r="AI2185" s="433"/>
      <c r="AJ2185" s="433"/>
      <c r="AK2185" s="433"/>
      <c r="AL2185" s="433"/>
      <c r="AM2185" s="433"/>
      <c r="AN2185" s="433"/>
      <c r="AO2185" s="433"/>
    </row>
    <row r="2186" spans="34:41" x14ac:dyDescent="0.2">
      <c r="AH2186" s="433"/>
      <c r="AI2186" s="433"/>
      <c r="AJ2186" s="433"/>
      <c r="AK2186" s="433"/>
      <c r="AL2186" s="433"/>
      <c r="AM2186" s="433"/>
      <c r="AN2186" s="433"/>
      <c r="AO2186" s="433"/>
    </row>
    <row r="2187" spans="34:41" x14ac:dyDescent="0.2">
      <c r="AH2187" s="433"/>
      <c r="AI2187" s="433"/>
      <c r="AJ2187" s="433"/>
      <c r="AK2187" s="433"/>
      <c r="AL2187" s="433"/>
      <c r="AM2187" s="433"/>
      <c r="AN2187" s="433"/>
      <c r="AO2187" s="433"/>
    </row>
    <row r="2188" spans="34:41" x14ac:dyDescent="0.2">
      <c r="AH2188" s="433"/>
      <c r="AI2188" s="433"/>
      <c r="AJ2188" s="433"/>
      <c r="AK2188" s="433"/>
      <c r="AL2188" s="433"/>
      <c r="AM2188" s="433"/>
      <c r="AN2188" s="433"/>
      <c r="AO2188" s="433"/>
    </row>
    <row r="2189" spans="34:41" x14ac:dyDescent="0.2">
      <c r="AH2189" s="433"/>
      <c r="AI2189" s="433"/>
      <c r="AJ2189" s="433"/>
      <c r="AK2189" s="433"/>
      <c r="AL2189" s="433"/>
      <c r="AM2189" s="433"/>
      <c r="AN2189" s="433"/>
      <c r="AO2189" s="433"/>
    </row>
    <row r="2190" spans="34:41" x14ac:dyDescent="0.2">
      <c r="AH2190" s="433"/>
      <c r="AI2190" s="433"/>
      <c r="AJ2190" s="433"/>
      <c r="AK2190" s="433"/>
      <c r="AL2190" s="433"/>
      <c r="AM2190" s="433"/>
      <c r="AN2190" s="433"/>
      <c r="AO2190" s="433"/>
    </row>
    <row r="2191" spans="34:41" x14ac:dyDescent="0.2">
      <c r="AH2191" s="433"/>
      <c r="AI2191" s="433"/>
      <c r="AJ2191" s="433"/>
      <c r="AK2191" s="433"/>
      <c r="AL2191" s="433"/>
      <c r="AM2191" s="433"/>
      <c r="AN2191" s="433"/>
      <c r="AO2191" s="433"/>
    </row>
    <row r="2192" spans="34:41" x14ac:dyDescent="0.2">
      <c r="AH2192" s="433"/>
      <c r="AI2192" s="433"/>
      <c r="AJ2192" s="433"/>
      <c r="AK2192" s="433"/>
      <c r="AL2192" s="433"/>
      <c r="AM2192" s="433"/>
      <c r="AN2192" s="433"/>
      <c r="AO2192" s="433"/>
    </row>
    <row r="2193" spans="34:41" x14ac:dyDescent="0.2">
      <c r="AH2193" s="433"/>
      <c r="AI2193" s="433"/>
      <c r="AJ2193" s="433"/>
      <c r="AK2193" s="433"/>
      <c r="AL2193" s="433"/>
      <c r="AM2193" s="433"/>
      <c r="AN2193" s="433"/>
      <c r="AO2193" s="433"/>
    </row>
    <row r="2194" spans="34:41" x14ac:dyDescent="0.2">
      <c r="AH2194" s="433"/>
      <c r="AI2194" s="433"/>
      <c r="AJ2194" s="433"/>
      <c r="AK2194" s="433"/>
      <c r="AL2194" s="433"/>
      <c r="AM2194" s="433"/>
      <c r="AN2194" s="433"/>
      <c r="AO2194" s="433"/>
    </row>
    <row r="2195" spans="34:41" x14ac:dyDescent="0.2">
      <c r="AH2195" s="433"/>
      <c r="AI2195" s="433"/>
      <c r="AJ2195" s="433"/>
      <c r="AK2195" s="433"/>
      <c r="AL2195" s="433"/>
      <c r="AM2195" s="433"/>
      <c r="AN2195" s="433"/>
      <c r="AO2195" s="433"/>
    </row>
    <row r="2196" spans="34:41" x14ac:dyDescent="0.2">
      <c r="AH2196" s="433"/>
      <c r="AI2196" s="433"/>
      <c r="AJ2196" s="433"/>
      <c r="AK2196" s="433"/>
      <c r="AL2196" s="433"/>
      <c r="AM2196" s="433"/>
      <c r="AN2196" s="433"/>
      <c r="AO2196" s="433"/>
    </row>
    <row r="2197" spans="34:41" x14ac:dyDescent="0.2">
      <c r="AH2197" s="433"/>
      <c r="AI2197" s="433"/>
      <c r="AJ2197" s="433"/>
      <c r="AK2197" s="433"/>
      <c r="AL2197" s="433"/>
      <c r="AM2197" s="433"/>
      <c r="AN2197" s="433"/>
      <c r="AO2197" s="433"/>
    </row>
    <row r="2198" spans="34:41" x14ac:dyDescent="0.2">
      <c r="AH2198" s="433"/>
      <c r="AI2198" s="433"/>
      <c r="AJ2198" s="433"/>
      <c r="AK2198" s="433"/>
      <c r="AL2198" s="433"/>
      <c r="AM2198" s="433"/>
      <c r="AN2198" s="433"/>
      <c r="AO2198" s="433"/>
    </row>
    <row r="2199" spans="34:41" x14ac:dyDescent="0.2">
      <c r="AH2199" s="433"/>
      <c r="AI2199" s="433"/>
      <c r="AJ2199" s="433"/>
      <c r="AK2199" s="433"/>
      <c r="AL2199" s="433"/>
      <c r="AM2199" s="433"/>
      <c r="AN2199" s="433"/>
      <c r="AO2199" s="433"/>
    </row>
    <row r="2200" spans="34:41" x14ac:dyDescent="0.2">
      <c r="AH2200" s="433"/>
      <c r="AI2200" s="433"/>
      <c r="AJ2200" s="433"/>
      <c r="AK2200" s="433"/>
      <c r="AL2200" s="433"/>
      <c r="AM2200" s="433"/>
      <c r="AN2200" s="433"/>
      <c r="AO2200" s="433"/>
    </row>
    <row r="2201" spans="34:41" x14ac:dyDescent="0.2">
      <c r="AH2201" s="433"/>
      <c r="AI2201" s="433"/>
      <c r="AJ2201" s="433"/>
      <c r="AK2201" s="433"/>
      <c r="AL2201" s="433"/>
      <c r="AM2201" s="433"/>
      <c r="AN2201" s="433"/>
      <c r="AO2201" s="433"/>
    </row>
    <row r="2202" spans="34:41" x14ac:dyDescent="0.2">
      <c r="AH2202" s="433"/>
      <c r="AI2202" s="433"/>
      <c r="AJ2202" s="433"/>
      <c r="AK2202" s="433"/>
      <c r="AL2202" s="433"/>
      <c r="AM2202" s="433"/>
      <c r="AN2202" s="433"/>
      <c r="AO2202" s="433"/>
    </row>
    <row r="2203" spans="34:41" x14ac:dyDescent="0.2">
      <c r="AH2203" s="433"/>
      <c r="AI2203" s="433"/>
      <c r="AJ2203" s="433"/>
      <c r="AK2203" s="433"/>
      <c r="AL2203" s="433"/>
      <c r="AM2203" s="433"/>
      <c r="AN2203" s="433"/>
      <c r="AO2203" s="433"/>
    </row>
    <row r="2204" spans="34:41" x14ac:dyDescent="0.2">
      <c r="AH2204" s="433"/>
      <c r="AI2204" s="433"/>
      <c r="AJ2204" s="433"/>
      <c r="AK2204" s="433"/>
      <c r="AL2204" s="433"/>
      <c r="AM2204" s="433"/>
      <c r="AN2204" s="433"/>
      <c r="AO2204" s="433"/>
    </row>
    <row r="2205" spans="34:41" x14ac:dyDescent="0.2">
      <c r="AH2205" s="433"/>
      <c r="AI2205" s="433"/>
      <c r="AJ2205" s="433"/>
      <c r="AK2205" s="433"/>
      <c r="AL2205" s="433"/>
      <c r="AM2205" s="433"/>
      <c r="AN2205" s="433"/>
      <c r="AO2205" s="433"/>
    </row>
    <row r="2206" spans="34:41" x14ac:dyDescent="0.2">
      <c r="AH2206" s="433"/>
      <c r="AI2206" s="433"/>
      <c r="AJ2206" s="433"/>
      <c r="AK2206" s="433"/>
      <c r="AL2206" s="433"/>
      <c r="AM2206" s="433"/>
      <c r="AN2206" s="433"/>
      <c r="AO2206" s="433"/>
    </row>
    <row r="2207" spans="34:41" x14ac:dyDescent="0.2">
      <c r="AH2207" s="433"/>
      <c r="AI2207" s="433"/>
      <c r="AJ2207" s="433"/>
      <c r="AK2207" s="433"/>
      <c r="AL2207" s="433"/>
      <c r="AM2207" s="433"/>
      <c r="AN2207" s="433"/>
      <c r="AO2207" s="433"/>
    </row>
    <row r="2208" spans="34:41" x14ac:dyDescent="0.2">
      <c r="AH2208" s="433"/>
      <c r="AI2208" s="433"/>
      <c r="AJ2208" s="433"/>
      <c r="AK2208" s="433"/>
      <c r="AL2208" s="433"/>
      <c r="AM2208" s="433"/>
      <c r="AN2208" s="433"/>
      <c r="AO2208" s="433"/>
    </row>
    <row r="2209" spans="34:41" x14ac:dyDescent="0.2">
      <c r="AH2209" s="433"/>
      <c r="AI2209" s="433"/>
      <c r="AJ2209" s="433"/>
      <c r="AK2209" s="433"/>
      <c r="AL2209" s="433"/>
      <c r="AM2209" s="433"/>
      <c r="AN2209" s="433"/>
      <c r="AO2209" s="433"/>
    </row>
    <row r="2210" spans="34:41" x14ac:dyDescent="0.2">
      <c r="AH2210" s="433"/>
      <c r="AI2210" s="433"/>
      <c r="AJ2210" s="433"/>
      <c r="AK2210" s="433"/>
      <c r="AL2210" s="433"/>
      <c r="AM2210" s="433"/>
      <c r="AN2210" s="433"/>
      <c r="AO2210" s="433"/>
    </row>
    <row r="2211" spans="34:41" x14ac:dyDescent="0.2">
      <c r="AH2211" s="433"/>
      <c r="AI2211" s="433"/>
      <c r="AJ2211" s="433"/>
      <c r="AK2211" s="433"/>
      <c r="AL2211" s="433"/>
      <c r="AM2211" s="433"/>
      <c r="AN2211" s="433"/>
      <c r="AO2211" s="433"/>
    </row>
    <row r="2212" spans="34:41" x14ac:dyDescent="0.2">
      <c r="AH2212" s="433"/>
      <c r="AI2212" s="433"/>
      <c r="AJ2212" s="433"/>
      <c r="AK2212" s="433"/>
      <c r="AL2212" s="433"/>
      <c r="AM2212" s="433"/>
      <c r="AN2212" s="433"/>
      <c r="AO2212" s="433"/>
    </row>
    <row r="2213" spans="34:41" x14ac:dyDescent="0.2">
      <c r="AH2213" s="433"/>
      <c r="AI2213" s="433"/>
      <c r="AJ2213" s="433"/>
      <c r="AK2213" s="433"/>
      <c r="AL2213" s="433"/>
      <c r="AM2213" s="433"/>
      <c r="AN2213" s="433"/>
      <c r="AO2213" s="433"/>
    </row>
    <row r="2214" spans="34:41" x14ac:dyDescent="0.2">
      <c r="AH2214" s="433"/>
      <c r="AI2214" s="433"/>
      <c r="AJ2214" s="433"/>
      <c r="AK2214" s="433"/>
      <c r="AL2214" s="433"/>
      <c r="AM2214" s="433"/>
      <c r="AN2214" s="433"/>
      <c r="AO2214" s="433"/>
    </row>
    <row r="2215" spans="34:41" x14ac:dyDescent="0.2">
      <c r="AH2215" s="433"/>
      <c r="AI2215" s="433"/>
      <c r="AJ2215" s="433"/>
      <c r="AK2215" s="433"/>
      <c r="AL2215" s="433"/>
      <c r="AM2215" s="433"/>
      <c r="AN2215" s="433"/>
      <c r="AO2215" s="433"/>
    </row>
    <row r="2216" spans="34:41" x14ac:dyDescent="0.2">
      <c r="AH2216" s="433"/>
      <c r="AI2216" s="433"/>
      <c r="AJ2216" s="433"/>
      <c r="AK2216" s="433"/>
      <c r="AL2216" s="433"/>
      <c r="AM2216" s="433"/>
      <c r="AN2216" s="433"/>
      <c r="AO2216" s="433"/>
    </row>
    <row r="2217" spans="34:41" x14ac:dyDescent="0.2">
      <c r="AH2217" s="433"/>
      <c r="AI2217" s="433"/>
      <c r="AJ2217" s="433"/>
      <c r="AK2217" s="433"/>
      <c r="AL2217" s="433"/>
      <c r="AM2217" s="433"/>
      <c r="AN2217" s="433"/>
      <c r="AO2217" s="433"/>
    </row>
    <row r="2218" spans="34:41" x14ac:dyDescent="0.2">
      <c r="AH2218" s="433"/>
      <c r="AI2218" s="433"/>
      <c r="AJ2218" s="433"/>
      <c r="AK2218" s="433"/>
      <c r="AL2218" s="433"/>
      <c r="AM2218" s="433"/>
      <c r="AN2218" s="433"/>
      <c r="AO2218" s="433"/>
    </row>
    <row r="2219" spans="34:41" x14ac:dyDescent="0.2">
      <c r="AH2219" s="433"/>
      <c r="AI2219" s="433"/>
      <c r="AJ2219" s="433"/>
      <c r="AK2219" s="433"/>
      <c r="AL2219" s="433"/>
      <c r="AM2219" s="433"/>
      <c r="AN2219" s="433"/>
      <c r="AO2219" s="433"/>
    </row>
    <row r="2220" spans="34:41" x14ac:dyDescent="0.2">
      <c r="AH2220" s="433"/>
      <c r="AI2220" s="433"/>
      <c r="AJ2220" s="433"/>
      <c r="AK2220" s="433"/>
      <c r="AL2220" s="433"/>
      <c r="AM2220" s="433"/>
      <c r="AN2220" s="433"/>
      <c r="AO2220" s="433"/>
    </row>
    <row r="2221" spans="34:41" x14ac:dyDescent="0.2">
      <c r="AH2221" s="433"/>
      <c r="AI2221" s="433"/>
      <c r="AJ2221" s="433"/>
      <c r="AK2221" s="433"/>
      <c r="AL2221" s="433"/>
      <c r="AM2221" s="433"/>
      <c r="AN2221" s="433"/>
      <c r="AO2221" s="433"/>
    </row>
    <row r="2222" spans="34:41" x14ac:dyDescent="0.2">
      <c r="AH2222" s="433"/>
      <c r="AI2222" s="433"/>
      <c r="AJ2222" s="433"/>
      <c r="AK2222" s="433"/>
      <c r="AL2222" s="433"/>
      <c r="AM2222" s="433"/>
      <c r="AN2222" s="433"/>
      <c r="AO2222" s="433"/>
    </row>
    <row r="2223" spans="34:41" x14ac:dyDescent="0.2">
      <c r="AH2223" s="433"/>
      <c r="AI2223" s="433"/>
      <c r="AJ2223" s="433"/>
      <c r="AK2223" s="433"/>
      <c r="AL2223" s="433"/>
      <c r="AM2223" s="433"/>
      <c r="AN2223" s="433"/>
      <c r="AO2223" s="433"/>
    </row>
    <row r="2224" spans="34:41" x14ac:dyDescent="0.2">
      <c r="AH2224" s="433"/>
      <c r="AI2224" s="433"/>
      <c r="AJ2224" s="433"/>
      <c r="AK2224" s="433"/>
      <c r="AL2224" s="433"/>
      <c r="AM2224" s="433"/>
      <c r="AN2224" s="433"/>
      <c r="AO2224" s="433"/>
    </row>
    <row r="2225" spans="34:41" x14ac:dyDescent="0.2">
      <c r="AH2225" s="433"/>
      <c r="AI2225" s="433"/>
      <c r="AJ2225" s="433"/>
      <c r="AK2225" s="433"/>
      <c r="AL2225" s="433"/>
      <c r="AM2225" s="433"/>
      <c r="AN2225" s="433"/>
      <c r="AO2225" s="433"/>
    </row>
    <row r="2226" spans="34:41" x14ac:dyDescent="0.2">
      <c r="AH2226" s="433"/>
      <c r="AI2226" s="433"/>
      <c r="AJ2226" s="433"/>
      <c r="AK2226" s="433"/>
      <c r="AL2226" s="433"/>
      <c r="AM2226" s="433"/>
      <c r="AN2226" s="433"/>
      <c r="AO2226" s="433"/>
    </row>
    <row r="2227" spans="34:41" x14ac:dyDescent="0.2">
      <c r="AH2227" s="433"/>
      <c r="AI2227" s="433"/>
      <c r="AJ2227" s="433"/>
      <c r="AK2227" s="433"/>
      <c r="AL2227" s="433"/>
      <c r="AM2227" s="433"/>
      <c r="AN2227" s="433"/>
      <c r="AO2227" s="433"/>
    </row>
    <row r="2228" spans="34:41" x14ac:dyDescent="0.2">
      <c r="AH2228" s="433"/>
      <c r="AI2228" s="433"/>
      <c r="AJ2228" s="433"/>
      <c r="AK2228" s="433"/>
      <c r="AL2228" s="433"/>
      <c r="AM2228" s="433"/>
      <c r="AN2228" s="433"/>
      <c r="AO2228" s="433"/>
    </row>
    <row r="2229" spans="34:41" x14ac:dyDescent="0.2">
      <c r="AH2229" s="433"/>
      <c r="AI2229" s="433"/>
      <c r="AJ2229" s="433"/>
      <c r="AK2229" s="433"/>
      <c r="AL2229" s="433"/>
      <c r="AM2229" s="433"/>
      <c r="AN2229" s="433"/>
      <c r="AO2229" s="433"/>
    </row>
    <row r="2230" spans="34:41" x14ac:dyDescent="0.2">
      <c r="AH2230" s="433"/>
      <c r="AI2230" s="433"/>
      <c r="AJ2230" s="433"/>
      <c r="AK2230" s="433"/>
      <c r="AL2230" s="433"/>
      <c r="AM2230" s="433"/>
      <c r="AN2230" s="433"/>
      <c r="AO2230" s="433"/>
    </row>
    <row r="2231" spans="34:41" x14ac:dyDescent="0.2">
      <c r="AH2231" s="433"/>
      <c r="AI2231" s="433"/>
      <c r="AJ2231" s="433"/>
      <c r="AK2231" s="433"/>
      <c r="AL2231" s="433"/>
      <c r="AM2231" s="433"/>
      <c r="AN2231" s="433"/>
      <c r="AO2231" s="433"/>
    </row>
    <row r="2232" spans="34:41" x14ac:dyDescent="0.2">
      <c r="AH2232" s="433"/>
      <c r="AI2232" s="433"/>
      <c r="AJ2232" s="433"/>
      <c r="AK2232" s="433"/>
      <c r="AL2232" s="433"/>
      <c r="AM2232" s="433"/>
      <c r="AN2232" s="433"/>
      <c r="AO2232" s="433"/>
    </row>
    <row r="2233" spans="34:41" x14ac:dyDescent="0.2">
      <c r="AH2233" s="433"/>
      <c r="AI2233" s="433"/>
      <c r="AJ2233" s="433"/>
      <c r="AK2233" s="433"/>
      <c r="AL2233" s="433"/>
      <c r="AM2233" s="433"/>
      <c r="AN2233" s="433"/>
      <c r="AO2233" s="433"/>
    </row>
    <row r="2234" spans="34:41" x14ac:dyDescent="0.2">
      <c r="AH2234" s="433"/>
      <c r="AI2234" s="433"/>
      <c r="AJ2234" s="433"/>
      <c r="AK2234" s="433"/>
      <c r="AL2234" s="433"/>
      <c r="AM2234" s="433"/>
      <c r="AN2234" s="433"/>
      <c r="AO2234" s="433"/>
    </row>
    <row r="2235" spans="34:41" x14ac:dyDescent="0.2">
      <c r="AH2235" s="433"/>
      <c r="AI2235" s="433"/>
      <c r="AJ2235" s="433"/>
      <c r="AK2235" s="433"/>
      <c r="AL2235" s="433"/>
      <c r="AM2235" s="433"/>
      <c r="AN2235" s="433"/>
      <c r="AO2235" s="433"/>
    </row>
    <row r="2236" spans="34:41" x14ac:dyDescent="0.2">
      <c r="AH2236" s="433"/>
      <c r="AI2236" s="433"/>
      <c r="AJ2236" s="433"/>
      <c r="AK2236" s="433"/>
      <c r="AL2236" s="433"/>
      <c r="AM2236" s="433"/>
      <c r="AN2236" s="433"/>
      <c r="AO2236" s="433"/>
    </row>
    <row r="2237" spans="34:41" x14ac:dyDescent="0.2">
      <c r="AH2237" s="433"/>
      <c r="AI2237" s="433"/>
      <c r="AJ2237" s="433"/>
      <c r="AK2237" s="433"/>
      <c r="AL2237" s="433"/>
      <c r="AM2237" s="433"/>
      <c r="AN2237" s="433"/>
      <c r="AO2237" s="433"/>
    </row>
    <row r="2238" spans="34:41" x14ac:dyDescent="0.2">
      <c r="AH2238" s="433"/>
      <c r="AI2238" s="433"/>
      <c r="AJ2238" s="433"/>
      <c r="AK2238" s="433"/>
      <c r="AL2238" s="433"/>
      <c r="AM2238" s="433"/>
      <c r="AN2238" s="433"/>
      <c r="AO2238" s="433"/>
    </row>
    <row r="2239" spans="34:41" x14ac:dyDescent="0.2">
      <c r="AH2239" s="433"/>
      <c r="AI2239" s="433"/>
      <c r="AJ2239" s="433"/>
      <c r="AK2239" s="433"/>
      <c r="AL2239" s="433"/>
      <c r="AM2239" s="433"/>
      <c r="AN2239" s="433"/>
      <c r="AO2239" s="433"/>
    </row>
    <row r="2240" spans="34:41" x14ac:dyDescent="0.2">
      <c r="AH2240" s="433"/>
      <c r="AI2240" s="433"/>
      <c r="AJ2240" s="433"/>
      <c r="AK2240" s="433"/>
      <c r="AL2240" s="433"/>
      <c r="AM2240" s="433"/>
      <c r="AN2240" s="433"/>
      <c r="AO2240" s="433"/>
    </row>
    <row r="2241" spans="34:41" x14ac:dyDescent="0.2">
      <c r="AH2241" s="433"/>
      <c r="AI2241" s="433"/>
      <c r="AJ2241" s="433"/>
      <c r="AK2241" s="433"/>
      <c r="AL2241" s="433"/>
      <c r="AM2241" s="433"/>
      <c r="AN2241" s="433"/>
      <c r="AO2241" s="433"/>
    </row>
    <row r="2242" spans="34:41" x14ac:dyDescent="0.2">
      <c r="AH2242" s="433"/>
      <c r="AI2242" s="433"/>
      <c r="AJ2242" s="433"/>
      <c r="AK2242" s="433"/>
      <c r="AL2242" s="433"/>
      <c r="AM2242" s="433"/>
      <c r="AN2242" s="433"/>
      <c r="AO2242" s="433"/>
    </row>
    <row r="2243" spans="34:41" x14ac:dyDescent="0.2">
      <c r="AH2243" s="433"/>
      <c r="AI2243" s="433"/>
      <c r="AJ2243" s="433"/>
      <c r="AK2243" s="433"/>
      <c r="AL2243" s="433"/>
      <c r="AM2243" s="433"/>
      <c r="AN2243" s="433"/>
      <c r="AO2243" s="433"/>
    </row>
    <row r="2244" spans="34:41" x14ac:dyDescent="0.2">
      <c r="AH2244" s="433"/>
      <c r="AI2244" s="433"/>
      <c r="AJ2244" s="433"/>
      <c r="AK2244" s="433"/>
      <c r="AL2244" s="433"/>
      <c r="AM2244" s="433"/>
      <c r="AN2244" s="433"/>
      <c r="AO2244" s="433"/>
    </row>
    <row r="2245" spans="34:41" x14ac:dyDescent="0.2">
      <c r="AH2245" s="433"/>
      <c r="AI2245" s="433"/>
      <c r="AJ2245" s="433"/>
      <c r="AK2245" s="433"/>
      <c r="AL2245" s="433"/>
      <c r="AM2245" s="433"/>
      <c r="AN2245" s="433"/>
      <c r="AO2245" s="433"/>
    </row>
    <row r="2246" spans="34:41" x14ac:dyDescent="0.2">
      <c r="AH2246" s="433"/>
      <c r="AI2246" s="433"/>
      <c r="AJ2246" s="433"/>
      <c r="AK2246" s="433"/>
      <c r="AL2246" s="433"/>
      <c r="AM2246" s="433"/>
      <c r="AN2246" s="433"/>
      <c r="AO2246" s="433"/>
    </row>
    <row r="2247" spans="34:41" x14ac:dyDescent="0.2">
      <c r="AH2247" s="433"/>
      <c r="AI2247" s="433"/>
      <c r="AJ2247" s="433"/>
      <c r="AK2247" s="433"/>
      <c r="AL2247" s="433"/>
      <c r="AM2247" s="433"/>
      <c r="AN2247" s="433"/>
      <c r="AO2247" s="433"/>
    </row>
    <row r="2248" spans="34:41" x14ac:dyDescent="0.2">
      <c r="AH2248" s="433"/>
      <c r="AI2248" s="433"/>
      <c r="AJ2248" s="433"/>
      <c r="AK2248" s="433"/>
      <c r="AL2248" s="433"/>
      <c r="AM2248" s="433"/>
      <c r="AN2248" s="433"/>
      <c r="AO2248" s="433"/>
    </row>
    <row r="2249" spans="34:41" x14ac:dyDescent="0.2">
      <c r="AH2249" s="433"/>
      <c r="AI2249" s="433"/>
      <c r="AJ2249" s="433"/>
      <c r="AK2249" s="433"/>
      <c r="AL2249" s="433"/>
      <c r="AM2249" s="433"/>
      <c r="AN2249" s="433"/>
      <c r="AO2249" s="433"/>
    </row>
    <row r="2250" spans="34:41" x14ac:dyDescent="0.2">
      <c r="AH2250" s="433"/>
      <c r="AI2250" s="433"/>
      <c r="AJ2250" s="433"/>
      <c r="AK2250" s="433"/>
      <c r="AL2250" s="433"/>
      <c r="AM2250" s="433"/>
      <c r="AN2250" s="433"/>
      <c r="AO2250" s="433"/>
    </row>
    <row r="2251" spans="34:41" x14ac:dyDescent="0.2">
      <c r="AH2251" s="433"/>
      <c r="AI2251" s="433"/>
      <c r="AJ2251" s="433"/>
      <c r="AK2251" s="433"/>
      <c r="AL2251" s="433"/>
      <c r="AM2251" s="433"/>
      <c r="AN2251" s="433"/>
      <c r="AO2251" s="433"/>
    </row>
    <row r="2252" spans="34:41" x14ac:dyDescent="0.2">
      <c r="AH2252" s="433"/>
      <c r="AI2252" s="433"/>
      <c r="AJ2252" s="433"/>
      <c r="AK2252" s="433"/>
      <c r="AL2252" s="433"/>
      <c r="AM2252" s="433"/>
      <c r="AN2252" s="433"/>
      <c r="AO2252" s="433"/>
    </row>
    <row r="2253" spans="34:41" x14ac:dyDescent="0.2">
      <c r="AH2253" s="433"/>
      <c r="AI2253" s="433"/>
      <c r="AJ2253" s="433"/>
      <c r="AK2253" s="433"/>
      <c r="AL2253" s="433"/>
      <c r="AM2253" s="433"/>
      <c r="AN2253" s="433"/>
      <c r="AO2253" s="433"/>
    </row>
    <row r="2254" spans="34:41" x14ac:dyDescent="0.2">
      <c r="AH2254" s="433"/>
      <c r="AI2254" s="433"/>
      <c r="AJ2254" s="433"/>
      <c r="AK2254" s="433"/>
      <c r="AL2254" s="433"/>
      <c r="AM2254" s="433"/>
      <c r="AN2254" s="433"/>
      <c r="AO2254" s="433"/>
    </row>
    <row r="2255" spans="34:41" x14ac:dyDescent="0.2">
      <c r="AH2255" s="433"/>
      <c r="AI2255" s="433"/>
      <c r="AJ2255" s="433"/>
      <c r="AK2255" s="433"/>
      <c r="AL2255" s="433"/>
      <c r="AM2255" s="433"/>
      <c r="AN2255" s="433"/>
      <c r="AO2255" s="433"/>
    </row>
    <row r="2256" spans="34:41" x14ac:dyDescent="0.2">
      <c r="AH2256" s="433"/>
      <c r="AI2256" s="433"/>
      <c r="AJ2256" s="433"/>
      <c r="AK2256" s="433"/>
      <c r="AL2256" s="433"/>
      <c r="AM2256" s="433"/>
      <c r="AN2256" s="433"/>
      <c r="AO2256" s="433"/>
    </row>
    <row r="2257" spans="34:41" x14ac:dyDescent="0.2">
      <c r="AH2257" s="433"/>
      <c r="AI2257" s="433"/>
      <c r="AJ2257" s="433"/>
      <c r="AK2257" s="433"/>
      <c r="AL2257" s="433"/>
      <c r="AM2257" s="433"/>
      <c r="AN2257" s="433"/>
      <c r="AO2257" s="433"/>
    </row>
    <row r="2258" spans="34:41" x14ac:dyDescent="0.2">
      <c r="AH2258" s="433"/>
      <c r="AI2258" s="433"/>
      <c r="AJ2258" s="433"/>
      <c r="AK2258" s="433"/>
      <c r="AL2258" s="433"/>
      <c r="AM2258" s="433"/>
      <c r="AN2258" s="433"/>
      <c r="AO2258" s="433"/>
    </row>
    <row r="2259" spans="34:41" x14ac:dyDescent="0.2">
      <c r="AH2259" s="433"/>
      <c r="AI2259" s="433"/>
      <c r="AJ2259" s="433"/>
      <c r="AK2259" s="433"/>
      <c r="AL2259" s="433"/>
      <c r="AM2259" s="433"/>
      <c r="AN2259" s="433"/>
      <c r="AO2259" s="433"/>
    </row>
    <row r="2260" spans="34:41" x14ac:dyDescent="0.2">
      <c r="AH2260" s="433"/>
      <c r="AI2260" s="433"/>
      <c r="AJ2260" s="433"/>
      <c r="AK2260" s="433"/>
      <c r="AL2260" s="433"/>
      <c r="AM2260" s="433"/>
      <c r="AN2260" s="433"/>
      <c r="AO2260" s="433"/>
    </row>
    <row r="2261" spans="34:41" x14ac:dyDescent="0.2">
      <c r="AH2261" s="433"/>
      <c r="AI2261" s="433"/>
      <c r="AJ2261" s="433"/>
      <c r="AK2261" s="433"/>
      <c r="AL2261" s="433"/>
      <c r="AM2261" s="433"/>
      <c r="AN2261" s="433"/>
      <c r="AO2261" s="433"/>
    </row>
    <row r="2262" spans="34:41" x14ac:dyDescent="0.2">
      <c r="AH2262" s="433"/>
      <c r="AI2262" s="433"/>
      <c r="AJ2262" s="433"/>
      <c r="AK2262" s="433"/>
      <c r="AL2262" s="433"/>
      <c r="AM2262" s="433"/>
      <c r="AN2262" s="433"/>
      <c r="AO2262" s="433"/>
    </row>
    <row r="2263" spans="34:41" x14ac:dyDescent="0.2">
      <c r="AH2263" s="433"/>
      <c r="AI2263" s="433"/>
      <c r="AJ2263" s="433"/>
      <c r="AK2263" s="433"/>
      <c r="AL2263" s="433"/>
      <c r="AM2263" s="433"/>
      <c r="AN2263" s="433"/>
      <c r="AO2263" s="433"/>
    </row>
    <row r="2264" spans="34:41" x14ac:dyDescent="0.2">
      <c r="AH2264" s="433"/>
      <c r="AI2264" s="433"/>
      <c r="AJ2264" s="433"/>
      <c r="AK2264" s="433"/>
      <c r="AL2264" s="433"/>
      <c r="AM2264" s="433"/>
      <c r="AN2264" s="433"/>
      <c r="AO2264" s="433"/>
    </row>
    <row r="2265" spans="34:41" x14ac:dyDescent="0.2">
      <c r="AH2265" s="433"/>
      <c r="AI2265" s="433"/>
      <c r="AJ2265" s="433"/>
      <c r="AK2265" s="433"/>
      <c r="AL2265" s="433"/>
      <c r="AM2265" s="433"/>
      <c r="AN2265" s="433"/>
      <c r="AO2265" s="433"/>
    </row>
    <row r="2266" spans="34:41" x14ac:dyDescent="0.2">
      <c r="AH2266" s="433"/>
      <c r="AI2266" s="433"/>
      <c r="AJ2266" s="433"/>
      <c r="AK2266" s="433"/>
      <c r="AL2266" s="433"/>
      <c r="AM2266" s="433"/>
      <c r="AN2266" s="433"/>
      <c r="AO2266" s="433"/>
    </row>
    <row r="2267" spans="34:41" x14ac:dyDescent="0.2">
      <c r="AH2267" s="433"/>
      <c r="AI2267" s="433"/>
      <c r="AJ2267" s="433"/>
      <c r="AK2267" s="433"/>
      <c r="AL2267" s="433"/>
      <c r="AM2267" s="433"/>
      <c r="AN2267" s="433"/>
      <c r="AO2267" s="433"/>
    </row>
    <row r="2268" spans="34:41" x14ac:dyDescent="0.2">
      <c r="AH2268" s="433"/>
      <c r="AI2268" s="433"/>
      <c r="AJ2268" s="433"/>
      <c r="AK2268" s="433"/>
      <c r="AL2268" s="433"/>
      <c r="AM2268" s="433"/>
      <c r="AN2268" s="433"/>
      <c r="AO2268" s="433"/>
    </row>
    <row r="2269" spans="34:41" x14ac:dyDescent="0.2">
      <c r="AH2269" s="433"/>
      <c r="AI2269" s="433"/>
      <c r="AJ2269" s="433"/>
      <c r="AK2269" s="433"/>
      <c r="AL2269" s="433"/>
      <c r="AM2269" s="433"/>
      <c r="AN2269" s="433"/>
      <c r="AO2269" s="433"/>
    </row>
    <row r="2270" spans="34:41" x14ac:dyDescent="0.2">
      <c r="AH2270" s="433"/>
      <c r="AI2270" s="433"/>
      <c r="AJ2270" s="433"/>
      <c r="AK2270" s="433"/>
      <c r="AL2270" s="433"/>
      <c r="AM2270" s="433"/>
      <c r="AN2270" s="433"/>
      <c r="AO2270" s="433"/>
    </row>
    <row r="2271" spans="34:41" x14ac:dyDescent="0.2">
      <c r="AH2271" s="433"/>
      <c r="AI2271" s="433"/>
      <c r="AJ2271" s="433"/>
      <c r="AK2271" s="433"/>
      <c r="AL2271" s="433"/>
      <c r="AM2271" s="433"/>
      <c r="AN2271" s="433"/>
      <c r="AO2271" s="433"/>
    </row>
    <row r="2272" spans="34:41" x14ac:dyDescent="0.2">
      <c r="AH2272" s="433"/>
      <c r="AI2272" s="433"/>
      <c r="AJ2272" s="433"/>
      <c r="AK2272" s="433"/>
      <c r="AL2272" s="433"/>
      <c r="AM2272" s="433"/>
      <c r="AN2272" s="433"/>
      <c r="AO2272" s="433"/>
    </row>
    <row r="2273" spans="34:41" x14ac:dyDescent="0.2">
      <c r="AH2273" s="433"/>
      <c r="AI2273" s="433"/>
      <c r="AJ2273" s="433"/>
      <c r="AK2273" s="433"/>
      <c r="AL2273" s="433"/>
      <c r="AM2273" s="433"/>
      <c r="AN2273" s="433"/>
      <c r="AO2273" s="433"/>
    </row>
    <row r="2274" spans="34:41" x14ac:dyDescent="0.2">
      <c r="AH2274" s="433"/>
      <c r="AI2274" s="433"/>
      <c r="AJ2274" s="433"/>
      <c r="AK2274" s="433"/>
      <c r="AL2274" s="433"/>
      <c r="AM2274" s="433"/>
      <c r="AN2274" s="433"/>
      <c r="AO2274" s="433"/>
    </row>
    <row r="2275" spans="34:41" x14ac:dyDescent="0.2">
      <c r="AH2275" s="433"/>
      <c r="AI2275" s="433"/>
      <c r="AJ2275" s="433"/>
      <c r="AK2275" s="433"/>
      <c r="AL2275" s="433"/>
      <c r="AM2275" s="433"/>
      <c r="AN2275" s="433"/>
      <c r="AO2275" s="433"/>
    </row>
    <row r="2276" spans="34:41" x14ac:dyDescent="0.2">
      <c r="AH2276" s="433"/>
      <c r="AI2276" s="433"/>
      <c r="AJ2276" s="433"/>
      <c r="AK2276" s="433"/>
      <c r="AL2276" s="433"/>
      <c r="AM2276" s="433"/>
      <c r="AN2276" s="433"/>
      <c r="AO2276" s="433"/>
    </row>
    <row r="2277" spans="34:41" x14ac:dyDescent="0.2">
      <c r="AH2277" s="433"/>
      <c r="AI2277" s="433"/>
      <c r="AJ2277" s="433"/>
      <c r="AK2277" s="433"/>
      <c r="AL2277" s="433"/>
      <c r="AM2277" s="433"/>
      <c r="AN2277" s="433"/>
      <c r="AO2277" s="433"/>
    </row>
    <row r="2278" spans="34:41" x14ac:dyDescent="0.2">
      <c r="AH2278" s="433"/>
      <c r="AI2278" s="433"/>
      <c r="AJ2278" s="433"/>
      <c r="AK2278" s="433"/>
      <c r="AL2278" s="433"/>
      <c r="AM2278" s="433"/>
      <c r="AN2278" s="433"/>
      <c r="AO2278" s="433"/>
    </row>
    <row r="2279" spans="34:41" x14ac:dyDescent="0.2">
      <c r="AH2279" s="433"/>
      <c r="AI2279" s="433"/>
      <c r="AJ2279" s="433"/>
      <c r="AK2279" s="433"/>
      <c r="AL2279" s="433"/>
      <c r="AM2279" s="433"/>
      <c r="AN2279" s="433"/>
      <c r="AO2279" s="433"/>
    </row>
    <row r="2280" spans="34:41" x14ac:dyDescent="0.2">
      <c r="AH2280" s="433"/>
      <c r="AI2280" s="433"/>
      <c r="AJ2280" s="433"/>
      <c r="AK2280" s="433"/>
      <c r="AL2280" s="433"/>
      <c r="AM2280" s="433"/>
      <c r="AN2280" s="433"/>
      <c r="AO2280" s="433"/>
    </row>
    <row r="2281" spans="34:41" x14ac:dyDescent="0.2">
      <c r="AH2281" s="433"/>
      <c r="AI2281" s="433"/>
      <c r="AJ2281" s="433"/>
      <c r="AK2281" s="433"/>
      <c r="AL2281" s="433"/>
      <c r="AM2281" s="433"/>
      <c r="AN2281" s="433"/>
      <c r="AO2281" s="433"/>
    </row>
    <row r="2282" spans="34:41" x14ac:dyDescent="0.2">
      <c r="AH2282" s="433"/>
      <c r="AI2282" s="433"/>
      <c r="AJ2282" s="433"/>
      <c r="AK2282" s="433"/>
      <c r="AL2282" s="433"/>
      <c r="AM2282" s="433"/>
      <c r="AN2282" s="433"/>
      <c r="AO2282" s="433"/>
    </row>
    <row r="2283" spans="34:41" x14ac:dyDescent="0.2">
      <c r="AH2283" s="433"/>
      <c r="AI2283" s="433"/>
      <c r="AJ2283" s="433"/>
      <c r="AK2283" s="433"/>
      <c r="AL2283" s="433"/>
      <c r="AM2283" s="433"/>
      <c r="AN2283" s="433"/>
      <c r="AO2283" s="433"/>
    </row>
    <row r="2284" spans="34:41" x14ac:dyDescent="0.2">
      <c r="AH2284" s="433"/>
      <c r="AI2284" s="433"/>
      <c r="AJ2284" s="433"/>
      <c r="AK2284" s="433"/>
      <c r="AL2284" s="433"/>
      <c r="AM2284" s="433"/>
      <c r="AN2284" s="433"/>
      <c r="AO2284" s="433"/>
    </row>
    <row r="2285" spans="34:41" x14ac:dyDescent="0.2">
      <c r="AH2285" s="433"/>
      <c r="AI2285" s="433"/>
      <c r="AJ2285" s="433"/>
      <c r="AK2285" s="433"/>
      <c r="AL2285" s="433"/>
      <c r="AM2285" s="433"/>
      <c r="AN2285" s="433"/>
      <c r="AO2285" s="433"/>
    </row>
    <row r="2286" spans="34:41" x14ac:dyDescent="0.2">
      <c r="AH2286" s="433"/>
      <c r="AI2286" s="433"/>
      <c r="AJ2286" s="433"/>
      <c r="AK2286" s="433"/>
      <c r="AL2286" s="433"/>
      <c r="AM2286" s="433"/>
      <c r="AN2286" s="433"/>
      <c r="AO2286" s="433"/>
    </row>
    <row r="2287" spans="34:41" x14ac:dyDescent="0.2">
      <c r="AH2287" s="433"/>
      <c r="AI2287" s="433"/>
      <c r="AJ2287" s="433"/>
      <c r="AK2287" s="433"/>
      <c r="AL2287" s="433"/>
      <c r="AM2287" s="433"/>
      <c r="AN2287" s="433"/>
      <c r="AO2287" s="433"/>
    </row>
    <row r="2288" spans="34:41" x14ac:dyDescent="0.2">
      <c r="AH2288" s="433"/>
      <c r="AI2288" s="433"/>
      <c r="AJ2288" s="433"/>
      <c r="AK2288" s="433"/>
      <c r="AL2288" s="433"/>
      <c r="AM2288" s="433"/>
      <c r="AN2288" s="433"/>
      <c r="AO2288" s="433"/>
    </row>
    <row r="2289" spans="34:41" x14ac:dyDescent="0.2">
      <c r="AH2289" s="433"/>
      <c r="AI2289" s="433"/>
      <c r="AJ2289" s="433"/>
      <c r="AK2289" s="433"/>
      <c r="AL2289" s="433"/>
      <c r="AM2289" s="433"/>
      <c r="AN2289" s="433"/>
      <c r="AO2289" s="433"/>
    </row>
    <row r="2290" spans="34:41" x14ac:dyDescent="0.2">
      <c r="AH2290" s="433"/>
      <c r="AI2290" s="433"/>
      <c r="AJ2290" s="433"/>
      <c r="AK2290" s="433"/>
      <c r="AL2290" s="433"/>
      <c r="AM2290" s="433"/>
      <c r="AN2290" s="433"/>
      <c r="AO2290" s="433"/>
    </row>
    <row r="2291" spans="34:41" x14ac:dyDescent="0.2">
      <c r="AH2291" s="433"/>
      <c r="AI2291" s="433"/>
      <c r="AJ2291" s="433"/>
      <c r="AK2291" s="433"/>
      <c r="AL2291" s="433"/>
      <c r="AM2291" s="433"/>
      <c r="AN2291" s="433"/>
      <c r="AO2291" s="433"/>
    </row>
    <row r="2292" spans="34:41" x14ac:dyDescent="0.2">
      <c r="AH2292" s="433"/>
      <c r="AI2292" s="433"/>
      <c r="AJ2292" s="433"/>
      <c r="AK2292" s="433"/>
      <c r="AL2292" s="433"/>
      <c r="AM2292" s="433"/>
      <c r="AN2292" s="433"/>
      <c r="AO2292" s="433"/>
    </row>
    <row r="2293" spans="34:41" x14ac:dyDescent="0.2">
      <c r="AH2293" s="433"/>
      <c r="AI2293" s="433"/>
      <c r="AJ2293" s="433"/>
      <c r="AK2293" s="433"/>
      <c r="AL2293" s="433"/>
      <c r="AM2293" s="433"/>
      <c r="AN2293" s="433"/>
      <c r="AO2293" s="433"/>
    </row>
    <row r="2294" spans="34:41" x14ac:dyDescent="0.2">
      <c r="AH2294" s="433"/>
      <c r="AI2294" s="433"/>
      <c r="AJ2294" s="433"/>
      <c r="AK2294" s="433"/>
      <c r="AL2294" s="433"/>
      <c r="AM2294" s="433"/>
      <c r="AN2294" s="433"/>
      <c r="AO2294" s="433"/>
    </row>
    <row r="2295" spans="34:41" x14ac:dyDescent="0.2">
      <c r="AH2295" s="433"/>
      <c r="AI2295" s="433"/>
      <c r="AJ2295" s="433"/>
      <c r="AK2295" s="433"/>
      <c r="AL2295" s="433"/>
      <c r="AM2295" s="433"/>
      <c r="AN2295" s="433"/>
      <c r="AO2295" s="433"/>
    </row>
    <row r="2296" spans="34:41" x14ac:dyDescent="0.2">
      <c r="AH2296" s="433"/>
      <c r="AI2296" s="433"/>
      <c r="AJ2296" s="433"/>
      <c r="AK2296" s="433"/>
      <c r="AL2296" s="433"/>
      <c r="AM2296" s="433"/>
      <c r="AN2296" s="433"/>
      <c r="AO2296" s="433"/>
    </row>
    <row r="2297" spans="34:41" x14ac:dyDescent="0.2">
      <c r="AH2297" s="433"/>
      <c r="AI2297" s="433"/>
      <c r="AJ2297" s="433"/>
      <c r="AK2297" s="433"/>
      <c r="AL2297" s="433"/>
      <c r="AM2297" s="433"/>
      <c r="AN2297" s="433"/>
      <c r="AO2297" s="433"/>
    </row>
    <row r="2298" spans="34:41" x14ac:dyDescent="0.2">
      <c r="AH2298" s="433"/>
      <c r="AI2298" s="433"/>
      <c r="AJ2298" s="433"/>
      <c r="AK2298" s="433"/>
      <c r="AL2298" s="433"/>
      <c r="AM2298" s="433"/>
      <c r="AN2298" s="433"/>
      <c r="AO2298" s="433"/>
    </row>
    <row r="2299" spans="34:41" x14ac:dyDescent="0.2">
      <c r="AH2299" s="433"/>
      <c r="AI2299" s="433"/>
      <c r="AJ2299" s="433"/>
      <c r="AK2299" s="433"/>
      <c r="AL2299" s="433"/>
      <c r="AM2299" s="433"/>
      <c r="AN2299" s="433"/>
      <c r="AO2299" s="433"/>
    </row>
    <row r="2300" spans="34:41" x14ac:dyDescent="0.2">
      <c r="AH2300" s="433"/>
      <c r="AI2300" s="433"/>
      <c r="AJ2300" s="433"/>
      <c r="AK2300" s="433"/>
      <c r="AL2300" s="433"/>
      <c r="AM2300" s="433"/>
      <c r="AN2300" s="433"/>
      <c r="AO2300" s="433"/>
    </row>
    <row r="2301" spans="34:41" x14ac:dyDescent="0.2">
      <c r="AH2301" s="433"/>
      <c r="AI2301" s="433"/>
      <c r="AJ2301" s="433"/>
      <c r="AK2301" s="433"/>
      <c r="AL2301" s="433"/>
      <c r="AM2301" s="433"/>
      <c r="AN2301" s="433"/>
      <c r="AO2301" s="433"/>
    </row>
    <row r="2302" spans="34:41" x14ac:dyDescent="0.2">
      <c r="AH2302" s="433"/>
      <c r="AI2302" s="433"/>
      <c r="AJ2302" s="433"/>
      <c r="AK2302" s="433"/>
      <c r="AL2302" s="433"/>
      <c r="AM2302" s="433"/>
      <c r="AN2302" s="433"/>
      <c r="AO2302" s="433"/>
    </row>
    <row r="2303" spans="34:41" x14ac:dyDescent="0.2">
      <c r="AH2303" s="433"/>
      <c r="AI2303" s="433"/>
      <c r="AJ2303" s="433"/>
      <c r="AK2303" s="433"/>
      <c r="AL2303" s="433"/>
      <c r="AM2303" s="433"/>
      <c r="AN2303" s="433"/>
      <c r="AO2303" s="433"/>
    </row>
    <row r="2304" spans="34:41" x14ac:dyDescent="0.2">
      <c r="AH2304" s="433"/>
      <c r="AI2304" s="433"/>
      <c r="AJ2304" s="433"/>
      <c r="AK2304" s="433"/>
      <c r="AL2304" s="433"/>
      <c r="AM2304" s="433"/>
      <c r="AN2304" s="433"/>
      <c r="AO2304" s="433"/>
    </row>
    <row r="2305" spans="34:41" x14ac:dyDescent="0.2">
      <c r="AH2305" s="433"/>
      <c r="AI2305" s="433"/>
      <c r="AJ2305" s="433"/>
      <c r="AK2305" s="433"/>
      <c r="AL2305" s="433"/>
      <c r="AM2305" s="433"/>
      <c r="AN2305" s="433"/>
      <c r="AO2305" s="433"/>
    </row>
    <row r="2306" spans="34:41" x14ac:dyDescent="0.2">
      <c r="AH2306" s="433"/>
      <c r="AI2306" s="433"/>
      <c r="AJ2306" s="433"/>
      <c r="AK2306" s="433"/>
      <c r="AL2306" s="433"/>
      <c r="AM2306" s="433"/>
      <c r="AN2306" s="433"/>
      <c r="AO2306" s="433"/>
    </row>
    <row r="2307" spans="34:41" x14ac:dyDescent="0.2">
      <c r="AH2307" s="433"/>
      <c r="AI2307" s="433"/>
      <c r="AJ2307" s="433"/>
      <c r="AK2307" s="433"/>
      <c r="AL2307" s="433"/>
      <c r="AM2307" s="433"/>
      <c r="AN2307" s="433"/>
      <c r="AO2307" s="433"/>
    </row>
    <row r="2308" spans="34:41" x14ac:dyDescent="0.2">
      <c r="AH2308" s="433"/>
      <c r="AI2308" s="433"/>
      <c r="AJ2308" s="433"/>
      <c r="AK2308" s="433"/>
      <c r="AL2308" s="433"/>
      <c r="AM2308" s="433"/>
      <c r="AN2308" s="433"/>
      <c r="AO2308" s="433"/>
    </row>
    <row r="2309" spans="34:41" x14ac:dyDescent="0.2">
      <c r="AH2309" s="433"/>
      <c r="AI2309" s="433"/>
      <c r="AJ2309" s="433"/>
      <c r="AK2309" s="433"/>
      <c r="AL2309" s="433"/>
      <c r="AM2309" s="433"/>
      <c r="AN2309" s="433"/>
      <c r="AO2309" s="433"/>
    </row>
    <row r="2310" spans="34:41" x14ac:dyDescent="0.2">
      <c r="AH2310" s="433"/>
      <c r="AI2310" s="433"/>
      <c r="AJ2310" s="433"/>
      <c r="AK2310" s="433"/>
      <c r="AL2310" s="433"/>
      <c r="AM2310" s="433"/>
      <c r="AN2310" s="433"/>
      <c r="AO2310" s="433"/>
    </row>
    <row r="2311" spans="34:41" x14ac:dyDescent="0.2">
      <c r="AH2311" s="433"/>
      <c r="AI2311" s="433"/>
      <c r="AJ2311" s="433"/>
      <c r="AK2311" s="433"/>
      <c r="AL2311" s="433"/>
      <c r="AM2311" s="433"/>
      <c r="AN2311" s="433"/>
      <c r="AO2311" s="433"/>
    </row>
    <row r="2312" spans="34:41" x14ac:dyDescent="0.2">
      <c r="AH2312" s="433"/>
      <c r="AI2312" s="433"/>
      <c r="AJ2312" s="433"/>
      <c r="AK2312" s="433"/>
      <c r="AL2312" s="433"/>
      <c r="AM2312" s="433"/>
      <c r="AN2312" s="433"/>
      <c r="AO2312" s="433"/>
    </row>
    <row r="2313" spans="34:41" x14ac:dyDescent="0.2">
      <c r="AH2313" s="433"/>
      <c r="AI2313" s="433"/>
      <c r="AJ2313" s="433"/>
      <c r="AK2313" s="433"/>
      <c r="AL2313" s="433"/>
      <c r="AM2313" s="433"/>
      <c r="AN2313" s="433"/>
      <c r="AO2313" s="433"/>
    </row>
    <row r="2314" spans="34:41" x14ac:dyDescent="0.2">
      <c r="AH2314" s="433"/>
      <c r="AI2314" s="433"/>
      <c r="AJ2314" s="433"/>
      <c r="AK2314" s="433"/>
      <c r="AL2314" s="433"/>
      <c r="AM2314" s="433"/>
      <c r="AN2314" s="433"/>
      <c r="AO2314" s="433"/>
    </row>
    <row r="2315" spans="34:41" x14ac:dyDescent="0.2">
      <c r="AH2315" s="433"/>
      <c r="AI2315" s="433"/>
      <c r="AJ2315" s="433"/>
      <c r="AK2315" s="433"/>
      <c r="AL2315" s="433"/>
      <c r="AM2315" s="433"/>
      <c r="AN2315" s="433"/>
      <c r="AO2315" s="433"/>
    </row>
    <row r="2316" spans="34:41" x14ac:dyDescent="0.2">
      <c r="AH2316" s="433"/>
      <c r="AI2316" s="433"/>
      <c r="AJ2316" s="433"/>
      <c r="AK2316" s="433"/>
      <c r="AL2316" s="433"/>
      <c r="AM2316" s="433"/>
      <c r="AN2316" s="433"/>
      <c r="AO2316" s="433"/>
    </row>
    <row r="2317" spans="34:41" x14ac:dyDescent="0.2">
      <c r="AH2317" s="433"/>
      <c r="AI2317" s="433"/>
      <c r="AJ2317" s="433"/>
      <c r="AK2317" s="433"/>
      <c r="AL2317" s="433"/>
      <c r="AM2317" s="433"/>
      <c r="AN2317" s="433"/>
      <c r="AO2317" s="433"/>
    </row>
    <row r="2318" spans="34:41" x14ac:dyDescent="0.2">
      <c r="AH2318" s="433"/>
      <c r="AI2318" s="433"/>
      <c r="AJ2318" s="433"/>
      <c r="AK2318" s="433"/>
      <c r="AL2318" s="433"/>
      <c r="AM2318" s="433"/>
      <c r="AN2318" s="433"/>
      <c r="AO2318" s="433"/>
    </row>
    <row r="2319" spans="34:41" x14ac:dyDescent="0.2">
      <c r="AH2319" s="433"/>
      <c r="AI2319" s="433"/>
      <c r="AJ2319" s="433"/>
      <c r="AK2319" s="433"/>
      <c r="AL2319" s="433"/>
      <c r="AM2319" s="433"/>
      <c r="AN2319" s="433"/>
      <c r="AO2319" s="433"/>
    </row>
    <row r="2320" spans="34:41" x14ac:dyDescent="0.2">
      <c r="AH2320" s="433"/>
      <c r="AI2320" s="433"/>
      <c r="AJ2320" s="433"/>
      <c r="AK2320" s="433"/>
      <c r="AL2320" s="433"/>
      <c r="AM2320" s="433"/>
      <c r="AN2320" s="433"/>
      <c r="AO2320" s="433"/>
    </row>
    <row r="2321" spans="34:41" x14ac:dyDescent="0.2">
      <c r="AH2321" s="433"/>
      <c r="AI2321" s="433"/>
      <c r="AJ2321" s="433"/>
      <c r="AK2321" s="433"/>
      <c r="AL2321" s="433"/>
      <c r="AM2321" s="433"/>
      <c r="AN2321" s="433"/>
      <c r="AO2321" s="433"/>
    </row>
    <row r="2322" spans="34:41" x14ac:dyDescent="0.2">
      <c r="AH2322" s="433"/>
      <c r="AI2322" s="433"/>
      <c r="AJ2322" s="433"/>
      <c r="AK2322" s="433"/>
      <c r="AL2322" s="433"/>
      <c r="AM2322" s="433"/>
      <c r="AN2322" s="433"/>
      <c r="AO2322" s="433"/>
    </row>
    <row r="2323" spans="34:41" x14ac:dyDescent="0.2">
      <c r="AH2323" s="433"/>
      <c r="AI2323" s="433"/>
      <c r="AJ2323" s="433"/>
      <c r="AK2323" s="433"/>
      <c r="AL2323" s="433"/>
      <c r="AM2323" s="433"/>
      <c r="AN2323" s="433"/>
      <c r="AO2323" s="433"/>
    </row>
    <row r="2324" spans="34:41" x14ac:dyDescent="0.2">
      <c r="AH2324" s="433"/>
      <c r="AI2324" s="433"/>
      <c r="AJ2324" s="433"/>
      <c r="AK2324" s="433"/>
      <c r="AL2324" s="433"/>
      <c r="AM2324" s="433"/>
      <c r="AN2324" s="433"/>
      <c r="AO2324" s="433"/>
    </row>
    <row r="2325" spans="34:41" x14ac:dyDescent="0.2">
      <c r="AH2325" s="433"/>
      <c r="AI2325" s="433"/>
      <c r="AJ2325" s="433"/>
      <c r="AK2325" s="433"/>
      <c r="AL2325" s="433"/>
      <c r="AM2325" s="433"/>
      <c r="AN2325" s="433"/>
      <c r="AO2325" s="433"/>
    </row>
    <row r="2326" spans="34:41" x14ac:dyDescent="0.2">
      <c r="AH2326" s="433"/>
      <c r="AI2326" s="433"/>
      <c r="AJ2326" s="433"/>
      <c r="AK2326" s="433"/>
      <c r="AL2326" s="433"/>
      <c r="AM2326" s="433"/>
      <c r="AN2326" s="433"/>
      <c r="AO2326" s="433"/>
    </row>
    <row r="2327" spans="34:41" x14ac:dyDescent="0.2">
      <c r="AH2327" s="433"/>
      <c r="AI2327" s="433"/>
      <c r="AJ2327" s="433"/>
      <c r="AK2327" s="433"/>
      <c r="AL2327" s="433"/>
      <c r="AM2327" s="433"/>
      <c r="AN2327" s="433"/>
      <c r="AO2327" s="433"/>
    </row>
    <row r="2328" spans="34:41" x14ac:dyDescent="0.2">
      <c r="AH2328" s="433"/>
      <c r="AI2328" s="433"/>
      <c r="AJ2328" s="433"/>
      <c r="AK2328" s="433"/>
      <c r="AL2328" s="433"/>
      <c r="AM2328" s="433"/>
      <c r="AN2328" s="433"/>
      <c r="AO2328" s="433"/>
    </row>
    <row r="2329" spans="34:41" x14ac:dyDescent="0.2">
      <c r="AH2329" s="433"/>
      <c r="AI2329" s="433"/>
      <c r="AJ2329" s="433"/>
      <c r="AK2329" s="433"/>
      <c r="AL2329" s="433"/>
      <c r="AM2329" s="433"/>
      <c r="AN2329" s="433"/>
      <c r="AO2329" s="433"/>
    </row>
    <row r="2330" spans="34:41" x14ac:dyDescent="0.2">
      <c r="AH2330" s="433"/>
      <c r="AI2330" s="433"/>
      <c r="AJ2330" s="433"/>
      <c r="AK2330" s="433"/>
      <c r="AL2330" s="433"/>
      <c r="AM2330" s="433"/>
      <c r="AN2330" s="433"/>
      <c r="AO2330" s="433"/>
    </row>
    <row r="2331" spans="34:41" x14ac:dyDescent="0.2">
      <c r="AH2331" s="433"/>
      <c r="AI2331" s="433"/>
      <c r="AJ2331" s="433"/>
      <c r="AK2331" s="433"/>
      <c r="AL2331" s="433"/>
      <c r="AM2331" s="433"/>
      <c r="AN2331" s="433"/>
      <c r="AO2331" s="433"/>
    </row>
    <row r="2332" spans="34:41" x14ac:dyDescent="0.2">
      <c r="AH2332" s="433"/>
      <c r="AI2332" s="433"/>
      <c r="AJ2332" s="433"/>
      <c r="AK2332" s="433"/>
      <c r="AL2332" s="433"/>
      <c r="AM2332" s="433"/>
      <c r="AN2332" s="433"/>
      <c r="AO2332" s="433"/>
    </row>
    <row r="2333" spans="34:41" x14ac:dyDescent="0.2">
      <c r="AH2333" s="433"/>
      <c r="AI2333" s="433"/>
      <c r="AJ2333" s="433"/>
      <c r="AK2333" s="433"/>
      <c r="AL2333" s="433"/>
      <c r="AM2333" s="433"/>
      <c r="AN2333" s="433"/>
      <c r="AO2333" s="433"/>
    </row>
    <row r="2334" spans="34:41" x14ac:dyDescent="0.2">
      <c r="AH2334" s="433"/>
      <c r="AI2334" s="433"/>
      <c r="AJ2334" s="433"/>
      <c r="AK2334" s="433"/>
      <c r="AL2334" s="433"/>
      <c r="AM2334" s="433"/>
      <c r="AN2334" s="433"/>
      <c r="AO2334" s="433"/>
    </row>
    <row r="2335" spans="34:41" x14ac:dyDescent="0.2">
      <c r="AH2335" s="433"/>
      <c r="AI2335" s="433"/>
      <c r="AJ2335" s="433"/>
      <c r="AK2335" s="433"/>
      <c r="AL2335" s="433"/>
      <c r="AM2335" s="433"/>
      <c r="AN2335" s="433"/>
      <c r="AO2335" s="433"/>
    </row>
    <row r="2336" spans="34:41" x14ac:dyDescent="0.2">
      <c r="AH2336" s="433"/>
      <c r="AI2336" s="433"/>
      <c r="AJ2336" s="433"/>
      <c r="AK2336" s="433"/>
      <c r="AL2336" s="433"/>
      <c r="AM2336" s="433"/>
      <c r="AN2336" s="433"/>
      <c r="AO2336" s="433"/>
    </row>
    <row r="2337" spans="1:42" x14ac:dyDescent="0.2">
      <c r="AH2337" s="433"/>
      <c r="AI2337" s="433"/>
      <c r="AJ2337" s="433"/>
      <c r="AK2337" s="433"/>
      <c r="AL2337" s="433"/>
      <c r="AM2337" s="433"/>
      <c r="AN2337" s="433"/>
      <c r="AO2337" s="433"/>
    </row>
    <row r="2338" spans="1:42" x14ac:dyDescent="0.2">
      <c r="AH2338" s="433"/>
      <c r="AI2338" s="433"/>
      <c r="AJ2338" s="433"/>
      <c r="AK2338" s="433"/>
      <c r="AL2338" s="433"/>
      <c r="AM2338" s="433"/>
      <c r="AN2338" s="433"/>
      <c r="AO2338" s="433"/>
    </row>
    <row r="2339" spans="1:42" x14ac:dyDescent="0.2">
      <c r="AH2339" s="433"/>
      <c r="AI2339" s="433"/>
      <c r="AJ2339" s="433"/>
      <c r="AK2339" s="433"/>
      <c r="AL2339" s="433"/>
      <c r="AM2339" s="433"/>
      <c r="AN2339" s="433"/>
      <c r="AO2339" s="433"/>
    </row>
    <row r="2340" spans="1:42" x14ac:dyDescent="0.2">
      <c r="AH2340" s="433"/>
      <c r="AI2340" s="433"/>
      <c r="AJ2340" s="433"/>
      <c r="AK2340" s="433"/>
      <c r="AL2340" s="433"/>
      <c r="AM2340" s="433"/>
      <c r="AN2340" s="433"/>
      <c r="AO2340" s="433"/>
    </row>
    <row r="2341" spans="1:42" x14ac:dyDescent="0.2">
      <c r="AH2341" s="430"/>
      <c r="AI2341" s="430"/>
      <c r="AJ2341" s="430"/>
      <c r="AK2341" s="430"/>
      <c r="AL2341" s="430"/>
      <c r="AM2341" s="430"/>
      <c r="AN2341" s="430"/>
      <c r="AO2341" s="430"/>
      <c r="AP2341" s="430"/>
    </row>
    <row r="2342" spans="1:42" x14ac:dyDescent="0.2">
      <c r="AH2342" s="430"/>
      <c r="AI2342" s="430"/>
      <c r="AJ2342" s="430"/>
      <c r="AK2342" s="430"/>
      <c r="AL2342" s="430"/>
      <c r="AM2342" s="430"/>
      <c r="AN2342" s="430"/>
      <c r="AO2342" s="430"/>
      <c r="AP2342" s="430"/>
    </row>
    <row r="2343" spans="1:42" x14ac:dyDescent="0.2">
      <c r="AH2343" s="433"/>
      <c r="AI2343" s="433"/>
      <c r="AJ2343" s="433"/>
      <c r="AK2343" s="433"/>
      <c r="AL2343" s="433"/>
      <c r="AM2343" s="433"/>
      <c r="AN2343" s="433"/>
      <c r="AO2343" s="433"/>
    </row>
    <row r="2344" spans="1:42" x14ac:dyDescent="0.2">
      <c r="A2344" s="430"/>
      <c r="B2344" s="430"/>
      <c r="AH2344" s="433"/>
      <c r="AI2344" s="433"/>
      <c r="AJ2344" s="433"/>
      <c r="AK2344" s="433"/>
      <c r="AL2344" s="433"/>
      <c r="AM2344" s="433"/>
      <c r="AN2344" s="433"/>
      <c r="AO2344" s="433"/>
    </row>
    <row r="2345" spans="1:42" x14ac:dyDescent="0.2">
      <c r="A2345" s="430"/>
      <c r="B2345" s="430"/>
      <c r="AH2345" s="433"/>
      <c r="AI2345" s="433"/>
      <c r="AJ2345" s="433"/>
      <c r="AK2345" s="433"/>
      <c r="AL2345" s="433"/>
      <c r="AM2345" s="433"/>
      <c r="AN2345" s="433"/>
      <c r="AO2345" s="433"/>
    </row>
    <row r="2346" spans="1:42" x14ac:dyDescent="0.2">
      <c r="AH2346" s="433"/>
      <c r="AI2346" s="433"/>
      <c r="AJ2346" s="433"/>
      <c r="AK2346" s="433"/>
      <c r="AL2346" s="433"/>
      <c r="AM2346" s="433"/>
      <c r="AN2346" s="433"/>
      <c r="AO2346" s="433"/>
    </row>
    <row r="2347" spans="1:42" x14ac:dyDescent="0.2">
      <c r="AH2347" s="433"/>
      <c r="AI2347" s="433"/>
      <c r="AJ2347" s="433"/>
      <c r="AK2347" s="433"/>
      <c r="AL2347" s="433"/>
      <c r="AM2347" s="433"/>
      <c r="AN2347" s="433"/>
      <c r="AO2347" s="433"/>
    </row>
    <row r="2348" spans="1:42" x14ac:dyDescent="0.2">
      <c r="AH2348" s="433"/>
      <c r="AI2348" s="433"/>
      <c r="AJ2348" s="433"/>
      <c r="AK2348" s="433"/>
      <c r="AL2348" s="433"/>
      <c r="AM2348" s="433"/>
      <c r="AN2348" s="433"/>
      <c r="AO2348" s="433"/>
    </row>
    <row r="2349" spans="1:42" x14ac:dyDescent="0.2">
      <c r="AH2349" s="430"/>
      <c r="AI2349" s="430"/>
      <c r="AJ2349" s="430"/>
      <c r="AK2349" s="430"/>
      <c r="AL2349" s="430"/>
      <c r="AM2349" s="430"/>
      <c r="AN2349" s="430"/>
      <c r="AO2349" s="430"/>
      <c r="AP2349" s="430"/>
    </row>
    <row r="2350" spans="1:42" x14ac:dyDescent="0.2">
      <c r="AH2350" s="430"/>
      <c r="AI2350" s="430"/>
      <c r="AJ2350" s="430"/>
      <c r="AK2350" s="430"/>
      <c r="AL2350" s="430"/>
      <c r="AM2350" s="430"/>
      <c r="AN2350" s="430"/>
      <c r="AO2350" s="430"/>
      <c r="AP2350" s="430"/>
    </row>
    <row r="2351" spans="1:42" x14ac:dyDescent="0.2">
      <c r="AH2351" s="433"/>
      <c r="AI2351" s="433"/>
      <c r="AJ2351" s="433"/>
      <c r="AK2351" s="433"/>
      <c r="AL2351" s="433"/>
      <c r="AM2351" s="433"/>
      <c r="AN2351" s="433"/>
      <c r="AO2351" s="433"/>
    </row>
    <row r="2352" spans="1:42" x14ac:dyDescent="0.2">
      <c r="AF2352" s="430"/>
      <c r="AG2352" s="430"/>
      <c r="AH2352" s="433"/>
      <c r="AI2352" s="433"/>
      <c r="AJ2352" s="433"/>
      <c r="AK2352" s="433"/>
      <c r="AL2352" s="433"/>
      <c r="AM2352" s="433"/>
      <c r="AN2352" s="433"/>
      <c r="AO2352" s="433"/>
    </row>
    <row r="2353" spans="32:41" x14ac:dyDescent="0.2">
      <c r="AF2353" s="430"/>
      <c r="AG2353" s="430"/>
      <c r="AH2353" s="433"/>
      <c r="AI2353" s="433"/>
      <c r="AJ2353" s="433"/>
      <c r="AK2353" s="433"/>
      <c r="AL2353" s="433"/>
      <c r="AM2353" s="433"/>
      <c r="AN2353" s="433"/>
      <c r="AO2353" s="433"/>
    </row>
    <row r="2354" spans="32:41" x14ac:dyDescent="0.2">
      <c r="AH2354" s="433"/>
      <c r="AI2354" s="433"/>
      <c r="AJ2354" s="433"/>
      <c r="AK2354" s="433"/>
      <c r="AL2354" s="433"/>
      <c r="AM2354" s="433"/>
      <c r="AN2354" s="433"/>
      <c r="AO2354" s="433"/>
    </row>
    <row r="2355" spans="32:41" x14ac:dyDescent="0.2">
      <c r="AH2355" s="433"/>
      <c r="AI2355" s="433"/>
      <c r="AJ2355" s="433"/>
      <c r="AK2355" s="433"/>
      <c r="AL2355" s="433"/>
      <c r="AM2355" s="433"/>
      <c r="AN2355" s="433"/>
      <c r="AO2355" s="433"/>
    </row>
    <row r="2356" spans="32:41" x14ac:dyDescent="0.2">
      <c r="AH2356" s="433"/>
      <c r="AI2356" s="433"/>
      <c r="AJ2356" s="433"/>
      <c r="AK2356" s="433"/>
      <c r="AL2356" s="433"/>
      <c r="AM2356" s="433"/>
      <c r="AN2356" s="433"/>
      <c r="AO2356" s="433"/>
    </row>
    <row r="2357" spans="32:41" x14ac:dyDescent="0.2">
      <c r="AH2357" s="433"/>
      <c r="AI2357" s="433"/>
      <c r="AJ2357" s="433"/>
      <c r="AK2357" s="433"/>
      <c r="AL2357" s="433"/>
      <c r="AM2357" s="433"/>
      <c r="AN2357" s="433"/>
      <c r="AO2357" s="433"/>
    </row>
    <row r="2358" spans="32:41" x14ac:dyDescent="0.2">
      <c r="AH2358" s="433"/>
      <c r="AI2358" s="433"/>
      <c r="AJ2358" s="433"/>
      <c r="AK2358" s="433"/>
      <c r="AL2358" s="433"/>
      <c r="AM2358" s="433"/>
      <c r="AN2358" s="433"/>
      <c r="AO2358" s="433"/>
    </row>
    <row r="2359" spans="32:41" x14ac:dyDescent="0.2">
      <c r="AH2359" s="433"/>
      <c r="AI2359" s="433"/>
      <c r="AJ2359" s="433"/>
      <c r="AK2359" s="433"/>
      <c r="AL2359" s="433"/>
      <c r="AM2359" s="433"/>
      <c r="AN2359" s="433"/>
      <c r="AO2359" s="433"/>
    </row>
    <row r="2360" spans="32:41" x14ac:dyDescent="0.2">
      <c r="AH2360" s="433"/>
      <c r="AI2360" s="433"/>
      <c r="AJ2360" s="433"/>
      <c r="AK2360" s="433"/>
      <c r="AL2360" s="433"/>
      <c r="AM2360" s="433"/>
      <c r="AN2360" s="433"/>
      <c r="AO2360" s="433"/>
    </row>
    <row r="2361" spans="32:41" x14ac:dyDescent="0.2">
      <c r="AH2361" s="433"/>
      <c r="AI2361" s="433"/>
      <c r="AJ2361" s="433"/>
      <c r="AK2361" s="433"/>
      <c r="AL2361" s="433"/>
      <c r="AM2361" s="433"/>
      <c r="AN2361" s="433"/>
      <c r="AO2361" s="433"/>
    </row>
    <row r="2362" spans="32:41" x14ac:dyDescent="0.2">
      <c r="AH2362" s="433"/>
      <c r="AI2362" s="433"/>
      <c r="AJ2362" s="433"/>
      <c r="AK2362" s="433"/>
      <c r="AL2362" s="433"/>
      <c r="AM2362" s="433"/>
      <c r="AN2362" s="433"/>
      <c r="AO2362" s="433"/>
    </row>
    <row r="2363" spans="32:41" x14ac:dyDescent="0.2">
      <c r="AH2363" s="433"/>
      <c r="AI2363" s="433"/>
      <c r="AJ2363" s="433"/>
      <c r="AK2363" s="433"/>
      <c r="AL2363" s="433"/>
      <c r="AM2363" s="433"/>
      <c r="AN2363" s="433"/>
      <c r="AO2363" s="433"/>
    </row>
    <row r="2364" spans="32:41" x14ac:dyDescent="0.2">
      <c r="AH2364" s="433"/>
      <c r="AI2364" s="433"/>
      <c r="AJ2364" s="433"/>
      <c r="AK2364" s="433"/>
      <c r="AL2364" s="433"/>
      <c r="AM2364" s="433"/>
      <c r="AN2364" s="433"/>
      <c r="AO2364" s="433"/>
    </row>
    <row r="2365" spans="32:41" x14ac:dyDescent="0.2">
      <c r="AH2365" s="433"/>
      <c r="AI2365" s="433"/>
      <c r="AJ2365" s="433"/>
      <c r="AK2365" s="433"/>
      <c r="AL2365" s="433"/>
      <c r="AM2365" s="433"/>
      <c r="AN2365" s="433"/>
      <c r="AO2365" s="433"/>
    </row>
    <row r="2366" spans="32:41" x14ac:dyDescent="0.2">
      <c r="AH2366" s="433"/>
      <c r="AI2366" s="433"/>
      <c r="AJ2366" s="433"/>
      <c r="AK2366" s="433"/>
      <c r="AL2366" s="433"/>
      <c r="AM2366" s="433"/>
      <c r="AN2366" s="433"/>
      <c r="AO2366" s="433"/>
    </row>
    <row r="2367" spans="32:41" x14ac:dyDescent="0.2">
      <c r="AH2367" s="433"/>
      <c r="AI2367" s="433"/>
      <c r="AJ2367" s="433"/>
      <c r="AK2367" s="433"/>
      <c r="AL2367" s="433"/>
      <c r="AM2367" s="433"/>
      <c r="AN2367" s="433"/>
      <c r="AO2367" s="433"/>
    </row>
    <row r="2368" spans="32:41" x14ac:dyDescent="0.2">
      <c r="AH2368" s="433"/>
      <c r="AI2368" s="433"/>
      <c r="AJ2368" s="433"/>
      <c r="AK2368" s="433"/>
      <c r="AL2368" s="433"/>
      <c r="AM2368" s="433"/>
      <c r="AN2368" s="433"/>
      <c r="AO2368" s="433"/>
    </row>
    <row r="2369" spans="34:41" x14ac:dyDescent="0.2">
      <c r="AH2369" s="433"/>
      <c r="AI2369" s="433"/>
      <c r="AJ2369" s="433"/>
      <c r="AK2369" s="433"/>
      <c r="AL2369" s="433"/>
      <c r="AM2369" s="433"/>
      <c r="AN2369" s="433"/>
      <c r="AO2369" s="433"/>
    </row>
    <row r="2370" spans="34:41" x14ac:dyDescent="0.2">
      <c r="AH2370" s="433"/>
      <c r="AI2370" s="433"/>
      <c r="AJ2370" s="433"/>
      <c r="AK2370" s="433"/>
      <c r="AL2370" s="433"/>
      <c r="AM2370" s="433"/>
      <c r="AN2370" s="433"/>
      <c r="AO2370" s="433"/>
    </row>
    <row r="2371" spans="34:41" x14ac:dyDescent="0.2">
      <c r="AH2371" s="433"/>
      <c r="AI2371" s="433"/>
      <c r="AJ2371" s="433"/>
      <c r="AK2371" s="433"/>
      <c r="AL2371" s="433"/>
      <c r="AM2371" s="433"/>
      <c r="AN2371" s="433"/>
      <c r="AO2371" s="433"/>
    </row>
    <row r="2372" spans="34:41" x14ac:dyDescent="0.2">
      <c r="AH2372" s="433"/>
      <c r="AI2372" s="433"/>
      <c r="AJ2372" s="433"/>
      <c r="AK2372" s="433"/>
      <c r="AL2372" s="433"/>
      <c r="AM2372" s="433"/>
      <c r="AN2372" s="433"/>
      <c r="AO2372" s="433"/>
    </row>
    <row r="2373" spans="34:41" x14ac:dyDescent="0.2">
      <c r="AH2373" s="433"/>
      <c r="AI2373" s="433"/>
      <c r="AJ2373" s="433"/>
      <c r="AK2373" s="433"/>
      <c r="AL2373" s="433"/>
      <c r="AM2373" s="433"/>
      <c r="AN2373" s="433"/>
      <c r="AO2373" s="433"/>
    </row>
    <row r="2374" spans="34:41" x14ac:dyDescent="0.2">
      <c r="AH2374" s="433"/>
      <c r="AI2374" s="433"/>
      <c r="AJ2374" s="433"/>
      <c r="AK2374" s="433"/>
      <c r="AL2374" s="433"/>
      <c r="AM2374" s="433"/>
      <c r="AN2374" s="433"/>
      <c r="AO2374" s="433"/>
    </row>
    <row r="2375" spans="34:41" x14ac:dyDescent="0.2">
      <c r="AH2375" s="433"/>
      <c r="AI2375" s="433"/>
      <c r="AJ2375" s="433"/>
      <c r="AK2375" s="433"/>
      <c r="AL2375" s="433"/>
      <c r="AM2375" s="433"/>
      <c r="AN2375" s="433"/>
      <c r="AO2375" s="433"/>
    </row>
    <row r="2376" spans="34:41" x14ac:dyDescent="0.2">
      <c r="AH2376" s="433"/>
      <c r="AI2376" s="433"/>
      <c r="AJ2376" s="433"/>
      <c r="AK2376" s="433"/>
      <c r="AL2376" s="433"/>
      <c r="AM2376" s="433"/>
      <c r="AN2376" s="433"/>
      <c r="AO2376" s="433"/>
    </row>
    <row r="2377" spans="34:41" x14ac:dyDescent="0.2">
      <c r="AH2377" s="433"/>
      <c r="AI2377" s="433"/>
      <c r="AJ2377" s="433"/>
      <c r="AK2377" s="433"/>
      <c r="AL2377" s="433"/>
      <c r="AM2377" s="433"/>
      <c r="AN2377" s="433"/>
      <c r="AO2377" s="433"/>
    </row>
    <row r="2378" spans="34:41" x14ac:dyDescent="0.2">
      <c r="AH2378" s="433"/>
      <c r="AI2378" s="433"/>
      <c r="AJ2378" s="433"/>
      <c r="AK2378" s="433"/>
      <c r="AL2378" s="433"/>
      <c r="AM2378" s="433"/>
      <c r="AN2378" s="433"/>
      <c r="AO2378" s="433"/>
    </row>
    <row r="2379" spans="34:41" x14ac:dyDescent="0.2">
      <c r="AH2379" s="433"/>
      <c r="AI2379" s="433"/>
      <c r="AJ2379" s="433"/>
      <c r="AK2379" s="433"/>
      <c r="AL2379" s="433"/>
      <c r="AM2379" s="433"/>
      <c r="AN2379" s="433"/>
      <c r="AO2379" s="433"/>
    </row>
    <row r="2380" spans="34:41" x14ac:dyDescent="0.2">
      <c r="AH2380" s="433"/>
      <c r="AI2380" s="433"/>
      <c r="AJ2380" s="433"/>
      <c r="AK2380" s="433"/>
      <c r="AL2380" s="433"/>
      <c r="AM2380" s="433"/>
      <c r="AN2380" s="433"/>
      <c r="AO2380" s="433"/>
    </row>
    <row r="2381" spans="34:41" x14ac:dyDescent="0.2">
      <c r="AH2381" s="433"/>
      <c r="AI2381" s="433"/>
      <c r="AJ2381" s="433"/>
      <c r="AK2381" s="433"/>
      <c r="AL2381" s="433"/>
      <c r="AM2381" s="433"/>
      <c r="AN2381" s="433"/>
      <c r="AO2381" s="433"/>
    </row>
    <row r="2382" spans="34:41" x14ac:dyDescent="0.2">
      <c r="AH2382" s="433"/>
      <c r="AI2382" s="433"/>
      <c r="AJ2382" s="433"/>
      <c r="AK2382" s="433"/>
      <c r="AL2382" s="433"/>
      <c r="AM2382" s="433"/>
      <c r="AN2382" s="433"/>
      <c r="AO2382" s="433"/>
    </row>
    <row r="2383" spans="34:41" x14ac:dyDescent="0.2">
      <c r="AH2383" s="433"/>
      <c r="AI2383" s="433"/>
      <c r="AJ2383" s="433"/>
      <c r="AK2383" s="433"/>
      <c r="AL2383" s="433"/>
      <c r="AM2383" s="433"/>
      <c r="AN2383" s="433"/>
      <c r="AO2383" s="433"/>
    </row>
    <row r="2384" spans="34:41" x14ac:dyDescent="0.2">
      <c r="AH2384" s="433"/>
      <c r="AI2384" s="433"/>
      <c r="AJ2384" s="433"/>
      <c r="AK2384" s="433"/>
      <c r="AL2384" s="433"/>
      <c r="AM2384" s="433"/>
      <c r="AN2384" s="433"/>
      <c r="AO2384" s="433"/>
    </row>
    <row r="2385" spans="34:41" x14ac:dyDescent="0.2">
      <c r="AH2385" s="433"/>
      <c r="AI2385" s="433"/>
      <c r="AJ2385" s="433"/>
      <c r="AK2385" s="433"/>
      <c r="AL2385" s="433"/>
      <c r="AM2385" s="433"/>
      <c r="AN2385" s="433"/>
      <c r="AO2385" s="433"/>
    </row>
    <row r="2386" spans="34:41" x14ac:dyDescent="0.2">
      <c r="AH2386" s="433"/>
      <c r="AI2386" s="433"/>
      <c r="AJ2386" s="433"/>
      <c r="AK2386" s="433"/>
      <c r="AL2386" s="433"/>
      <c r="AM2386" s="433"/>
      <c r="AN2386" s="433"/>
      <c r="AO2386" s="433"/>
    </row>
    <row r="2387" spans="34:41" x14ac:dyDescent="0.2">
      <c r="AH2387" s="433"/>
      <c r="AI2387" s="433"/>
      <c r="AJ2387" s="433"/>
      <c r="AK2387" s="433"/>
      <c r="AL2387" s="433"/>
      <c r="AM2387" s="433"/>
      <c r="AN2387" s="433"/>
      <c r="AO2387" s="433"/>
    </row>
    <row r="2388" spans="34:41" x14ac:dyDescent="0.2">
      <c r="AH2388" s="433"/>
      <c r="AI2388" s="433"/>
      <c r="AJ2388" s="433"/>
      <c r="AK2388" s="433"/>
      <c r="AL2388" s="433"/>
      <c r="AM2388" s="433"/>
      <c r="AN2388" s="433"/>
      <c r="AO2388" s="433"/>
    </row>
    <row r="2389" spans="34:41" x14ac:dyDescent="0.2">
      <c r="AH2389" s="433"/>
      <c r="AI2389" s="433"/>
      <c r="AJ2389" s="433"/>
      <c r="AK2389" s="433"/>
      <c r="AL2389" s="433"/>
      <c r="AM2389" s="433"/>
      <c r="AN2389" s="433"/>
      <c r="AO2389" s="433"/>
    </row>
    <row r="2390" spans="34:41" x14ac:dyDescent="0.2">
      <c r="AH2390" s="433"/>
      <c r="AI2390" s="433"/>
      <c r="AJ2390" s="433"/>
      <c r="AK2390" s="433"/>
      <c r="AL2390" s="433"/>
      <c r="AM2390" s="433"/>
      <c r="AN2390" s="433"/>
      <c r="AO2390" s="433"/>
    </row>
    <row r="2391" spans="34:41" x14ac:dyDescent="0.2">
      <c r="AH2391" s="433"/>
      <c r="AI2391" s="433"/>
      <c r="AJ2391" s="433"/>
      <c r="AK2391" s="433"/>
      <c r="AL2391" s="433"/>
      <c r="AM2391" s="433"/>
      <c r="AN2391" s="433"/>
      <c r="AO2391" s="433"/>
    </row>
    <row r="2392" spans="34:41" x14ac:dyDescent="0.2">
      <c r="AH2392" s="433"/>
      <c r="AI2392" s="433"/>
      <c r="AJ2392" s="433"/>
      <c r="AK2392" s="433"/>
      <c r="AL2392" s="433"/>
      <c r="AM2392" s="433"/>
      <c r="AN2392" s="433"/>
      <c r="AO2392" s="433"/>
    </row>
    <row r="2393" spans="34:41" x14ac:dyDescent="0.2">
      <c r="AH2393" s="433"/>
      <c r="AI2393" s="433"/>
      <c r="AJ2393" s="433"/>
      <c r="AK2393" s="433"/>
      <c r="AL2393" s="433"/>
      <c r="AM2393" s="433"/>
      <c r="AN2393" s="433"/>
      <c r="AO2393" s="433"/>
    </row>
    <row r="2394" spans="34:41" x14ac:dyDescent="0.2">
      <c r="AH2394" s="433"/>
      <c r="AI2394" s="433"/>
      <c r="AJ2394" s="433"/>
      <c r="AK2394" s="433"/>
      <c r="AL2394" s="433"/>
      <c r="AM2394" s="433"/>
      <c r="AN2394" s="433"/>
      <c r="AO2394" s="433"/>
    </row>
    <row r="2395" spans="34:41" x14ac:dyDescent="0.2">
      <c r="AH2395" s="433"/>
      <c r="AI2395" s="433"/>
      <c r="AJ2395" s="433"/>
      <c r="AK2395" s="433"/>
      <c r="AL2395" s="433"/>
      <c r="AM2395" s="433"/>
      <c r="AN2395" s="433"/>
      <c r="AO2395" s="433"/>
    </row>
    <row r="2396" spans="34:41" x14ac:dyDescent="0.2">
      <c r="AH2396" s="433"/>
      <c r="AI2396" s="433"/>
      <c r="AJ2396" s="433"/>
      <c r="AK2396" s="433"/>
      <c r="AL2396" s="433"/>
      <c r="AM2396" s="433"/>
      <c r="AN2396" s="433"/>
      <c r="AO2396" s="433"/>
    </row>
    <row r="2397" spans="34:41" x14ac:dyDescent="0.2">
      <c r="AH2397" s="433"/>
      <c r="AI2397" s="433"/>
      <c r="AJ2397" s="433"/>
      <c r="AK2397" s="433"/>
      <c r="AL2397" s="433"/>
      <c r="AM2397" s="433"/>
      <c r="AN2397" s="433"/>
      <c r="AO2397" s="433"/>
    </row>
    <row r="2398" spans="34:41" x14ac:dyDescent="0.2">
      <c r="AH2398" s="433"/>
      <c r="AI2398" s="433"/>
      <c r="AJ2398" s="433"/>
      <c r="AK2398" s="433"/>
      <c r="AL2398" s="433"/>
      <c r="AM2398" s="433"/>
      <c r="AN2398" s="433"/>
      <c r="AO2398" s="433"/>
    </row>
    <row r="2399" spans="34:41" x14ac:dyDescent="0.2">
      <c r="AH2399" s="433"/>
      <c r="AI2399" s="433"/>
      <c r="AJ2399" s="433"/>
      <c r="AK2399" s="433"/>
      <c r="AL2399" s="433"/>
      <c r="AM2399" s="433"/>
      <c r="AN2399" s="433"/>
      <c r="AO2399" s="433"/>
    </row>
    <row r="2400" spans="34:41" x14ac:dyDescent="0.2">
      <c r="AH2400" s="433"/>
      <c r="AI2400" s="433"/>
      <c r="AJ2400" s="433"/>
      <c r="AK2400" s="433"/>
      <c r="AL2400" s="433"/>
      <c r="AM2400" s="433"/>
      <c r="AN2400" s="433"/>
      <c r="AO2400" s="433"/>
    </row>
    <row r="2401" spans="34:41" x14ac:dyDescent="0.2">
      <c r="AH2401" s="433"/>
      <c r="AI2401" s="433"/>
      <c r="AJ2401" s="433"/>
      <c r="AK2401" s="433"/>
      <c r="AL2401" s="433"/>
      <c r="AM2401" s="433"/>
      <c r="AN2401" s="433"/>
      <c r="AO2401" s="433"/>
    </row>
    <row r="2402" spans="34:41" x14ac:dyDescent="0.2">
      <c r="AH2402" s="433"/>
      <c r="AI2402" s="433"/>
      <c r="AJ2402" s="433"/>
      <c r="AK2402" s="433"/>
      <c r="AL2402" s="433"/>
      <c r="AM2402" s="433"/>
      <c r="AN2402" s="433"/>
      <c r="AO2402" s="433"/>
    </row>
    <row r="2403" spans="34:41" x14ac:dyDescent="0.2">
      <c r="AH2403" s="433"/>
      <c r="AI2403" s="433"/>
      <c r="AJ2403" s="433"/>
      <c r="AK2403" s="433"/>
      <c r="AL2403" s="433"/>
      <c r="AM2403" s="433"/>
      <c r="AN2403" s="433"/>
      <c r="AO2403" s="433"/>
    </row>
    <row r="2404" spans="34:41" x14ac:dyDescent="0.2">
      <c r="AH2404" s="433"/>
      <c r="AI2404" s="433"/>
      <c r="AJ2404" s="433"/>
      <c r="AK2404" s="433"/>
      <c r="AL2404" s="433"/>
      <c r="AM2404" s="433"/>
      <c r="AN2404" s="433"/>
      <c r="AO2404" s="433"/>
    </row>
    <row r="2405" spans="34:41" x14ac:dyDescent="0.2">
      <c r="AH2405" s="433"/>
      <c r="AI2405" s="433"/>
      <c r="AJ2405" s="433"/>
      <c r="AK2405" s="433"/>
      <c r="AL2405" s="433"/>
      <c r="AM2405" s="433"/>
      <c r="AN2405" s="433"/>
      <c r="AO2405" s="433"/>
    </row>
    <row r="2406" spans="34:41" x14ac:dyDescent="0.2">
      <c r="AH2406" s="433"/>
      <c r="AI2406" s="433"/>
      <c r="AJ2406" s="433"/>
      <c r="AK2406" s="433"/>
      <c r="AL2406" s="433"/>
      <c r="AM2406" s="433"/>
      <c r="AN2406" s="433"/>
      <c r="AO2406" s="433"/>
    </row>
    <row r="2407" spans="34:41" x14ac:dyDescent="0.2">
      <c r="AH2407" s="433"/>
      <c r="AI2407" s="433"/>
      <c r="AJ2407" s="433"/>
      <c r="AK2407" s="433"/>
      <c r="AL2407" s="433"/>
      <c r="AM2407" s="433"/>
      <c r="AN2407" s="433"/>
      <c r="AO2407" s="433"/>
    </row>
    <row r="2408" spans="34:41" x14ac:dyDescent="0.2">
      <c r="AH2408" s="433"/>
      <c r="AI2408" s="433"/>
      <c r="AJ2408" s="433"/>
      <c r="AK2408" s="433"/>
      <c r="AL2408" s="433"/>
      <c r="AM2408" s="433"/>
      <c r="AN2408" s="433"/>
      <c r="AO2408" s="433"/>
    </row>
    <row r="2409" spans="34:41" x14ac:dyDescent="0.2">
      <c r="AH2409" s="433"/>
      <c r="AI2409" s="433"/>
      <c r="AJ2409" s="433"/>
      <c r="AK2409" s="433"/>
      <c r="AL2409" s="433"/>
      <c r="AM2409" s="433"/>
      <c r="AN2409" s="433"/>
      <c r="AO2409" s="433"/>
    </row>
    <row r="2410" spans="34:41" x14ac:dyDescent="0.2">
      <c r="AH2410" s="433"/>
      <c r="AI2410" s="433"/>
      <c r="AJ2410" s="433"/>
      <c r="AK2410" s="433"/>
      <c r="AL2410" s="433"/>
      <c r="AM2410" s="433"/>
      <c r="AN2410" s="433"/>
      <c r="AO2410" s="433"/>
    </row>
    <row r="2411" spans="34:41" x14ac:dyDescent="0.2">
      <c r="AH2411" s="433"/>
      <c r="AI2411" s="433"/>
      <c r="AJ2411" s="433"/>
      <c r="AK2411" s="433"/>
      <c r="AL2411" s="433"/>
      <c r="AM2411" s="433"/>
      <c r="AN2411" s="433"/>
      <c r="AO2411" s="433"/>
    </row>
    <row r="2412" spans="34:41" x14ac:dyDescent="0.2">
      <c r="AH2412" s="433"/>
      <c r="AI2412" s="433"/>
      <c r="AJ2412" s="433"/>
      <c r="AK2412" s="433"/>
      <c r="AL2412" s="433"/>
      <c r="AM2412" s="433"/>
      <c r="AN2412" s="433"/>
      <c r="AO2412" s="433"/>
    </row>
    <row r="2413" spans="34:41" x14ac:dyDescent="0.2">
      <c r="AH2413" s="433"/>
      <c r="AI2413" s="433"/>
      <c r="AJ2413" s="433"/>
      <c r="AK2413" s="433"/>
      <c r="AL2413" s="433"/>
      <c r="AM2413" s="433"/>
      <c r="AN2413" s="433"/>
      <c r="AO2413" s="433"/>
    </row>
    <row r="2414" spans="34:41" x14ac:dyDescent="0.2">
      <c r="AH2414" s="433"/>
      <c r="AI2414" s="433"/>
      <c r="AJ2414" s="433"/>
      <c r="AK2414" s="433"/>
      <c r="AL2414" s="433"/>
      <c r="AM2414" s="433"/>
      <c r="AN2414" s="433"/>
      <c r="AO2414" s="433"/>
    </row>
    <row r="2415" spans="34:41" x14ac:dyDescent="0.2">
      <c r="AH2415" s="433"/>
      <c r="AI2415" s="433"/>
      <c r="AJ2415" s="433"/>
      <c r="AK2415" s="433"/>
      <c r="AL2415" s="433"/>
      <c r="AM2415" s="433"/>
      <c r="AN2415" s="433"/>
      <c r="AO2415" s="433"/>
    </row>
    <row r="2416" spans="34:41" x14ac:dyDescent="0.2">
      <c r="AH2416" s="433"/>
      <c r="AI2416" s="433"/>
      <c r="AJ2416" s="433"/>
      <c r="AK2416" s="433"/>
      <c r="AL2416" s="433"/>
      <c r="AM2416" s="433"/>
      <c r="AN2416" s="433"/>
      <c r="AO2416" s="433"/>
    </row>
    <row r="2417" spans="34:41" x14ac:dyDescent="0.2">
      <c r="AH2417" s="433"/>
      <c r="AI2417" s="433"/>
      <c r="AJ2417" s="433"/>
      <c r="AK2417" s="433"/>
      <c r="AL2417" s="433"/>
      <c r="AM2417" s="433"/>
      <c r="AN2417" s="433"/>
      <c r="AO2417" s="433"/>
    </row>
    <row r="2418" spans="34:41" x14ac:dyDescent="0.2">
      <c r="AH2418" s="433"/>
      <c r="AI2418" s="433"/>
      <c r="AJ2418" s="433"/>
      <c r="AK2418" s="433"/>
      <c r="AL2418" s="433"/>
      <c r="AM2418" s="433"/>
      <c r="AN2418" s="433"/>
      <c r="AO2418" s="433"/>
    </row>
    <row r="2419" spans="34:41" x14ac:dyDescent="0.2">
      <c r="AH2419" s="433"/>
      <c r="AI2419" s="433"/>
      <c r="AJ2419" s="433"/>
      <c r="AK2419" s="433"/>
      <c r="AL2419" s="433"/>
      <c r="AM2419" s="433"/>
      <c r="AN2419" s="433"/>
      <c r="AO2419" s="433"/>
    </row>
    <row r="2420" spans="34:41" x14ac:dyDescent="0.2">
      <c r="AH2420" s="433"/>
      <c r="AI2420" s="433"/>
      <c r="AJ2420" s="433"/>
      <c r="AK2420" s="433"/>
      <c r="AL2420" s="433"/>
      <c r="AM2420" s="433"/>
      <c r="AN2420" s="433"/>
      <c r="AO2420" s="433"/>
    </row>
    <row r="2421" spans="34:41" x14ac:dyDescent="0.2">
      <c r="AH2421" s="433"/>
      <c r="AI2421" s="433"/>
      <c r="AJ2421" s="433"/>
      <c r="AK2421" s="433"/>
      <c r="AL2421" s="433"/>
      <c r="AM2421" s="433"/>
      <c r="AN2421" s="433"/>
      <c r="AO2421" s="433"/>
    </row>
    <row r="2422" spans="34:41" x14ac:dyDescent="0.2">
      <c r="AH2422" s="433"/>
      <c r="AI2422" s="433"/>
      <c r="AJ2422" s="433"/>
      <c r="AK2422" s="433"/>
      <c r="AL2422" s="433"/>
      <c r="AM2422" s="433"/>
      <c r="AN2422" s="433"/>
      <c r="AO2422" s="433"/>
    </row>
    <row r="2423" spans="34:41" x14ac:dyDescent="0.2">
      <c r="AH2423" s="433"/>
      <c r="AI2423" s="433"/>
      <c r="AJ2423" s="433"/>
      <c r="AK2423" s="433"/>
      <c r="AL2423" s="433"/>
      <c r="AM2423" s="433"/>
      <c r="AN2423" s="433"/>
      <c r="AO2423" s="433"/>
    </row>
    <row r="2424" spans="34:41" x14ac:dyDescent="0.2">
      <c r="AH2424" s="433"/>
      <c r="AI2424" s="433"/>
      <c r="AJ2424" s="433"/>
      <c r="AK2424" s="433"/>
      <c r="AL2424" s="433"/>
      <c r="AM2424" s="433"/>
      <c r="AN2424" s="433"/>
      <c r="AO2424" s="433"/>
    </row>
    <row r="2425" spans="34:41" x14ac:dyDescent="0.2">
      <c r="AH2425" s="433"/>
      <c r="AI2425" s="433"/>
      <c r="AJ2425" s="433"/>
      <c r="AK2425" s="433"/>
      <c r="AL2425" s="433"/>
      <c r="AM2425" s="433"/>
      <c r="AN2425" s="433"/>
      <c r="AO2425" s="433"/>
    </row>
    <row r="2426" spans="34:41" x14ac:dyDescent="0.2">
      <c r="AH2426" s="433"/>
      <c r="AI2426" s="433"/>
      <c r="AJ2426" s="433"/>
      <c r="AK2426" s="433"/>
      <c r="AL2426" s="433"/>
      <c r="AM2426" s="433"/>
      <c r="AN2426" s="433"/>
      <c r="AO2426" s="433"/>
    </row>
    <row r="2427" spans="34:41" x14ac:dyDescent="0.2">
      <c r="AH2427" s="433"/>
      <c r="AI2427" s="433"/>
      <c r="AJ2427" s="433"/>
      <c r="AK2427" s="433"/>
      <c r="AL2427" s="433"/>
      <c r="AM2427" s="433"/>
      <c r="AN2427" s="433"/>
      <c r="AO2427" s="433"/>
    </row>
    <row r="2428" spans="34:41" x14ac:dyDescent="0.2">
      <c r="AH2428" s="433"/>
      <c r="AI2428" s="433"/>
      <c r="AJ2428" s="433"/>
      <c r="AK2428" s="433"/>
      <c r="AL2428" s="433"/>
      <c r="AM2428" s="433"/>
      <c r="AN2428" s="433"/>
      <c r="AO2428" s="433"/>
    </row>
    <row r="2429" spans="34:41" x14ac:dyDescent="0.2">
      <c r="AH2429" s="433"/>
      <c r="AI2429" s="433"/>
      <c r="AJ2429" s="433"/>
      <c r="AK2429" s="433"/>
      <c r="AL2429" s="433"/>
      <c r="AM2429" s="433"/>
      <c r="AN2429" s="433"/>
      <c r="AO2429" s="433"/>
    </row>
    <row r="2430" spans="34:41" x14ac:dyDescent="0.2">
      <c r="AH2430" s="433"/>
      <c r="AI2430" s="433"/>
      <c r="AJ2430" s="433"/>
      <c r="AK2430" s="433"/>
      <c r="AL2430" s="433"/>
      <c r="AM2430" s="433"/>
      <c r="AN2430" s="433"/>
      <c r="AO2430" s="433"/>
    </row>
    <row r="2431" spans="34:41" x14ac:dyDescent="0.2">
      <c r="AH2431" s="433"/>
      <c r="AI2431" s="433"/>
      <c r="AJ2431" s="433"/>
      <c r="AK2431" s="433"/>
      <c r="AL2431" s="433"/>
      <c r="AM2431" s="433"/>
      <c r="AN2431" s="433"/>
      <c r="AO2431" s="433"/>
    </row>
    <row r="2432" spans="34:41" x14ac:dyDescent="0.2">
      <c r="AH2432" s="433"/>
      <c r="AI2432" s="433"/>
      <c r="AJ2432" s="433"/>
      <c r="AK2432" s="433"/>
      <c r="AL2432" s="433"/>
      <c r="AM2432" s="433"/>
      <c r="AN2432" s="433"/>
      <c r="AO2432" s="433"/>
    </row>
    <row r="2433" spans="34:41" x14ac:dyDescent="0.2">
      <c r="AH2433" s="433"/>
      <c r="AI2433" s="433"/>
      <c r="AJ2433" s="433"/>
      <c r="AK2433" s="433"/>
      <c r="AL2433" s="433"/>
      <c r="AM2433" s="433"/>
      <c r="AN2433" s="433"/>
      <c r="AO2433" s="433"/>
    </row>
    <row r="2434" spans="34:41" x14ac:dyDescent="0.2">
      <c r="AH2434" s="433"/>
      <c r="AI2434" s="433"/>
      <c r="AJ2434" s="433"/>
      <c r="AK2434" s="433"/>
      <c r="AL2434" s="433"/>
      <c r="AM2434" s="433"/>
      <c r="AN2434" s="433"/>
      <c r="AO2434" s="433"/>
    </row>
    <row r="2435" spans="34:41" x14ac:dyDescent="0.2">
      <c r="AH2435" s="433"/>
      <c r="AI2435" s="433"/>
      <c r="AJ2435" s="433"/>
      <c r="AK2435" s="433"/>
      <c r="AL2435" s="433"/>
      <c r="AM2435" s="433"/>
      <c r="AN2435" s="433"/>
      <c r="AO2435" s="433"/>
    </row>
    <row r="2436" spans="34:41" x14ac:dyDescent="0.2">
      <c r="AH2436" s="433"/>
      <c r="AI2436" s="433"/>
      <c r="AJ2436" s="433"/>
      <c r="AK2436" s="433"/>
      <c r="AL2436" s="433"/>
      <c r="AM2436" s="433"/>
      <c r="AN2436" s="433"/>
      <c r="AO2436" s="433"/>
    </row>
    <row r="2437" spans="34:41" x14ac:dyDescent="0.2">
      <c r="AH2437" s="433"/>
      <c r="AI2437" s="433"/>
      <c r="AJ2437" s="433"/>
      <c r="AK2437" s="433"/>
      <c r="AL2437" s="433"/>
      <c r="AM2437" s="433"/>
      <c r="AN2437" s="433"/>
      <c r="AO2437" s="433"/>
    </row>
    <row r="2438" spans="34:41" x14ac:dyDescent="0.2">
      <c r="AH2438" s="433"/>
      <c r="AI2438" s="433"/>
      <c r="AJ2438" s="433"/>
      <c r="AK2438" s="433"/>
      <c r="AL2438" s="433"/>
      <c r="AM2438" s="433"/>
      <c r="AN2438" s="433"/>
      <c r="AO2438" s="433"/>
    </row>
    <row r="2439" spans="34:41" x14ac:dyDescent="0.2">
      <c r="AH2439" s="433"/>
      <c r="AI2439" s="433"/>
      <c r="AJ2439" s="433"/>
      <c r="AK2439" s="433"/>
      <c r="AL2439" s="433"/>
      <c r="AM2439" s="433"/>
      <c r="AN2439" s="433"/>
      <c r="AO2439" s="433"/>
    </row>
    <row r="2440" spans="34:41" x14ac:dyDescent="0.2">
      <c r="AH2440" s="433"/>
      <c r="AI2440" s="433"/>
      <c r="AJ2440" s="433"/>
      <c r="AK2440" s="433"/>
      <c r="AL2440" s="433"/>
      <c r="AM2440" s="433"/>
      <c r="AN2440" s="433"/>
      <c r="AO2440" s="433"/>
    </row>
    <row r="2441" spans="34:41" x14ac:dyDescent="0.2">
      <c r="AH2441" s="433"/>
      <c r="AI2441" s="433"/>
      <c r="AJ2441" s="433"/>
      <c r="AK2441" s="433"/>
      <c r="AL2441" s="433"/>
      <c r="AM2441" s="433"/>
      <c r="AN2441" s="433"/>
      <c r="AO2441" s="433"/>
    </row>
    <row r="2442" spans="34:41" x14ac:dyDescent="0.2">
      <c r="AH2442" s="433"/>
      <c r="AI2442" s="433"/>
      <c r="AJ2442" s="433"/>
      <c r="AK2442" s="433"/>
      <c r="AL2442" s="433"/>
      <c r="AM2442" s="433"/>
      <c r="AN2442" s="433"/>
      <c r="AO2442" s="433"/>
    </row>
    <row r="2443" spans="34:41" x14ac:dyDescent="0.2">
      <c r="AH2443" s="433"/>
      <c r="AI2443" s="433"/>
      <c r="AJ2443" s="433"/>
      <c r="AK2443" s="433"/>
      <c r="AL2443" s="433"/>
      <c r="AM2443" s="433"/>
      <c r="AN2443" s="433"/>
      <c r="AO2443" s="433"/>
    </row>
    <row r="2444" spans="34:41" x14ac:dyDescent="0.2">
      <c r="AH2444" s="433"/>
      <c r="AI2444" s="433"/>
      <c r="AJ2444" s="433"/>
      <c r="AK2444" s="433"/>
      <c r="AL2444" s="433"/>
      <c r="AM2444" s="433"/>
      <c r="AN2444" s="433"/>
      <c r="AO2444" s="433"/>
    </row>
    <row r="2445" spans="34:41" x14ac:dyDescent="0.2">
      <c r="AH2445" s="433"/>
      <c r="AI2445" s="433"/>
      <c r="AJ2445" s="433"/>
      <c r="AK2445" s="433"/>
      <c r="AL2445" s="433"/>
      <c r="AM2445" s="433"/>
      <c r="AN2445" s="433"/>
      <c r="AO2445" s="433"/>
    </row>
    <row r="2446" spans="34:41" x14ac:dyDescent="0.2">
      <c r="AH2446" s="433"/>
      <c r="AI2446" s="433"/>
      <c r="AJ2446" s="433"/>
      <c r="AK2446" s="433"/>
      <c r="AL2446" s="433"/>
      <c r="AM2446" s="433"/>
      <c r="AN2446" s="433"/>
      <c r="AO2446" s="433"/>
    </row>
    <row r="2447" spans="34:41" x14ac:dyDescent="0.2">
      <c r="AH2447" s="433"/>
      <c r="AI2447" s="433"/>
      <c r="AJ2447" s="433"/>
      <c r="AK2447" s="433"/>
      <c r="AL2447" s="433"/>
      <c r="AM2447" s="433"/>
      <c r="AN2447" s="433"/>
      <c r="AO2447" s="433"/>
    </row>
    <row r="2448" spans="34:41" x14ac:dyDescent="0.2">
      <c r="AH2448" s="433"/>
      <c r="AI2448" s="433"/>
      <c r="AJ2448" s="433"/>
      <c r="AK2448" s="433"/>
      <c r="AL2448" s="433"/>
      <c r="AM2448" s="433"/>
      <c r="AN2448" s="433"/>
      <c r="AO2448" s="433"/>
    </row>
    <row r="2449" spans="34:41" x14ac:dyDescent="0.2">
      <c r="AH2449" s="433"/>
      <c r="AI2449" s="433"/>
      <c r="AJ2449" s="433"/>
      <c r="AK2449" s="433"/>
      <c r="AL2449" s="433"/>
      <c r="AM2449" s="433"/>
      <c r="AN2449" s="433"/>
      <c r="AO2449" s="433"/>
    </row>
    <row r="2450" spans="34:41" x14ac:dyDescent="0.2">
      <c r="AH2450" s="433"/>
      <c r="AI2450" s="433"/>
      <c r="AJ2450" s="433"/>
      <c r="AK2450" s="433"/>
      <c r="AL2450" s="433"/>
      <c r="AM2450" s="433"/>
      <c r="AN2450" s="433"/>
      <c r="AO2450" s="433"/>
    </row>
    <row r="2451" spans="34:41" x14ac:dyDescent="0.2">
      <c r="AH2451" s="433"/>
      <c r="AI2451" s="433"/>
      <c r="AJ2451" s="433"/>
      <c r="AK2451" s="433"/>
      <c r="AL2451" s="433"/>
      <c r="AM2451" s="433"/>
      <c r="AN2451" s="433"/>
      <c r="AO2451" s="433"/>
    </row>
    <row r="2452" spans="34:41" x14ac:dyDescent="0.2">
      <c r="AH2452" s="433"/>
      <c r="AI2452" s="433"/>
      <c r="AJ2452" s="433"/>
      <c r="AK2452" s="433"/>
      <c r="AL2452" s="433"/>
      <c r="AM2452" s="433"/>
      <c r="AN2452" s="433"/>
      <c r="AO2452" s="433"/>
    </row>
    <row r="2453" spans="34:41" x14ac:dyDescent="0.2">
      <c r="AH2453" s="433"/>
      <c r="AI2453" s="433"/>
      <c r="AJ2453" s="433"/>
      <c r="AK2453" s="433"/>
      <c r="AL2453" s="433"/>
      <c r="AM2453" s="433"/>
      <c r="AN2453" s="433"/>
      <c r="AO2453" s="433"/>
    </row>
    <row r="2454" spans="34:41" x14ac:dyDescent="0.2">
      <c r="AH2454" s="433"/>
      <c r="AI2454" s="433"/>
      <c r="AJ2454" s="433"/>
      <c r="AK2454" s="433"/>
      <c r="AL2454" s="433"/>
      <c r="AM2454" s="433"/>
      <c r="AN2454" s="433"/>
      <c r="AO2454" s="433"/>
    </row>
    <row r="2455" spans="34:41" x14ac:dyDescent="0.2">
      <c r="AH2455" s="433"/>
      <c r="AI2455" s="433"/>
      <c r="AJ2455" s="433"/>
      <c r="AK2455" s="433"/>
      <c r="AL2455" s="433"/>
      <c r="AM2455" s="433"/>
      <c r="AN2455" s="433"/>
      <c r="AO2455" s="433"/>
    </row>
    <row r="2456" spans="34:41" x14ac:dyDescent="0.2">
      <c r="AH2456" s="433"/>
      <c r="AI2456" s="433"/>
      <c r="AJ2456" s="433"/>
      <c r="AK2456" s="433"/>
      <c r="AL2456" s="433"/>
      <c r="AM2456" s="433"/>
      <c r="AN2456" s="433"/>
      <c r="AO2456" s="433"/>
    </row>
    <row r="2457" spans="34:41" x14ac:dyDescent="0.2">
      <c r="AH2457" s="433"/>
      <c r="AI2457" s="433"/>
      <c r="AJ2457" s="433"/>
      <c r="AK2457" s="433"/>
      <c r="AL2457" s="433"/>
      <c r="AM2457" s="433"/>
      <c r="AN2457" s="433"/>
      <c r="AO2457" s="433"/>
    </row>
    <row r="2458" spans="34:41" x14ac:dyDescent="0.2">
      <c r="AH2458" s="433"/>
      <c r="AI2458" s="433"/>
      <c r="AJ2458" s="433"/>
      <c r="AK2458" s="433"/>
      <c r="AL2458" s="433"/>
      <c r="AM2458" s="433"/>
      <c r="AN2458" s="433"/>
      <c r="AO2458" s="433"/>
    </row>
    <row r="2459" spans="34:41" x14ac:dyDescent="0.2">
      <c r="AH2459" s="433"/>
      <c r="AI2459" s="433"/>
      <c r="AJ2459" s="433"/>
      <c r="AK2459" s="433"/>
      <c r="AL2459" s="433"/>
      <c r="AM2459" s="433"/>
      <c r="AN2459" s="433"/>
      <c r="AO2459" s="433"/>
    </row>
    <row r="2460" spans="34:41" x14ac:dyDescent="0.2">
      <c r="AH2460" s="433"/>
      <c r="AI2460" s="433"/>
      <c r="AJ2460" s="433"/>
      <c r="AK2460" s="433"/>
      <c r="AL2460" s="433"/>
      <c r="AM2460" s="433"/>
      <c r="AN2460" s="433"/>
      <c r="AO2460" s="433"/>
    </row>
    <row r="2461" spans="34:41" x14ac:dyDescent="0.2">
      <c r="AH2461" s="433"/>
      <c r="AI2461" s="433"/>
      <c r="AJ2461" s="433"/>
      <c r="AK2461" s="433"/>
      <c r="AL2461" s="433"/>
      <c r="AM2461" s="433"/>
      <c r="AN2461" s="433"/>
      <c r="AO2461" s="433"/>
    </row>
    <row r="2462" spans="34:41" x14ac:dyDescent="0.2">
      <c r="AH2462" s="433"/>
      <c r="AI2462" s="433"/>
      <c r="AJ2462" s="433"/>
      <c r="AK2462" s="433"/>
      <c r="AL2462" s="433"/>
      <c r="AM2462" s="433"/>
      <c r="AN2462" s="433"/>
      <c r="AO2462" s="433"/>
    </row>
    <row r="2463" spans="34:41" x14ac:dyDescent="0.2">
      <c r="AH2463" s="433"/>
      <c r="AI2463" s="433"/>
      <c r="AJ2463" s="433"/>
      <c r="AK2463" s="433"/>
      <c r="AL2463" s="433"/>
      <c r="AM2463" s="433"/>
      <c r="AN2463" s="433"/>
      <c r="AO2463" s="433"/>
    </row>
    <row r="2464" spans="34:41" x14ac:dyDescent="0.2">
      <c r="AH2464" s="433"/>
      <c r="AI2464" s="433"/>
      <c r="AJ2464" s="433"/>
      <c r="AK2464" s="433"/>
      <c r="AL2464" s="433"/>
      <c r="AM2464" s="433"/>
      <c r="AN2464" s="433"/>
      <c r="AO2464" s="433"/>
    </row>
    <row r="2465" spans="34:41" x14ac:dyDescent="0.2">
      <c r="AH2465" s="433"/>
      <c r="AI2465" s="433"/>
      <c r="AJ2465" s="433"/>
      <c r="AK2465" s="433"/>
      <c r="AL2465" s="433"/>
      <c r="AM2465" s="433"/>
      <c r="AN2465" s="433"/>
      <c r="AO2465" s="433"/>
    </row>
    <row r="2466" spans="34:41" x14ac:dyDescent="0.2">
      <c r="AH2466" s="433"/>
      <c r="AI2466" s="433"/>
      <c r="AJ2466" s="433"/>
      <c r="AK2466" s="433"/>
      <c r="AL2466" s="433"/>
      <c r="AM2466" s="433"/>
      <c r="AN2466" s="433"/>
      <c r="AO2466" s="433"/>
    </row>
    <row r="2467" spans="34:41" x14ac:dyDescent="0.2">
      <c r="AH2467" s="433"/>
      <c r="AI2467" s="433"/>
      <c r="AJ2467" s="433"/>
      <c r="AK2467" s="433"/>
      <c r="AL2467" s="433"/>
      <c r="AM2467" s="433"/>
      <c r="AN2467" s="433"/>
      <c r="AO2467" s="433"/>
    </row>
    <row r="2468" spans="34:41" x14ac:dyDescent="0.2">
      <c r="AH2468" s="433"/>
      <c r="AI2468" s="433"/>
      <c r="AJ2468" s="433"/>
      <c r="AK2468" s="433"/>
      <c r="AL2468" s="433"/>
      <c r="AM2468" s="433"/>
      <c r="AN2468" s="433"/>
      <c r="AO2468" s="433"/>
    </row>
    <row r="2469" spans="34:41" x14ac:dyDescent="0.2">
      <c r="AH2469" s="433"/>
      <c r="AI2469" s="433"/>
      <c r="AJ2469" s="433"/>
      <c r="AK2469" s="433"/>
      <c r="AL2469" s="433"/>
      <c r="AM2469" s="433"/>
      <c r="AN2469" s="433"/>
      <c r="AO2469" s="433"/>
    </row>
    <row r="2470" spans="34:41" x14ac:dyDescent="0.2">
      <c r="AH2470" s="433"/>
      <c r="AI2470" s="433"/>
      <c r="AJ2470" s="433"/>
      <c r="AK2470" s="433"/>
      <c r="AL2470" s="433"/>
      <c r="AM2470" s="433"/>
      <c r="AN2470" s="433"/>
      <c r="AO2470" s="433"/>
    </row>
    <row r="2471" spans="34:41" x14ac:dyDescent="0.2">
      <c r="AH2471" s="433"/>
      <c r="AI2471" s="433"/>
      <c r="AJ2471" s="433"/>
      <c r="AK2471" s="433"/>
      <c r="AL2471" s="433"/>
      <c r="AM2471" s="433"/>
      <c r="AN2471" s="433"/>
      <c r="AO2471" s="433"/>
    </row>
    <row r="2472" spans="34:41" x14ac:dyDescent="0.2">
      <c r="AH2472" s="433"/>
      <c r="AI2472" s="433"/>
      <c r="AJ2472" s="433"/>
      <c r="AK2472" s="433"/>
      <c r="AL2472" s="433"/>
      <c r="AM2472" s="433"/>
      <c r="AN2472" s="433"/>
      <c r="AO2472" s="433"/>
    </row>
    <row r="2473" spans="34:41" x14ac:dyDescent="0.2">
      <c r="AH2473" s="433"/>
      <c r="AI2473" s="433"/>
      <c r="AJ2473" s="433"/>
      <c r="AK2473" s="433"/>
      <c r="AL2473" s="433"/>
      <c r="AM2473" s="433"/>
      <c r="AN2473" s="433"/>
      <c r="AO2473" s="433"/>
    </row>
    <row r="2474" spans="34:41" x14ac:dyDescent="0.2">
      <c r="AH2474" s="433"/>
      <c r="AI2474" s="433"/>
      <c r="AJ2474" s="433"/>
      <c r="AK2474" s="433"/>
      <c r="AL2474" s="433"/>
      <c r="AM2474" s="433"/>
      <c r="AN2474" s="433"/>
      <c r="AO2474" s="433"/>
    </row>
    <row r="2475" spans="34:41" x14ac:dyDescent="0.2">
      <c r="AH2475" s="433"/>
      <c r="AI2475" s="433"/>
      <c r="AJ2475" s="433"/>
      <c r="AK2475" s="433"/>
      <c r="AL2475" s="433"/>
      <c r="AM2475" s="433"/>
      <c r="AN2475" s="433"/>
      <c r="AO2475" s="433"/>
    </row>
    <row r="2476" spans="34:41" x14ac:dyDescent="0.2">
      <c r="AH2476" s="433"/>
      <c r="AI2476" s="433"/>
      <c r="AJ2476" s="433"/>
      <c r="AK2476" s="433"/>
      <c r="AL2476" s="433"/>
      <c r="AM2476" s="433"/>
      <c r="AN2476" s="433"/>
      <c r="AO2476" s="433"/>
    </row>
    <row r="2477" spans="34:41" x14ac:dyDescent="0.2">
      <c r="AH2477" s="433"/>
      <c r="AI2477" s="433"/>
      <c r="AJ2477" s="433"/>
      <c r="AK2477" s="433"/>
      <c r="AL2477" s="433"/>
      <c r="AM2477" s="433"/>
      <c r="AN2477" s="433"/>
      <c r="AO2477" s="433"/>
    </row>
    <row r="2478" spans="34:41" x14ac:dyDescent="0.2">
      <c r="AH2478" s="433"/>
      <c r="AI2478" s="433"/>
      <c r="AJ2478" s="433"/>
      <c r="AK2478" s="433"/>
      <c r="AL2478" s="433"/>
      <c r="AM2478" s="433"/>
      <c r="AN2478" s="433"/>
      <c r="AO2478" s="433"/>
    </row>
    <row r="2479" spans="34:41" x14ac:dyDescent="0.2">
      <c r="AH2479" s="433"/>
      <c r="AI2479" s="433"/>
      <c r="AJ2479" s="433"/>
      <c r="AK2479" s="433"/>
      <c r="AL2479" s="433"/>
      <c r="AM2479" s="433"/>
      <c r="AN2479" s="433"/>
      <c r="AO2479" s="433"/>
    </row>
    <row r="2480" spans="34:41" x14ac:dyDescent="0.2">
      <c r="AH2480" s="433"/>
      <c r="AI2480" s="433"/>
      <c r="AJ2480" s="433"/>
      <c r="AK2480" s="433"/>
      <c r="AL2480" s="433"/>
      <c r="AM2480" s="433"/>
      <c r="AN2480" s="433"/>
      <c r="AO2480" s="433"/>
    </row>
    <row r="2481" spans="34:41" x14ac:dyDescent="0.2">
      <c r="AH2481" s="433"/>
      <c r="AI2481" s="433"/>
      <c r="AJ2481" s="433"/>
      <c r="AK2481" s="433"/>
      <c r="AL2481" s="433"/>
      <c r="AM2481" s="433"/>
      <c r="AN2481" s="433"/>
      <c r="AO2481" s="433"/>
    </row>
    <row r="2482" spans="34:41" x14ac:dyDescent="0.2">
      <c r="AH2482" s="433"/>
      <c r="AI2482" s="433"/>
      <c r="AJ2482" s="433"/>
      <c r="AK2482" s="433"/>
      <c r="AL2482" s="433"/>
      <c r="AM2482" s="433"/>
      <c r="AN2482" s="433"/>
      <c r="AO2482" s="433"/>
    </row>
    <row r="2483" spans="34:41" x14ac:dyDescent="0.2">
      <c r="AH2483" s="433"/>
      <c r="AI2483" s="433"/>
      <c r="AJ2483" s="433"/>
      <c r="AK2483" s="433"/>
      <c r="AL2483" s="433"/>
      <c r="AM2483" s="433"/>
      <c r="AN2483" s="433"/>
      <c r="AO2483" s="433"/>
    </row>
    <row r="2484" spans="34:41" x14ac:dyDescent="0.2">
      <c r="AH2484" s="433"/>
      <c r="AI2484" s="433"/>
      <c r="AJ2484" s="433"/>
      <c r="AK2484" s="433"/>
      <c r="AL2484" s="433"/>
      <c r="AM2484" s="433"/>
      <c r="AN2484" s="433"/>
      <c r="AO2484" s="433"/>
    </row>
    <row r="2485" spans="34:41" x14ac:dyDescent="0.2">
      <c r="AH2485" s="433"/>
      <c r="AI2485" s="433"/>
      <c r="AJ2485" s="433"/>
      <c r="AK2485" s="433"/>
      <c r="AL2485" s="433"/>
      <c r="AM2485" s="433"/>
      <c r="AN2485" s="433"/>
      <c r="AO2485" s="433"/>
    </row>
    <row r="2486" spans="34:41" x14ac:dyDescent="0.2">
      <c r="AH2486" s="433"/>
      <c r="AI2486" s="433"/>
      <c r="AJ2486" s="433"/>
      <c r="AK2486" s="433"/>
      <c r="AL2486" s="433"/>
      <c r="AM2486" s="433"/>
      <c r="AN2486" s="433"/>
      <c r="AO2486" s="433"/>
    </row>
    <row r="2487" spans="34:41" x14ac:dyDescent="0.2">
      <c r="AH2487" s="433"/>
      <c r="AI2487" s="433"/>
      <c r="AJ2487" s="433"/>
      <c r="AK2487" s="433"/>
      <c r="AL2487" s="433"/>
      <c r="AM2487" s="433"/>
      <c r="AN2487" s="433"/>
      <c r="AO2487" s="433"/>
    </row>
    <row r="2488" spans="34:41" x14ac:dyDescent="0.2">
      <c r="AH2488" s="433"/>
      <c r="AI2488" s="433"/>
      <c r="AJ2488" s="433"/>
      <c r="AK2488" s="433"/>
      <c r="AL2488" s="433"/>
      <c r="AM2488" s="433"/>
      <c r="AN2488" s="433"/>
      <c r="AO2488" s="433"/>
    </row>
    <row r="2489" spans="34:41" x14ac:dyDescent="0.2">
      <c r="AH2489" s="433"/>
      <c r="AI2489" s="433"/>
      <c r="AJ2489" s="433"/>
      <c r="AK2489" s="433"/>
      <c r="AL2489" s="433"/>
      <c r="AM2489" s="433"/>
      <c r="AN2489" s="433"/>
      <c r="AO2489" s="433"/>
    </row>
    <row r="2490" spans="34:41" x14ac:dyDescent="0.2">
      <c r="AH2490" s="433"/>
      <c r="AI2490" s="433"/>
      <c r="AJ2490" s="433"/>
      <c r="AK2490" s="433"/>
      <c r="AL2490" s="433"/>
      <c r="AM2490" s="433"/>
      <c r="AN2490" s="433"/>
      <c r="AO2490" s="433"/>
    </row>
    <row r="2491" spans="34:41" x14ac:dyDescent="0.2">
      <c r="AH2491" s="433"/>
      <c r="AI2491" s="433"/>
      <c r="AJ2491" s="433"/>
      <c r="AK2491" s="433"/>
      <c r="AL2491" s="433"/>
      <c r="AM2491" s="433"/>
      <c r="AN2491" s="433"/>
      <c r="AO2491" s="433"/>
    </row>
    <row r="2492" spans="34:41" x14ac:dyDescent="0.2">
      <c r="AH2492" s="433"/>
      <c r="AI2492" s="433"/>
      <c r="AJ2492" s="433"/>
      <c r="AK2492" s="433"/>
      <c r="AL2492" s="433"/>
      <c r="AM2492" s="433"/>
      <c r="AN2492" s="433"/>
      <c r="AO2492" s="433"/>
    </row>
    <row r="2493" spans="34:41" x14ac:dyDescent="0.2">
      <c r="AH2493" s="433"/>
      <c r="AI2493" s="433"/>
      <c r="AJ2493" s="433"/>
      <c r="AK2493" s="433"/>
      <c r="AL2493" s="433"/>
      <c r="AM2493" s="433"/>
      <c r="AN2493" s="433"/>
      <c r="AO2493" s="433"/>
    </row>
    <row r="2494" spans="34:41" x14ac:dyDescent="0.2">
      <c r="AH2494" s="433"/>
      <c r="AI2494" s="433"/>
      <c r="AJ2494" s="433"/>
      <c r="AK2494" s="433"/>
      <c r="AL2494" s="433"/>
      <c r="AM2494" s="433"/>
      <c r="AN2494" s="433"/>
      <c r="AO2494" s="433"/>
    </row>
    <row r="2495" spans="34:41" x14ac:dyDescent="0.2">
      <c r="AH2495" s="433"/>
      <c r="AI2495" s="433"/>
      <c r="AJ2495" s="433"/>
      <c r="AK2495" s="433"/>
      <c r="AL2495" s="433"/>
      <c r="AM2495" s="433"/>
      <c r="AN2495" s="433"/>
      <c r="AO2495" s="433"/>
    </row>
    <row r="2496" spans="34:41" x14ac:dyDescent="0.2">
      <c r="AH2496" s="433"/>
      <c r="AI2496" s="433"/>
      <c r="AJ2496" s="433"/>
      <c r="AK2496" s="433"/>
      <c r="AL2496" s="433"/>
      <c r="AM2496" s="433"/>
      <c r="AN2496" s="433"/>
      <c r="AO2496" s="433"/>
    </row>
    <row r="2497" spans="34:41" x14ac:dyDescent="0.2">
      <c r="AH2497" s="433"/>
      <c r="AI2497" s="433"/>
      <c r="AJ2497" s="433"/>
      <c r="AK2497" s="433"/>
      <c r="AL2497" s="433"/>
      <c r="AM2497" s="433"/>
      <c r="AN2497" s="433"/>
      <c r="AO2497" s="433"/>
    </row>
    <row r="2498" spans="34:41" x14ac:dyDescent="0.2">
      <c r="AH2498" s="433"/>
      <c r="AI2498" s="433"/>
      <c r="AJ2498" s="433"/>
      <c r="AK2498" s="433"/>
      <c r="AL2498" s="433"/>
      <c r="AM2498" s="433"/>
      <c r="AN2498" s="433"/>
      <c r="AO2498" s="433"/>
    </row>
    <row r="2499" spans="34:41" x14ac:dyDescent="0.2">
      <c r="AH2499" s="433"/>
      <c r="AI2499" s="433"/>
      <c r="AJ2499" s="433"/>
      <c r="AK2499" s="433"/>
      <c r="AL2499" s="433"/>
      <c r="AM2499" s="433"/>
      <c r="AN2499" s="433"/>
      <c r="AO2499" s="433"/>
    </row>
    <row r="2500" spans="34:41" x14ac:dyDescent="0.2">
      <c r="AH2500" s="433"/>
      <c r="AI2500" s="433"/>
      <c r="AJ2500" s="433"/>
      <c r="AK2500" s="433"/>
      <c r="AL2500" s="433"/>
      <c r="AM2500" s="433"/>
      <c r="AN2500" s="433"/>
      <c r="AO2500" s="433"/>
    </row>
    <row r="2501" spans="34:41" x14ac:dyDescent="0.2">
      <c r="AH2501" s="433"/>
      <c r="AI2501" s="433"/>
      <c r="AJ2501" s="433"/>
      <c r="AK2501" s="433"/>
      <c r="AL2501" s="433"/>
      <c r="AM2501" s="433"/>
      <c r="AN2501" s="433"/>
      <c r="AO2501" s="433"/>
    </row>
    <row r="2502" spans="34:41" x14ac:dyDescent="0.2">
      <c r="AH2502" s="433"/>
      <c r="AI2502" s="433"/>
      <c r="AJ2502" s="433"/>
      <c r="AK2502" s="433"/>
      <c r="AL2502" s="433"/>
      <c r="AM2502" s="433"/>
      <c r="AN2502" s="433"/>
      <c r="AO2502" s="433"/>
    </row>
    <row r="2503" spans="34:41" x14ac:dyDescent="0.2">
      <c r="AH2503" s="433"/>
      <c r="AI2503" s="433"/>
      <c r="AJ2503" s="433"/>
      <c r="AK2503" s="433"/>
      <c r="AL2503" s="433"/>
      <c r="AM2503" s="433"/>
      <c r="AN2503" s="433"/>
      <c r="AO2503" s="433"/>
    </row>
    <row r="2504" spans="34:41" x14ac:dyDescent="0.2">
      <c r="AH2504" s="433"/>
      <c r="AI2504" s="433"/>
      <c r="AJ2504" s="433"/>
      <c r="AK2504" s="433"/>
      <c r="AL2504" s="433"/>
      <c r="AM2504" s="433"/>
      <c r="AN2504" s="433"/>
      <c r="AO2504" s="433"/>
    </row>
    <row r="2505" spans="34:41" x14ac:dyDescent="0.2">
      <c r="AH2505" s="433"/>
      <c r="AI2505" s="433"/>
      <c r="AJ2505" s="433"/>
      <c r="AK2505" s="433"/>
      <c r="AL2505" s="433"/>
      <c r="AM2505" s="433"/>
      <c r="AN2505" s="433"/>
      <c r="AO2505" s="433"/>
    </row>
    <row r="2506" spans="34:41" x14ac:dyDescent="0.2">
      <c r="AH2506" s="433"/>
      <c r="AI2506" s="433"/>
      <c r="AJ2506" s="433"/>
      <c r="AK2506" s="433"/>
      <c r="AL2506" s="433"/>
      <c r="AM2506" s="433"/>
      <c r="AN2506" s="433"/>
      <c r="AO2506" s="433"/>
    </row>
    <row r="2507" spans="34:41" x14ac:dyDescent="0.2">
      <c r="AH2507" s="433"/>
      <c r="AI2507" s="433"/>
      <c r="AJ2507" s="433"/>
      <c r="AK2507" s="433"/>
      <c r="AL2507" s="433"/>
      <c r="AM2507" s="433"/>
      <c r="AN2507" s="433"/>
      <c r="AO2507" s="433"/>
    </row>
    <row r="2508" spans="34:41" x14ac:dyDescent="0.2">
      <c r="AH2508" s="433"/>
      <c r="AI2508" s="433"/>
      <c r="AJ2508" s="433"/>
      <c r="AK2508" s="433"/>
      <c r="AL2508" s="433"/>
      <c r="AM2508" s="433"/>
      <c r="AN2508" s="433"/>
      <c r="AO2508" s="433"/>
    </row>
    <row r="2509" spans="34:41" x14ac:dyDescent="0.2">
      <c r="AH2509" s="433"/>
      <c r="AI2509" s="433"/>
      <c r="AJ2509" s="433"/>
      <c r="AK2509" s="433"/>
      <c r="AL2509" s="433"/>
      <c r="AM2509" s="433"/>
      <c r="AN2509" s="433"/>
      <c r="AO2509" s="433"/>
    </row>
    <row r="2510" spans="34:41" x14ac:dyDescent="0.2">
      <c r="AH2510" s="433"/>
      <c r="AI2510" s="433"/>
      <c r="AJ2510" s="433"/>
      <c r="AK2510" s="433"/>
      <c r="AL2510" s="433"/>
      <c r="AM2510" s="433"/>
      <c r="AN2510" s="433"/>
      <c r="AO2510" s="433"/>
    </row>
    <row r="2511" spans="34:41" x14ac:dyDescent="0.2">
      <c r="AH2511" s="433"/>
      <c r="AI2511" s="433"/>
      <c r="AJ2511" s="433"/>
      <c r="AK2511" s="433"/>
      <c r="AL2511" s="433"/>
      <c r="AM2511" s="433"/>
      <c r="AN2511" s="433"/>
      <c r="AO2511" s="433"/>
    </row>
    <row r="2512" spans="34:41" x14ac:dyDescent="0.2">
      <c r="AH2512" s="433"/>
      <c r="AI2512" s="433"/>
      <c r="AJ2512" s="433"/>
      <c r="AK2512" s="433"/>
      <c r="AL2512" s="433"/>
      <c r="AM2512" s="433"/>
      <c r="AN2512" s="433"/>
      <c r="AO2512" s="433"/>
    </row>
    <row r="2513" spans="34:41" x14ac:dyDescent="0.2">
      <c r="AH2513" s="433"/>
      <c r="AI2513" s="433"/>
      <c r="AJ2513" s="433"/>
      <c r="AK2513" s="433"/>
      <c r="AL2513" s="433"/>
      <c r="AM2513" s="433"/>
      <c r="AN2513" s="433"/>
      <c r="AO2513" s="433"/>
    </row>
    <row r="2514" spans="34:41" x14ac:dyDescent="0.2">
      <c r="AH2514" s="433"/>
      <c r="AI2514" s="433"/>
      <c r="AJ2514" s="433"/>
      <c r="AK2514" s="433"/>
      <c r="AL2514" s="433"/>
      <c r="AM2514" s="433"/>
      <c r="AN2514" s="433"/>
      <c r="AO2514" s="433"/>
    </row>
    <row r="2515" spans="34:41" x14ac:dyDescent="0.2">
      <c r="AH2515" s="433"/>
      <c r="AI2515" s="433"/>
      <c r="AJ2515" s="433"/>
      <c r="AK2515" s="433"/>
      <c r="AL2515" s="433"/>
      <c r="AM2515" s="433"/>
      <c r="AN2515" s="433"/>
      <c r="AO2515" s="433"/>
    </row>
    <row r="2516" spans="34:41" x14ac:dyDescent="0.2">
      <c r="AH2516" s="433"/>
      <c r="AI2516" s="433"/>
      <c r="AJ2516" s="433"/>
      <c r="AK2516" s="433"/>
      <c r="AL2516" s="433"/>
      <c r="AM2516" s="433"/>
      <c r="AN2516" s="433"/>
      <c r="AO2516" s="433"/>
    </row>
    <row r="2517" spans="34:41" x14ac:dyDescent="0.2">
      <c r="AH2517" s="433"/>
      <c r="AI2517" s="433"/>
      <c r="AJ2517" s="433"/>
      <c r="AK2517" s="433"/>
      <c r="AL2517" s="433"/>
      <c r="AM2517" s="433"/>
      <c r="AN2517" s="433"/>
      <c r="AO2517" s="433"/>
    </row>
    <row r="2518" spans="34:41" x14ac:dyDescent="0.2">
      <c r="AH2518" s="433"/>
      <c r="AI2518" s="433"/>
      <c r="AJ2518" s="433"/>
      <c r="AK2518" s="433"/>
      <c r="AL2518" s="433"/>
      <c r="AM2518" s="433"/>
      <c r="AN2518" s="433"/>
      <c r="AO2518" s="433"/>
    </row>
    <row r="2519" spans="34:41" x14ac:dyDescent="0.2">
      <c r="AH2519" s="433"/>
      <c r="AI2519" s="433"/>
      <c r="AJ2519" s="433"/>
      <c r="AK2519" s="433"/>
      <c r="AL2519" s="433"/>
      <c r="AM2519" s="433"/>
      <c r="AN2519" s="433"/>
      <c r="AO2519" s="433"/>
    </row>
    <row r="2520" spans="34:41" x14ac:dyDescent="0.2">
      <c r="AH2520" s="433"/>
      <c r="AI2520" s="433"/>
      <c r="AJ2520" s="433"/>
      <c r="AK2520" s="433"/>
      <c r="AL2520" s="433"/>
      <c r="AM2520" s="433"/>
      <c r="AN2520" s="433"/>
      <c r="AO2520" s="433"/>
    </row>
    <row r="2521" spans="34:41" x14ac:dyDescent="0.2">
      <c r="AH2521" s="433"/>
      <c r="AI2521" s="433"/>
      <c r="AJ2521" s="433"/>
      <c r="AK2521" s="433"/>
      <c r="AL2521" s="433"/>
      <c r="AM2521" s="433"/>
      <c r="AN2521" s="433"/>
      <c r="AO2521" s="433"/>
    </row>
    <row r="2522" spans="34:41" x14ac:dyDescent="0.2">
      <c r="AH2522" s="433"/>
      <c r="AI2522" s="433"/>
      <c r="AJ2522" s="433"/>
      <c r="AK2522" s="433"/>
      <c r="AL2522" s="433"/>
      <c r="AM2522" s="433"/>
      <c r="AN2522" s="433"/>
      <c r="AO2522" s="433"/>
    </row>
    <row r="2523" spans="34:41" x14ac:dyDescent="0.2">
      <c r="AH2523" s="433"/>
      <c r="AI2523" s="433"/>
      <c r="AJ2523" s="433"/>
      <c r="AK2523" s="433"/>
      <c r="AL2523" s="433"/>
      <c r="AM2523" s="433"/>
      <c r="AN2523" s="433"/>
      <c r="AO2523" s="433"/>
    </row>
    <row r="2524" spans="34:41" x14ac:dyDescent="0.2">
      <c r="AH2524" s="433"/>
      <c r="AI2524" s="433"/>
      <c r="AJ2524" s="433"/>
      <c r="AK2524" s="433"/>
      <c r="AL2524" s="433"/>
      <c r="AM2524" s="433"/>
      <c r="AN2524" s="433"/>
      <c r="AO2524" s="433"/>
    </row>
    <row r="2525" spans="34:41" x14ac:dyDescent="0.2">
      <c r="AH2525" s="433"/>
      <c r="AI2525" s="433"/>
      <c r="AJ2525" s="433"/>
      <c r="AK2525" s="433"/>
      <c r="AL2525" s="433"/>
      <c r="AM2525" s="433"/>
      <c r="AN2525" s="433"/>
      <c r="AO2525" s="433"/>
    </row>
    <row r="2526" spans="34:41" x14ac:dyDescent="0.2">
      <c r="AH2526" s="433"/>
      <c r="AI2526" s="433"/>
      <c r="AJ2526" s="433"/>
      <c r="AK2526" s="433"/>
      <c r="AL2526" s="433"/>
      <c r="AM2526" s="433"/>
      <c r="AN2526" s="433"/>
      <c r="AO2526" s="433"/>
    </row>
    <row r="2527" spans="34:41" x14ac:dyDescent="0.2">
      <c r="AH2527" s="433"/>
      <c r="AI2527" s="433"/>
      <c r="AJ2527" s="433"/>
      <c r="AK2527" s="433"/>
      <c r="AL2527" s="433"/>
      <c r="AM2527" s="433"/>
      <c r="AN2527" s="433"/>
      <c r="AO2527" s="433"/>
    </row>
    <row r="2528" spans="34:41" x14ac:dyDescent="0.2">
      <c r="AH2528" s="433"/>
      <c r="AI2528" s="433"/>
      <c r="AJ2528" s="433"/>
      <c r="AK2528" s="433"/>
      <c r="AL2528" s="433"/>
      <c r="AM2528" s="433"/>
      <c r="AN2528" s="433"/>
      <c r="AO2528" s="433"/>
    </row>
    <row r="2529" spans="34:41" x14ac:dyDescent="0.2">
      <c r="AH2529" s="433"/>
      <c r="AI2529" s="433"/>
      <c r="AJ2529" s="433"/>
      <c r="AK2529" s="433"/>
      <c r="AL2529" s="433"/>
      <c r="AM2529" s="433"/>
      <c r="AN2529" s="433"/>
      <c r="AO2529" s="433"/>
    </row>
    <row r="2530" spans="34:41" x14ac:dyDescent="0.2">
      <c r="AH2530" s="433"/>
      <c r="AI2530" s="433"/>
      <c r="AJ2530" s="433"/>
      <c r="AK2530" s="433"/>
      <c r="AL2530" s="433"/>
      <c r="AM2530" s="433"/>
      <c r="AN2530" s="433"/>
      <c r="AO2530" s="433"/>
    </row>
    <row r="2531" spans="34:41" x14ac:dyDescent="0.2">
      <c r="AH2531" s="433"/>
      <c r="AI2531" s="433"/>
      <c r="AJ2531" s="433"/>
      <c r="AK2531" s="433"/>
      <c r="AL2531" s="433"/>
      <c r="AM2531" s="433"/>
      <c r="AN2531" s="433"/>
      <c r="AO2531" s="433"/>
    </row>
    <row r="2532" spans="34:41" x14ac:dyDescent="0.2">
      <c r="AH2532" s="433"/>
      <c r="AI2532" s="433"/>
      <c r="AJ2532" s="433"/>
      <c r="AK2532" s="433"/>
      <c r="AL2532" s="433"/>
      <c r="AM2532" s="433"/>
      <c r="AN2532" s="433"/>
      <c r="AO2532" s="433"/>
    </row>
    <row r="2533" spans="34:41" x14ac:dyDescent="0.2">
      <c r="AH2533" s="433"/>
      <c r="AI2533" s="433"/>
      <c r="AJ2533" s="433"/>
      <c r="AK2533" s="433"/>
      <c r="AL2533" s="433"/>
      <c r="AM2533" s="433"/>
      <c r="AN2533" s="433"/>
      <c r="AO2533" s="433"/>
    </row>
    <row r="2534" spans="34:41" x14ac:dyDescent="0.2">
      <c r="AH2534" s="433"/>
      <c r="AI2534" s="433"/>
      <c r="AJ2534" s="433"/>
      <c r="AK2534" s="433"/>
      <c r="AL2534" s="433"/>
      <c r="AM2534" s="433"/>
      <c r="AN2534" s="433"/>
      <c r="AO2534" s="433"/>
    </row>
    <row r="2535" spans="34:41" x14ac:dyDescent="0.2">
      <c r="AH2535" s="433"/>
      <c r="AI2535" s="433"/>
      <c r="AJ2535" s="433"/>
      <c r="AK2535" s="433"/>
      <c r="AL2535" s="433"/>
      <c r="AM2535" s="433"/>
      <c r="AN2535" s="433"/>
      <c r="AO2535" s="433"/>
    </row>
    <row r="2536" spans="34:41" x14ac:dyDescent="0.2">
      <c r="AH2536" s="433"/>
      <c r="AI2536" s="433"/>
      <c r="AJ2536" s="433"/>
      <c r="AK2536" s="433"/>
      <c r="AL2536" s="433"/>
      <c r="AM2536" s="433"/>
      <c r="AN2536" s="433"/>
      <c r="AO2536" s="433"/>
    </row>
    <row r="2537" spans="34:41" x14ac:dyDescent="0.2">
      <c r="AH2537" s="433"/>
      <c r="AI2537" s="433"/>
      <c r="AJ2537" s="433"/>
      <c r="AK2537" s="433"/>
      <c r="AL2537" s="433"/>
      <c r="AM2537" s="433"/>
      <c r="AN2537" s="433"/>
      <c r="AO2537" s="433"/>
    </row>
    <row r="2538" spans="34:41" x14ac:dyDescent="0.2">
      <c r="AH2538" s="433"/>
      <c r="AI2538" s="433"/>
      <c r="AJ2538" s="433"/>
      <c r="AK2538" s="433"/>
      <c r="AL2538" s="433"/>
      <c r="AM2538" s="433"/>
      <c r="AN2538" s="433"/>
      <c r="AO2538" s="433"/>
    </row>
    <row r="2539" spans="34:41" x14ac:dyDescent="0.2">
      <c r="AH2539" s="433"/>
      <c r="AI2539" s="433"/>
      <c r="AJ2539" s="433"/>
      <c r="AK2539" s="433"/>
      <c r="AL2539" s="433"/>
      <c r="AM2539" s="433"/>
      <c r="AN2539" s="433"/>
      <c r="AO2539" s="433"/>
    </row>
    <row r="2540" spans="34:41" x14ac:dyDescent="0.2">
      <c r="AH2540" s="433"/>
      <c r="AI2540" s="433"/>
      <c r="AJ2540" s="433"/>
      <c r="AK2540" s="433"/>
      <c r="AL2540" s="433"/>
      <c r="AM2540" s="433"/>
      <c r="AN2540" s="433"/>
      <c r="AO2540" s="433"/>
    </row>
    <row r="2541" spans="34:41" x14ac:dyDescent="0.2">
      <c r="AH2541" s="433"/>
      <c r="AI2541" s="433"/>
      <c r="AJ2541" s="433"/>
      <c r="AK2541" s="433"/>
      <c r="AL2541" s="433"/>
      <c r="AM2541" s="433"/>
      <c r="AN2541" s="433"/>
      <c r="AO2541" s="433"/>
    </row>
    <row r="2542" spans="34:41" x14ac:dyDescent="0.2">
      <c r="AH2542" s="433"/>
      <c r="AI2542" s="433"/>
      <c r="AJ2542" s="433"/>
      <c r="AK2542" s="433"/>
      <c r="AL2542" s="433"/>
      <c r="AM2542" s="433"/>
      <c r="AN2542" s="433"/>
      <c r="AO2542" s="433"/>
    </row>
    <row r="2543" spans="34:41" x14ac:dyDescent="0.2">
      <c r="AH2543" s="433"/>
      <c r="AI2543" s="433"/>
      <c r="AJ2543" s="433"/>
      <c r="AK2543" s="433"/>
      <c r="AL2543" s="433"/>
      <c r="AM2543" s="433"/>
      <c r="AN2543" s="433"/>
      <c r="AO2543" s="433"/>
    </row>
    <row r="2544" spans="34:41" x14ac:dyDescent="0.2">
      <c r="AH2544" s="433"/>
      <c r="AI2544" s="433"/>
      <c r="AJ2544" s="433"/>
      <c r="AK2544" s="433"/>
      <c r="AL2544" s="433"/>
      <c r="AM2544" s="433"/>
      <c r="AN2544" s="433"/>
      <c r="AO2544" s="433"/>
    </row>
    <row r="2545" spans="34:41" x14ac:dyDescent="0.2">
      <c r="AH2545" s="433"/>
      <c r="AI2545" s="433"/>
      <c r="AJ2545" s="433"/>
      <c r="AK2545" s="433"/>
      <c r="AL2545" s="433"/>
      <c r="AM2545" s="433"/>
      <c r="AN2545" s="433"/>
      <c r="AO2545" s="433"/>
    </row>
    <row r="2546" spans="34:41" x14ac:dyDescent="0.2">
      <c r="AH2546" s="433"/>
      <c r="AI2546" s="433"/>
      <c r="AJ2546" s="433"/>
      <c r="AK2546" s="433"/>
      <c r="AL2546" s="433"/>
      <c r="AM2546" s="433"/>
      <c r="AN2546" s="433"/>
      <c r="AO2546" s="433"/>
    </row>
    <row r="2547" spans="34:41" x14ac:dyDescent="0.2">
      <c r="AH2547" s="433"/>
      <c r="AI2547" s="433"/>
      <c r="AJ2547" s="433"/>
      <c r="AK2547" s="433"/>
      <c r="AL2547" s="433"/>
      <c r="AM2547" s="433"/>
      <c r="AN2547" s="433"/>
      <c r="AO2547" s="433"/>
    </row>
    <row r="2548" spans="34:41" x14ac:dyDescent="0.2">
      <c r="AH2548" s="433"/>
      <c r="AI2548" s="433"/>
      <c r="AJ2548" s="433"/>
      <c r="AK2548" s="433"/>
      <c r="AL2548" s="433"/>
      <c r="AM2548" s="433"/>
      <c r="AN2548" s="433"/>
      <c r="AO2548" s="433"/>
    </row>
    <row r="2549" spans="34:41" x14ac:dyDescent="0.2">
      <c r="AH2549" s="433"/>
      <c r="AI2549" s="433"/>
      <c r="AJ2549" s="433"/>
      <c r="AK2549" s="433"/>
      <c r="AL2549" s="433"/>
      <c r="AM2549" s="433"/>
      <c r="AN2549" s="433"/>
      <c r="AO2549" s="433"/>
    </row>
    <row r="2550" spans="34:41" x14ac:dyDescent="0.2">
      <c r="AH2550" s="433"/>
      <c r="AI2550" s="433"/>
      <c r="AJ2550" s="433"/>
      <c r="AK2550" s="433"/>
      <c r="AL2550" s="433"/>
      <c r="AM2550" s="433"/>
      <c r="AN2550" s="433"/>
      <c r="AO2550" s="433"/>
    </row>
    <row r="2551" spans="34:41" x14ac:dyDescent="0.2">
      <c r="AH2551" s="433"/>
      <c r="AI2551" s="433"/>
      <c r="AJ2551" s="433"/>
      <c r="AK2551" s="433"/>
      <c r="AL2551" s="433"/>
      <c r="AM2551" s="433"/>
      <c r="AN2551" s="433"/>
      <c r="AO2551" s="433"/>
    </row>
    <row r="2552" spans="34:41" x14ac:dyDescent="0.2">
      <c r="AH2552" s="433"/>
      <c r="AI2552" s="433"/>
      <c r="AJ2552" s="433"/>
      <c r="AK2552" s="433"/>
      <c r="AL2552" s="433"/>
      <c r="AM2552" s="433"/>
      <c r="AN2552" s="433"/>
      <c r="AO2552" s="433"/>
    </row>
    <row r="2553" spans="34:41" x14ac:dyDescent="0.2">
      <c r="AH2553" s="433"/>
      <c r="AI2553" s="433"/>
      <c r="AJ2553" s="433"/>
      <c r="AK2553" s="433"/>
      <c r="AL2553" s="433"/>
      <c r="AM2553" s="433"/>
      <c r="AN2553" s="433"/>
      <c r="AO2553" s="433"/>
    </row>
    <row r="2554" spans="34:41" x14ac:dyDescent="0.2">
      <c r="AH2554" s="433"/>
      <c r="AI2554" s="433"/>
      <c r="AJ2554" s="433"/>
      <c r="AK2554" s="433"/>
      <c r="AL2554" s="433"/>
      <c r="AM2554" s="433"/>
      <c r="AN2554" s="433"/>
      <c r="AO2554" s="433"/>
    </row>
    <row r="2555" spans="34:41" x14ac:dyDescent="0.2">
      <c r="AH2555" s="433"/>
      <c r="AI2555" s="433"/>
      <c r="AJ2555" s="433"/>
      <c r="AK2555" s="433"/>
      <c r="AL2555" s="433"/>
      <c r="AM2555" s="433"/>
      <c r="AN2555" s="433"/>
      <c r="AO2555" s="433"/>
    </row>
    <row r="2556" spans="34:41" x14ac:dyDescent="0.2">
      <c r="AH2556" s="433"/>
      <c r="AI2556" s="433"/>
      <c r="AJ2556" s="433"/>
      <c r="AK2556" s="433"/>
      <c r="AL2556" s="433"/>
      <c r="AM2556" s="433"/>
      <c r="AN2556" s="433"/>
      <c r="AO2556" s="433"/>
    </row>
    <row r="2557" spans="34:41" x14ac:dyDescent="0.2">
      <c r="AH2557" s="433"/>
      <c r="AI2557" s="433"/>
      <c r="AJ2557" s="433"/>
      <c r="AK2557" s="433"/>
      <c r="AL2557" s="433"/>
      <c r="AM2557" s="433"/>
      <c r="AN2557" s="433"/>
      <c r="AO2557" s="433"/>
    </row>
    <row r="2558" spans="34:41" x14ac:dyDescent="0.2">
      <c r="AH2558" s="433"/>
      <c r="AI2558" s="433"/>
      <c r="AJ2558" s="433"/>
      <c r="AK2558" s="433"/>
      <c r="AL2558" s="433"/>
      <c r="AM2558" s="433"/>
      <c r="AN2558" s="433"/>
      <c r="AO2558" s="433"/>
    </row>
    <row r="2559" spans="34:41" x14ac:dyDescent="0.2">
      <c r="AH2559" s="433"/>
      <c r="AI2559" s="433"/>
      <c r="AJ2559" s="433"/>
      <c r="AK2559" s="433"/>
      <c r="AL2559" s="433"/>
      <c r="AM2559" s="433"/>
      <c r="AN2559" s="433"/>
      <c r="AO2559" s="433"/>
    </row>
    <row r="2560" spans="34:41" x14ac:dyDescent="0.2">
      <c r="AH2560" s="433"/>
      <c r="AI2560" s="433"/>
      <c r="AJ2560" s="433"/>
      <c r="AK2560" s="433"/>
      <c r="AL2560" s="433"/>
      <c r="AM2560" s="433"/>
      <c r="AN2560" s="433"/>
      <c r="AO2560" s="433"/>
    </row>
    <row r="2561" spans="34:41" x14ac:dyDescent="0.2">
      <c r="AH2561" s="433"/>
      <c r="AI2561" s="433"/>
      <c r="AJ2561" s="433"/>
      <c r="AK2561" s="433"/>
      <c r="AL2561" s="433"/>
      <c r="AM2561" s="433"/>
      <c r="AN2561" s="433"/>
      <c r="AO2561" s="433"/>
    </row>
    <row r="2562" spans="34:41" x14ac:dyDescent="0.2">
      <c r="AH2562" s="433"/>
      <c r="AI2562" s="433"/>
      <c r="AJ2562" s="433"/>
      <c r="AK2562" s="433"/>
      <c r="AL2562" s="433"/>
      <c r="AM2562" s="433"/>
      <c r="AN2562" s="433"/>
      <c r="AO2562" s="433"/>
    </row>
    <row r="2563" spans="34:41" x14ac:dyDescent="0.2">
      <c r="AH2563" s="433"/>
      <c r="AI2563" s="433"/>
      <c r="AJ2563" s="433"/>
      <c r="AK2563" s="433"/>
      <c r="AL2563" s="433"/>
      <c r="AM2563" s="433"/>
      <c r="AN2563" s="433"/>
      <c r="AO2563" s="433"/>
    </row>
    <row r="2564" spans="34:41" x14ac:dyDescent="0.2">
      <c r="AH2564" s="433"/>
      <c r="AI2564" s="433"/>
      <c r="AJ2564" s="433"/>
      <c r="AK2564" s="433"/>
      <c r="AL2564" s="433"/>
      <c r="AM2564" s="433"/>
      <c r="AN2564" s="433"/>
      <c r="AO2564" s="433"/>
    </row>
    <row r="2565" spans="34:41" x14ac:dyDescent="0.2">
      <c r="AH2565" s="433"/>
      <c r="AI2565" s="433"/>
      <c r="AJ2565" s="433"/>
      <c r="AK2565" s="433"/>
      <c r="AL2565" s="433"/>
      <c r="AM2565" s="433"/>
      <c r="AN2565" s="433"/>
      <c r="AO2565" s="433"/>
    </row>
    <row r="2566" spans="34:41" x14ac:dyDescent="0.2">
      <c r="AH2566" s="433"/>
      <c r="AI2566" s="433"/>
      <c r="AJ2566" s="433"/>
      <c r="AK2566" s="433"/>
      <c r="AL2566" s="433"/>
      <c r="AM2566" s="433"/>
      <c r="AN2566" s="433"/>
      <c r="AO2566" s="433"/>
    </row>
    <row r="2567" spans="34:41" x14ac:dyDescent="0.2">
      <c r="AH2567" s="433"/>
      <c r="AI2567" s="433"/>
      <c r="AJ2567" s="433"/>
      <c r="AK2567" s="433"/>
      <c r="AL2567" s="433"/>
      <c r="AM2567" s="433"/>
      <c r="AN2567" s="433"/>
      <c r="AO2567" s="433"/>
    </row>
    <row r="2568" spans="34:41" x14ac:dyDescent="0.2">
      <c r="AH2568" s="433"/>
      <c r="AI2568" s="433"/>
      <c r="AJ2568" s="433"/>
      <c r="AK2568" s="433"/>
      <c r="AL2568" s="433"/>
      <c r="AM2568" s="433"/>
      <c r="AN2568" s="433"/>
      <c r="AO2568" s="433"/>
    </row>
    <row r="2569" spans="34:41" x14ac:dyDescent="0.2">
      <c r="AH2569" s="433"/>
      <c r="AI2569" s="433"/>
      <c r="AJ2569" s="433"/>
      <c r="AK2569" s="433"/>
      <c r="AL2569" s="433"/>
      <c r="AM2569" s="433"/>
      <c r="AN2569" s="433"/>
      <c r="AO2569" s="433"/>
    </row>
    <row r="2570" spans="34:41" x14ac:dyDescent="0.2">
      <c r="AH2570" s="433"/>
      <c r="AI2570" s="433"/>
      <c r="AJ2570" s="433"/>
      <c r="AK2570" s="433"/>
      <c r="AL2570" s="433"/>
      <c r="AM2570" s="433"/>
      <c r="AN2570" s="433"/>
      <c r="AO2570" s="433"/>
    </row>
    <row r="2571" spans="34:41" x14ac:dyDescent="0.2">
      <c r="AH2571" s="433"/>
      <c r="AI2571" s="433"/>
      <c r="AJ2571" s="433"/>
      <c r="AK2571" s="433"/>
      <c r="AL2571" s="433"/>
      <c r="AM2571" s="433"/>
      <c r="AN2571" s="433"/>
      <c r="AO2571" s="433"/>
    </row>
    <row r="2572" spans="34:41" x14ac:dyDescent="0.2">
      <c r="AH2572" s="433"/>
      <c r="AI2572" s="433"/>
      <c r="AJ2572" s="433"/>
      <c r="AK2572" s="433"/>
      <c r="AL2572" s="433"/>
      <c r="AM2572" s="433"/>
      <c r="AN2572" s="433"/>
      <c r="AO2572" s="433"/>
    </row>
    <row r="2573" spans="34:41" x14ac:dyDescent="0.2">
      <c r="AH2573" s="433"/>
      <c r="AI2573" s="433"/>
      <c r="AJ2573" s="433"/>
      <c r="AK2573" s="433"/>
      <c r="AL2573" s="433"/>
      <c r="AM2573" s="433"/>
      <c r="AN2573" s="433"/>
      <c r="AO2573" s="433"/>
    </row>
    <row r="2574" spans="34:41" x14ac:dyDescent="0.2">
      <c r="AH2574" s="433"/>
      <c r="AI2574" s="433"/>
      <c r="AJ2574" s="433"/>
      <c r="AK2574" s="433"/>
      <c r="AL2574" s="433"/>
      <c r="AM2574" s="433"/>
      <c r="AN2574" s="433"/>
      <c r="AO2574" s="433"/>
    </row>
    <row r="2575" spans="34:41" x14ac:dyDescent="0.2">
      <c r="AH2575" s="433"/>
      <c r="AI2575" s="433"/>
      <c r="AJ2575" s="433"/>
      <c r="AK2575" s="433"/>
      <c r="AL2575" s="433"/>
      <c r="AM2575" s="433"/>
      <c r="AN2575" s="433"/>
      <c r="AO2575" s="433"/>
    </row>
    <row r="2576" spans="34:41" x14ac:dyDescent="0.2">
      <c r="AH2576" s="433"/>
      <c r="AI2576" s="433"/>
      <c r="AJ2576" s="433"/>
      <c r="AK2576" s="433"/>
      <c r="AL2576" s="433"/>
      <c r="AM2576" s="433"/>
      <c r="AN2576" s="433"/>
      <c r="AO2576" s="433"/>
    </row>
    <row r="2577" spans="34:41" x14ac:dyDescent="0.2">
      <c r="AH2577" s="433"/>
      <c r="AI2577" s="433"/>
      <c r="AJ2577" s="433"/>
      <c r="AK2577" s="433"/>
      <c r="AL2577" s="433"/>
      <c r="AM2577" s="433"/>
      <c r="AN2577" s="433"/>
      <c r="AO2577" s="433"/>
    </row>
    <row r="2578" spans="34:41" x14ac:dyDescent="0.2">
      <c r="AH2578" s="433"/>
      <c r="AI2578" s="433"/>
      <c r="AJ2578" s="433"/>
      <c r="AK2578" s="433"/>
      <c r="AL2578" s="433"/>
      <c r="AM2578" s="433"/>
      <c r="AN2578" s="433"/>
      <c r="AO2578" s="433"/>
    </row>
    <row r="2579" spans="34:41" x14ac:dyDescent="0.2">
      <c r="AH2579" s="433"/>
      <c r="AI2579" s="433"/>
      <c r="AJ2579" s="433"/>
      <c r="AK2579" s="433"/>
      <c r="AL2579" s="433"/>
      <c r="AM2579" s="433"/>
      <c r="AN2579" s="433"/>
      <c r="AO2579" s="433"/>
    </row>
    <row r="2580" spans="34:41" x14ac:dyDescent="0.2">
      <c r="AH2580" s="433"/>
      <c r="AI2580" s="433"/>
      <c r="AJ2580" s="433"/>
      <c r="AK2580" s="433"/>
      <c r="AL2580" s="433"/>
      <c r="AM2580" s="433"/>
      <c r="AN2580" s="433"/>
      <c r="AO2580" s="433"/>
    </row>
    <row r="2581" spans="34:41" x14ac:dyDescent="0.2">
      <c r="AH2581" s="433"/>
      <c r="AI2581" s="433"/>
      <c r="AJ2581" s="433"/>
      <c r="AK2581" s="433"/>
      <c r="AL2581" s="433"/>
      <c r="AM2581" s="433"/>
      <c r="AN2581" s="433"/>
      <c r="AO2581" s="433"/>
    </row>
    <row r="2582" spans="34:41" x14ac:dyDescent="0.2">
      <c r="AH2582" s="433"/>
      <c r="AI2582" s="433"/>
      <c r="AJ2582" s="433"/>
      <c r="AK2582" s="433"/>
      <c r="AL2582" s="433"/>
      <c r="AM2582" s="433"/>
      <c r="AN2582" s="433"/>
      <c r="AO2582" s="433"/>
    </row>
    <row r="2583" spans="34:41" x14ac:dyDescent="0.2">
      <c r="AH2583" s="433"/>
      <c r="AI2583" s="433"/>
      <c r="AJ2583" s="433"/>
      <c r="AK2583" s="433"/>
      <c r="AL2583" s="433"/>
      <c r="AM2583" s="433"/>
      <c r="AN2583" s="433"/>
      <c r="AO2583" s="433"/>
    </row>
    <row r="2584" spans="34:41" x14ac:dyDescent="0.2">
      <c r="AH2584" s="433"/>
      <c r="AI2584" s="433"/>
      <c r="AJ2584" s="433"/>
      <c r="AK2584" s="433"/>
      <c r="AL2584" s="433"/>
      <c r="AM2584" s="433"/>
      <c r="AN2584" s="433"/>
      <c r="AO2584" s="433"/>
    </row>
    <row r="2585" spans="34:41" x14ac:dyDescent="0.2">
      <c r="AH2585" s="433"/>
      <c r="AI2585" s="433"/>
      <c r="AJ2585" s="433"/>
      <c r="AK2585" s="433"/>
      <c r="AL2585" s="433"/>
      <c r="AM2585" s="433"/>
      <c r="AN2585" s="433"/>
      <c r="AO2585" s="433"/>
    </row>
    <row r="2586" spans="34:41" x14ac:dyDescent="0.2">
      <c r="AH2586" s="433"/>
      <c r="AI2586" s="433"/>
      <c r="AJ2586" s="433"/>
      <c r="AK2586" s="433"/>
      <c r="AL2586" s="433"/>
      <c r="AM2586" s="433"/>
      <c r="AN2586" s="433"/>
      <c r="AO2586" s="433"/>
    </row>
    <row r="2587" spans="34:41" x14ac:dyDescent="0.2">
      <c r="AH2587" s="433"/>
      <c r="AI2587" s="433"/>
      <c r="AJ2587" s="433"/>
      <c r="AK2587" s="433"/>
      <c r="AL2587" s="433"/>
      <c r="AM2587" s="433"/>
      <c r="AN2587" s="433"/>
      <c r="AO2587" s="433"/>
    </row>
    <row r="2588" spans="34:41" x14ac:dyDescent="0.2">
      <c r="AH2588" s="433"/>
      <c r="AI2588" s="433"/>
      <c r="AJ2588" s="433"/>
      <c r="AK2588" s="433"/>
      <c r="AL2588" s="433"/>
      <c r="AM2588" s="433"/>
      <c r="AN2588" s="433"/>
      <c r="AO2588" s="433"/>
    </row>
    <row r="2589" spans="34:41" x14ac:dyDescent="0.2">
      <c r="AH2589" s="433"/>
      <c r="AI2589" s="433"/>
      <c r="AJ2589" s="433"/>
      <c r="AK2589" s="433"/>
      <c r="AL2589" s="433"/>
      <c r="AM2589" s="433"/>
      <c r="AN2589" s="433"/>
      <c r="AO2589" s="433"/>
    </row>
    <row r="2590" spans="34:41" x14ac:dyDescent="0.2">
      <c r="AH2590" s="433"/>
      <c r="AI2590" s="433"/>
      <c r="AJ2590" s="433"/>
      <c r="AK2590" s="433"/>
      <c r="AL2590" s="433"/>
      <c r="AM2590" s="433"/>
      <c r="AN2590" s="433"/>
      <c r="AO2590" s="433"/>
    </row>
    <row r="2591" spans="34:41" x14ac:dyDescent="0.2">
      <c r="AH2591" s="433"/>
      <c r="AI2591" s="433"/>
      <c r="AJ2591" s="433"/>
      <c r="AK2591" s="433"/>
      <c r="AL2591" s="433"/>
      <c r="AM2591" s="433"/>
      <c r="AN2591" s="433"/>
      <c r="AO2591" s="433"/>
    </row>
    <row r="2592" spans="34:41" x14ac:dyDescent="0.2">
      <c r="AH2592" s="433"/>
      <c r="AI2592" s="433"/>
      <c r="AJ2592" s="433"/>
      <c r="AK2592" s="433"/>
      <c r="AL2592" s="433"/>
      <c r="AM2592" s="433"/>
      <c r="AN2592" s="433"/>
      <c r="AO2592" s="433"/>
    </row>
    <row r="2593" spans="34:41" x14ac:dyDescent="0.2">
      <c r="AH2593" s="433"/>
      <c r="AI2593" s="433"/>
      <c r="AJ2593" s="433"/>
      <c r="AK2593" s="433"/>
      <c r="AL2593" s="433"/>
      <c r="AM2593" s="433"/>
      <c r="AN2593" s="433"/>
      <c r="AO2593" s="433"/>
    </row>
    <row r="2594" spans="34:41" x14ac:dyDescent="0.2">
      <c r="AH2594" s="433"/>
      <c r="AI2594" s="433"/>
      <c r="AJ2594" s="433"/>
      <c r="AK2594" s="433"/>
      <c r="AL2594" s="433"/>
      <c r="AM2594" s="433"/>
      <c r="AN2594" s="433"/>
      <c r="AO2594" s="433"/>
    </row>
    <row r="2595" spans="34:41" x14ac:dyDescent="0.2">
      <c r="AH2595" s="433"/>
      <c r="AI2595" s="433"/>
      <c r="AJ2595" s="433"/>
      <c r="AK2595" s="433"/>
      <c r="AL2595" s="433"/>
      <c r="AM2595" s="433"/>
      <c r="AN2595" s="433"/>
      <c r="AO2595" s="433"/>
    </row>
    <row r="2596" spans="34:41" x14ac:dyDescent="0.2">
      <c r="AH2596" s="433"/>
      <c r="AI2596" s="433"/>
      <c r="AJ2596" s="433"/>
      <c r="AK2596" s="433"/>
      <c r="AL2596" s="433"/>
      <c r="AM2596" s="433"/>
      <c r="AN2596" s="433"/>
      <c r="AO2596" s="433"/>
    </row>
    <row r="2597" spans="34:41" x14ac:dyDescent="0.2">
      <c r="AH2597" s="433"/>
      <c r="AI2597" s="433"/>
      <c r="AJ2597" s="433"/>
      <c r="AK2597" s="433"/>
      <c r="AL2597" s="433"/>
      <c r="AM2597" s="433"/>
      <c r="AN2597" s="433"/>
      <c r="AO2597" s="433"/>
    </row>
    <row r="2598" spans="34:41" x14ac:dyDescent="0.2">
      <c r="AH2598" s="433"/>
      <c r="AI2598" s="433"/>
      <c r="AJ2598" s="433"/>
      <c r="AK2598" s="433"/>
      <c r="AL2598" s="433"/>
      <c r="AM2598" s="433"/>
      <c r="AN2598" s="433"/>
      <c r="AO2598" s="433"/>
    </row>
    <row r="2599" spans="34:41" x14ac:dyDescent="0.2">
      <c r="AH2599" s="433"/>
      <c r="AI2599" s="433"/>
      <c r="AJ2599" s="433"/>
      <c r="AK2599" s="433"/>
      <c r="AL2599" s="433"/>
      <c r="AM2599" s="433"/>
      <c r="AN2599" s="433"/>
      <c r="AO2599" s="433"/>
    </row>
    <row r="2600" spans="34:41" x14ac:dyDescent="0.2">
      <c r="AH2600" s="433"/>
      <c r="AI2600" s="433"/>
      <c r="AJ2600" s="433"/>
      <c r="AK2600" s="433"/>
      <c r="AL2600" s="433"/>
      <c r="AM2600" s="433"/>
      <c r="AN2600" s="433"/>
      <c r="AO2600" s="433"/>
    </row>
    <row r="2601" spans="34:41" x14ac:dyDescent="0.2">
      <c r="AH2601" s="433"/>
      <c r="AI2601" s="433"/>
      <c r="AJ2601" s="433"/>
      <c r="AK2601" s="433"/>
      <c r="AL2601" s="433"/>
      <c r="AM2601" s="433"/>
      <c r="AN2601" s="433"/>
      <c r="AO2601" s="433"/>
    </row>
    <row r="2602" spans="34:41" x14ac:dyDescent="0.2">
      <c r="AH2602" s="433"/>
      <c r="AI2602" s="433"/>
      <c r="AJ2602" s="433"/>
      <c r="AK2602" s="433"/>
      <c r="AL2602" s="433"/>
      <c r="AM2602" s="433"/>
      <c r="AN2602" s="433"/>
      <c r="AO2602" s="433"/>
    </row>
    <row r="2603" spans="34:41" x14ac:dyDescent="0.2">
      <c r="AH2603" s="433"/>
      <c r="AI2603" s="433"/>
      <c r="AJ2603" s="433"/>
      <c r="AK2603" s="433"/>
      <c r="AL2603" s="433"/>
      <c r="AM2603" s="433"/>
      <c r="AN2603" s="433"/>
      <c r="AO2603" s="433"/>
    </row>
    <row r="2604" spans="34:41" x14ac:dyDescent="0.2">
      <c r="AH2604" s="433"/>
      <c r="AI2604" s="433"/>
      <c r="AJ2604" s="433"/>
      <c r="AK2604" s="433"/>
      <c r="AL2604" s="433"/>
      <c r="AM2604" s="433"/>
      <c r="AN2604" s="433"/>
      <c r="AO2604" s="433"/>
    </row>
    <row r="2605" spans="34:41" x14ac:dyDescent="0.2">
      <c r="AH2605" s="433"/>
      <c r="AI2605" s="433"/>
      <c r="AJ2605" s="433"/>
      <c r="AK2605" s="433"/>
      <c r="AL2605" s="433"/>
      <c r="AM2605" s="433"/>
      <c r="AN2605" s="433"/>
      <c r="AO2605" s="433"/>
    </row>
    <row r="2606" spans="34:41" x14ac:dyDescent="0.2">
      <c r="AH2606" s="433"/>
      <c r="AI2606" s="433"/>
      <c r="AJ2606" s="433"/>
      <c r="AK2606" s="433"/>
      <c r="AL2606" s="433"/>
      <c r="AM2606" s="433"/>
      <c r="AN2606" s="433"/>
      <c r="AO2606" s="433"/>
    </row>
    <row r="2607" spans="34:41" x14ac:dyDescent="0.2">
      <c r="AH2607" s="433"/>
      <c r="AI2607" s="433"/>
      <c r="AJ2607" s="433"/>
      <c r="AK2607" s="433"/>
      <c r="AL2607" s="433"/>
      <c r="AM2607" s="433"/>
      <c r="AN2607" s="433"/>
      <c r="AO2607" s="433"/>
    </row>
    <row r="2608" spans="34:41" x14ac:dyDescent="0.2">
      <c r="AH2608" s="433"/>
      <c r="AI2608" s="433"/>
      <c r="AJ2608" s="433"/>
      <c r="AK2608" s="433"/>
      <c r="AL2608" s="433"/>
      <c r="AM2608" s="433"/>
      <c r="AN2608" s="433"/>
      <c r="AO2608" s="433"/>
    </row>
    <row r="2609" spans="34:41" x14ac:dyDescent="0.2">
      <c r="AH2609" s="433"/>
      <c r="AI2609" s="433"/>
      <c r="AJ2609" s="433"/>
      <c r="AK2609" s="433"/>
      <c r="AL2609" s="433"/>
      <c r="AM2609" s="433"/>
      <c r="AN2609" s="433"/>
      <c r="AO2609" s="433"/>
    </row>
    <row r="2610" spans="34:41" x14ac:dyDescent="0.2">
      <c r="AH2610" s="433"/>
      <c r="AI2610" s="433"/>
      <c r="AJ2610" s="433"/>
      <c r="AK2610" s="433"/>
      <c r="AL2610" s="433"/>
      <c r="AM2610" s="433"/>
      <c r="AN2610" s="433"/>
      <c r="AO2610" s="433"/>
    </row>
    <row r="2611" spans="34:41" x14ac:dyDescent="0.2">
      <c r="AH2611" s="433"/>
      <c r="AI2611" s="433"/>
      <c r="AJ2611" s="433"/>
      <c r="AK2611" s="433"/>
      <c r="AL2611" s="433"/>
      <c r="AM2611" s="433"/>
      <c r="AN2611" s="433"/>
      <c r="AO2611" s="433"/>
    </row>
    <row r="2612" spans="34:41" x14ac:dyDescent="0.2">
      <c r="AH2612" s="433"/>
      <c r="AI2612" s="433"/>
      <c r="AJ2612" s="433"/>
      <c r="AK2612" s="433"/>
      <c r="AL2612" s="433"/>
      <c r="AM2612" s="433"/>
      <c r="AN2612" s="433"/>
      <c r="AO2612" s="433"/>
    </row>
    <row r="2613" spans="34:41" x14ac:dyDescent="0.2">
      <c r="AH2613" s="433"/>
      <c r="AI2613" s="433"/>
      <c r="AJ2613" s="433"/>
      <c r="AK2613" s="433"/>
      <c r="AL2613" s="433"/>
      <c r="AM2613" s="433"/>
      <c r="AN2613" s="433"/>
      <c r="AO2613" s="433"/>
    </row>
    <row r="2614" spans="34:41" x14ac:dyDescent="0.2">
      <c r="AH2614" s="433"/>
      <c r="AI2614" s="433"/>
      <c r="AJ2614" s="433"/>
      <c r="AK2614" s="433"/>
      <c r="AL2614" s="433"/>
      <c r="AM2614" s="433"/>
      <c r="AN2614" s="433"/>
      <c r="AO2614" s="433"/>
    </row>
    <row r="2615" spans="34:41" x14ac:dyDescent="0.2">
      <c r="AH2615" s="433"/>
      <c r="AI2615" s="433"/>
      <c r="AJ2615" s="433"/>
      <c r="AK2615" s="433"/>
      <c r="AL2615" s="433"/>
      <c r="AM2615" s="433"/>
      <c r="AN2615" s="433"/>
      <c r="AO2615" s="433"/>
    </row>
    <row r="2616" spans="34:41" x14ac:dyDescent="0.2">
      <c r="AH2616" s="433"/>
      <c r="AI2616" s="433"/>
      <c r="AJ2616" s="433"/>
      <c r="AK2616" s="433"/>
      <c r="AL2616" s="433"/>
      <c r="AM2616" s="433"/>
      <c r="AN2616" s="433"/>
      <c r="AO2616" s="433"/>
    </row>
    <row r="2617" spans="34:41" x14ac:dyDescent="0.2">
      <c r="AH2617" s="433"/>
      <c r="AI2617" s="433"/>
      <c r="AJ2617" s="433"/>
      <c r="AK2617" s="433"/>
      <c r="AL2617" s="433"/>
      <c r="AM2617" s="433"/>
      <c r="AN2617" s="433"/>
      <c r="AO2617" s="433"/>
    </row>
    <row r="2618" spans="34:41" x14ac:dyDescent="0.2">
      <c r="AH2618" s="433"/>
      <c r="AI2618" s="433"/>
      <c r="AJ2618" s="433"/>
      <c r="AK2618" s="433"/>
      <c r="AL2618" s="433"/>
      <c r="AM2618" s="433"/>
      <c r="AN2618" s="433"/>
      <c r="AO2618" s="433"/>
    </row>
    <row r="2619" spans="34:41" x14ac:dyDescent="0.2">
      <c r="AH2619" s="433"/>
      <c r="AI2619" s="433"/>
      <c r="AJ2619" s="433"/>
      <c r="AK2619" s="433"/>
      <c r="AL2619" s="433"/>
      <c r="AM2619" s="433"/>
      <c r="AN2619" s="433"/>
      <c r="AO2619" s="433"/>
    </row>
    <row r="2620" spans="34:41" x14ac:dyDescent="0.2">
      <c r="AH2620" s="433"/>
      <c r="AI2620" s="433"/>
      <c r="AJ2620" s="433"/>
      <c r="AK2620" s="433"/>
      <c r="AL2620" s="433"/>
      <c r="AM2620" s="433"/>
      <c r="AN2620" s="433"/>
      <c r="AO2620" s="433"/>
    </row>
    <row r="2621" spans="34:41" x14ac:dyDescent="0.2">
      <c r="AH2621" s="433"/>
      <c r="AI2621" s="433"/>
      <c r="AJ2621" s="433"/>
      <c r="AK2621" s="433"/>
      <c r="AL2621" s="433"/>
      <c r="AM2621" s="433"/>
      <c r="AN2621" s="433"/>
      <c r="AO2621" s="433"/>
    </row>
    <row r="2622" spans="34:41" x14ac:dyDescent="0.2">
      <c r="AH2622" s="433"/>
      <c r="AI2622" s="433"/>
      <c r="AJ2622" s="433"/>
      <c r="AK2622" s="433"/>
      <c r="AL2622" s="433"/>
      <c r="AM2622" s="433"/>
      <c r="AN2622" s="433"/>
      <c r="AO2622" s="433"/>
    </row>
    <row r="2623" spans="34:41" x14ac:dyDescent="0.2">
      <c r="AH2623" s="433"/>
      <c r="AI2623" s="433"/>
      <c r="AJ2623" s="433"/>
      <c r="AK2623" s="433"/>
      <c r="AL2623" s="433"/>
      <c r="AM2623" s="433"/>
      <c r="AN2623" s="433"/>
      <c r="AO2623" s="433"/>
    </row>
    <row r="2624" spans="34:41" x14ac:dyDescent="0.2">
      <c r="AH2624" s="433"/>
      <c r="AI2624" s="433"/>
      <c r="AJ2624" s="433"/>
      <c r="AK2624" s="433"/>
      <c r="AL2624" s="433"/>
      <c r="AM2624" s="433"/>
      <c r="AN2624" s="433"/>
      <c r="AO2624" s="433"/>
    </row>
    <row r="2625" spans="34:41" x14ac:dyDescent="0.2">
      <c r="AH2625" s="433"/>
      <c r="AI2625" s="433"/>
      <c r="AJ2625" s="433"/>
      <c r="AK2625" s="433"/>
      <c r="AL2625" s="433"/>
      <c r="AM2625" s="433"/>
      <c r="AN2625" s="433"/>
      <c r="AO2625" s="433"/>
    </row>
    <row r="2626" spans="34:41" x14ac:dyDescent="0.2">
      <c r="AH2626" s="433"/>
      <c r="AI2626" s="433"/>
      <c r="AJ2626" s="433"/>
      <c r="AK2626" s="433"/>
      <c r="AL2626" s="433"/>
      <c r="AM2626" s="433"/>
      <c r="AN2626" s="433"/>
      <c r="AO2626" s="433"/>
    </row>
    <row r="2627" spans="34:41" x14ac:dyDescent="0.2">
      <c r="AH2627" s="433"/>
      <c r="AI2627" s="433"/>
      <c r="AJ2627" s="433"/>
      <c r="AK2627" s="433"/>
      <c r="AL2627" s="433"/>
      <c r="AM2627" s="433"/>
      <c r="AN2627" s="433"/>
      <c r="AO2627" s="433"/>
    </row>
    <row r="2628" spans="34:41" x14ac:dyDescent="0.2">
      <c r="AH2628" s="433"/>
      <c r="AI2628" s="433"/>
      <c r="AJ2628" s="433"/>
      <c r="AK2628" s="433"/>
      <c r="AL2628" s="433"/>
      <c r="AM2628" s="433"/>
      <c r="AN2628" s="433"/>
      <c r="AO2628" s="433"/>
    </row>
    <row r="2629" spans="34:41" x14ac:dyDescent="0.2">
      <c r="AH2629" s="433"/>
      <c r="AI2629" s="433"/>
      <c r="AJ2629" s="433"/>
      <c r="AK2629" s="433"/>
      <c r="AL2629" s="433"/>
      <c r="AM2629" s="433"/>
      <c r="AN2629" s="433"/>
      <c r="AO2629" s="433"/>
    </row>
    <row r="2630" spans="34:41" x14ac:dyDescent="0.2">
      <c r="AH2630" s="433"/>
      <c r="AI2630" s="433"/>
      <c r="AJ2630" s="433"/>
      <c r="AK2630" s="433"/>
      <c r="AL2630" s="433"/>
      <c r="AM2630" s="433"/>
      <c r="AN2630" s="433"/>
      <c r="AO2630" s="433"/>
    </row>
    <row r="2631" spans="34:41" x14ac:dyDescent="0.2">
      <c r="AH2631" s="433"/>
      <c r="AI2631" s="433"/>
      <c r="AJ2631" s="433"/>
      <c r="AK2631" s="433"/>
      <c r="AL2631" s="433"/>
      <c r="AM2631" s="433"/>
      <c r="AN2631" s="433"/>
      <c r="AO2631" s="433"/>
    </row>
    <row r="2632" spans="34:41" x14ac:dyDescent="0.2">
      <c r="AH2632" s="433"/>
      <c r="AI2632" s="433"/>
      <c r="AJ2632" s="433"/>
      <c r="AK2632" s="433"/>
      <c r="AL2632" s="433"/>
      <c r="AM2632" s="433"/>
      <c r="AN2632" s="433"/>
      <c r="AO2632" s="433"/>
    </row>
    <row r="2633" spans="34:41" x14ac:dyDescent="0.2">
      <c r="AH2633" s="433"/>
      <c r="AI2633" s="433"/>
      <c r="AJ2633" s="433"/>
      <c r="AK2633" s="433"/>
      <c r="AL2633" s="433"/>
      <c r="AM2633" s="433"/>
      <c r="AN2633" s="433"/>
      <c r="AO2633" s="433"/>
    </row>
    <row r="2634" spans="34:41" x14ac:dyDescent="0.2">
      <c r="AH2634" s="433"/>
      <c r="AI2634" s="433"/>
      <c r="AJ2634" s="433"/>
      <c r="AK2634" s="433"/>
      <c r="AL2634" s="433"/>
      <c r="AM2634" s="433"/>
      <c r="AN2634" s="433"/>
      <c r="AO2634" s="433"/>
    </row>
    <row r="2635" spans="34:41" x14ac:dyDescent="0.2">
      <c r="AH2635" s="433"/>
      <c r="AI2635" s="433"/>
      <c r="AJ2635" s="433"/>
      <c r="AK2635" s="433"/>
      <c r="AL2635" s="433"/>
      <c r="AM2635" s="433"/>
      <c r="AN2635" s="433"/>
      <c r="AO2635" s="433"/>
    </row>
    <row r="2636" spans="34:41" x14ac:dyDescent="0.2">
      <c r="AH2636" s="433"/>
      <c r="AI2636" s="433"/>
      <c r="AJ2636" s="433"/>
      <c r="AK2636" s="433"/>
      <c r="AL2636" s="433"/>
      <c r="AM2636" s="433"/>
      <c r="AN2636" s="433"/>
      <c r="AO2636" s="433"/>
    </row>
    <row r="2637" spans="34:41" x14ac:dyDescent="0.2">
      <c r="AH2637" s="433"/>
      <c r="AI2637" s="433"/>
      <c r="AJ2637" s="433"/>
      <c r="AK2637" s="433"/>
      <c r="AL2637" s="433"/>
      <c r="AM2637" s="433"/>
      <c r="AN2637" s="433"/>
      <c r="AO2637" s="433"/>
    </row>
    <row r="2638" spans="34:41" x14ac:dyDescent="0.2">
      <c r="AH2638" s="433"/>
      <c r="AI2638" s="433"/>
      <c r="AJ2638" s="433"/>
      <c r="AK2638" s="433"/>
      <c r="AL2638" s="433"/>
      <c r="AM2638" s="433"/>
      <c r="AN2638" s="433"/>
      <c r="AO2638" s="433"/>
    </row>
    <row r="2639" spans="34:41" x14ac:dyDescent="0.2">
      <c r="AH2639" s="433"/>
      <c r="AI2639" s="433"/>
      <c r="AJ2639" s="433"/>
      <c r="AK2639" s="433"/>
      <c r="AL2639" s="433"/>
      <c r="AM2639" s="433"/>
      <c r="AN2639" s="433"/>
      <c r="AO2639" s="433"/>
    </row>
    <row r="2640" spans="34:41" x14ac:dyDescent="0.2">
      <c r="AH2640" s="433"/>
      <c r="AI2640" s="433"/>
      <c r="AJ2640" s="433"/>
      <c r="AK2640" s="433"/>
      <c r="AL2640" s="433"/>
      <c r="AM2640" s="433"/>
      <c r="AN2640" s="433"/>
      <c r="AO2640" s="433"/>
    </row>
    <row r="2641" spans="34:41" x14ac:dyDescent="0.2">
      <c r="AH2641" s="433"/>
      <c r="AI2641" s="433"/>
      <c r="AJ2641" s="433"/>
      <c r="AK2641" s="433"/>
      <c r="AL2641" s="433"/>
      <c r="AM2641" s="433"/>
      <c r="AN2641" s="433"/>
      <c r="AO2641" s="433"/>
    </row>
    <row r="2642" spans="34:41" x14ac:dyDescent="0.2">
      <c r="AH2642" s="433"/>
      <c r="AI2642" s="433"/>
      <c r="AJ2642" s="433"/>
      <c r="AK2642" s="433"/>
      <c r="AL2642" s="433"/>
      <c r="AM2642" s="433"/>
      <c r="AN2642" s="433"/>
      <c r="AO2642" s="433"/>
    </row>
    <row r="2643" spans="34:41" x14ac:dyDescent="0.2">
      <c r="AH2643" s="433"/>
      <c r="AI2643" s="433"/>
      <c r="AJ2643" s="433"/>
      <c r="AK2643" s="433"/>
      <c r="AL2643" s="433"/>
      <c r="AM2643" s="433"/>
      <c r="AN2643" s="433"/>
      <c r="AO2643" s="433"/>
    </row>
    <row r="2644" spans="34:41" x14ac:dyDescent="0.2">
      <c r="AH2644" s="433"/>
      <c r="AI2644" s="433"/>
      <c r="AJ2644" s="433"/>
      <c r="AK2644" s="433"/>
      <c r="AL2644" s="433"/>
      <c r="AM2644" s="433"/>
      <c r="AN2644" s="433"/>
      <c r="AO2644" s="433"/>
    </row>
    <row r="2645" spans="34:41" x14ac:dyDescent="0.2">
      <c r="AH2645" s="433"/>
      <c r="AI2645" s="433"/>
      <c r="AJ2645" s="433"/>
      <c r="AK2645" s="433"/>
      <c r="AL2645" s="433"/>
      <c r="AM2645" s="433"/>
      <c r="AN2645" s="433"/>
      <c r="AO2645" s="433"/>
    </row>
    <row r="2646" spans="34:41" x14ac:dyDescent="0.2">
      <c r="AH2646" s="433"/>
      <c r="AI2646" s="433"/>
      <c r="AJ2646" s="433"/>
      <c r="AK2646" s="433"/>
      <c r="AL2646" s="433"/>
      <c r="AM2646" s="433"/>
      <c r="AN2646" s="433"/>
      <c r="AO2646" s="433"/>
    </row>
    <row r="2647" spans="34:41" x14ac:dyDescent="0.2">
      <c r="AH2647" s="433"/>
      <c r="AI2647" s="433"/>
      <c r="AJ2647" s="433"/>
      <c r="AK2647" s="433"/>
      <c r="AL2647" s="433"/>
      <c r="AM2647" s="433"/>
      <c r="AN2647" s="433"/>
      <c r="AO2647" s="433"/>
    </row>
    <row r="2648" spans="34:41" x14ac:dyDescent="0.2">
      <c r="AH2648" s="433"/>
      <c r="AI2648" s="433"/>
      <c r="AJ2648" s="433"/>
      <c r="AK2648" s="433"/>
      <c r="AL2648" s="433"/>
      <c r="AM2648" s="433"/>
      <c r="AN2648" s="433"/>
      <c r="AO2648" s="433"/>
    </row>
    <row r="2649" spans="34:41" x14ac:dyDescent="0.2">
      <c r="AH2649" s="433"/>
      <c r="AI2649" s="433"/>
      <c r="AJ2649" s="433"/>
      <c r="AK2649" s="433"/>
      <c r="AL2649" s="433"/>
      <c r="AM2649" s="433"/>
      <c r="AN2649" s="433"/>
      <c r="AO2649" s="433"/>
    </row>
    <row r="2650" spans="34:41" x14ac:dyDescent="0.2">
      <c r="AH2650" s="433"/>
      <c r="AI2650" s="433"/>
      <c r="AJ2650" s="433"/>
      <c r="AK2650" s="433"/>
      <c r="AL2650" s="433"/>
      <c r="AM2650" s="433"/>
      <c r="AN2650" s="433"/>
      <c r="AO2650" s="433"/>
    </row>
    <row r="2651" spans="34:41" x14ac:dyDescent="0.2">
      <c r="AH2651" s="433"/>
      <c r="AI2651" s="433"/>
      <c r="AJ2651" s="433"/>
      <c r="AK2651" s="433"/>
      <c r="AL2651" s="433"/>
      <c r="AM2651" s="433"/>
      <c r="AN2651" s="433"/>
      <c r="AO2651" s="433"/>
    </row>
    <row r="2652" spans="34:41" x14ac:dyDescent="0.2">
      <c r="AH2652" s="433"/>
      <c r="AI2652" s="433"/>
      <c r="AJ2652" s="433"/>
      <c r="AK2652" s="433"/>
      <c r="AL2652" s="433"/>
      <c r="AM2652" s="433"/>
      <c r="AN2652" s="433"/>
      <c r="AO2652" s="433"/>
    </row>
    <row r="2653" spans="34:41" x14ac:dyDescent="0.2">
      <c r="AH2653" s="433"/>
      <c r="AI2653" s="433"/>
      <c r="AJ2653" s="433"/>
      <c r="AK2653" s="433"/>
      <c r="AL2653" s="433"/>
      <c r="AM2653" s="433"/>
      <c r="AN2653" s="433"/>
      <c r="AO2653" s="433"/>
    </row>
    <row r="2654" spans="34:41" x14ac:dyDescent="0.2">
      <c r="AH2654" s="433"/>
      <c r="AI2654" s="433"/>
      <c r="AJ2654" s="433"/>
      <c r="AK2654" s="433"/>
      <c r="AL2654" s="433"/>
      <c r="AM2654" s="433"/>
      <c r="AN2654" s="433"/>
      <c r="AO2654" s="433"/>
    </row>
    <row r="2655" spans="34:41" x14ac:dyDescent="0.2">
      <c r="AH2655" s="433"/>
      <c r="AI2655" s="433"/>
      <c r="AJ2655" s="433"/>
      <c r="AK2655" s="433"/>
      <c r="AL2655" s="433"/>
      <c r="AM2655" s="433"/>
      <c r="AN2655" s="433"/>
      <c r="AO2655" s="433"/>
    </row>
    <row r="2656" spans="34:41" x14ac:dyDescent="0.2">
      <c r="AH2656" s="433"/>
      <c r="AI2656" s="433"/>
      <c r="AJ2656" s="433"/>
      <c r="AK2656" s="433"/>
      <c r="AL2656" s="433"/>
      <c r="AM2656" s="433"/>
      <c r="AN2656" s="433"/>
      <c r="AO2656" s="433"/>
    </row>
    <row r="2657" spans="34:41" x14ac:dyDescent="0.2">
      <c r="AH2657" s="433"/>
      <c r="AI2657" s="433"/>
      <c r="AJ2657" s="433"/>
      <c r="AK2657" s="433"/>
      <c r="AL2657" s="433"/>
      <c r="AM2657" s="433"/>
      <c r="AN2657" s="433"/>
      <c r="AO2657" s="433"/>
    </row>
    <row r="2658" spans="34:41" x14ac:dyDescent="0.2">
      <c r="AH2658" s="433"/>
      <c r="AI2658" s="433"/>
      <c r="AJ2658" s="433"/>
      <c r="AK2658" s="433"/>
      <c r="AL2658" s="433"/>
      <c r="AM2658" s="433"/>
      <c r="AN2658" s="433"/>
      <c r="AO2658" s="433"/>
    </row>
    <row r="2659" spans="34:41" x14ac:dyDescent="0.2">
      <c r="AH2659" s="433"/>
      <c r="AI2659" s="433"/>
      <c r="AJ2659" s="433"/>
      <c r="AK2659" s="433"/>
      <c r="AL2659" s="433"/>
      <c r="AM2659" s="433"/>
      <c r="AN2659" s="433"/>
      <c r="AO2659" s="433"/>
    </row>
    <row r="2660" spans="34:41" x14ac:dyDescent="0.2">
      <c r="AH2660" s="433"/>
      <c r="AI2660" s="433"/>
      <c r="AJ2660" s="433"/>
      <c r="AK2660" s="433"/>
      <c r="AL2660" s="433"/>
      <c r="AM2660" s="433"/>
      <c r="AN2660" s="433"/>
      <c r="AO2660" s="433"/>
    </row>
    <row r="2661" spans="34:41" x14ac:dyDescent="0.2">
      <c r="AH2661" s="433"/>
      <c r="AI2661" s="433"/>
      <c r="AJ2661" s="433"/>
      <c r="AK2661" s="433"/>
      <c r="AL2661" s="433"/>
      <c r="AM2661" s="433"/>
      <c r="AN2661" s="433"/>
      <c r="AO2661" s="433"/>
    </row>
    <row r="2662" spans="34:41" x14ac:dyDescent="0.2">
      <c r="AH2662" s="433"/>
      <c r="AI2662" s="433"/>
      <c r="AJ2662" s="433"/>
      <c r="AK2662" s="433"/>
      <c r="AL2662" s="433"/>
      <c r="AM2662" s="433"/>
      <c r="AN2662" s="433"/>
      <c r="AO2662" s="433"/>
    </row>
    <row r="2663" spans="34:41" x14ac:dyDescent="0.2">
      <c r="AH2663" s="433"/>
      <c r="AI2663" s="433"/>
      <c r="AJ2663" s="433"/>
      <c r="AK2663" s="433"/>
      <c r="AL2663" s="433"/>
      <c r="AM2663" s="433"/>
      <c r="AN2663" s="433"/>
      <c r="AO2663" s="433"/>
    </row>
    <row r="2664" spans="34:41" x14ac:dyDescent="0.2">
      <c r="AH2664" s="433"/>
      <c r="AI2664" s="433"/>
      <c r="AJ2664" s="433"/>
      <c r="AK2664" s="433"/>
      <c r="AL2664" s="433"/>
      <c r="AM2664" s="433"/>
      <c r="AN2664" s="433"/>
      <c r="AO2664" s="433"/>
    </row>
    <row r="2665" spans="34:41" x14ac:dyDescent="0.2">
      <c r="AH2665" s="433"/>
      <c r="AI2665" s="433"/>
      <c r="AJ2665" s="433"/>
      <c r="AK2665" s="433"/>
      <c r="AL2665" s="433"/>
      <c r="AM2665" s="433"/>
      <c r="AN2665" s="433"/>
      <c r="AO2665" s="433"/>
    </row>
    <row r="2666" spans="34:41" x14ac:dyDescent="0.2">
      <c r="AH2666" s="433"/>
      <c r="AI2666" s="433"/>
      <c r="AJ2666" s="433"/>
      <c r="AK2666" s="433"/>
      <c r="AL2666" s="433"/>
      <c r="AM2666" s="433"/>
      <c r="AN2666" s="433"/>
      <c r="AO2666" s="433"/>
    </row>
    <row r="2667" spans="34:41" x14ac:dyDescent="0.2">
      <c r="AH2667" s="433"/>
      <c r="AI2667" s="433"/>
      <c r="AJ2667" s="433"/>
      <c r="AK2667" s="433"/>
      <c r="AL2667" s="433"/>
      <c r="AM2667" s="433"/>
      <c r="AN2667" s="433"/>
      <c r="AO2667" s="433"/>
    </row>
    <row r="2668" spans="34:41" x14ac:dyDescent="0.2">
      <c r="AH2668" s="433"/>
      <c r="AI2668" s="433"/>
      <c r="AJ2668" s="433"/>
      <c r="AK2668" s="433"/>
      <c r="AL2668" s="433"/>
      <c r="AM2668" s="433"/>
      <c r="AN2668" s="433"/>
      <c r="AO2668" s="433"/>
    </row>
    <row r="2669" spans="34:41" x14ac:dyDescent="0.2">
      <c r="AH2669" s="433"/>
      <c r="AI2669" s="433"/>
      <c r="AJ2669" s="433"/>
      <c r="AK2669" s="433"/>
      <c r="AL2669" s="433"/>
      <c r="AM2669" s="433"/>
      <c r="AN2669" s="433"/>
      <c r="AO2669" s="433"/>
    </row>
    <row r="2670" spans="34:41" x14ac:dyDescent="0.2">
      <c r="AH2670" s="433"/>
      <c r="AI2670" s="433"/>
      <c r="AJ2670" s="433"/>
      <c r="AK2670" s="433"/>
      <c r="AL2670" s="433"/>
      <c r="AM2670" s="433"/>
      <c r="AN2670" s="433"/>
      <c r="AO2670" s="433"/>
    </row>
    <row r="2671" spans="34:41" x14ac:dyDescent="0.2">
      <c r="AH2671" s="433"/>
      <c r="AI2671" s="433"/>
      <c r="AJ2671" s="433"/>
      <c r="AK2671" s="433"/>
      <c r="AL2671" s="433"/>
      <c r="AM2671" s="433"/>
      <c r="AN2671" s="433"/>
      <c r="AO2671" s="433"/>
    </row>
    <row r="2672" spans="34:41" x14ac:dyDescent="0.2">
      <c r="AH2672" s="433"/>
      <c r="AI2672" s="433"/>
      <c r="AJ2672" s="433"/>
      <c r="AK2672" s="433"/>
      <c r="AL2672" s="433"/>
      <c r="AM2672" s="433"/>
      <c r="AN2672" s="433"/>
      <c r="AO2672" s="433"/>
    </row>
    <row r="2673" spans="34:41" x14ac:dyDescent="0.2">
      <c r="AH2673" s="433"/>
      <c r="AI2673" s="433"/>
      <c r="AJ2673" s="433"/>
      <c r="AK2673" s="433"/>
      <c r="AL2673" s="433"/>
      <c r="AM2673" s="433"/>
      <c r="AN2673" s="433"/>
      <c r="AO2673" s="433"/>
    </row>
    <row r="2674" spans="34:41" x14ac:dyDescent="0.2">
      <c r="AH2674" s="433"/>
      <c r="AI2674" s="433"/>
      <c r="AJ2674" s="433"/>
      <c r="AK2674" s="433"/>
      <c r="AL2674" s="433"/>
      <c r="AM2674" s="433"/>
      <c r="AN2674" s="433"/>
      <c r="AO2674" s="433"/>
    </row>
    <row r="2675" spans="34:41" x14ac:dyDescent="0.2">
      <c r="AH2675" s="433"/>
      <c r="AI2675" s="433"/>
      <c r="AJ2675" s="433"/>
      <c r="AK2675" s="433"/>
      <c r="AL2675" s="433"/>
      <c r="AM2675" s="433"/>
      <c r="AN2675" s="433"/>
      <c r="AO2675" s="433"/>
    </row>
    <row r="2676" spans="34:41" x14ac:dyDescent="0.2">
      <c r="AH2676" s="433"/>
      <c r="AI2676" s="433"/>
      <c r="AJ2676" s="433"/>
      <c r="AK2676" s="433"/>
      <c r="AL2676" s="433"/>
      <c r="AM2676" s="433"/>
      <c r="AN2676" s="433"/>
      <c r="AO2676" s="433"/>
    </row>
    <row r="2677" spans="34:41" x14ac:dyDescent="0.2">
      <c r="AH2677" s="433"/>
      <c r="AI2677" s="433"/>
      <c r="AJ2677" s="433"/>
      <c r="AK2677" s="433"/>
      <c r="AL2677" s="433"/>
      <c r="AM2677" s="433"/>
      <c r="AN2677" s="433"/>
      <c r="AO2677" s="433"/>
    </row>
    <row r="2678" spans="34:41" x14ac:dyDescent="0.2">
      <c r="AH2678" s="433"/>
      <c r="AI2678" s="433"/>
      <c r="AJ2678" s="433"/>
      <c r="AK2678" s="433"/>
      <c r="AL2678" s="433"/>
      <c r="AM2678" s="433"/>
      <c r="AN2678" s="433"/>
      <c r="AO2678" s="433"/>
    </row>
    <row r="2679" spans="34:41" x14ac:dyDescent="0.2">
      <c r="AH2679" s="433"/>
      <c r="AI2679" s="433"/>
      <c r="AJ2679" s="433"/>
      <c r="AK2679" s="433"/>
      <c r="AL2679" s="433"/>
      <c r="AM2679" s="433"/>
      <c r="AN2679" s="433"/>
      <c r="AO2679" s="433"/>
    </row>
    <row r="2680" spans="34:41" x14ac:dyDescent="0.2">
      <c r="AH2680" s="433"/>
      <c r="AI2680" s="433"/>
      <c r="AJ2680" s="433"/>
      <c r="AK2680" s="433"/>
      <c r="AL2680" s="433"/>
      <c r="AM2680" s="433"/>
      <c r="AN2680" s="433"/>
      <c r="AO2680" s="433"/>
    </row>
    <row r="2681" spans="34:41" x14ac:dyDescent="0.2">
      <c r="AH2681" s="433"/>
      <c r="AI2681" s="433"/>
      <c r="AJ2681" s="433"/>
      <c r="AK2681" s="433"/>
      <c r="AL2681" s="433"/>
      <c r="AM2681" s="433"/>
      <c r="AN2681" s="433"/>
      <c r="AO2681" s="433"/>
    </row>
    <row r="2682" spans="34:41" x14ac:dyDescent="0.2">
      <c r="AH2682" s="433"/>
      <c r="AI2682" s="433"/>
      <c r="AJ2682" s="433"/>
      <c r="AK2682" s="433"/>
      <c r="AL2682" s="433"/>
      <c r="AM2682" s="433"/>
      <c r="AN2682" s="433"/>
      <c r="AO2682" s="433"/>
    </row>
    <row r="2683" spans="34:41" x14ac:dyDescent="0.2">
      <c r="AH2683" s="433"/>
      <c r="AI2683" s="433"/>
      <c r="AJ2683" s="433"/>
      <c r="AK2683" s="433"/>
      <c r="AL2683" s="433"/>
      <c r="AM2683" s="433"/>
      <c r="AN2683" s="433"/>
      <c r="AO2683" s="433"/>
    </row>
    <row r="2684" spans="34:41" x14ac:dyDescent="0.2">
      <c r="AH2684" s="433"/>
      <c r="AI2684" s="433"/>
      <c r="AJ2684" s="433"/>
      <c r="AK2684" s="433"/>
      <c r="AL2684" s="433"/>
      <c r="AM2684" s="433"/>
      <c r="AN2684" s="433"/>
      <c r="AO2684" s="433"/>
    </row>
    <row r="2685" spans="34:41" x14ac:dyDescent="0.2">
      <c r="AH2685" s="433"/>
      <c r="AI2685" s="433"/>
      <c r="AJ2685" s="433"/>
      <c r="AK2685" s="433"/>
      <c r="AL2685" s="433"/>
      <c r="AM2685" s="433"/>
      <c r="AN2685" s="433"/>
      <c r="AO2685" s="433"/>
    </row>
    <row r="2686" spans="34:41" x14ac:dyDescent="0.2">
      <c r="AH2686" s="433"/>
      <c r="AI2686" s="433"/>
      <c r="AJ2686" s="433"/>
      <c r="AK2686" s="433"/>
      <c r="AL2686" s="433"/>
      <c r="AM2686" s="433"/>
      <c r="AN2686" s="433"/>
      <c r="AO2686" s="433"/>
    </row>
    <row r="2687" spans="34:41" x14ac:dyDescent="0.2">
      <c r="AH2687" s="433"/>
      <c r="AI2687" s="433"/>
      <c r="AJ2687" s="433"/>
      <c r="AK2687" s="433"/>
      <c r="AL2687" s="433"/>
      <c r="AM2687" s="433"/>
      <c r="AN2687" s="433"/>
      <c r="AO2687" s="433"/>
    </row>
    <row r="2688" spans="34:41" x14ac:dyDescent="0.2">
      <c r="AH2688" s="433"/>
      <c r="AI2688" s="433"/>
      <c r="AJ2688" s="433"/>
      <c r="AK2688" s="433"/>
      <c r="AL2688" s="433"/>
      <c r="AM2688" s="433"/>
      <c r="AN2688" s="433"/>
      <c r="AO2688" s="433"/>
    </row>
    <row r="2689" spans="34:41" x14ac:dyDescent="0.2">
      <c r="AH2689" s="433"/>
      <c r="AI2689" s="433"/>
      <c r="AJ2689" s="433"/>
      <c r="AK2689" s="433"/>
      <c r="AL2689" s="433"/>
      <c r="AM2689" s="433"/>
      <c r="AN2689" s="433"/>
      <c r="AO2689" s="433"/>
    </row>
    <row r="2690" spans="34:41" x14ac:dyDescent="0.2">
      <c r="AH2690" s="433"/>
      <c r="AI2690" s="433"/>
      <c r="AJ2690" s="433"/>
      <c r="AK2690" s="433"/>
      <c r="AL2690" s="433"/>
      <c r="AM2690" s="433"/>
      <c r="AN2690" s="433"/>
      <c r="AO2690" s="433"/>
    </row>
    <row r="2691" spans="34:41" x14ac:dyDescent="0.2">
      <c r="AH2691" s="433"/>
      <c r="AI2691" s="433"/>
      <c r="AJ2691" s="433"/>
      <c r="AK2691" s="433"/>
      <c r="AL2691" s="433"/>
      <c r="AM2691" s="433"/>
      <c r="AN2691" s="433"/>
      <c r="AO2691" s="433"/>
    </row>
    <row r="2692" spans="34:41" x14ac:dyDescent="0.2">
      <c r="AH2692" s="433"/>
      <c r="AI2692" s="433"/>
      <c r="AJ2692" s="433"/>
      <c r="AK2692" s="433"/>
      <c r="AL2692" s="433"/>
      <c r="AM2692" s="433"/>
      <c r="AN2692" s="433"/>
      <c r="AO2692" s="433"/>
    </row>
    <row r="2693" spans="34:41" x14ac:dyDescent="0.2">
      <c r="AH2693" s="433"/>
      <c r="AI2693" s="433"/>
      <c r="AJ2693" s="433"/>
      <c r="AK2693" s="433"/>
      <c r="AL2693" s="433"/>
      <c r="AM2693" s="433"/>
      <c r="AN2693" s="433"/>
      <c r="AO2693" s="433"/>
    </row>
    <row r="2694" spans="34:41" x14ac:dyDescent="0.2">
      <c r="AH2694" s="433"/>
      <c r="AI2694" s="433"/>
      <c r="AJ2694" s="433"/>
      <c r="AK2694" s="433"/>
      <c r="AL2694" s="433"/>
      <c r="AM2694" s="433"/>
      <c r="AN2694" s="433"/>
      <c r="AO2694" s="433"/>
    </row>
    <row r="2695" spans="34:41" x14ac:dyDescent="0.2">
      <c r="AH2695" s="433"/>
      <c r="AI2695" s="433"/>
      <c r="AJ2695" s="433"/>
      <c r="AK2695" s="433"/>
      <c r="AL2695" s="433"/>
      <c r="AM2695" s="433"/>
      <c r="AN2695" s="433"/>
      <c r="AO2695" s="433"/>
    </row>
    <row r="2696" spans="34:41" x14ac:dyDescent="0.2">
      <c r="AH2696" s="433"/>
      <c r="AI2696" s="433"/>
      <c r="AJ2696" s="433"/>
      <c r="AK2696" s="433"/>
      <c r="AL2696" s="433"/>
      <c r="AM2696" s="433"/>
      <c r="AN2696" s="433"/>
      <c r="AO2696" s="433"/>
    </row>
    <row r="2697" spans="34:41" x14ac:dyDescent="0.2">
      <c r="AH2697" s="433"/>
      <c r="AI2697" s="433"/>
      <c r="AJ2697" s="433"/>
      <c r="AK2697" s="433"/>
      <c r="AL2697" s="433"/>
      <c r="AM2697" s="433"/>
      <c r="AN2697" s="433"/>
      <c r="AO2697" s="433"/>
    </row>
    <row r="2698" spans="34:41" x14ac:dyDescent="0.2">
      <c r="AH2698" s="433"/>
      <c r="AI2698" s="433"/>
      <c r="AJ2698" s="433"/>
      <c r="AK2698" s="433"/>
      <c r="AL2698" s="433"/>
      <c r="AM2698" s="433"/>
      <c r="AN2698" s="433"/>
      <c r="AO2698" s="433"/>
    </row>
    <row r="2699" spans="34:41" x14ac:dyDescent="0.2">
      <c r="AH2699" s="433"/>
      <c r="AI2699" s="433"/>
      <c r="AJ2699" s="433"/>
      <c r="AK2699" s="433"/>
      <c r="AL2699" s="433"/>
      <c r="AM2699" s="433"/>
      <c r="AN2699" s="433"/>
      <c r="AO2699" s="433"/>
    </row>
    <row r="2700" spans="34:41" x14ac:dyDescent="0.2">
      <c r="AH2700" s="433"/>
      <c r="AI2700" s="433"/>
      <c r="AJ2700" s="433"/>
      <c r="AK2700" s="433"/>
      <c r="AL2700" s="433"/>
      <c r="AM2700" s="433"/>
      <c r="AN2700" s="433"/>
      <c r="AO2700" s="433"/>
    </row>
    <row r="2701" spans="34:41" x14ac:dyDescent="0.2">
      <c r="AH2701" s="433"/>
      <c r="AI2701" s="433"/>
      <c r="AJ2701" s="433"/>
      <c r="AK2701" s="433"/>
      <c r="AL2701" s="433"/>
      <c r="AM2701" s="433"/>
      <c r="AN2701" s="433"/>
      <c r="AO2701" s="433"/>
    </row>
    <row r="2702" spans="34:41" x14ac:dyDescent="0.2">
      <c r="AH2702" s="433"/>
      <c r="AI2702" s="433"/>
      <c r="AJ2702" s="433"/>
      <c r="AK2702" s="433"/>
      <c r="AL2702" s="433"/>
      <c r="AM2702" s="433"/>
      <c r="AN2702" s="433"/>
      <c r="AO2702" s="433"/>
    </row>
    <row r="2703" spans="34:41" x14ac:dyDescent="0.2">
      <c r="AH2703" s="433"/>
      <c r="AI2703" s="433"/>
      <c r="AJ2703" s="433"/>
      <c r="AK2703" s="433"/>
      <c r="AL2703" s="433"/>
      <c r="AM2703" s="433"/>
      <c r="AN2703" s="433"/>
      <c r="AO2703" s="433"/>
    </row>
    <row r="2704" spans="34:41" x14ac:dyDescent="0.2">
      <c r="AH2704" s="433"/>
      <c r="AI2704" s="433"/>
      <c r="AJ2704" s="433"/>
      <c r="AK2704" s="433"/>
      <c r="AL2704" s="433"/>
      <c r="AM2704" s="433"/>
      <c r="AN2704" s="433"/>
      <c r="AO2704" s="433"/>
    </row>
    <row r="2705" spans="34:41" x14ac:dyDescent="0.2">
      <c r="AH2705" s="433"/>
      <c r="AI2705" s="433"/>
      <c r="AJ2705" s="433"/>
      <c r="AK2705" s="433"/>
      <c r="AL2705" s="433"/>
      <c r="AM2705" s="433"/>
      <c r="AN2705" s="433"/>
      <c r="AO2705" s="433"/>
    </row>
    <row r="2706" spans="34:41" x14ac:dyDescent="0.2">
      <c r="AH2706" s="433"/>
      <c r="AI2706" s="433"/>
      <c r="AJ2706" s="433"/>
      <c r="AK2706" s="433"/>
      <c r="AL2706" s="433"/>
      <c r="AM2706" s="433"/>
      <c r="AN2706" s="433"/>
      <c r="AO2706" s="433"/>
    </row>
    <row r="2707" spans="34:41" x14ac:dyDescent="0.2">
      <c r="AH2707" s="433"/>
      <c r="AI2707" s="433"/>
      <c r="AJ2707" s="433"/>
      <c r="AK2707" s="433"/>
      <c r="AL2707" s="433"/>
      <c r="AM2707" s="433"/>
      <c r="AN2707" s="433"/>
      <c r="AO2707" s="433"/>
    </row>
    <row r="2708" spans="34:41" x14ac:dyDescent="0.2">
      <c r="AH2708" s="433"/>
      <c r="AI2708" s="433"/>
      <c r="AJ2708" s="433"/>
      <c r="AK2708" s="433"/>
      <c r="AL2708" s="433"/>
      <c r="AM2708" s="433"/>
      <c r="AN2708" s="433"/>
      <c r="AO2708" s="433"/>
    </row>
    <row r="2709" spans="34:41" x14ac:dyDescent="0.2">
      <c r="AH2709" s="433"/>
      <c r="AI2709" s="433"/>
      <c r="AJ2709" s="433"/>
      <c r="AK2709" s="433"/>
      <c r="AL2709" s="433"/>
      <c r="AM2709" s="433"/>
      <c r="AN2709" s="433"/>
      <c r="AO2709" s="433"/>
    </row>
    <row r="2710" spans="34:41" x14ac:dyDescent="0.2">
      <c r="AH2710" s="433"/>
      <c r="AI2710" s="433"/>
      <c r="AJ2710" s="433"/>
      <c r="AK2710" s="433"/>
      <c r="AL2710" s="433"/>
      <c r="AM2710" s="433"/>
      <c r="AN2710" s="433"/>
      <c r="AO2710" s="433"/>
    </row>
    <row r="2711" spans="34:41" x14ac:dyDescent="0.2">
      <c r="AH2711" s="433"/>
      <c r="AI2711" s="433"/>
      <c r="AJ2711" s="433"/>
      <c r="AK2711" s="433"/>
      <c r="AL2711" s="433"/>
      <c r="AM2711" s="433"/>
      <c r="AN2711" s="433"/>
      <c r="AO2711" s="433"/>
    </row>
    <row r="2712" spans="34:41" x14ac:dyDescent="0.2">
      <c r="AH2712" s="433"/>
      <c r="AI2712" s="433"/>
      <c r="AJ2712" s="433"/>
      <c r="AK2712" s="433"/>
      <c r="AL2712" s="433"/>
      <c r="AM2712" s="433"/>
      <c r="AN2712" s="433"/>
      <c r="AO2712" s="433"/>
    </row>
    <row r="2713" spans="34:41" x14ac:dyDescent="0.2">
      <c r="AH2713" s="433"/>
      <c r="AI2713" s="433"/>
      <c r="AJ2713" s="433"/>
      <c r="AK2713" s="433"/>
      <c r="AL2713" s="433"/>
      <c r="AM2713" s="433"/>
      <c r="AN2713" s="433"/>
      <c r="AO2713" s="433"/>
    </row>
    <row r="2714" spans="34:41" x14ac:dyDescent="0.2">
      <c r="AH2714" s="433"/>
      <c r="AI2714" s="433"/>
      <c r="AJ2714" s="433"/>
      <c r="AK2714" s="433"/>
      <c r="AL2714" s="433"/>
      <c r="AM2714" s="433"/>
      <c r="AN2714" s="433"/>
      <c r="AO2714" s="433"/>
    </row>
    <row r="2715" spans="34:41" x14ac:dyDescent="0.2">
      <c r="AH2715" s="433"/>
      <c r="AI2715" s="433"/>
      <c r="AJ2715" s="433"/>
      <c r="AK2715" s="433"/>
      <c r="AL2715" s="433"/>
      <c r="AM2715" s="433"/>
      <c r="AN2715" s="433"/>
      <c r="AO2715" s="433"/>
    </row>
    <row r="2716" spans="34:41" x14ac:dyDescent="0.2">
      <c r="AH2716" s="433"/>
      <c r="AI2716" s="433"/>
      <c r="AJ2716" s="433"/>
      <c r="AK2716" s="433"/>
      <c r="AL2716" s="433"/>
      <c r="AM2716" s="433"/>
      <c r="AN2716" s="433"/>
      <c r="AO2716" s="433"/>
    </row>
    <row r="2717" spans="34:41" x14ac:dyDescent="0.2">
      <c r="AH2717" s="433"/>
      <c r="AI2717" s="433"/>
      <c r="AJ2717" s="433"/>
      <c r="AK2717" s="433"/>
      <c r="AL2717" s="433"/>
      <c r="AM2717" s="433"/>
      <c r="AN2717" s="433"/>
      <c r="AO2717" s="433"/>
    </row>
    <row r="2718" spans="34:41" x14ac:dyDescent="0.2">
      <c r="AH2718" s="433"/>
      <c r="AI2718" s="433"/>
      <c r="AJ2718" s="433"/>
      <c r="AK2718" s="433"/>
      <c r="AL2718" s="433"/>
      <c r="AM2718" s="433"/>
      <c r="AN2718" s="433"/>
      <c r="AO2718" s="433"/>
    </row>
    <row r="2719" spans="34:41" x14ac:dyDescent="0.2">
      <c r="AH2719" s="433"/>
      <c r="AI2719" s="433"/>
      <c r="AJ2719" s="433"/>
      <c r="AK2719" s="433"/>
      <c r="AL2719" s="433"/>
      <c r="AM2719" s="433"/>
      <c r="AN2719" s="433"/>
      <c r="AO2719" s="433"/>
    </row>
    <row r="2720" spans="34:41" x14ac:dyDescent="0.2">
      <c r="AH2720" s="433"/>
      <c r="AI2720" s="433"/>
      <c r="AJ2720" s="433"/>
      <c r="AK2720" s="433"/>
      <c r="AL2720" s="433"/>
      <c r="AM2720" s="433"/>
      <c r="AN2720" s="433"/>
      <c r="AO2720" s="433"/>
    </row>
    <row r="2721" spans="34:41" x14ac:dyDescent="0.2">
      <c r="AH2721" s="433"/>
      <c r="AI2721" s="433"/>
      <c r="AJ2721" s="433"/>
      <c r="AK2721" s="433"/>
      <c r="AL2721" s="433"/>
      <c r="AM2721" s="433"/>
      <c r="AN2721" s="433"/>
      <c r="AO2721" s="433"/>
    </row>
    <row r="2722" spans="34:41" x14ac:dyDescent="0.2">
      <c r="AH2722" s="433"/>
      <c r="AI2722" s="433"/>
      <c r="AJ2722" s="433"/>
      <c r="AK2722" s="433"/>
      <c r="AL2722" s="433"/>
      <c r="AM2722" s="433"/>
      <c r="AN2722" s="433"/>
      <c r="AO2722" s="433"/>
    </row>
    <row r="2723" spans="34:41" x14ac:dyDescent="0.2">
      <c r="AH2723" s="433"/>
      <c r="AI2723" s="433"/>
      <c r="AJ2723" s="433"/>
      <c r="AK2723" s="433"/>
      <c r="AL2723" s="433"/>
      <c r="AM2723" s="433"/>
      <c r="AN2723" s="433"/>
      <c r="AO2723" s="433"/>
    </row>
    <row r="2724" spans="34:41" x14ac:dyDescent="0.2">
      <c r="AH2724" s="433"/>
      <c r="AI2724" s="433"/>
      <c r="AJ2724" s="433"/>
      <c r="AK2724" s="433"/>
      <c r="AL2724" s="433"/>
      <c r="AM2724" s="433"/>
      <c r="AN2724" s="433"/>
      <c r="AO2724" s="433"/>
    </row>
    <row r="2725" spans="34:41" x14ac:dyDescent="0.2">
      <c r="AH2725" s="433"/>
      <c r="AI2725" s="433"/>
      <c r="AJ2725" s="433"/>
      <c r="AK2725" s="433"/>
      <c r="AL2725" s="433"/>
      <c r="AM2725" s="433"/>
      <c r="AN2725" s="433"/>
      <c r="AO2725" s="433"/>
    </row>
    <row r="2726" spans="34:41" x14ac:dyDescent="0.2">
      <c r="AH2726" s="433"/>
      <c r="AI2726" s="433"/>
      <c r="AJ2726" s="433"/>
      <c r="AK2726" s="433"/>
      <c r="AL2726" s="433"/>
      <c r="AM2726" s="433"/>
      <c r="AN2726" s="433"/>
      <c r="AO2726" s="433"/>
    </row>
    <row r="2727" spans="34:41" x14ac:dyDescent="0.2">
      <c r="AH2727" s="433"/>
      <c r="AI2727" s="433"/>
      <c r="AJ2727" s="433"/>
      <c r="AK2727" s="433"/>
      <c r="AL2727" s="433"/>
      <c r="AM2727" s="433"/>
      <c r="AN2727" s="433"/>
      <c r="AO2727" s="433"/>
    </row>
    <row r="2728" spans="34:41" x14ac:dyDescent="0.2">
      <c r="AH2728" s="433"/>
      <c r="AI2728" s="433"/>
      <c r="AJ2728" s="433"/>
      <c r="AK2728" s="433"/>
      <c r="AL2728" s="433"/>
      <c r="AM2728" s="433"/>
      <c r="AN2728" s="433"/>
      <c r="AO2728" s="433"/>
    </row>
    <row r="2729" spans="34:41" x14ac:dyDescent="0.2">
      <c r="AH2729" s="433"/>
      <c r="AI2729" s="433"/>
      <c r="AJ2729" s="433"/>
      <c r="AK2729" s="433"/>
      <c r="AL2729" s="433"/>
      <c r="AM2729" s="433"/>
      <c r="AN2729" s="433"/>
      <c r="AO2729" s="433"/>
    </row>
    <row r="2730" spans="34:41" x14ac:dyDescent="0.2">
      <c r="AH2730" s="433"/>
      <c r="AI2730" s="433"/>
      <c r="AJ2730" s="433"/>
      <c r="AK2730" s="433"/>
      <c r="AL2730" s="433"/>
      <c r="AM2730" s="433"/>
      <c r="AN2730" s="433"/>
      <c r="AO2730" s="433"/>
    </row>
    <row r="2731" spans="34:41" x14ac:dyDescent="0.2">
      <c r="AH2731" s="433"/>
      <c r="AI2731" s="433"/>
      <c r="AJ2731" s="433"/>
      <c r="AK2731" s="433"/>
      <c r="AL2731" s="433"/>
      <c r="AM2731" s="433"/>
      <c r="AN2731" s="433"/>
      <c r="AO2731" s="433"/>
    </row>
    <row r="2732" spans="34:41" x14ac:dyDescent="0.2">
      <c r="AH2732" s="433"/>
      <c r="AI2732" s="433"/>
      <c r="AJ2732" s="433"/>
      <c r="AK2732" s="433"/>
      <c r="AL2732" s="433"/>
      <c r="AM2732" s="433"/>
      <c r="AN2732" s="433"/>
      <c r="AO2732" s="433"/>
    </row>
    <row r="2733" spans="34:41" x14ac:dyDescent="0.2">
      <c r="AH2733" s="433"/>
      <c r="AI2733" s="433"/>
      <c r="AJ2733" s="433"/>
      <c r="AK2733" s="433"/>
      <c r="AL2733" s="433"/>
      <c r="AM2733" s="433"/>
      <c r="AN2733" s="433"/>
      <c r="AO2733" s="433"/>
    </row>
    <row r="2734" spans="34:41" x14ac:dyDescent="0.2">
      <c r="AH2734" s="433"/>
      <c r="AI2734" s="433"/>
      <c r="AJ2734" s="433"/>
      <c r="AK2734" s="433"/>
      <c r="AL2734" s="433"/>
      <c r="AM2734" s="433"/>
      <c r="AN2734" s="433"/>
      <c r="AO2734" s="433"/>
    </row>
    <row r="2735" spans="34:41" x14ac:dyDescent="0.2">
      <c r="AH2735" s="433"/>
      <c r="AI2735" s="433"/>
      <c r="AJ2735" s="433"/>
      <c r="AK2735" s="433"/>
      <c r="AL2735" s="433"/>
      <c r="AM2735" s="433"/>
      <c r="AN2735" s="433"/>
      <c r="AO2735" s="433"/>
    </row>
    <row r="2736" spans="34:41" x14ac:dyDescent="0.2">
      <c r="AH2736" s="433"/>
      <c r="AI2736" s="433"/>
      <c r="AJ2736" s="433"/>
      <c r="AK2736" s="433"/>
      <c r="AL2736" s="433"/>
      <c r="AM2736" s="433"/>
      <c r="AN2736" s="433"/>
      <c r="AO2736" s="433"/>
    </row>
    <row r="2737" spans="34:41" x14ac:dyDescent="0.2">
      <c r="AH2737" s="433"/>
      <c r="AI2737" s="433"/>
      <c r="AJ2737" s="433"/>
      <c r="AK2737" s="433"/>
      <c r="AL2737" s="433"/>
      <c r="AM2737" s="433"/>
      <c r="AN2737" s="433"/>
      <c r="AO2737" s="433"/>
    </row>
    <row r="2738" spans="34:41" x14ac:dyDescent="0.2">
      <c r="AH2738" s="433"/>
      <c r="AI2738" s="433"/>
      <c r="AJ2738" s="433"/>
      <c r="AK2738" s="433"/>
      <c r="AL2738" s="433"/>
      <c r="AM2738" s="433"/>
      <c r="AN2738" s="433"/>
      <c r="AO2738" s="433"/>
    </row>
    <row r="2739" spans="34:41" x14ac:dyDescent="0.2">
      <c r="AH2739" s="433"/>
      <c r="AI2739" s="433"/>
      <c r="AJ2739" s="433"/>
      <c r="AK2739" s="433"/>
      <c r="AL2739" s="433"/>
      <c r="AM2739" s="433"/>
      <c r="AN2739" s="433"/>
      <c r="AO2739" s="433"/>
    </row>
    <row r="2740" spans="34:41" x14ac:dyDescent="0.2">
      <c r="AH2740" s="433"/>
      <c r="AI2740" s="433"/>
      <c r="AJ2740" s="433"/>
      <c r="AK2740" s="433"/>
      <c r="AL2740" s="433"/>
      <c r="AM2740" s="433"/>
      <c r="AN2740" s="433"/>
      <c r="AO2740" s="433"/>
    </row>
    <row r="2741" spans="34:41" x14ac:dyDescent="0.2">
      <c r="AH2741" s="433"/>
      <c r="AI2741" s="433"/>
      <c r="AJ2741" s="433"/>
      <c r="AK2741" s="433"/>
      <c r="AL2741" s="433"/>
      <c r="AM2741" s="433"/>
      <c r="AN2741" s="433"/>
      <c r="AO2741" s="433"/>
    </row>
    <row r="2742" spans="34:41" x14ac:dyDescent="0.2">
      <c r="AH2742" s="433"/>
      <c r="AI2742" s="433"/>
      <c r="AJ2742" s="433"/>
      <c r="AK2742" s="433"/>
      <c r="AL2742" s="433"/>
      <c r="AM2742" s="433"/>
      <c r="AN2742" s="433"/>
      <c r="AO2742" s="433"/>
    </row>
    <row r="2743" spans="34:41" x14ac:dyDescent="0.2">
      <c r="AH2743" s="433"/>
      <c r="AI2743" s="433"/>
      <c r="AJ2743" s="433"/>
      <c r="AK2743" s="433"/>
      <c r="AL2743" s="433"/>
      <c r="AM2743" s="433"/>
      <c r="AN2743" s="433"/>
      <c r="AO2743" s="433"/>
    </row>
    <row r="2744" spans="34:41" x14ac:dyDescent="0.2">
      <c r="AH2744" s="433"/>
      <c r="AI2744" s="433"/>
      <c r="AJ2744" s="433"/>
      <c r="AK2744" s="433"/>
      <c r="AL2744" s="433"/>
      <c r="AM2744" s="433"/>
      <c r="AN2744" s="433"/>
      <c r="AO2744" s="433"/>
    </row>
    <row r="2745" spans="34:41" x14ac:dyDescent="0.2">
      <c r="AH2745" s="433"/>
      <c r="AI2745" s="433"/>
      <c r="AJ2745" s="433"/>
      <c r="AK2745" s="433"/>
      <c r="AL2745" s="433"/>
      <c r="AM2745" s="433"/>
      <c r="AN2745" s="433"/>
      <c r="AO2745" s="433"/>
    </row>
    <row r="2746" spans="34:41" x14ac:dyDescent="0.2">
      <c r="AH2746" s="433"/>
      <c r="AI2746" s="433"/>
      <c r="AJ2746" s="433"/>
      <c r="AK2746" s="433"/>
      <c r="AL2746" s="433"/>
      <c r="AM2746" s="433"/>
      <c r="AN2746" s="433"/>
      <c r="AO2746" s="433"/>
    </row>
    <row r="2747" spans="34:41" x14ac:dyDescent="0.2">
      <c r="AH2747" s="433"/>
      <c r="AI2747" s="433"/>
      <c r="AJ2747" s="433"/>
      <c r="AK2747" s="433"/>
      <c r="AL2747" s="433"/>
      <c r="AM2747" s="433"/>
      <c r="AN2747" s="433"/>
      <c r="AO2747" s="433"/>
    </row>
    <row r="2748" spans="34:41" x14ac:dyDescent="0.2">
      <c r="AH2748" s="433"/>
      <c r="AI2748" s="433"/>
      <c r="AJ2748" s="433"/>
      <c r="AK2748" s="433"/>
      <c r="AL2748" s="433"/>
      <c r="AM2748" s="433"/>
      <c r="AN2748" s="433"/>
      <c r="AO2748" s="433"/>
    </row>
    <row r="2749" spans="34:41" x14ac:dyDescent="0.2">
      <c r="AH2749" s="433"/>
      <c r="AI2749" s="433"/>
      <c r="AJ2749" s="433"/>
      <c r="AK2749" s="433"/>
      <c r="AL2749" s="433"/>
      <c r="AM2749" s="433"/>
      <c r="AN2749" s="433"/>
      <c r="AO2749" s="433"/>
    </row>
    <row r="2750" spans="34:41" x14ac:dyDescent="0.2">
      <c r="AH2750" s="433"/>
      <c r="AI2750" s="433"/>
      <c r="AJ2750" s="433"/>
      <c r="AK2750" s="433"/>
      <c r="AL2750" s="433"/>
      <c r="AM2750" s="433"/>
      <c r="AN2750" s="433"/>
      <c r="AO2750" s="433"/>
    </row>
    <row r="2751" spans="34:41" x14ac:dyDescent="0.2">
      <c r="AH2751" s="433"/>
      <c r="AI2751" s="433"/>
      <c r="AJ2751" s="433"/>
      <c r="AK2751" s="433"/>
      <c r="AL2751" s="433"/>
      <c r="AM2751" s="433"/>
      <c r="AN2751" s="433"/>
      <c r="AO2751" s="433"/>
    </row>
    <row r="2752" spans="34:41" x14ac:dyDescent="0.2">
      <c r="AH2752" s="433"/>
      <c r="AI2752" s="433"/>
      <c r="AJ2752" s="433"/>
      <c r="AK2752" s="433"/>
      <c r="AL2752" s="433"/>
      <c r="AM2752" s="433"/>
      <c r="AN2752" s="433"/>
      <c r="AO2752" s="433"/>
    </row>
    <row r="2753" spans="34:41" x14ac:dyDescent="0.2">
      <c r="AH2753" s="433"/>
      <c r="AI2753" s="433"/>
      <c r="AJ2753" s="433"/>
      <c r="AK2753" s="433"/>
      <c r="AL2753" s="433"/>
      <c r="AM2753" s="433"/>
      <c r="AN2753" s="433"/>
      <c r="AO2753" s="433"/>
    </row>
    <row r="2754" spans="34:41" x14ac:dyDescent="0.2">
      <c r="AH2754" s="433"/>
      <c r="AI2754" s="433"/>
      <c r="AJ2754" s="433"/>
      <c r="AK2754" s="433"/>
      <c r="AL2754" s="433"/>
      <c r="AM2754" s="433"/>
      <c r="AN2754" s="433"/>
      <c r="AO2754" s="433"/>
    </row>
    <row r="2755" spans="34:41" x14ac:dyDescent="0.2">
      <c r="AH2755" s="433"/>
      <c r="AI2755" s="433"/>
      <c r="AJ2755" s="433"/>
      <c r="AK2755" s="433"/>
      <c r="AL2755" s="433"/>
      <c r="AM2755" s="433"/>
      <c r="AN2755" s="433"/>
      <c r="AO2755" s="433"/>
    </row>
    <row r="2756" spans="34:41" x14ac:dyDescent="0.2">
      <c r="AH2756" s="433"/>
      <c r="AI2756" s="433"/>
      <c r="AJ2756" s="433"/>
      <c r="AK2756" s="433"/>
      <c r="AL2756" s="433"/>
      <c r="AM2756" s="433"/>
      <c r="AN2756" s="433"/>
      <c r="AO2756" s="433"/>
    </row>
    <row r="2757" spans="34:41" x14ac:dyDescent="0.2">
      <c r="AH2757" s="433"/>
      <c r="AI2757" s="433"/>
      <c r="AJ2757" s="433"/>
      <c r="AK2757" s="433"/>
      <c r="AL2757" s="433"/>
      <c r="AM2757" s="433"/>
      <c r="AN2757" s="433"/>
      <c r="AO2757" s="433"/>
    </row>
    <row r="2758" spans="34:41" x14ac:dyDescent="0.2">
      <c r="AH2758" s="433"/>
      <c r="AI2758" s="433"/>
      <c r="AJ2758" s="433"/>
      <c r="AK2758" s="433"/>
      <c r="AL2758" s="433"/>
      <c r="AM2758" s="433"/>
      <c r="AN2758" s="433"/>
      <c r="AO2758" s="433"/>
    </row>
    <row r="2759" spans="34:41" x14ac:dyDescent="0.2">
      <c r="AH2759" s="433"/>
      <c r="AI2759" s="433"/>
      <c r="AJ2759" s="433"/>
      <c r="AK2759" s="433"/>
      <c r="AL2759" s="433"/>
      <c r="AM2759" s="433"/>
      <c r="AN2759" s="433"/>
      <c r="AO2759" s="433"/>
    </row>
    <row r="2760" spans="34:41" x14ac:dyDescent="0.2">
      <c r="AH2760" s="433"/>
      <c r="AI2760" s="433"/>
      <c r="AJ2760" s="433"/>
      <c r="AK2760" s="433"/>
      <c r="AL2760" s="433"/>
      <c r="AM2760" s="433"/>
      <c r="AN2760" s="433"/>
      <c r="AO2760" s="433"/>
    </row>
    <row r="2761" spans="34:41" x14ac:dyDescent="0.2">
      <c r="AH2761" s="433"/>
      <c r="AI2761" s="433"/>
      <c r="AJ2761" s="433"/>
      <c r="AK2761" s="433"/>
      <c r="AL2761" s="433"/>
      <c r="AM2761" s="433"/>
      <c r="AN2761" s="433"/>
      <c r="AO2761" s="433"/>
    </row>
    <row r="2762" spans="34:41" x14ac:dyDescent="0.2">
      <c r="AH2762" s="433"/>
      <c r="AI2762" s="433"/>
      <c r="AJ2762" s="433"/>
      <c r="AK2762" s="433"/>
      <c r="AL2762" s="433"/>
      <c r="AM2762" s="433"/>
      <c r="AN2762" s="433"/>
      <c r="AO2762" s="433"/>
    </row>
    <row r="2763" spans="34:41" x14ac:dyDescent="0.2">
      <c r="AH2763" s="433"/>
      <c r="AI2763" s="433"/>
      <c r="AJ2763" s="433"/>
      <c r="AK2763" s="433"/>
      <c r="AL2763" s="433"/>
      <c r="AM2763" s="433"/>
      <c r="AN2763" s="433"/>
      <c r="AO2763" s="433"/>
    </row>
    <row r="2764" spans="34:41" x14ac:dyDescent="0.2">
      <c r="AH2764" s="433"/>
      <c r="AI2764" s="433"/>
      <c r="AJ2764" s="433"/>
      <c r="AK2764" s="433"/>
      <c r="AL2764" s="433"/>
      <c r="AM2764" s="433"/>
      <c r="AN2764" s="433"/>
      <c r="AO2764" s="433"/>
    </row>
    <row r="2765" spans="34:41" x14ac:dyDescent="0.2">
      <c r="AH2765" s="433"/>
      <c r="AI2765" s="433"/>
      <c r="AJ2765" s="433"/>
      <c r="AK2765" s="433"/>
      <c r="AL2765" s="433"/>
      <c r="AM2765" s="433"/>
      <c r="AN2765" s="433"/>
      <c r="AO2765" s="433"/>
    </row>
    <row r="2766" spans="34:41" x14ac:dyDescent="0.2">
      <c r="AH2766" s="433"/>
      <c r="AI2766" s="433"/>
      <c r="AJ2766" s="433"/>
      <c r="AK2766" s="433"/>
      <c r="AL2766" s="433"/>
      <c r="AM2766" s="433"/>
      <c r="AN2766" s="433"/>
      <c r="AO2766" s="433"/>
    </row>
    <row r="2767" spans="34:41" x14ac:dyDescent="0.2">
      <c r="AH2767" s="433"/>
      <c r="AI2767" s="433"/>
      <c r="AJ2767" s="433"/>
      <c r="AK2767" s="433"/>
      <c r="AL2767" s="433"/>
      <c r="AM2767" s="433"/>
      <c r="AN2767" s="433"/>
      <c r="AO2767" s="433"/>
    </row>
    <row r="2768" spans="34:41" x14ac:dyDescent="0.2">
      <c r="AH2768" s="433"/>
      <c r="AI2768" s="433"/>
      <c r="AJ2768" s="433"/>
      <c r="AK2768" s="433"/>
      <c r="AL2768" s="433"/>
      <c r="AM2768" s="433"/>
      <c r="AN2768" s="433"/>
      <c r="AO2768" s="433"/>
    </row>
    <row r="2769" spans="34:41" x14ac:dyDescent="0.2">
      <c r="AH2769" s="433"/>
      <c r="AI2769" s="433"/>
      <c r="AJ2769" s="433"/>
      <c r="AK2769" s="433"/>
      <c r="AL2769" s="433"/>
      <c r="AM2769" s="433"/>
      <c r="AN2769" s="433"/>
      <c r="AO2769" s="433"/>
    </row>
    <row r="2770" spans="34:41" x14ac:dyDescent="0.2">
      <c r="AH2770" s="433"/>
      <c r="AI2770" s="433"/>
      <c r="AJ2770" s="433"/>
      <c r="AK2770" s="433"/>
      <c r="AL2770" s="433"/>
      <c r="AM2770" s="433"/>
      <c r="AN2770" s="433"/>
      <c r="AO2770" s="433"/>
    </row>
    <row r="2771" spans="34:41" x14ac:dyDescent="0.2">
      <c r="AH2771" s="433"/>
      <c r="AI2771" s="433"/>
      <c r="AJ2771" s="433"/>
      <c r="AK2771" s="433"/>
      <c r="AL2771" s="433"/>
      <c r="AM2771" s="433"/>
      <c r="AN2771" s="433"/>
      <c r="AO2771" s="433"/>
    </row>
    <row r="2772" spans="34:41" x14ac:dyDescent="0.2">
      <c r="AH2772" s="433"/>
      <c r="AI2772" s="433"/>
      <c r="AJ2772" s="433"/>
      <c r="AK2772" s="433"/>
      <c r="AL2772" s="433"/>
      <c r="AM2772" s="433"/>
      <c r="AN2772" s="433"/>
      <c r="AO2772" s="433"/>
    </row>
    <row r="2773" spans="34:41" x14ac:dyDescent="0.2">
      <c r="AH2773" s="433"/>
      <c r="AI2773" s="433"/>
      <c r="AJ2773" s="433"/>
      <c r="AK2773" s="433"/>
      <c r="AL2773" s="433"/>
      <c r="AM2773" s="433"/>
      <c r="AN2773" s="433"/>
      <c r="AO2773" s="433"/>
    </row>
    <row r="2774" spans="34:41" x14ac:dyDescent="0.2">
      <c r="AH2774" s="433"/>
      <c r="AI2774" s="433"/>
      <c r="AJ2774" s="433"/>
      <c r="AK2774" s="433"/>
      <c r="AL2774" s="433"/>
      <c r="AM2774" s="433"/>
      <c r="AN2774" s="433"/>
      <c r="AO2774" s="433"/>
    </row>
    <row r="2775" spans="34:41" x14ac:dyDescent="0.2">
      <c r="AH2775" s="433"/>
      <c r="AI2775" s="433"/>
      <c r="AJ2775" s="433"/>
      <c r="AK2775" s="433"/>
      <c r="AL2775" s="433"/>
      <c r="AM2775" s="433"/>
      <c r="AN2775" s="433"/>
      <c r="AO2775" s="433"/>
    </row>
    <row r="2776" spans="34:41" x14ac:dyDescent="0.2">
      <c r="AH2776" s="433"/>
      <c r="AI2776" s="433"/>
      <c r="AJ2776" s="433"/>
      <c r="AK2776" s="433"/>
      <c r="AL2776" s="433"/>
      <c r="AM2776" s="433"/>
      <c r="AN2776" s="433"/>
      <c r="AO2776" s="433"/>
    </row>
    <row r="2777" spans="34:41" x14ac:dyDescent="0.2">
      <c r="AH2777" s="433"/>
      <c r="AI2777" s="433"/>
      <c r="AJ2777" s="433"/>
      <c r="AK2777" s="433"/>
      <c r="AL2777" s="433"/>
      <c r="AM2777" s="433"/>
      <c r="AN2777" s="433"/>
      <c r="AO2777" s="433"/>
    </row>
    <row r="2778" spans="34:41" x14ac:dyDescent="0.2">
      <c r="AH2778" s="433"/>
      <c r="AI2778" s="433"/>
      <c r="AJ2778" s="433"/>
      <c r="AK2778" s="433"/>
      <c r="AL2778" s="433"/>
      <c r="AM2778" s="433"/>
      <c r="AN2778" s="433"/>
      <c r="AO2778" s="433"/>
    </row>
    <row r="2779" spans="34:41" x14ac:dyDescent="0.2">
      <c r="AH2779" s="433"/>
      <c r="AI2779" s="433"/>
      <c r="AJ2779" s="433"/>
      <c r="AK2779" s="433"/>
      <c r="AL2779" s="433"/>
      <c r="AM2779" s="433"/>
      <c r="AN2779" s="433"/>
      <c r="AO2779" s="433"/>
    </row>
    <row r="2780" spans="34:41" x14ac:dyDescent="0.2">
      <c r="AH2780" s="433"/>
      <c r="AI2780" s="433"/>
      <c r="AJ2780" s="433"/>
      <c r="AK2780" s="433"/>
      <c r="AL2780" s="433"/>
      <c r="AM2780" s="433"/>
      <c r="AN2780" s="433"/>
      <c r="AO2780" s="433"/>
    </row>
    <row r="2781" spans="34:41" x14ac:dyDescent="0.2">
      <c r="AH2781" s="433"/>
      <c r="AI2781" s="433"/>
      <c r="AJ2781" s="433"/>
      <c r="AK2781" s="433"/>
      <c r="AL2781" s="433"/>
      <c r="AM2781" s="433"/>
      <c r="AN2781" s="433"/>
      <c r="AO2781" s="433"/>
    </row>
    <row r="2782" spans="34:41" x14ac:dyDescent="0.2">
      <c r="AH2782" s="433"/>
      <c r="AI2782" s="433"/>
      <c r="AJ2782" s="433"/>
      <c r="AK2782" s="433"/>
      <c r="AL2782" s="433"/>
      <c r="AM2782" s="433"/>
      <c r="AN2782" s="433"/>
      <c r="AO2782" s="433"/>
    </row>
    <row r="2783" spans="34:41" x14ac:dyDescent="0.2">
      <c r="AH2783" s="433"/>
      <c r="AI2783" s="433"/>
      <c r="AJ2783" s="433"/>
      <c r="AK2783" s="433"/>
      <c r="AL2783" s="433"/>
      <c r="AM2783" s="433"/>
      <c r="AN2783" s="433"/>
      <c r="AO2783" s="433"/>
    </row>
    <row r="2784" spans="34:41" x14ac:dyDescent="0.2">
      <c r="AH2784" s="433"/>
      <c r="AI2784" s="433"/>
      <c r="AJ2784" s="433"/>
      <c r="AK2784" s="433"/>
      <c r="AL2784" s="433"/>
      <c r="AM2784" s="433"/>
      <c r="AN2784" s="433"/>
      <c r="AO2784" s="433"/>
    </row>
    <row r="2785" spans="34:41" x14ac:dyDescent="0.2">
      <c r="AH2785" s="433"/>
      <c r="AI2785" s="433"/>
      <c r="AJ2785" s="433"/>
      <c r="AK2785" s="433"/>
      <c r="AL2785" s="433"/>
      <c r="AM2785" s="433"/>
      <c r="AN2785" s="433"/>
      <c r="AO2785" s="433"/>
    </row>
    <row r="2786" spans="34:41" x14ac:dyDescent="0.2">
      <c r="AH2786" s="433"/>
      <c r="AI2786" s="433"/>
      <c r="AJ2786" s="433"/>
      <c r="AK2786" s="433"/>
      <c r="AL2786" s="433"/>
      <c r="AM2786" s="433"/>
      <c r="AN2786" s="433"/>
      <c r="AO2786" s="433"/>
    </row>
    <row r="2787" spans="34:41" x14ac:dyDescent="0.2">
      <c r="AH2787" s="433"/>
      <c r="AI2787" s="433"/>
      <c r="AJ2787" s="433"/>
      <c r="AK2787" s="433"/>
      <c r="AL2787" s="433"/>
      <c r="AM2787" s="433"/>
      <c r="AN2787" s="433"/>
      <c r="AO2787" s="433"/>
    </row>
    <row r="2788" spans="34:41" x14ac:dyDescent="0.2">
      <c r="AH2788" s="433"/>
      <c r="AI2788" s="433"/>
      <c r="AJ2788" s="433"/>
      <c r="AK2788" s="433"/>
      <c r="AL2788" s="433"/>
      <c r="AM2788" s="433"/>
      <c r="AN2788" s="433"/>
      <c r="AO2788" s="433"/>
    </row>
    <row r="2789" spans="34:41" x14ac:dyDescent="0.2">
      <c r="AH2789" s="433"/>
      <c r="AI2789" s="433"/>
      <c r="AJ2789" s="433"/>
      <c r="AK2789" s="433"/>
      <c r="AL2789" s="433"/>
      <c r="AM2789" s="433"/>
      <c r="AN2789" s="433"/>
      <c r="AO2789" s="433"/>
    </row>
    <row r="2790" spans="34:41" x14ac:dyDescent="0.2">
      <c r="AH2790" s="433"/>
      <c r="AI2790" s="433"/>
      <c r="AJ2790" s="433"/>
      <c r="AK2790" s="433"/>
      <c r="AL2790" s="433"/>
      <c r="AM2790" s="433"/>
      <c r="AN2790" s="433"/>
      <c r="AO2790" s="433"/>
    </row>
    <row r="2791" spans="34:41" x14ac:dyDescent="0.2">
      <c r="AH2791" s="433"/>
      <c r="AI2791" s="433"/>
      <c r="AJ2791" s="433"/>
      <c r="AK2791" s="433"/>
      <c r="AL2791" s="433"/>
      <c r="AM2791" s="433"/>
      <c r="AN2791" s="433"/>
      <c r="AO2791" s="433"/>
    </row>
    <row r="2792" spans="34:41" x14ac:dyDescent="0.2">
      <c r="AH2792" s="433"/>
      <c r="AI2792" s="433"/>
      <c r="AJ2792" s="433"/>
      <c r="AK2792" s="433"/>
      <c r="AL2792" s="433"/>
      <c r="AM2792" s="433"/>
      <c r="AN2792" s="433"/>
      <c r="AO2792" s="433"/>
    </row>
    <row r="2793" spans="34:41" x14ac:dyDescent="0.2">
      <c r="AH2793" s="433"/>
      <c r="AI2793" s="433"/>
      <c r="AJ2793" s="433"/>
      <c r="AK2793" s="433"/>
      <c r="AL2793" s="433"/>
      <c r="AM2793" s="433"/>
      <c r="AN2793" s="433"/>
      <c r="AO2793" s="433"/>
    </row>
    <row r="2794" spans="34:41" x14ac:dyDescent="0.2">
      <c r="AH2794" s="433"/>
      <c r="AI2794" s="433"/>
      <c r="AJ2794" s="433"/>
      <c r="AK2794" s="433"/>
      <c r="AL2794" s="433"/>
      <c r="AM2794" s="433"/>
      <c r="AN2794" s="433"/>
      <c r="AO2794" s="433"/>
    </row>
    <row r="2795" spans="34:41" x14ac:dyDescent="0.2">
      <c r="AH2795" s="433"/>
      <c r="AI2795" s="433"/>
      <c r="AJ2795" s="433"/>
      <c r="AK2795" s="433"/>
      <c r="AL2795" s="433"/>
      <c r="AM2795" s="433"/>
      <c r="AN2795" s="433"/>
      <c r="AO2795" s="433"/>
    </row>
    <row r="2796" spans="34:41" x14ac:dyDescent="0.2">
      <c r="AH2796" s="433"/>
      <c r="AI2796" s="433"/>
      <c r="AJ2796" s="433"/>
      <c r="AK2796" s="433"/>
      <c r="AL2796" s="433"/>
      <c r="AM2796" s="433"/>
      <c r="AN2796" s="433"/>
      <c r="AO2796" s="433"/>
    </row>
    <row r="2797" spans="34:41" x14ac:dyDescent="0.2">
      <c r="AH2797" s="433"/>
      <c r="AI2797" s="433"/>
      <c r="AJ2797" s="433"/>
      <c r="AK2797" s="433"/>
      <c r="AL2797" s="433"/>
      <c r="AM2797" s="433"/>
      <c r="AN2797" s="433"/>
      <c r="AO2797" s="433"/>
    </row>
    <row r="2798" spans="34:41" x14ac:dyDescent="0.2">
      <c r="AH2798" s="433"/>
      <c r="AI2798" s="433"/>
      <c r="AJ2798" s="433"/>
      <c r="AK2798" s="433"/>
      <c r="AL2798" s="433"/>
      <c r="AM2798" s="433"/>
      <c r="AN2798" s="433"/>
      <c r="AO2798" s="433"/>
    </row>
    <row r="2799" spans="34:41" x14ac:dyDescent="0.2">
      <c r="AH2799" s="433"/>
      <c r="AI2799" s="433"/>
      <c r="AJ2799" s="433"/>
      <c r="AK2799" s="433"/>
      <c r="AL2799" s="433"/>
      <c r="AM2799" s="433"/>
      <c r="AN2799" s="433"/>
      <c r="AO2799" s="433"/>
    </row>
    <row r="2800" spans="34:41" x14ac:dyDescent="0.2">
      <c r="AH2800" s="433"/>
      <c r="AI2800" s="433"/>
      <c r="AJ2800" s="433"/>
      <c r="AK2800" s="433"/>
      <c r="AL2800" s="433"/>
      <c r="AM2800" s="433"/>
      <c r="AN2800" s="433"/>
      <c r="AO2800" s="433"/>
    </row>
    <row r="2801" spans="34:41" x14ac:dyDescent="0.2">
      <c r="AH2801" s="433"/>
      <c r="AI2801" s="433"/>
      <c r="AJ2801" s="433"/>
      <c r="AK2801" s="433"/>
      <c r="AL2801" s="433"/>
      <c r="AM2801" s="433"/>
      <c r="AN2801" s="433"/>
      <c r="AO2801" s="433"/>
    </row>
    <row r="2802" spans="34:41" x14ac:dyDescent="0.2">
      <c r="AH2802" s="433"/>
      <c r="AI2802" s="433"/>
      <c r="AJ2802" s="433"/>
      <c r="AK2802" s="433"/>
      <c r="AL2802" s="433"/>
      <c r="AM2802" s="433"/>
      <c r="AN2802" s="433"/>
      <c r="AO2802" s="433"/>
    </row>
    <row r="2803" spans="34:41" x14ac:dyDescent="0.2">
      <c r="AH2803" s="433"/>
      <c r="AI2803" s="433"/>
      <c r="AJ2803" s="433"/>
      <c r="AK2803" s="433"/>
      <c r="AL2803" s="433"/>
      <c r="AM2803" s="433"/>
      <c r="AN2803" s="433"/>
      <c r="AO2803" s="433"/>
    </row>
    <row r="2804" spans="34:41" x14ac:dyDescent="0.2">
      <c r="AH2804" s="433"/>
      <c r="AI2804" s="433"/>
      <c r="AJ2804" s="433"/>
      <c r="AK2804" s="433"/>
      <c r="AL2804" s="433"/>
      <c r="AM2804" s="433"/>
      <c r="AN2804" s="433"/>
      <c r="AO2804" s="433"/>
    </row>
    <row r="2805" spans="34:41" x14ac:dyDescent="0.2">
      <c r="AH2805" s="433"/>
      <c r="AI2805" s="433"/>
      <c r="AJ2805" s="433"/>
      <c r="AK2805" s="433"/>
      <c r="AL2805" s="433"/>
      <c r="AM2805" s="433"/>
      <c r="AN2805" s="433"/>
      <c r="AO2805" s="433"/>
    </row>
    <row r="2806" spans="34:41" x14ac:dyDescent="0.2">
      <c r="AH2806" s="433"/>
      <c r="AI2806" s="433"/>
      <c r="AJ2806" s="433"/>
      <c r="AK2806" s="433"/>
      <c r="AL2806" s="433"/>
      <c r="AM2806" s="433"/>
      <c r="AN2806" s="433"/>
      <c r="AO2806" s="433"/>
    </row>
    <row r="2807" spans="34:41" x14ac:dyDescent="0.2">
      <c r="AH2807" s="433"/>
      <c r="AI2807" s="433"/>
      <c r="AJ2807" s="433"/>
      <c r="AK2807" s="433"/>
      <c r="AL2807" s="433"/>
      <c r="AM2807" s="433"/>
      <c r="AN2807" s="433"/>
      <c r="AO2807" s="433"/>
    </row>
    <row r="2808" spans="34:41" x14ac:dyDescent="0.2">
      <c r="AH2808" s="433"/>
      <c r="AI2808" s="433"/>
      <c r="AJ2808" s="433"/>
      <c r="AK2808" s="433"/>
      <c r="AL2808" s="433"/>
      <c r="AM2808" s="433"/>
      <c r="AN2808" s="433"/>
      <c r="AO2808" s="433"/>
    </row>
    <row r="2809" spans="34:41" x14ac:dyDescent="0.2">
      <c r="AH2809" s="433"/>
      <c r="AI2809" s="433"/>
      <c r="AJ2809" s="433"/>
      <c r="AK2809" s="433"/>
      <c r="AL2809" s="433"/>
      <c r="AM2809" s="433"/>
      <c r="AN2809" s="433"/>
      <c r="AO2809" s="433"/>
    </row>
    <row r="2810" spans="34:41" x14ac:dyDescent="0.2">
      <c r="AH2810" s="433"/>
      <c r="AI2810" s="433"/>
      <c r="AJ2810" s="433"/>
      <c r="AK2810" s="433"/>
      <c r="AL2810" s="433"/>
      <c r="AM2810" s="433"/>
      <c r="AN2810" s="433"/>
      <c r="AO2810" s="433"/>
    </row>
    <row r="2811" spans="34:41" x14ac:dyDescent="0.2">
      <c r="AH2811" s="433"/>
      <c r="AI2811" s="433"/>
      <c r="AJ2811" s="433"/>
      <c r="AK2811" s="433"/>
      <c r="AL2811" s="433"/>
      <c r="AM2811" s="433"/>
      <c r="AN2811" s="433"/>
      <c r="AO2811" s="433"/>
    </row>
    <row r="2812" spans="34:41" x14ac:dyDescent="0.2">
      <c r="AH2812" s="433"/>
      <c r="AI2812" s="433"/>
      <c r="AJ2812" s="433"/>
      <c r="AK2812" s="433"/>
      <c r="AL2812" s="433"/>
      <c r="AM2812" s="433"/>
      <c r="AN2812" s="433"/>
      <c r="AO2812" s="433"/>
    </row>
    <row r="2813" spans="34:41" x14ac:dyDescent="0.2">
      <c r="AH2813" s="433"/>
      <c r="AI2813" s="433"/>
      <c r="AJ2813" s="433"/>
      <c r="AK2813" s="433"/>
      <c r="AL2813" s="433"/>
      <c r="AM2813" s="433"/>
      <c r="AN2813" s="433"/>
      <c r="AO2813" s="433"/>
    </row>
    <row r="2814" spans="34:41" x14ac:dyDescent="0.2">
      <c r="AH2814" s="433"/>
      <c r="AI2814" s="433"/>
      <c r="AJ2814" s="433"/>
      <c r="AK2814" s="433"/>
      <c r="AL2814" s="433"/>
      <c r="AM2814" s="433"/>
      <c r="AN2814" s="433"/>
      <c r="AO2814" s="433"/>
    </row>
    <row r="2815" spans="34:41" x14ac:dyDescent="0.2">
      <c r="AH2815" s="433"/>
      <c r="AI2815" s="433"/>
      <c r="AJ2815" s="433"/>
      <c r="AK2815" s="433"/>
      <c r="AL2815" s="433"/>
      <c r="AM2815" s="433"/>
      <c r="AN2815" s="433"/>
      <c r="AO2815" s="433"/>
    </row>
    <row r="2816" spans="34:41" x14ac:dyDescent="0.2">
      <c r="AH2816" s="433"/>
      <c r="AI2816" s="433"/>
      <c r="AJ2816" s="433"/>
      <c r="AK2816" s="433"/>
      <c r="AL2816" s="433"/>
      <c r="AM2816" s="433"/>
      <c r="AN2816" s="433"/>
      <c r="AO2816" s="433"/>
    </row>
    <row r="2817" spans="34:41" x14ac:dyDescent="0.2">
      <c r="AH2817" s="433"/>
      <c r="AI2817" s="433"/>
      <c r="AJ2817" s="433"/>
      <c r="AK2817" s="433"/>
      <c r="AL2817" s="433"/>
      <c r="AM2817" s="433"/>
      <c r="AN2817" s="433"/>
      <c r="AO2817" s="433"/>
    </row>
    <row r="2818" spans="34:41" x14ac:dyDescent="0.2">
      <c r="AH2818" s="433"/>
      <c r="AI2818" s="433"/>
      <c r="AJ2818" s="433"/>
      <c r="AK2818" s="433"/>
      <c r="AL2818" s="433"/>
      <c r="AM2818" s="433"/>
      <c r="AN2818" s="433"/>
      <c r="AO2818" s="433"/>
    </row>
    <row r="2819" spans="34:41" x14ac:dyDescent="0.2">
      <c r="AH2819" s="433"/>
      <c r="AI2819" s="433"/>
      <c r="AJ2819" s="433"/>
      <c r="AK2819" s="433"/>
      <c r="AL2819" s="433"/>
      <c r="AM2819" s="433"/>
      <c r="AN2819" s="433"/>
      <c r="AO2819" s="433"/>
    </row>
    <row r="2820" spans="34:41" x14ac:dyDescent="0.2">
      <c r="AH2820" s="433"/>
      <c r="AI2820" s="433"/>
      <c r="AJ2820" s="433"/>
      <c r="AK2820" s="433"/>
      <c r="AL2820" s="433"/>
      <c r="AM2820" s="433"/>
      <c r="AN2820" s="433"/>
      <c r="AO2820" s="433"/>
    </row>
    <row r="2821" spans="34:41" x14ac:dyDescent="0.2">
      <c r="AH2821" s="433"/>
      <c r="AI2821" s="433"/>
      <c r="AJ2821" s="433"/>
      <c r="AK2821" s="433"/>
      <c r="AL2821" s="433"/>
      <c r="AM2821" s="433"/>
      <c r="AN2821" s="433"/>
      <c r="AO2821" s="433"/>
    </row>
    <row r="2822" spans="34:41" x14ac:dyDescent="0.2">
      <c r="AH2822" s="433"/>
      <c r="AI2822" s="433"/>
      <c r="AJ2822" s="433"/>
      <c r="AK2822" s="433"/>
      <c r="AL2822" s="433"/>
      <c r="AM2822" s="433"/>
      <c r="AN2822" s="433"/>
      <c r="AO2822" s="433"/>
    </row>
    <row r="2823" spans="34:41" x14ac:dyDescent="0.2">
      <c r="AH2823" s="433"/>
      <c r="AI2823" s="433"/>
      <c r="AJ2823" s="433"/>
      <c r="AK2823" s="433"/>
      <c r="AL2823" s="433"/>
      <c r="AM2823" s="433"/>
      <c r="AN2823" s="433"/>
      <c r="AO2823" s="433"/>
    </row>
    <row r="2824" spans="34:41" x14ac:dyDescent="0.2">
      <c r="AH2824" s="433"/>
      <c r="AI2824" s="433"/>
      <c r="AJ2824" s="433"/>
      <c r="AK2824" s="433"/>
      <c r="AL2824" s="433"/>
      <c r="AM2824" s="433"/>
      <c r="AN2824" s="433"/>
      <c r="AO2824" s="433"/>
    </row>
    <row r="2825" spans="34:41" x14ac:dyDescent="0.2">
      <c r="AH2825" s="433"/>
      <c r="AI2825" s="433"/>
      <c r="AJ2825" s="433"/>
      <c r="AK2825" s="433"/>
      <c r="AL2825" s="433"/>
      <c r="AM2825" s="433"/>
      <c r="AN2825" s="433"/>
      <c r="AO2825" s="433"/>
    </row>
    <row r="2826" spans="34:41" x14ac:dyDescent="0.2">
      <c r="AH2826" s="433"/>
      <c r="AI2826" s="433"/>
      <c r="AJ2826" s="433"/>
      <c r="AK2826" s="433"/>
      <c r="AL2826" s="433"/>
      <c r="AM2826" s="433"/>
      <c r="AN2826" s="433"/>
      <c r="AO2826" s="433"/>
    </row>
    <row r="2827" spans="34:41" x14ac:dyDescent="0.2">
      <c r="AH2827" s="433"/>
      <c r="AI2827" s="433"/>
      <c r="AJ2827" s="433"/>
      <c r="AK2827" s="433"/>
      <c r="AL2827" s="433"/>
      <c r="AM2827" s="433"/>
      <c r="AN2827" s="433"/>
      <c r="AO2827" s="433"/>
    </row>
    <row r="2828" spans="34:41" x14ac:dyDescent="0.2">
      <c r="AH2828" s="433"/>
      <c r="AI2828" s="433"/>
      <c r="AJ2828" s="433"/>
      <c r="AK2828" s="433"/>
      <c r="AL2828" s="433"/>
      <c r="AM2828" s="433"/>
      <c r="AN2828" s="433"/>
      <c r="AO2828" s="433"/>
    </row>
    <row r="2829" spans="34:41" x14ac:dyDescent="0.2">
      <c r="AH2829" s="433"/>
      <c r="AI2829" s="433"/>
      <c r="AJ2829" s="433"/>
      <c r="AK2829" s="433"/>
      <c r="AL2829" s="433"/>
      <c r="AM2829" s="433"/>
      <c r="AN2829" s="433"/>
      <c r="AO2829" s="433"/>
    </row>
    <row r="2830" spans="34:41" x14ac:dyDescent="0.2">
      <c r="AH2830" s="433"/>
      <c r="AI2830" s="433"/>
      <c r="AJ2830" s="433"/>
      <c r="AK2830" s="433"/>
      <c r="AL2830" s="433"/>
      <c r="AM2830" s="433"/>
      <c r="AN2830" s="433"/>
      <c r="AO2830" s="433"/>
    </row>
    <row r="2831" spans="34:41" x14ac:dyDescent="0.2">
      <c r="AH2831" s="433"/>
      <c r="AI2831" s="433"/>
      <c r="AJ2831" s="433"/>
      <c r="AK2831" s="433"/>
      <c r="AL2831" s="433"/>
      <c r="AM2831" s="433"/>
      <c r="AN2831" s="433"/>
      <c r="AO2831" s="433"/>
    </row>
    <row r="2832" spans="34:41" x14ac:dyDescent="0.2">
      <c r="AH2832" s="433"/>
      <c r="AI2832" s="433"/>
      <c r="AJ2832" s="433"/>
      <c r="AK2832" s="433"/>
      <c r="AL2832" s="433"/>
      <c r="AM2832" s="433"/>
      <c r="AN2832" s="433"/>
      <c r="AO2832" s="433"/>
    </row>
    <row r="2833" spans="34:41" x14ac:dyDescent="0.2">
      <c r="AH2833" s="433"/>
      <c r="AI2833" s="433"/>
      <c r="AJ2833" s="433"/>
      <c r="AK2833" s="433"/>
      <c r="AL2833" s="433"/>
      <c r="AM2833" s="433"/>
      <c r="AN2833" s="433"/>
      <c r="AO2833" s="433"/>
    </row>
    <row r="2834" spans="34:41" x14ac:dyDescent="0.2">
      <c r="AH2834" s="433"/>
      <c r="AI2834" s="433"/>
      <c r="AJ2834" s="433"/>
      <c r="AK2834" s="433"/>
      <c r="AL2834" s="433"/>
      <c r="AM2834" s="433"/>
      <c r="AN2834" s="433"/>
      <c r="AO2834" s="433"/>
    </row>
    <row r="2835" spans="34:41" x14ac:dyDescent="0.2">
      <c r="AH2835" s="433"/>
      <c r="AI2835" s="433"/>
      <c r="AJ2835" s="433"/>
      <c r="AK2835" s="433"/>
      <c r="AL2835" s="433"/>
      <c r="AM2835" s="433"/>
      <c r="AN2835" s="433"/>
      <c r="AO2835" s="433"/>
    </row>
    <row r="2836" spans="34:41" x14ac:dyDescent="0.2">
      <c r="AH2836" s="433"/>
      <c r="AI2836" s="433"/>
      <c r="AJ2836" s="433"/>
      <c r="AK2836" s="433"/>
      <c r="AL2836" s="433"/>
      <c r="AM2836" s="433"/>
      <c r="AN2836" s="433"/>
      <c r="AO2836" s="433"/>
    </row>
    <row r="2837" spans="34:41" x14ac:dyDescent="0.2">
      <c r="AH2837" s="433"/>
      <c r="AI2837" s="433"/>
      <c r="AJ2837" s="433"/>
      <c r="AK2837" s="433"/>
      <c r="AL2837" s="433"/>
      <c r="AM2837" s="433"/>
      <c r="AN2837" s="433"/>
      <c r="AO2837" s="433"/>
    </row>
    <row r="2838" spans="34:41" x14ac:dyDescent="0.2">
      <c r="AH2838" s="433"/>
      <c r="AI2838" s="433"/>
      <c r="AJ2838" s="433"/>
      <c r="AK2838" s="433"/>
      <c r="AL2838" s="433"/>
      <c r="AM2838" s="433"/>
      <c r="AN2838" s="433"/>
      <c r="AO2838" s="433"/>
    </row>
    <row r="2839" spans="34:41" x14ac:dyDescent="0.2">
      <c r="AH2839" s="433"/>
      <c r="AI2839" s="433"/>
      <c r="AJ2839" s="433"/>
      <c r="AK2839" s="433"/>
      <c r="AL2839" s="433"/>
      <c r="AM2839" s="433"/>
      <c r="AN2839" s="433"/>
      <c r="AO2839" s="433"/>
    </row>
    <row r="2840" spans="34:41" x14ac:dyDescent="0.2">
      <c r="AH2840" s="433"/>
      <c r="AI2840" s="433"/>
      <c r="AJ2840" s="433"/>
      <c r="AK2840" s="433"/>
      <c r="AL2840" s="433"/>
      <c r="AM2840" s="433"/>
      <c r="AN2840" s="433"/>
      <c r="AO2840" s="433"/>
    </row>
    <row r="2841" spans="34:41" x14ac:dyDescent="0.2">
      <c r="AH2841" s="433"/>
      <c r="AI2841" s="433"/>
      <c r="AJ2841" s="433"/>
      <c r="AK2841" s="433"/>
      <c r="AL2841" s="433"/>
      <c r="AM2841" s="433"/>
      <c r="AN2841" s="433"/>
      <c r="AO2841" s="433"/>
    </row>
    <row r="2842" spans="34:41" x14ac:dyDescent="0.2">
      <c r="AH2842" s="433"/>
      <c r="AI2842" s="433"/>
      <c r="AJ2842" s="433"/>
      <c r="AK2842" s="433"/>
      <c r="AL2842" s="433"/>
      <c r="AM2842" s="433"/>
      <c r="AN2842" s="433"/>
      <c r="AO2842" s="433"/>
    </row>
    <row r="2843" spans="34:41" x14ac:dyDescent="0.2">
      <c r="AH2843" s="433"/>
      <c r="AI2843" s="433"/>
      <c r="AJ2843" s="433"/>
      <c r="AK2843" s="433"/>
      <c r="AL2843" s="433"/>
      <c r="AM2843" s="433"/>
      <c r="AN2843" s="433"/>
      <c r="AO2843" s="433"/>
    </row>
    <row r="2844" spans="34:41" x14ac:dyDescent="0.2">
      <c r="AH2844" s="433"/>
      <c r="AI2844" s="433"/>
      <c r="AJ2844" s="433"/>
      <c r="AK2844" s="433"/>
      <c r="AL2844" s="433"/>
      <c r="AM2844" s="433"/>
      <c r="AN2844" s="433"/>
      <c r="AO2844" s="433"/>
    </row>
    <row r="2845" spans="34:41" x14ac:dyDescent="0.2">
      <c r="AH2845" s="433"/>
      <c r="AI2845" s="433"/>
      <c r="AJ2845" s="433"/>
      <c r="AK2845" s="433"/>
      <c r="AL2845" s="433"/>
      <c r="AM2845" s="433"/>
      <c r="AN2845" s="433"/>
      <c r="AO2845" s="433"/>
    </row>
    <row r="2846" spans="34:41" x14ac:dyDescent="0.2">
      <c r="AH2846" s="433"/>
      <c r="AI2846" s="433"/>
      <c r="AJ2846" s="433"/>
      <c r="AK2846" s="433"/>
      <c r="AL2846" s="433"/>
      <c r="AM2846" s="433"/>
      <c r="AN2846" s="433"/>
      <c r="AO2846" s="433"/>
    </row>
    <row r="2847" spans="34:41" x14ac:dyDescent="0.2">
      <c r="AH2847" s="433"/>
      <c r="AI2847" s="433"/>
      <c r="AJ2847" s="433"/>
      <c r="AK2847" s="433"/>
      <c r="AL2847" s="433"/>
      <c r="AM2847" s="433"/>
      <c r="AN2847" s="433"/>
      <c r="AO2847" s="433"/>
    </row>
    <row r="2848" spans="34:41" x14ac:dyDescent="0.2">
      <c r="AH2848" s="433"/>
      <c r="AI2848" s="433"/>
      <c r="AJ2848" s="433"/>
      <c r="AK2848" s="433"/>
      <c r="AL2848" s="433"/>
      <c r="AM2848" s="433"/>
      <c r="AN2848" s="433"/>
      <c r="AO2848" s="433"/>
    </row>
    <row r="2849" spans="34:41" x14ac:dyDescent="0.2">
      <c r="AH2849" s="433"/>
      <c r="AI2849" s="433"/>
      <c r="AJ2849" s="433"/>
      <c r="AK2849" s="433"/>
      <c r="AL2849" s="433"/>
      <c r="AM2849" s="433"/>
      <c r="AN2849" s="433"/>
      <c r="AO2849" s="433"/>
    </row>
    <row r="2850" spans="34:41" x14ac:dyDescent="0.2">
      <c r="AH2850" s="433"/>
      <c r="AI2850" s="433"/>
      <c r="AJ2850" s="433"/>
      <c r="AK2850" s="433"/>
      <c r="AL2850" s="433"/>
      <c r="AM2850" s="433"/>
      <c r="AN2850" s="433"/>
      <c r="AO2850" s="433"/>
    </row>
    <row r="2851" spans="34:41" x14ac:dyDescent="0.2">
      <c r="AH2851" s="433"/>
      <c r="AI2851" s="433"/>
      <c r="AJ2851" s="433"/>
      <c r="AK2851" s="433"/>
      <c r="AL2851" s="433"/>
      <c r="AM2851" s="433"/>
      <c r="AN2851" s="433"/>
      <c r="AO2851" s="433"/>
    </row>
    <row r="2852" spans="34:41" x14ac:dyDescent="0.2">
      <c r="AH2852" s="433"/>
      <c r="AI2852" s="433"/>
      <c r="AJ2852" s="433"/>
      <c r="AK2852" s="433"/>
      <c r="AL2852" s="433"/>
      <c r="AM2852" s="433"/>
      <c r="AN2852" s="433"/>
      <c r="AO2852" s="433"/>
    </row>
    <row r="2853" spans="34:41" x14ac:dyDescent="0.2">
      <c r="AH2853" s="433"/>
      <c r="AI2853" s="433"/>
      <c r="AJ2853" s="433"/>
      <c r="AK2853" s="433"/>
      <c r="AL2853" s="433"/>
      <c r="AM2853" s="433"/>
      <c r="AN2853" s="433"/>
      <c r="AO2853" s="433"/>
    </row>
    <row r="2854" spans="34:41" x14ac:dyDescent="0.2">
      <c r="AH2854" s="433"/>
      <c r="AI2854" s="433"/>
      <c r="AJ2854" s="433"/>
      <c r="AK2854" s="433"/>
      <c r="AL2854" s="433"/>
      <c r="AM2854" s="433"/>
      <c r="AN2854" s="433"/>
      <c r="AO2854" s="433"/>
    </row>
    <row r="2855" spans="34:41" x14ac:dyDescent="0.2">
      <c r="AH2855" s="433"/>
      <c r="AI2855" s="433"/>
      <c r="AJ2855" s="433"/>
      <c r="AK2855" s="433"/>
      <c r="AL2855" s="433"/>
      <c r="AM2855" s="433"/>
      <c r="AN2855" s="433"/>
      <c r="AO2855" s="433"/>
    </row>
    <row r="2856" spans="34:41" x14ac:dyDescent="0.2">
      <c r="AH2856" s="433"/>
      <c r="AI2856" s="433"/>
      <c r="AJ2856" s="433"/>
      <c r="AK2856" s="433"/>
      <c r="AL2856" s="433"/>
      <c r="AM2856" s="433"/>
      <c r="AN2856" s="433"/>
      <c r="AO2856" s="433"/>
    </row>
    <row r="2857" spans="34:41" x14ac:dyDescent="0.2">
      <c r="AH2857" s="433"/>
      <c r="AI2857" s="433"/>
      <c r="AJ2857" s="433"/>
      <c r="AK2857" s="433"/>
      <c r="AL2857" s="433"/>
      <c r="AM2857" s="433"/>
      <c r="AN2857" s="433"/>
      <c r="AO2857" s="433"/>
    </row>
    <row r="2858" spans="34:41" x14ac:dyDescent="0.2">
      <c r="AH2858" s="433"/>
      <c r="AI2858" s="433"/>
      <c r="AJ2858" s="433"/>
      <c r="AK2858" s="433"/>
      <c r="AL2858" s="433"/>
      <c r="AM2858" s="433"/>
      <c r="AN2858" s="433"/>
      <c r="AO2858" s="433"/>
    </row>
    <row r="2859" spans="34:41" x14ac:dyDescent="0.2">
      <c r="AH2859" s="433"/>
      <c r="AI2859" s="433"/>
      <c r="AJ2859" s="433"/>
      <c r="AK2859" s="433"/>
      <c r="AL2859" s="433"/>
      <c r="AM2859" s="433"/>
      <c r="AN2859" s="433"/>
      <c r="AO2859" s="433"/>
    </row>
    <row r="2860" spans="34:41" x14ac:dyDescent="0.2">
      <c r="AH2860" s="433"/>
      <c r="AI2860" s="433"/>
      <c r="AJ2860" s="433"/>
      <c r="AK2860" s="433"/>
      <c r="AL2860" s="433"/>
      <c r="AM2860" s="433"/>
      <c r="AN2860" s="433"/>
      <c r="AO2860" s="433"/>
    </row>
    <row r="2861" spans="34:41" x14ac:dyDescent="0.2">
      <c r="AH2861" s="433"/>
      <c r="AI2861" s="433"/>
      <c r="AJ2861" s="433"/>
      <c r="AK2861" s="433"/>
      <c r="AL2861" s="433"/>
      <c r="AM2861" s="433"/>
      <c r="AN2861" s="433"/>
      <c r="AO2861" s="433"/>
    </row>
    <row r="2862" spans="34:41" x14ac:dyDescent="0.2">
      <c r="AH2862" s="433"/>
      <c r="AI2862" s="433"/>
      <c r="AJ2862" s="433"/>
      <c r="AK2862" s="433"/>
      <c r="AL2862" s="433"/>
      <c r="AM2862" s="433"/>
      <c r="AN2862" s="433"/>
      <c r="AO2862" s="433"/>
    </row>
    <row r="2863" spans="34:41" x14ac:dyDescent="0.2">
      <c r="AH2863" s="433"/>
      <c r="AI2863" s="433"/>
      <c r="AJ2863" s="433"/>
      <c r="AK2863" s="433"/>
      <c r="AL2863" s="433"/>
      <c r="AM2863" s="433"/>
      <c r="AN2863" s="433"/>
      <c r="AO2863" s="433"/>
    </row>
    <row r="2864" spans="34:41" x14ac:dyDescent="0.2">
      <c r="AH2864" s="433"/>
      <c r="AI2864" s="433"/>
      <c r="AJ2864" s="433"/>
      <c r="AK2864" s="433"/>
      <c r="AL2864" s="433"/>
      <c r="AM2864" s="433"/>
      <c r="AN2864" s="433"/>
      <c r="AO2864" s="433"/>
    </row>
    <row r="2865" spans="34:41" x14ac:dyDescent="0.2">
      <c r="AH2865" s="433"/>
      <c r="AI2865" s="433"/>
      <c r="AJ2865" s="433"/>
      <c r="AK2865" s="433"/>
      <c r="AL2865" s="433"/>
      <c r="AM2865" s="433"/>
      <c r="AN2865" s="433"/>
      <c r="AO2865" s="433"/>
    </row>
    <row r="2866" spans="34:41" x14ac:dyDescent="0.2">
      <c r="AH2866" s="433"/>
      <c r="AI2866" s="433"/>
      <c r="AJ2866" s="433"/>
      <c r="AK2866" s="433"/>
      <c r="AL2866" s="433"/>
      <c r="AM2866" s="433"/>
      <c r="AN2866" s="433"/>
      <c r="AO2866" s="433"/>
    </row>
    <row r="2867" spans="34:41" x14ac:dyDescent="0.2">
      <c r="AH2867" s="433"/>
      <c r="AI2867" s="433"/>
      <c r="AJ2867" s="433"/>
      <c r="AK2867" s="433"/>
      <c r="AL2867" s="433"/>
      <c r="AM2867" s="433"/>
      <c r="AN2867" s="433"/>
      <c r="AO2867" s="433"/>
    </row>
    <row r="2868" spans="34:41" x14ac:dyDescent="0.2">
      <c r="AH2868" s="433"/>
      <c r="AI2868" s="433"/>
      <c r="AJ2868" s="433"/>
      <c r="AK2868" s="433"/>
      <c r="AL2868" s="433"/>
      <c r="AM2868" s="433"/>
      <c r="AN2868" s="433"/>
      <c r="AO2868" s="433"/>
    </row>
    <row r="2869" spans="34:41" x14ac:dyDescent="0.2">
      <c r="AH2869" s="433"/>
      <c r="AI2869" s="433"/>
      <c r="AJ2869" s="433"/>
      <c r="AK2869" s="433"/>
      <c r="AL2869" s="433"/>
      <c r="AM2869" s="433"/>
      <c r="AN2869" s="433"/>
      <c r="AO2869" s="433"/>
    </row>
    <row r="2870" spans="34:41" x14ac:dyDescent="0.2">
      <c r="AH2870" s="433"/>
      <c r="AI2870" s="433"/>
      <c r="AJ2870" s="433"/>
      <c r="AK2870" s="433"/>
      <c r="AL2870" s="433"/>
      <c r="AM2870" s="433"/>
      <c r="AN2870" s="433"/>
      <c r="AO2870" s="433"/>
    </row>
    <row r="2871" spans="34:41" x14ac:dyDescent="0.2">
      <c r="AH2871" s="433"/>
      <c r="AI2871" s="433"/>
      <c r="AJ2871" s="433"/>
      <c r="AK2871" s="433"/>
      <c r="AL2871" s="433"/>
      <c r="AM2871" s="433"/>
      <c r="AN2871" s="433"/>
      <c r="AO2871" s="433"/>
    </row>
    <row r="2872" spans="34:41" x14ac:dyDescent="0.2">
      <c r="AH2872" s="433"/>
      <c r="AI2872" s="433"/>
      <c r="AJ2872" s="433"/>
      <c r="AK2872" s="433"/>
      <c r="AL2872" s="433"/>
      <c r="AM2872" s="433"/>
      <c r="AN2872" s="433"/>
      <c r="AO2872" s="433"/>
    </row>
    <row r="2873" spans="34:41" x14ac:dyDescent="0.2">
      <c r="AH2873" s="433"/>
      <c r="AI2873" s="433"/>
      <c r="AJ2873" s="433"/>
      <c r="AK2873" s="433"/>
      <c r="AL2873" s="433"/>
      <c r="AM2873" s="433"/>
      <c r="AN2873" s="433"/>
      <c r="AO2873" s="433"/>
    </row>
    <row r="2874" spans="34:41" x14ac:dyDescent="0.2">
      <c r="AH2874" s="433"/>
      <c r="AI2874" s="433"/>
      <c r="AJ2874" s="433"/>
      <c r="AK2874" s="433"/>
      <c r="AL2874" s="433"/>
      <c r="AM2874" s="433"/>
      <c r="AN2874" s="433"/>
      <c r="AO2874" s="433"/>
    </row>
    <row r="2875" spans="34:41" x14ac:dyDescent="0.2">
      <c r="AH2875" s="433"/>
      <c r="AI2875" s="433"/>
      <c r="AJ2875" s="433"/>
      <c r="AK2875" s="433"/>
      <c r="AL2875" s="433"/>
      <c r="AM2875" s="433"/>
      <c r="AN2875" s="433"/>
      <c r="AO2875" s="433"/>
    </row>
    <row r="2876" spans="34:41" x14ac:dyDescent="0.2">
      <c r="AH2876" s="433"/>
      <c r="AI2876" s="433"/>
      <c r="AJ2876" s="433"/>
      <c r="AK2876" s="433"/>
      <c r="AL2876" s="433"/>
      <c r="AM2876" s="433"/>
      <c r="AN2876" s="433"/>
      <c r="AO2876" s="433"/>
    </row>
    <row r="2877" spans="34:41" x14ac:dyDescent="0.2">
      <c r="AH2877" s="433"/>
      <c r="AI2877" s="433"/>
      <c r="AJ2877" s="433"/>
      <c r="AK2877" s="433"/>
      <c r="AL2877" s="433"/>
      <c r="AM2877" s="433"/>
      <c r="AN2877" s="433"/>
      <c r="AO2877" s="433"/>
    </row>
    <row r="2878" spans="34:41" x14ac:dyDescent="0.2">
      <c r="AH2878" s="433"/>
      <c r="AI2878" s="433"/>
      <c r="AJ2878" s="433"/>
      <c r="AK2878" s="433"/>
      <c r="AL2878" s="433"/>
      <c r="AM2878" s="433"/>
      <c r="AN2878" s="433"/>
      <c r="AO2878" s="433"/>
    </row>
    <row r="2879" spans="34:41" x14ac:dyDescent="0.2">
      <c r="AH2879" s="433"/>
      <c r="AI2879" s="433"/>
      <c r="AJ2879" s="433"/>
      <c r="AK2879" s="433"/>
      <c r="AL2879" s="433"/>
      <c r="AM2879" s="433"/>
      <c r="AN2879" s="433"/>
      <c r="AO2879" s="433"/>
    </row>
    <row r="2880" spans="34:41" x14ac:dyDescent="0.2">
      <c r="AH2880" s="433"/>
      <c r="AI2880" s="433"/>
      <c r="AJ2880" s="433"/>
      <c r="AK2880" s="433"/>
      <c r="AL2880" s="433"/>
      <c r="AM2880" s="433"/>
      <c r="AN2880" s="433"/>
      <c r="AO2880" s="433"/>
    </row>
    <row r="2881" spans="34:41" x14ac:dyDescent="0.2">
      <c r="AH2881" s="433"/>
      <c r="AI2881" s="433"/>
      <c r="AJ2881" s="433"/>
      <c r="AK2881" s="433"/>
      <c r="AL2881" s="433"/>
      <c r="AM2881" s="433"/>
      <c r="AN2881" s="433"/>
      <c r="AO2881" s="433"/>
    </row>
    <row r="2882" spans="34:41" x14ac:dyDescent="0.2">
      <c r="AH2882" s="433"/>
      <c r="AI2882" s="433"/>
      <c r="AJ2882" s="433"/>
      <c r="AK2882" s="433"/>
      <c r="AL2882" s="433"/>
      <c r="AM2882" s="433"/>
      <c r="AN2882" s="433"/>
      <c r="AO2882" s="433"/>
    </row>
    <row r="2883" spans="34:41" x14ac:dyDescent="0.2">
      <c r="AH2883" s="433"/>
      <c r="AI2883" s="433"/>
      <c r="AJ2883" s="433"/>
      <c r="AK2883" s="433"/>
      <c r="AL2883" s="433"/>
      <c r="AM2883" s="433"/>
      <c r="AN2883" s="433"/>
      <c r="AO2883" s="433"/>
    </row>
    <row r="2884" spans="34:41" x14ac:dyDescent="0.2">
      <c r="AH2884" s="433"/>
      <c r="AI2884" s="433"/>
      <c r="AJ2884" s="433"/>
      <c r="AK2884" s="433"/>
      <c r="AL2884" s="433"/>
      <c r="AM2884" s="433"/>
      <c r="AN2884" s="433"/>
      <c r="AO2884" s="433"/>
    </row>
    <row r="2885" spans="34:41" x14ac:dyDescent="0.2">
      <c r="AH2885" s="433"/>
      <c r="AI2885" s="433"/>
      <c r="AJ2885" s="433"/>
      <c r="AK2885" s="433"/>
      <c r="AL2885" s="433"/>
      <c r="AM2885" s="433"/>
      <c r="AN2885" s="433"/>
      <c r="AO2885" s="433"/>
    </row>
    <row r="2886" spans="34:41" x14ac:dyDescent="0.2">
      <c r="AH2886" s="433"/>
      <c r="AI2886" s="433"/>
      <c r="AJ2886" s="433"/>
      <c r="AK2886" s="433"/>
      <c r="AL2886" s="433"/>
      <c r="AM2886" s="433"/>
      <c r="AN2886" s="433"/>
      <c r="AO2886" s="433"/>
    </row>
    <row r="2887" spans="34:41" x14ac:dyDescent="0.2">
      <c r="AH2887" s="433"/>
      <c r="AI2887" s="433"/>
      <c r="AJ2887" s="433"/>
      <c r="AK2887" s="433"/>
      <c r="AL2887" s="433"/>
      <c r="AM2887" s="433"/>
      <c r="AN2887" s="433"/>
      <c r="AO2887" s="433"/>
    </row>
    <row r="2888" spans="34:41" x14ac:dyDescent="0.2">
      <c r="AH2888" s="433"/>
      <c r="AI2888" s="433"/>
      <c r="AJ2888" s="433"/>
      <c r="AK2888" s="433"/>
      <c r="AL2888" s="433"/>
      <c r="AM2888" s="433"/>
      <c r="AN2888" s="433"/>
      <c r="AO2888" s="433"/>
    </row>
    <row r="2889" spans="34:41" x14ac:dyDescent="0.2">
      <c r="AH2889" s="433"/>
      <c r="AI2889" s="433"/>
      <c r="AJ2889" s="433"/>
      <c r="AK2889" s="433"/>
      <c r="AL2889" s="433"/>
      <c r="AM2889" s="433"/>
      <c r="AN2889" s="433"/>
      <c r="AO2889" s="433"/>
    </row>
    <row r="2890" spans="34:41" x14ac:dyDescent="0.2">
      <c r="AH2890" s="433"/>
      <c r="AI2890" s="433"/>
      <c r="AJ2890" s="433"/>
      <c r="AK2890" s="433"/>
      <c r="AL2890" s="433"/>
      <c r="AM2890" s="433"/>
      <c r="AN2890" s="433"/>
      <c r="AO2890" s="433"/>
    </row>
    <row r="2891" spans="34:41" x14ac:dyDescent="0.2">
      <c r="AH2891" s="433"/>
      <c r="AI2891" s="433"/>
      <c r="AJ2891" s="433"/>
      <c r="AK2891" s="433"/>
      <c r="AL2891" s="433"/>
      <c r="AM2891" s="433"/>
      <c r="AN2891" s="433"/>
      <c r="AO2891" s="433"/>
    </row>
    <row r="2892" spans="34:41" x14ac:dyDescent="0.2">
      <c r="AH2892" s="433"/>
      <c r="AI2892" s="433"/>
      <c r="AJ2892" s="433"/>
      <c r="AK2892" s="433"/>
      <c r="AL2892" s="433"/>
      <c r="AM2892" s="433"/>
      <c r="AN2892" s="433"/>
      <c r="AO2892" s="433"/>
    </row>
    <row r="2893" spans="34:41" x14ac:dyDescent="0.2">
      <c r="AH2893" s="433"/>
      <c r="AI2893" s="433"/>
      <c r="AJ2893" s="433"/>
      <c r="AK2893" s="433"/>
      <c r="AL2893" s="433"/>
      <c r="AM2893" s="433"/>
      <c r="AN2893" s="433"/>
      <c r="AO2893" s="433"/>
    </row>
    <row r="2894" spans="34:41" x14ac:dyDescent="0.2">
      <c r="AH2894" s="433"/>
      <c r="AI2894" s="433"/>
      <c r="AJ2894" s="433"/>
      <c r="AK2894" s="433"/>
      <c r="AL2894" s="433"/>
      <c r="AM2894" s="433"/>
      <c r="AN2894" s="433"/>
      <c r="AO2894" s="433"/>
    </row>
    <row r="2895" spans="34:41" x14ac:dyDescent="0.2">
      <c r="AH2895" s="433"/>
      <c r="AI2895" s="433"/>
      <c r="AJ2895" s="433"/>
      <c r="AK2895" s="433"/>
      <c r="AL2895" s="433"/>
      <c r="AM2895" s="433"/>
      <c r="AN2895" s="433"/>
      <c r="AO2895" s="433"/>
    </row>
    <row r="2896" spans="34:41" x14ac:dyDescent="0.2">
      <c r="AH2896" s="433"/>
      <c r="AI2896" s="433"/>
      <c r="AJ2896" s="433"/>
      <c r="AK2896" s="433"/>
      <c r="AL2896" s="433"/>
      <c r="AM2896" s="433"/>
      <c r="AN2896" s="433"/>
      <c r="AO2896" s="433"/>
    </row>
    <row r="2897" spans="34:41" x14ac:dyDescent="0.2">
      <c r="AH2897" s="433"/>
      <c r="AI2897" s="433"/>
      <c r="AJ2897" s="433"/>
      <c r="AK2897" s="433"/>
      <c r="AL2897" s="433"/>
      <c r="AM2897" s="433"/>
      <c r="AN2897" s="433"/>
      <c r="AO2897" s="433"/>
    </row>
    <row r="2898" spans="34:41" x14ac:dyDescent="0.2">
      <c r="AH2898" s="433"/>
      <c r="AI2898" s="433"/>
      <c r="AJ2898" s="433"/>
      <c r="AK2898" s="433"/>
      <c r="AL2898" s="433"/>
      <c r="AM2898" s="433"/>
      <c r="AN2898" s="433"/>
      <c r="AO2898" s="433"/>
    </row>
    <row r="2899" spans="34:41" x14ac:dyDescent="0.2">
      <c r="AH2899" s="433"/>
      <c r="AI2899" s="433"/>
      <c r="AJ2899" s="433"/>
      <c r="AK2899" s="433"/>
      <c r="AL2899" s="433"/>
      <c r="AM2899" s="433"/>
      <c r="AN2899" s="433"/>
      <c r="AO2899" s="433"/>
    </row>
    <row r="2900" spans="34:41" x14ac:dyDescent="0.2">
      <c r="AH2900" s="433"/>
      <c r="AI2900" s="433"/>
      <c r="AJ2900" s="433"/>
      <c r="AK2900" s="433"/>
      <c r="AL2900" s="433"/>
      <c r="AM2900" s="433"/>
      <c r="AN2900" s="433"/>
      <c r="AO2900" s="433"/>
    </row>
    <row r="2901" spans="34:41" x14ac:dyDescent="0.2">
      <c r="AH2901" s="433"/>
      <c r="AI2901" s="433"/>
      <c r="AJ2901" s="433"/>
      <c r="AK2901" s="433"/>
      <c r="AL2901" s="433"/>
      <c r="AM2901" s="433"/>
      <c r="AN2901" s="433"/>
      <c r="AO2901" s="433"/>
    </row>
    <row r="2902" spans="34:41" x14ac:dyDescent="0.2">
      <c r="AH2902" s="433"/>
      <c r="AI2902" s="433"/>
      <c r="AJ2902" s="433"/>
      <c r="AK2902" s="433"/>
      <c r="AL2902" s="433"/>
      <c r="AM2902" s="433"/>
      <c r="AN2902" s="433"/>
      <c r="AO2902" s="433"/>
    </row>
    <row r="2903" spans="34:41" x14ac:dyDescent="0.2">
      <c r="AH2903" s="433"/>
      <c r="AI2903" s="433"/>
      <c r="AJ2903" s="433"/>
      <c r="AK2903" s="433"/>
      <c r="AL2903" s="433"/>
      <c r="AM2903" s="433"/>
      <c r="AN2903" s="433"/>
      <c r="AO2903" s="433"/>
    </row>
    <row r="2904" spans="34:41" x14ac:dyDescent="0.2">
      <c r="AH2904" s="433"/>
      <c r="AI2904" s="433"/>
      <c r="AJ2904" s="433"/>
      <c r="AK2904" s="433"/>
      <c r="AL2904" s="433"/>
      <c r="AM2904" s="433"/>
      <c r="AN2904" s="433"/>
      <c r="AO2904" s="433"/>
    </row>
    <row r="2905" spans="34:41" x14ac:dyDescent="0.2">
      <c r="AH2905" s="433"/>
      <c r="AI2905" s="433"/>
      <c r="AJ2905" s="433"/>
      <c r="AK2905" s="433"/>
      <c r="AL2905" s="433"/>
      <c r="AM2905" s="433"/>
      <c r="AN2905" s="433"/>
      <c r="AO2905" s="433"/>
    </row>
    <row r="2906" spans="34:41" x14ac:dyDescent="0.2">
      <c r="AH2906" s="433"/>
      <c r="AI2906" s="433"/>
      <c r="AJ2906" s="433"/>
      <c r="AK2906" s="433"/>
      <c r="AL2906" s="433"/>
      <c r="AM2906" s="433"/>
      <c r="AN2906" s="433"/>
      <c r="AO2906" s="433"/>
    </row>
    <row r="2907" spans="34:41" x14ac:dyDescent="0.2">
      <c r="AH2907" s="433"/>
      <c r="AI2907" s="433"/>
      <c r="AJ2907" s="433"/>
      <c r="AK2907" s="433"/>
      <c r="AL2907" s="433"/>
      <c r="AM2907" s="433"/>
      <c r="AN2907" s="433"/>
      <c r="AO2907" s="433"/>
    </row>
    <row r="2908" spans="34:41" x14ac:dyDescent="0.2">
      <c r="AH2908" s="433"/>
      <c r="AI2908" s="433"/>
      <c r="AJ2908" s="433"/>
      <c r="AK2908" s="433"/>
      <c r="AL2908" s="433"/>
      <c r="AM2908" s="433"/>
      <c r="AN2908" s="433"/>
      <c r="AO2908" s="433"/>
    </row>
    <row r="2909" spans="34:41" x14ac:dyDescent="0.2">
      <c r="AH2909" s="433"/>
      <c r="AI2909" s="433"/>
      <c r="AJ2909" s="433"/>
      <c r="AK2909" s="433"/>
      <c r="AL2909" s="433"/>
      <c r="AM2909" s="433"/>
      <c r="AN2909" s="433"/>
      <c r="AO2909" s="433"/>
    </row>
    <row r="2910" spans="34:41" x14ac:dyDescent="0.2">
      <c r="AH2910" s="433"/>
      <c r="AI2910" s="433"/>
      <c r="AJ2910" s="433"/>
      <c r="AK2910" s="433"/>
      <c r="AL2910" s="433"/>
      <c r="AM2910" s="433"/>
      <c r="AN2910" s="433"/>
      <c r="AO2910" s="433"/>
    </row>
    <row r="2911" spans="34:41" x14ac:dyDescent="0.2">
      <c r="AH2911" s="433"/>
      <c r="AI2911" s="433"/>
      <c r="AJ2911" s="433"/>
      <c r="AK2911" s="433"/>
      <c r="AL2911" s="433"/>
      <c r="AM2911" s="433"/>
      <c r="AN2911" s="433"/>
      <c r="AO2911" s="433"/>
    </row>
    <row r="2912" spans="34:41" x14ac:dyDescent="0.2">
      <c r="AH2912" s="433"/>
      <c r="AI2912" s="433"/>
      <c r="AJ2912" s="433"/>
      <c r="AK2912" s="433"/>
      <c r="AL2912" s="433"/>
      <c r="AM2912" s="433"/>
      <c r="AN2912" s="433"/>
      <c r="AO2912" s="433"/>
    </row>
    <row r="2913" spans="34:41" x14ac:dyDescent="0.2">
      <c r="AH2913" s="433"/>
      <c r="AI2913" s="433"/>
      <c r="AJ2913" s="433"/>
      <c r="AK2913" s="433"/>
      <c r="AL2913" s="433"/>
      <c r="AM2913" s="433"/>
      <c r="AN2913" s="433"/>
      <c r="AO2913" s="433"/>
    </row>
    <row r="2914" spans="34:41" x14ac:dyDescent="0.2">
      <c r="AH2914" s="433"/>
      <c r="AI2914" s="433"/>
      <c r="AJ2914" s="433"/>
      <c r="AK2914" s="433"/>
      <c r="AL2914" s="433"/>
      <c r="AM2914" s="433"/>
      <c r="AN2914" s="433"/>
      <c r="AO2914" s="433"/>
    </row>
    <row r="2915" spans="34:41" x14ac:dyDescent="0.2">
      <c r="AH2915" s="433"/>
      <c r="AI2915" s="433"/>
      <c r="AJ2915" s="433"/>
      <c r="AK2915" s="433"/>
      <c r="AL2915" s="433"/>
      <c r="AM2915" s="433"/>
      <c r="AN2915" s="433"/>
      <c r="AO2915" s="433"/>
    </row>
    <row r="2916" spans="34:41" x14ac:dyDescent="0.2">
      <c r="AH2916" s="433"/>
      <c r="AI2916" s="433"/>
      <c r="AJ2916" s="433"/>
      <c r="AK2916" s="433"/>
      <c r="AL2916" s="433"/>
      <c r="AM2916" s="433"/>
      <c r="AN2916" s="433"/>
      <c r="AO2916" s="433"/>
    </row>
    <row r="2917" spans="34:41" x14ac:dyDescent="0.2">
      <c r="AH2917" s="433"/>
      <c r="AI2917" s="433"/>
      <c r="AJ2917" s="433"/>
      <c r="AK2917" s="433"/>
      <c r="AL2917" s="433"/>
      <c r="AM2917" s="433"/>
      <c r="AN2917" s="433"/>
      <c r="AO2917" s="433"/>
    </row>
    <row r="2918" spans="34:41" x14ac:dyDescent="0.2">
      <c r="AH2918" s="433"/>
      <c r="AI2918" s="433"/>
      <c r="AJ2918" s="433"/>
      <c r="AK2918" s="433"/>
      <c r="AL2918" s="433"/>
      <c r="AM2918" s="433"/>
      <c r="AN2918" s="433"/>
      <c r="AO2918" s="433"/>
    </row>
    <row r="2919" spans="34:41" x14ac:dyDescent="0.2">
      <c r="AH2919" s="433"/>
      <c r="AI2919" s="433"/>
      <c r="AJ2919" s="433"/>
      <c r="AK2919" s="433"/>
      <c r="AL2919" s="433"/>
      <c r="AM2919" s="433"/>
      <c r="AN2919" s="433"/>
      <c r="AO2919" s="433"/>
    </row>
    <row r="2920" spans="34:41" x14ac:dyDescent="0.2">
      <c r="AH2920" s="433"/>
      <c r="AI2920" s="433"/>
      <c r="AJ2920" s="433"/>
      <c r="AK2920" s="433"/>
      <c r="AL2920" s="433"/>
      <c r="AM2920" s="433"/>
      <c r="AN2920" s="433"/>
      <c r="AO2920" s="433"/>
    </row>
    <row r="2921" spans="34:41" x14ac:dyDescent="0.2">
      <c r="AH2921" s="433"/>
      <c r="AI2921" s="433"/>
      <c r="AJ2921" s="433"/>
      <c r="AK2921" s="433"/>
      <c r="AL2921" s="433"/>
      <c r="AM2921" s="433"/>
      <c r="AN2921" s="433"/>
      <c r="AO2921" s="433"/>
    </row>
    <row r="2922" spans="34:41" x14ac:dyDescent="0.2">
      <c r="AH2922" s="433"/>
      <c r="AI2922" s="433"/>
      <c r="AJ2922" s="433"/>
      <c r="AK2922" s="433"/>
      <c r="AL2922" s="433"/>
      <c r="AM2922" s="433"/>
      <c r="AN2922" s="433"/>
      <c r="AO2922" s="433"/>
    </row>
    <row r="2923" spans="34:41" x14ac:dyDescent="0.2">
      <c r="AH2923" s="433"/>
      <c r="AI2923" s="433"/>
      <c r="AJ2923" s="433"/>
      <c r="AK2923" s="433"/>
      <c r="AL2923" s="433"/>
      <c r="AM2923" s="433"/>
      <c r="AN2923" s="433"/>
      <c r="AO2923" s="433"/>
    </row>
    <row r="2924" spans="34:41" x14ac:dyDescent="0.2">
      <c r="AH2924" s="433"/>
      <c r="AI2924" s="433"/>
      <c r="AJ2924" s="433"/>
      <c r="AK2924" s="433"/>
      <c r="AL2924" s="433"/>
      <c r="AM2924" s="433"/>
      <c r="AN2924" s="433"/>
      <c r="AO2924" s="433"/>
    </row>
    <row r="2925" spans="34:41" x14ac:dyDescent="0.2">
      <c r="AH2925" s="433"/>
      <c r="AI2925" s="433"/>
      <c r="AJ2925" s="433"/>
      <c r="AK2925" s="433"/>
      <c r="AL2925" s="433"/>
      <c r="AM2925" s="433"/>
      <c r="AN2925" s="433"/>
      <c r="AO2925" s="433"/>
    </row>
    <row r="2926" spans="34:41" x14ac:dyDescent="0.2">
      <c r="AH2926" s="433"/>
      <c r="AI2926" s="433"/>
      <c r="AJ2926" s="433"/>
      <c r="AK2926" s="433"/>
      <c r="AL2926" s="433"/>
      <c r="AM2926" s="433"/>
      <c r="AN2926" s="433"/>
      <c r="AO2926" s="433"/>
    </row>
    <row r="2927" spans="34:41" x14ac:dyDescent="0.2">
      <c r="AH2927" s="433"/>
      <c r="AI2927" s="433"/>
      <c r="AJ2927" s="433"/>
      <c r="AK2927" s="433"/>
      <c r="AL2927" s="433"/>
      <c r="AM2927" s="433"/>
      <c r="AN2927" s="433"/>
      <c r="AO2927" s="433"/>
    </row>
    <row r="2928" spans="34:41" x14ac:dyDescent="0.2">
      <c r="AH2928" s="433"/>
      <c r="AI2928" s="433"/>
      <c r="AJ2928" s="433"/>
      <c r="AK2928" s="433"/>
      <c r="AL2928" s="433"/>
      <c r="AM2928" s="433"/>
      <c r="AN2928" s="433"/>
      <c r="AO2928" s="433"/>
    </row>
    <row r="2929" spans="34:41" x14ac:dyDescent="0.2">
      <c r="AH2929" s="433"/>
      <c r="AI2929" s="433"/>
      <c r="AJ2929" s="433"/>
      <c r="AK2929" s="433"/>
      <c r="AL2929" s="433"/>
      <c r="AM2929" s="433"/>
      <c r="AN2929" s="433"/>
      <c r="AO2929" s="433"/>
    </row>
    <row r="2930" spans="34:41" x14ac:dyDescent="0.2">
      <c r="AH2930" s="433"/>
      <c r="AI2930" s="433"/>
      <c r="AJ2930" s="433"/>
      <c r="AK2930" s="433"/>
      <c r="AL2930" s="433"/>
      <c r="AM2930" s="433"/>
      <c r="AN2930" s="433"/>
      <c r="AO2930" s="433"/>
    </row>
    <row r="2931" spans="34:41" x14ac:dyDescent="0.2">
      <c r="AH2931" s="433"/>
      <c r="AI2931" s="433"/>
      <c r="AJ2931" s="433"/>
      <c r="AK2931" s="433"/>
      <c r="AL2931" s="433"/>
      <c r="AM2931" s="433"/>
      <c r="AN2931" s="433"/>
      <c r="AO2931" s="433"/>
    </row>
    <row r="2932" spans="34:41" x14ac:dyDescent="0.2">
      <c r="AH2932" s="433"/>
      <c r="AI2932" s="433"/>
      <c r="AJ2932" s="433"/>
      <c r="AK2932" s="433"/>
      <c r="AL2932" s="433"/>
      <c r="AM2932" s="433"/>
      <c r="AN2932" s="433"/>
      <c r="AO2932" s="433"/>
    </row>
    <row r="2933" spans="34:41" x14ac:dyDescent="0.2">
      <c r="AH2933" s="433"/>
      <c r="AI2933" s="433"/>
      <c r="AJ2933" s="433"/>
      <c r="AK2933" s="433"/>
      <c r="AL2933" s="433"/>
      <c r="AM2933" s="433"/>
      <c r="AN2933" s="433"/>
      <c r="AO2933" s="433"/>
    </row>
    <row r="2934" spans="34:41" x14ac:dyDescent="0.2">
      <c r="AH2934" s="433"/>
      <c r="AI2934" s="433"/>
      <c r="AJ2934" s="433"/>
      <c r="AK2934" s="433"/>
      <c r="AL2934" s="433"/>
      <c r="AM2934" s="433"/>
      <c r="AN2934" s="433"/>
      <c r="AO2934" s="433"/>
    </row>
    <row r="2935" spans="34:41" x14ac:dyDescent="0.2">
      <c r="AH2935" s="433"/>
      <c r="AI2935" s="433"/>
      <c r="AJ2935" s="433"/>
      <c r="AK2935" s="433"/>
      <c r="AL2935" s="433"/>
      <c r="AM2935" s="433"/>
      <c r="AN2935" s="433"/>
      <c r="AO2935" s="433"/>
    </row>
    <row r="2936" spans="34:41" x14ac:dyDescent="0.2">
      <c r="AH2936" s="433"/>
      <c r="AI2936" s="433"/>
      <c r="AJ2936" s="433"/>
      <c r="AK2936" s="433"/>
      <c r="AL2936" s="433"/>
      <c r="AM2936" s="433"/>
      <c r="AN2936" s="433"/>
      <c r="AO2936" s="433"/>
    </row>
    <row r="2937" spans="34:41" x14ac:dyDescent="0.2">
      <c r="AH2937" s="433"/>
      <c r="AI2937" s="433"/>
      <c r="AJ2937" s="433"/>
      <c r="AK2937" s="433"/>
      <c r="AL2937" s="433"/>
      <c r="AM2937" s="433"/>
      <c r="AN2937" s="433"/>
      <c r="AO2937" s="433"/>
    </row>
    <row r="2938" spans="34:41" x14ac:dyDescent="0.2">
      <c r="AH2938" s="433"/>
      <c r="AI2938" s="433"/>
      <c r="AJ2938" s="433"/>
      <c r="AK2938" s="433"/>
      <c r="AL2938" s="433"/>
      <c r="AM2938" s="433"/>
      <c r="AN2938" s="433"/>
      <c r="AO2938" s="433"/>
    </row>
    <row r="2939" spans="34:41" x14ac:dyDescent="0.2">
      <c r="AH2939" s="433"/>
      <c r="AI2939" s="433"/>
      <c r="AJ2939" s="433"/>
      <c r="AK2939" s="433"/>
      <c r="AL2939" s="433"/>
      <c r="AM2939" s="433"/>
      <c r="AN2939" s="433"/>
      <c r="AO2939" s="433"/>
    </row>
    <row r="2940" spans="34:41" x14ac:dyDescent="0.2">
      <c r="AH2940" s="433"/>
      <c r="AI2940" s="433"/>
      <c r="AJ2940" s="433"/>
      <c r="AK2940" s="433"/>
      <c r="AL2940" s="433"/>
      <c r="AM2940" s="433"/>
      <c r="AN2940" s="433"/>
      <c r="AO2940" s="433"/>
    </row>
    <row r="2941" spans="34:41" x14ac:dyDescent="0.2">
      <c r="AH2941" s="433"/>
      <c r="AI2941" s="433"/>
      <c r="AJ2941" s="433"/>
      <c r="AK2941" s="433"/>
      <c r="AL2941" s="433"/>
      <c r="AM2941" s="433"/>
      <c r="AN2941" s="433"/>
      <c r="AO2941" s="433"/>
    </row>
    <row r="2942" spans="34:41" x14ac:dyDescent="0.2">
      <c r="AH2942" s="433"/>
      <c r="AI2942" s="433"/>
      <c r="AJ2942" s="433"/>
      <c r="AK2942" s="433"/>
      <c r="AL2942" s="433"/>
      <c r="AM2942" s="433"/>
      <c r="AN2942" s="433"/>
      <c r="AO2942" s="433"/>
    </row>
    <row r="2943" spans="34:41" x14ac:dyDescent="0.2">
      <c r="AH2943" s="433"/>
      <c r="AI2943" s="433"/>
      <c r="AJ2943" s="433"/>
      <c r="AK2943" s="433"/>
      <c r="AL2943" s="433"/>
      <c r="AM2943" s="433"/>
      <c r="AN2943" s="433"/>
      <c r="AO2943" s="433"/>
    </row>
    <row r="2944" spans="34:41" x14ac:dyDescent="0.2">
      <c r="AH2944" s="433"/>
      <c r="AI2944" s="433"/>
      <c r="AJ2944" s="433"/>
      <c r="AK2944" s="433"/>
      <c r="AL2944" s="433"/>
      <c r="AM2944" s="433"/>
      <c r="AN2944" s="433"/>
      <c r="AO2944" s="433"/>
    </row>
    <row r="2945" spans="34:41" x14ac:dyDescent="0.2">
      <c r="AH2945" s="433"/>
      <c r="AI2945" s="433"/>
      <c r="AJ2945" s="433"/>
      <c r="AK2945" s="433"/>
      <c r="AL2945" s="433"/>
      <c r="AM2945" s="433"/>
      <c r="AN2945" s="433"/>
      <c r="AO2945" s="433"/>
    </row>
    <row r="2946" spans="34:41" x14ac:dyDescent="0.2">
      <c r="AH2946" s="433"/>
      <c r="AI2946" s="433"/>
      <c r="AJ2946" s="433"/>
      <c r="AK2946" s="433"/>
      <c r="AL2946" s="433"/>
      <c r="AM2946" s="433"/>
      <c r="AN2946" s="433"/>
      <c r="AO2946" s="433"/>
    </row>
    <row r="2947" spans="34:41" x14ac:dyDescent="0.2">
      <c r="AH2947" s="433"/>
      <c r="AI2947" s="433"/>
      <c r="AJ2947" s="433"/>
      <c r="AK2947" s="433"/>
      <c r="AL2947" s="433"/>
      <c r="AM2947" s="433"/>
      <c r="AN2947" s="433"/>
      <c r="AO2947" s="433"/>
    </row>
    <row r="2948" spans="34:41" x14ac:dyDescent="0.2">
      <c r="AH2948" s="433"/>
      <c r="AI2948" s="433"/>
      <c r="AJ2948" s="433"/>
      <c r="AK2948" s="433"/>
      <c r="AL2948" s="433"/>
      <c r="AM2948" s="433"/>
      <c r="AN2948" s="433"/>
      <c r="AO2948" s="433"/>
    </row>
    <row r="2949" spans="34:41" x14ac:dyDescent="0.2">
      <c r="AH2949" s="433"/>
      <c r="AI2949" s="433"/>
      <c r="AJ2949" s="433"/>
      <c r="AK2949" s="433"/>
      <c r="AL2949" s="433"/>
      <c r="AM2949" s="433"/>
      <c r="AN2949" s="433"/>
      <c r="AO2949" s="433"/>
    </row>
    <row r="2950" spans="34:41" x14ac:dyDescent="0.2">
      <c r="AH2950" s="433"/>
      <c r="AI2950" s="433"/>
      <c r="AJ2950" s="433"/>
      <c r="AK2950" s="433"/>
      <c r="AL2950" s="433"/>
      <c r="AM2950" s="433"/>
      <c r="AN2950" s="433"/>
      <c r="AO2950" s="433"/>
    </row>
    <row r="2951" spans="34:41" x14ac:dyDescent="0.2">
      <c r="AH2951" s="433"/>
      <c r="AI2951" s="433"/>
      <c r="AJ2951" s="433"/>
      <c r="AK2951" s="433"/>
      <c r="AL2951" s="433"/>
      <c r="AM2951" s="433"/>
      <c r="AN2951" s="433"/>
      <c r="AO2951" s="433"/>
    </row>
    <row r="2952" spans="34:41" x14ac:dyDescent="0.2">
      <c r="AH2952" s="433"/>
      <c r="AI2952" s="433"/>
      <c r="AJ2952" s="433"/>
      <c r="AK2952" s="433"/>
      <c r="AL2952" s="433"/>
      <c r="AM2952" s="433"/>
      <c r="AN2952" s="433"/>
      <c r="AO2952" s="433"/>
    </row>
    <row r="2953" spans="34:41" x14ac:dyDescent="0.2">
      <c r="AH2953" s="433"/>
      <c r="AI2953" s="433"/>
      <c r="AJ2953" s="433"/>
      <c r="AK2953" s="433"/>
      <c r="AL2953" s="433"/>
      <c r="AM2953" s="433"/>
      <c r="AN2953" s="433"/>
      <c r="AO2953" s="433"/>
    </row>
    <row r="2954" spans="34:41" x14ac:dyDescent="0.2">
      <c r="AH2954" s="433"/>
      <c r="AI2954" s="433"/>
      <c r="AJ2954" s="433"/>
      <c r="AK2954" s="433"/>
      <c r="AL2954" s="433"/>
      <c r="AM2954" s="433"/>
      <c r="AN2954" s="433"/>
      <c r="AO2954" s="433"/>
    </row>
    <row r="2955" spans="34:41" x14ac:dyDescent="0.2">
      <c r="AH2955" s="433"/>
      <c r="AI2955" s="433"/>
      <c r="AJ2955" s="433"/>
      <c r="AK2955" s="433"/>
      <c r="AL2955" s="433"/>
      <c r="AM2955" s="433"/>
      <c r="AN2955" s="433"/>
      <c r="AO2955" s="433"/>
    </row>
    <row r="2956" spans="34:41" x14ac:dyDescent="0.2">
      <c r="AH2956" s="433"/>
      <c r="AI2956" s="433"/>
      <c r="AJ2956" s="433"/>
      <c r="AK2956" s="433"/>
      <c r="AL2956" s="433"/>
      <c r="AM2956" s="433"/>
      <c r="AN2956" s="433"/>
      <c r="AO2956" s="433"/>
    </row>
    <row r="2957" spans="34:41" x14ac:dyDescent="0.2">
      <c r="AH2957" s="433"/>
      <c r="AI2957" s="433"/>
      <c r="AJ2957" s="433"/>
      <c r="AK2957" s="433"/>
      <c r="AL2957" s="433"/>
      <c r="AM2957" s="433"/>
      <c r="AN2957" s="433"/>
      <c r="AO2957" s="433"/>
    </row>
    <row r="2958" spans="34:41" x14ac:dyDescent="0.2">
      <c r="AH2958" s="433"/>
      <c r="AI2958" s="433"/>
      <c r="AJ2958" s="433"/>
      <c r="AK2958" s="433"/>
      <c r="AL2958" s="433"/>
      <c r="AM2958" s="433"/>
      <c r="AN2958" s="433"/>
      <c r="AO2958" s="433"/>
    </row>
    <row r="2959" spans="34:41" x14ac:dyDescent="0.2">
      <c r="AH2959" s="433"/>
      <c r="AI2959" s="433"/>
      <c r="AJ2959" s="433"/>
      <c r="AK2959" s="433"/>
      <c r="AL2959" s="433"/>
      <c r="AM2959" s="433"/>
      <c r="AN2959" s="433"/>
      <c r="AO2959" s="433"/>
    </row>
    <row r="2960" spans="34:41" x14ac:dyDescent="0.2">
      <c r="AH2960" s="433"/>
      <c r="AI2960" s="433"/>
      <c r="AJ2960" s="433"/>
      <c r="AK2960" s="433"/>
      <c r="AL2960" s="433"/>
      <c r="AM2960" s="433"/>
      <c r="AN2960" s="433"/>
      <c r="AO2960" s="433"/>
    </row>
    <row r="2961" spans="34:41" x14ac:dyDescent="0.2">
      <c r="AH2961" s="433"/>
      <c r="AI2961" s="433"/>
      <c r="AJ2961" s="433"/>
      <c r="AK2961" s="433"/>
      <c r="AL2961" s="433"/>
      <c r="AM2961" s="433"/>
      <c r="AN2961" s="433"/>
      <c r="AO2961" s="433"/>
    </row>
    <row r="2962" spans="34:41" x14ac:dyDescent="0.2">
      <c r="AH2962" s="433"/>
      <c r="AI2962" s="433"/>
      <c r="AJ2962" s="433"/>
      <c r="AK2962" s="433"/>
      <c r="AL2962" s="433"/>
      <c r="AM2962" s="433"/>
      <c r="AN2962" s="433"/>
      <c r="AO2962" s="433"/>
    </row>
    <row r="2963" spans="34:41" x14ac:dyDescent="0.2">
      <c r="AH2963" s="433"/>
      <c r="AI2963" s="433"/>
      <c r="AJ2963" s="433"/>
      <c r="AK2963" s="433"/>
      <c r="AL2963" s="433"/>
      <c r="AM2963" s="433"/>
      <c r="AN2963" s="433"/>
      <c r="AO2963" s="433"/>
    </row>
    <row r="2964" spans="34:41" x14ac:dyDescent="0.2">
      <c r="AH2964" s="433"/>
      <c r="AI2964" s="433"/>
      <c r="AJ2964" s="433"/>
      <c r="AK2964" s="433"/>
      <c r="AL2964" s="433"/>
      <c r="AM2964" s="433"/>
      <c r="AN2964" s="433"/>
      <c r="AO2964" s="433"/>
    </row>
    <row r="2965" spans="34:41" x14ac:dyDescent="0.2">
      <c r="AH2965" s="433"/>
      <c r="AI2965" s="433"/>
      <c r="AJ2965" s="433"/>
      <c r="AK2965" s="433"/>
      <c r="AL2965" s="433"/>
      <c r="AM2965" s="433"/>
      <c r="AN2965" s="433"/>
      <c r="AO2965" s="433"/>
    </row>
    <row r="2966" spans="34:41" x14ac:dyDescent="0.2">
      <c r="AH2966" s="433"/>
      <c r="AI2966" s="433"/>
      <c r="AJ2966" s="433"/>
      <c r="AK2966" s="433"/>
      <c r="AL2966" s="433"/>
      <c r="AM2966" s="433"/>
      <c r="AN2966" s="433"/>
      <c r="AO2966" s="433"/>
    </row>
    <row r="2967" spans="34:41" x14ac:dyDescent="0.2">
      <c r="AH2967" s="433"/>
      <c r="AI2967" s="433"/>
      <c r="AJ2967" s="433"/>
      <c r="AK2967" s="433"/>
      <c r="AL2967" s="433"/>
      <c r="AM2967" s="433"/>
      <c r="AN2967" s="433"/>
      <c r="AO2967" s="433"/>
    </row>
    <row r="2968" spans="34:41" x14ac:dyDescent="0.2">
      <c r="AH2968" s="433"/>
      <c r="AI2968" s="433"/>
      <c r="AJ2968" s="433"/>
      <c r="AK2968" s="433"/>
      <c r="AL2968" s="433"/>
      <c r="AM2968" s="433"/>
      <c r="AN2968" s="433"/>
      <c r="AO2968" s="433"/>
    </row>
    <row r="2969" spans="34:41" x14ac:dyDescent="0.2">
      <c r="AH2969" s="433"/>
      <c r="AI2969" s="433"/>
      <c r="AJ2969" s="433"/>
      <c r="AK2969" s="433"/>
      <c r="AL2969" s="433"/>
      <c r="AM2969" s="433"/>
      <c r="AN2969" s="433"/>
      <c r="AO2969" s="433"/>
    </row>
    <row r="2970" spans="34:41" x14ac:dyDescent="0.2">
      <c r="AH2970" s="433"/>
      <c r="AI2970" s="433"/>
      <c r="AJ2970" s="433"/>
      <c r="AK2970" s="433"/>
      <c r="AL2970" s="433"/>
      <c r="AM2970" s="433"/>
      <c r="AN2970" s="433"/>
      <c r="AO2970" s="433"/>
    </row>
    <row r="2971" spans="34:41" x14ac:dyDescent="0.2">
      <c r="AH2971" s="433"/>
      <c r="AI2971" s="433"/>
      <c r="AJ2971" s="433"/>
      <c r="AK2971" s="433"/>
      <c r="AL2971" s="433"/>
      <c r="AM2971" s="433"/>
      <c r="AN2971" s="433"/>
      <c r="AO2971" s="433"/>
    </row>
    <row r="2972" spans="34:41" x14ac:dyDescent="0.2">
      <c r="AH2972" s="433"/>
      <c r="AI2972" s="433"/>
      <c r="AJ2972" s="433"/>
      <c r="AK2972" s="433"/>
      <c r="AL2972" s="433"/>
      <c r="AM2972" s="433"/>
      <c r="AN2972" s="433"/>
      <c r="AO2972" s="433"/>
    </row>
    <row r="2973" spans="34:41" x14ac:dyDescent="0.2">
      <c r="AH2973" s="433"/>
      <c r="AI2973" s="433"/>
      <c r="AJ2973" s="433"/>
      <c r="AK2973" s="433"/>
      <c r="AL2973" s="433"/>
      <c r="AM2973" s="433"/>
      <c r="AN2973" s="433"/>
      <c r="AO2973" s="433"/>
    </row>
    <row r="2974" spans="34:41" x14ac:dyDescent="0.2">
      <c r="AH2974" s="433"/>
      <c r="AI2974" s="433"/>
      <c r="AJ2974" s="433"/>
      <c r="AK2974" s="433"/>
      <c r="AL2974" s="433"/>
      <c r="AM2974" s="433"/>
      <c r="AN2974" s="433"/>
      <c r="AO2974" s="433"/>
    </row>
    <row r="2975" spans="34:41" x14ac:dyDescent="0.2">
      <c r="AH2975" s="433"/>
      <c r="AI2975" s="433"/>
      <c r="AJ2975" s="433"/>
      <c r="AK2975" s="433"/>
      <c r="AL2975" s="433"/>
      <c r="AM2975" s="433"/>
      <c r="AN2975" s="433"/>
      <c r="AO2975" s="433"/>
    </row>
    <row r="2976" spans="34:41" x14ac:dyDescent="0.2">
      <c r="AH2976" s="433"/>
      <c r="AI2976" s="433"/>
      <c r="AJ2976" s="433"/>
      <c r="AK2976" s="433"/>
      <c r="AL2976" s="433"/>
      <c r="AM2976" s="433"/>
      <c r="AN2976" s="433"/>
      <c r="AO2976" s="433"/>
    </row>
    <row r="2977" spans="34:41" x14ac:dyDescent="0.2">
      <c r="AH2977" s="433"/>
      <c r="AI2977" s="433"/>
      <c r="AJ2977" s="433"/>
      <c r="AK2977" s="433"/>
      <c r="AL2977" s="433"/>
      <c r="AM2977" s="433"/>
      <c r="AN2977" s="433"/>
      <c r="AO2977" s="433"/>
    </row>
    <row r="2978" spans="34:41" x14ac:dyDescent="0.2">
      <c r="AH2978" s="433"/>
      <c r="AI2978" s="433"/>
      <c r="AJ2978" s="433"/>
      <c r="AK2978" s="433"/>
      <c r="AL2978" s="433"/>
      <c r="AM2978" s="433"/>
      <c r="AN2978" s="433"/>
      <c r="AO2978" s="433"/>
    </row>
    <row r="2979" spans="34:41" x14ac:dyDescent="0.2">
      <c r="AH2979" s="433"/>
      <c r="AI2979" s="433"/>
      <c r="AJ2979" s="433"/>
      <c r="AK2979" s="433"/>
      <c r="AL2979" s="433"/>
      <c r="AM2979" s="433"/>
      <c r="AN2979" s="433"/>
      <c r="AO2979" s="433"/>
    </row>
    <row r="2980" spans="34:41" x14ac:dyDescent="0.2">
      <c r="AH2980" s="433"/>
      <c r="AI2980" s="433"/>
      <c r="AJ2980" s="433"/>
      <c r="AK2980" s="433"/>
      <c r="AL2980" s="433"/>
      <c r="AM2980" s="433"/>
      <c r="AN2980" s="433"/>
      <c r="AO2980" s="433"/>
    </row>
    <row r="2981" spans="34:41" x14ac:dyDescent="0.2">
      <c r="AH2981" s="433"/>
      <c r="AI2981" s="433"/>
      <c r="AJ2981" s="433"/>
      <c r="AK2981" s="433"/>
      <c r="AL2981" s="433"/>
      <c r="AM2981" s="433"/>
      <c r="AN2981" s="433"/>
      <c r="AO2981" s="433"/>
    </row>
    <row r="2982" spans="34:41" x14ac:dyDescent="0.2">
      <c r="AH2982" s="433"/>
      <c r="AI2982" s="433"/>
      <c r="AJ2982" s="433"/>
      <c r="AK2982" s="433"/>
      <c r="AL2982" s="433"/>
      <c r="AM2982" s="433"/>
      <c r="AN2982" s="433"/>
      <c r="AO2982" s="433"/>
    </row>
    <row r="2983" spans="34:41" x14ac:dyDescent="0.2">
      <c r="AH2983" s="433"/>
      <c r="AI2983" s="433"/>
      <c r="AJ2983" s="433"/>
      <c r="AK2983" s="433"/>
      <c r="AL2983" s="433"/>
      <c r="AM2983" s="433"/>
      <c r="AN2983" s="433"/>
      <c r="AO2983" s="433"/>
    </row>
    <row r="2984" spans="34:41" x14ac:dyDescent="0.2">
      <c r="AH2984" s="433"/>
      <c r="AI2984" s="433"/>
      <c r="AJ2984" s="433"/>
      <c r="AK2984" s="433"/>
      <c r="AL2984" s="433"/>
      <c r="AM2984" s="433"/>
      <c r="AN2984" s="433"/>
      <c r="AO2984" s="433"/>
    </row>
    <row r="2985" spans="34:41" x14ac:dyDescent="0.2">
      <c r="AH2985" s="433"/>
      <c r="AI2985" s="433"/>
      <c r="AJ2985" s="433"/>
      <c r="AK2985" s="433"/>
      <c r="AL2985" s="433"/>
      <c r="AM2985" s="433"/>
      <c r="AN2985" s="433"/>
      <c r="AO2985" s="433"/>
    </row>
    <row r="2986" spans="34:41" x14ac:dyDescent="0.2">
      <c r="AH2986" s="433"/>
      <c r="AI2986" s="433"/>
      <c r="AJ2986" s="433"/>
      <c r="AK2986" s="433"/>
      <c r="AL2986" s="433"/>
      <c r="AM2986" s="433"/>
      <c r="AN2986" s="433"/>
      <c r="AO2986" s="433"/>
    </row>
    <row r="2987" spans="34:41" x14ac:dyDescent="0.2">
      <c r="AH2987" s="433"/>
      <c r="AI2987" s="433"/>
      <c r="AJ2987" s="433"/>
      <c r="AK2987" s="433"/>
      <c r="AL2987" s="433"/>
      <c r="AM2987" s="433"/>
      <c r="AN2987" s="433"/>
      <c r="AO2987" s="433"/>
    </row>
    <row r="2988" spans="34:41" x14ac:dyDescent="0.2">
      <c r="AH2988" s="433"/>
      <c r="AI2988" s="433"/>
      <c r="AJ2988" s="433"/>
      <c r="AK2988" s="433"/>
      <c r="AL2988" s="433"/>
      <c r="AM2988" s="433"/>
      <c r="AN2988" s="433"/>
      <c r="AO2988" s="433"/>
    </row>
    <row r="2989" spans="34:41" x14ac:dyDescent="0.2">
      <c r="AH2989" s="433"/>
      <c r="AI2989" s="433"/>
      <c r="AJ2989" s="433"/>
      <c r="AK2989" s="433"/>
      <c r="AL2989" s="433"/>
      <c r="AM2989" s="433"/>
      <c r="AN2989" s="433"/>
      <c r="AO2989" s="433"/>
    </row>
    <row r="2990" spans="34:41" x14ac:dyDescent="0.2">
      <c r="AH2990" s="433"/>
      <c r="AI2990" s="433"/>
      <c r="AJ2990" s="433"/>
      <c r="AK2990" s="433"/>
      <c r="AL2990" s="433"/>
      <c r="AM2990" s="433"/>
      <c r="AN2990" s="433"/>
      <c r="AO2990" s="433"/>
    </row>
    <row r="2991" spans="34:41" x14ac:dyDescent="0.2">
      <c r="AH2991" s="433"/>
      <c r="AI2991" s="433"/>
      <c r="AJ2991" s="433"/>
      <c r="AK2991" s="433"/>
      <c r="AL2991" s="433"/>
      <c r="AM2991" s="433"/>
      <c r="AN2991" s="433"/>
      <c r="AO2991" s="433"/>
    </row>
    <row r="2992" spans="34:41" x14ac:dyDescent="0.2">
      <c r="AH2992" s="433"/>
      <c r="AI2992" s="433"/>
      <c r="AJ2992" s="433"/>
      <c r="AK2992" s="433"/>
      <c r="AL2992" s="433"/>
      <c r="AM2992" s="433"/>
      <c r="AN2992" s="433"/>
      <c r="AO2992" s="433"/>
    </row>
    <row r="2993" spans="34:41" x14ac:dyDescent="0.2">
      <c r="AH2993" s="433"/>
      <c r="AI2993" s="433"/>
      <c r="AJ2993" s="433"/>
      <c r="AK2993" s="433"/>
      <c r="AL2993" s="433"/>
      <c r="AM2993" s="433"/>
      <c r="AN2993" s="433"/>
      <c r="AO2993" s="433"/>
    </row>
    <row r="2994" spans="34:41" x14ac:dyDescent="0.2">
      <c r="AH2994" s="433"/>
      <c r="AI2994" s="433"/>
      <c r="AJ2994" s="433"/>
      <c r="AK2994" s="433"/>
      <c r="AL2994" s="433"/>
      <c r="AM2994" s="433"/>
      <c r="AN2994" s="433"/>
      <c r="AO2994" s="433"/>
    </row>
    <row r="2995" spans="34:41" x14ac:dyDescent="0.2">
      <c r="AH2995" s="433"/>
      <c r="AI2995" s="433"/>
      <c r="AJ2995" s="433"/>
      <c r="AK2995" s="433"/>
      <c r="AL2995" s="433"/>
      <c r="AM2995" s="433"/>
      <c r="AN2995" s="433"/>
      <c r="AO2995" s="433"/>
    </row>
    <row r="2996" spans="34:41" x14ac:dyDescent="0.2">
      <c r="AH2996" s="433"/>
      <c r="AI2996" s="433"/>
      <c r="AJ2996" s="433"/>
      <c r="AK2996" s="433"/>
      <c r="AL2996" s="433"/>
      <c r="AM2996" s="433"/>
      <c r="AN2996" s="433"/>
      <c r="AO2996" s="433"/>
    </row>
    <row r="2997" spans="34:41" x14ac:dyDescent="0.2">
      <c r="AH2997" s="433"/>
      <c r="AI2997" s="433"/>
      <c r="AJ2997" s="433"/>
      <c r="AK2997" s="433"/>
      <c r="AL2997" s="433"/>
      <c r="AM2997" s="433"/>
      <c r="AN2997" s="433"/>
      <c r="AO2997" s="433"/>
    </row>
    <row r="2998" spans="34:41" x14ac:dyDescent="0.2">
      <c r="AH2998" s="433"/>
      <c r="AI2998" s="433"/>
      <c r="AJ2998" s="433"/>
      <c r="AK2998" s="433"/>
      <c r="AL2998" s="433"/>
      <c r="AM2998" s="433"/>
      <c r="AN2998" s="433"/>
      <c r="AO2998" s="433"/>
    </row>
    <row r="2999" spans="34:41" x14ac:dyDescent="0.2">
      <c r="AH2999" s="433"/>
      <c r="AI2999" s="433"/>
      <c r="AJ2999" s="433"/>
      <c r="AK2999" s="433"/>
      <c r="AL2999" s="433"/>
      <c r="AM2999" s="433"/>
      <c r="AN2999" s="433"/>
      <c r="AO2999" s="433"/>
    </row>
    <row r="3000" spans="34:41" x14ac:dyDescent="0.2">
      <c r="AH3000" s="433"/>
      <c r="AI3000" s="433"/>
      <c r="AJ3000" s="433"/>
      <c r="AK3000" s="433"/>
      <c r="AL3000" s="433"/>
      <c r="AM3000" s="433"/>
      <c r="AN3000" s="433"/>
      <c r="AO3000" s="433"/>
    </row>
    <row r="3001" spans="34:41" x14ac:dyDescent="0.2">
      <c r="AH3001" s="433"/>
      <c r="AI3001" s="433"/>
      <c r="AJ3001" s="433"/>
      <c r="AK3001" s="433"/>
      <c r="AL3001" s="433"/>
      <c r="AM3001" s="433"/>
      <c r="AN3001" s="433"/>
      <c r="AO3001" s="433"/>
    </row>
    <row r="3002" spans="34:41" x14ac:dyDescent="0.2">
      <c r="AH3002" s="433"/>
      <c r="AI3002" s="433"/>
      <c r="AJ3002" s="433"/>
      <c r="AK3002" s="433"/>
      <c r="AL3002" s="433"/>
      <c r="AM3002" s="433"/>
      <c r="AN3002" s="433"/>
      <c r="AO3002" s="433"/>
    </row>
    <row r="3003" spans="34:41" x14ac:dyDescent="0.2">
      <c r="AH3003" s="433"/>
      <c r="AI3003" s="433"/>
      <c r="AJ3003" s="433"/>
      <c r="AK3003" s="433"/>
      <c r="AL3003" s="433"/>
      <c r="AM3003" s="433"/>
      <c r="AN3003" s="433"/>
      <c r="AO3003" s="433"/>
    </row>
    <row r="3004" spans="34:41" x14ac:dyDescent="0.2">
      <c r="AH3004" s="433"/>
      <c r="AI3004" s="433"/>
      <c r="AJ3004" s="433"/>
      <c r="AK3004" s="433"/>
      <c r="AL3004" s="433"/>
      <c r="AM3004" s="433"/>
      <c r="AN3004" s="433"/>
      <c r="AO3004" s="433"/>
    </row>
    <row r="3005" spans="34:41" x14ac:dyDescent="0.2">
      <c r="AH3005" s="433"/>
      <c r="AI3005" s="433"/>
      <c r="AJ3005" s="433"/>
      <c r="AK3005" s="433"/>
      <c r="AL3005" s="433"/>
      <c r="AM3005" s="433"/>
      <c r="AN3005" s="433"/>
      <c r="AO3005" s="433"/>
    </row>
    <row r="3006" spans="34:41" x14ac:dyDescent="0.2">
      <c r="AH3006" s="433"/>
      <c r="AI3006" s="433"/>
      <c r="AJ3006" s="433"/>
      <c r="AK3006" s="433"/>
      <c r="AL3006" s="433"/>
      <c r="AM3006" s="433"/>
      <c r="AN3006" s="433"/>
      <c r="AO3006" s="433"/>
    </row>
    <row r="3007" spans="34:41" x14ac:dyDescent="0.2">
      <c r="AH3007" s="433"/>
      <c r="AI3007" s="433"/>
      <c r="AJ3007" s="433"/>
      <c r="AK3007" s="433"/>
      <c r="AL3007" s="433"/>
      <c r="AM3007" s="433"/>
      <c r="AN3007" s="433"/>
      <c r="AO3007" s="433"/>
    </row>
    <row r="3008" spans="34:41" x14ac:dyDescent="0.2">
      <c r="AH3008" s="433"/>
      <c r="AI3008" s="433"/>
      <c r="AJ3008" s="433"/>
      <c r="AK3008" s="433"/>
      <c r="AL3008" s="433"/>
      <c r="AM3008" s="433"/>
      <c r="AN3008" s="433"/>
      <c r="AO3008" s="433"/>
    </row>
    <row r="3009" spans="34:41" x14ac:dyDescent="0.2">
      <c r="AH3009" s="433"/>
      <c r="AI3009" s="433"/>
      <c r="AJ3009" s="433"/>
      <c r="AK3009" s="433"/>
      <c r="AL3009" s="433"/>
      <c r="AM3009" s="433"/>
      <c r="AN3009" s="433"/>
      <c r="AO3009" s="433"/>
    </row>
    <row r="3010" spans="34:41" x14ac:dyDescent="0.2">
      <c r="AH3010" s="433"/>
      <c r="AI3010" s="433"/>
      <c r="AJ3010" s="433"/>
      <c r="AK3010" s="433"/>
      <c r="AL3010" s="433"/>
      <c r="AM3010" s="433"/>
      <c r="AN3010" s="433"/>
      <c r="AO3010" s="433"/>
    </row>
    <row r="3011" spans="34:41" x14ac:dyDescent="0.2">
      <c r="AH3011" s="433"/>
      <c r="AI3011" s="433"/>
      <c r="AJ3011" s="433"/>
      <c r="AK3011" s="433"/>
      <c r="AL3011" s="433"/>
      <c r="AM3011" s="433"/>
      <c r="AN3011" s="433"/>
      <c r="AO3011" s="433"/>
    </row>
    <row r="3012" spans="34:41" x14ac:dyDescent="0.2">
      <c r="AH3012" s="433"/>
      <c r="AI3012" s="433"/>
      <c r="AJ3012" s="433"/>
      <c r="AK3012" s="433"/>
      <c r="AL3012" s="433"/>
      <c r="AM3012" s="433"/>
      <c r="AN3012" s="433"/>
      <c r="AO3012" s="433"/>
    </row>
    <row r="3013" spans="34:41" x14ac:dyDescent="0.2">
      <c r="AH3013" s="433"/>
      <c r="AI3013" s="433"/>
      <c r="AJ3013" s="433"/>
      <c r="AK3013" s="433"/>
      <c r="AL3013" s="433"/>
      <c r="AM3013" s="433"/>
      <c r="AN3013" s="433"/>
      <c r="AO3013" s="433"/>
    </row>
    <row r="3014" spans="34:41" x14ac:dyDescent="0.2">
      <c r="AH3014" s="433"/>
      <c r="AI3014" s="433"/>
      <c r="AJ3014" s="433"/>
      <c r="AK3014" s="433"/>
      <c r="AL3014" s="433"/>
      <c r="AM3014" s="433"/>
      <c r="AN3014" s="433"/>
      <c r="AO3014" s="433"/>
    </row>
    <row r="3015" spans="34:41" x14ac:dyDescent="0.2">
      <c r="AH3015" s="433"/>
      <c r="AI3015" s="433"/>
      <c r="AJ3015" s="433"/>
      <c r="AK3015" s="433"/>
      <c r="AL3015" s="433"/>
      <c r="AM3015" s="433"/>
      <c r="AN3015" s="433"/>
      <c r="AO3015" s="433"/>
    </row>
    <row r="3016" spans="34:41" x14ac:dyDescent="0.2">
      <c r="AH3016" s="433"/>
      <c r="AI3016" s="433"/>
      <c r="AJ3016" s="433"/>
      <c r="AK3016" s="433"/>
      <c r="AL3016" s="433"/>
      <c r="AM3016" s="433"/>
      <c r="AN3016" s="433"/>
      <c r="AO3016" s="433"/>
    </row>
    <row r="3017" spans="34:41" x14ac:dyDescent="0.2">
      <c r="AH3017" s="433"/>
      <c r="AI3017" s="433"/>
      <c r="AJ3017" s="433"/>
      <c r="AK3017" s="433"/>
      <c r="AL3017" s="433"/>
      <c r="AM3017" s="433"/>
      <c r="AN3017" s="433"/>
      <c r="AO3017" s="433"/>
    </row>
    <row r="3018" spans="34:41" x14ac:dyDescent="0.2">
      <c r="AH3018" s="433"/>
      <c r="AI3018" s="433"/>
      <c r="AJ3018" s="433"/>
      <c r="AK3018" s="433"/>
      <c r="AL3018" s="433"/>
      <c r="AM3018" s="433"/>
      <c r="AN3018" s="433"/>
      <c r="AO3018" s="433"/>
    </row>
    <row r="3019" spans="34:41" x14ac:dyDescent="0.2">
      <c r="AH3019" s="433"/>
      <c r="AI3019" s="433"/>
      <c r="AJ3019" s="433"/>
      <c r="AK3019" s="433"/>
      <c r="AL3019" s="433"/>
      <c r="AM3019" s="433"/>
      <c r="AN3019" s="433"/>
      <c r="AO3019" s="433"/>
    </row>
    <row r="3020" spans="34:41" x14ac:dyDescent="0.2">
      <c r="AH3020" s="433"/>
      <c r="AI3020" s="433"/>
      <c r="AJ3020" s="433"/>
      <c r="AK3020" s="433"/>
      <c r="AL3020" s="433"/>
      <c r="AM3020" s="433"/>
      <c r="AN3020" s="433"/>
      <c r="AO3020" s="433"/>
    </row>
    <row r="3021" spans="34:41" x14ac:dyDescent="0.2">
      <c r="AH3021" s="433"/>
      <c r="AI3021" s="433"/>
      <c r="AJ3021" s="433"/>
      <c r="AK3021" s="433"/>
      <c r="AL3021" s="433"/>
      <c r="AM3021" s="433"/>
      <c r="AN3021" s="433"/>
      <c r="AO3021" s="433"/>
    </row>
    <row r="3022" spans="34:41" x14ac:dyDescent="0.2">
      <c r="AH3022" s="433"/>
      <c r="AI3022" s="433"/>
      <c r="AJ3022" s="433"/>
      <c r="AK3022" s="433"/>
      <c r="AL3022" s="433"/>
      <c r="AM3022" s="433"/>
      <c r="AN3022" s="433"/>
      <c r="AO3022" s="433"/>
    </row>
    <row r="3023" spans="34:41" x14ac:dyDescent="0.2">
      <c r="AH3023" s="433"/>
      <c r="AI3023" s="433"/>
      <c r="AJ3023" s="433"/>
      <c r="AK3023" s="433"/>
      <c r="AL3023" s="433"/>
      <c r="AM3023" s="433"/>
      <c r="AN3023" s="433"/>
      <c r="AO3023" s="433"/>
    </row>
    <row r="3024" spans="34:41" x14ac:dyDescent="0.2">
      <c r="AH3024" s="433"/>
      <c r="AI3024" s="433"/>
      <c r="AJ3024" s="433"/>
      <c r="AK3024" s="433"/>
      <c r="AL3024" s="433"/>
      <c r="AM3024" s="433"/>
      <c r="AN3024" s="433"/>
      <c r="AO3024" s="433"/>
    </row>
    <row r="3025" spans="34:41" x14ac:dyDescent="0.2">
      <c r="AH3025" s="433"/>
      <c r="AI3025" s="433"/>
      <c r="AJ3025" s="433"/>
      <c r="AK3025" s="433"/>
      <c r="AL3025" s="433"/>
      <c r="AM3025" s="433"/>
      <c r="AN3025" s="433"/>
      <c r="AO3025" s="433"/>
    </row>
    <row r="3026" spans="34:41" x14ac:dyDescent="0.2">
      <c r="AH3026" s="433"/>
      <c r="AI3026" s="433"/>
      <c r="AJ3026" s="433"/>
      <c r="AK3026" s="433"/>
      <c r="AL3026" s="433"/>
      <c r="AM3026" s="433"/>
      <c r="AN3026" s="433"/>
      <c r="AO3026" s="433"/>
    </row>
    <row r="3027" spans="34:41" x14ac:dyDescent="0.2">
      <c r="AH3027" s="433"/>
      <c r="AI3027" s="433"/>
      <c r="AJ3027" s="433"/>
      <c r="AK3027" s="433"/>
      <c r="AL3027" s="433"/>
      <c r="AM3027" s="433"/>
      <c r="AN3027" s="433"/>
      <c r="AO3027" s="433"/>
    </row>
    <row r="3028" spans="34:41" x14ac:dyDescent="0.2">
      <c r="AH3028" s="433"/>
      <c r="AI3028" s="433"/>
      <c r="AJ3028" s="433"/>
      <c r="AK3028" s="433"/>
      <c r="AL3028" s="433"/>
      <c r="AM3028" s="433"/>
      <c r="AN3028" s="433"/>
      <c r="AO3028" s="433"/>
    </row>
    <row r="3029" spans="34:41" x14ac:dyDescent="0.2">
      <c r="AH3029" s="433"/>
      <c r="AI3029" s="433"/>
      <c r="AJ3029" s="433"/>
      <c r="AK3029" s="433"/>
      <c r="AL3029" s="433"/>
      <c r="AM3029" s="433"/>
      <c r="AN3029" s="433"/>
      <c r="AO3029" s="433"/>
    </row>
    <row r="3030" spans="34:41" x14ac:dyDescent="0.2">
      <c r="AH3030" s="433"/>
      <c r="AI3030" s="433"/>
      <c r="AJ3030" s="433"/>
      <c r="AK3030" s="433"/>
      <c r="AL3030" s="433"/>
      <c r="AM3030" s="433"/>
      <c r="AN3030" s="433"/>
      <c r="AO3030" s="433"/>
    </row>
    <row r="3031" spans="34:41" x14ac:dyDescent="0.2">
      <c r="AH3031" s="433"/>
      <c r="AI3031" s="433"/>
      <c r="AJ3031" s="433"/>
      <c r="AK3031" s="433"/>
      <c r="AL3031" s="433"/>
      <c r="AM3031" s="433"/>
      <c r="AN3031" s="433"/>
      <c r="AO3031" s="433"/>
    </row>
    <row r="3032" spans="34:41" x14ac:dyDescent="0.2">
      <c r="AH3032" s="433"/>
      <c r="AI3032" s="433"/>
      <c r="AJ3032" s="433"/>
      <c r="AK3032" s="433"/>
      <c r="AL3032" s="433"/>
      <c r="AM3032" s="433"/>
      <c r="AN3032" s="433"/>
      <c r="AO3032" s="433"/>
    </row>
    <row r="3033" spans="34:41" x14ac:dyDescent="0.2">
      <c r="AH3033" s="433"/>
      <c r="AI3033" s="433"/>
      <c r="AJ3033" s="433"/>
      <c r="AK3033" s="433"/>
      <c r="AL3033" s="433"/>
      <c r="AM3033" s="433"/>
      <c r="AN3033" s="433"/>
      <c r="AO3033" s="433"/>
    </row>
    <row r="3034" spans="34:41" x14ac:dyDescent="0.2">
      <c r="AH3034" s="433"/>
      <c r="AI3034" s="433"/>
      <c r="AJ3034" s="433"/>
      <c r="AK3034" s="433"/>
      <c r="AL3034" s="433"/>
      <c r="AM3034" s="433"/>
      <c r="AN3034" s="433"/>
      <c r="AO3034" s="433"/>
    </row>
    <row r="3035" spans="34:41" x14ac:dyDescent="0.2">
      <c r="AH3035" s="433"/>
      <c r="AI3035" s="433"/>
      <c r="AJ3035" s="433"/>
      <c r="AK3035" s="433"/>
      <c r="AL3035" s="433"/>
      <c r="AM3035" s="433"/>
      <c r="AN3035" s="433"/>
      <c r="AO3035" s="433"/>
    </row>
    <row r="3036" spans="34:41" x14ac:dyDescent="0.2">
      <c r="AH3036" s="433"/>
      <c r="AI3036" s="433"/>
      <c r="AJ3036" s="433"/>
      <c r="AK3036" s="433"/>
      <c r="AL3036" s="433"/>
      <c r="AM3036" s="433"/>
      <c r="AN3036" s="433"/>
      <c r="AO3036" s="433"/>
    </row>
    <row r="3037" spans="34:41" x14ac:dyDescent="0.2">
      <c r="AH3037" s="433"/>
      <c r="AI3037" s="433"/>
      <c r="AJ3037" s="433"/>
      <c r="AK3037" s="433"/>
      <c r="AL3037" s="433"/>
      <c r="AM3037" s="433"/>
      <c r="AN3037" s="433"/>
      <c r="AO3037" s="433"/>
    </row>
    <row r="3038" spans="34:41" x14ac:dyDescent="0.2">
      <c r="AH3038" s="433"/>
      <c r="AI3038" s="433"/>
      <c r="AJ3038" s="433"/>
      <c r="AK3038" s="433"/>
      <c r="AL3038" s="433"/>
      <c r="AM3038" s="433"/>
      <c r="AN3038" s="433"/>
      <c r="AO3038" s="433"/>
    </row>
    <row r="3039" spans="34:41" x14ac:dyDescent="0.2">
      <c r="AH3039" s="433"/>
      <c r="AI3039" s="433"/>
      <c r="AJ3039" s="433"/>
      <c r="AK3039" s="433"/>
      <c r="AL3039" s="433"/>
      <c r="AM3039" s="433"/>
      <c r="AN3039" s="433"/>
      <c r="AO3039" s="433"/>
    </row>
    <row r="3040" spans="34:41" x14ac:dyDescent="0.2">
      <c r="AH3040" s="433"/>
      <c r="AI3040" s="433"/>
      <c r="AJ3040" s="433"/>
      <c r="AK3040" s="433"/>
      <c r="AL3040" s="433"/>
      <c r="AM3040" s="433"/>
      <c r="AN3040" s="433"/>
      <c r="AO3040" s="433"/>
    </row>
    <row r="3041" spans="34:41" x14ac:dyDescent="0.2">
      <c r="AH3041" s="433"/>
      <c r="AI3041" s="433"/>
      <c r="AJ3041" s="433"/>
      <c r="AK3041" s="433"/>
      <c r="AL3041" s="433"/>
      <c r="AM3041" s="433"/>
      <c r="AN3041" s="433"/>
      <c r="AO3041" s="433"/>
    </row>
    <row r="3042" spans="34:41" x14ac:dyDescent="0.2">
      <c r="AH3042" s="433"/>
      <c r="AI3042" s="433"/>
      <c r="AJ3042" s="433"/>
      <c r="AK3042" s="433"/>
      <c r="AL3042" s="433"/>
      <c r="AM3042" s="433"/>
      <c r="AN3042" s="433"/>
      <c r="AO3042" s="433"/>
    </row>
    <row r="3043" spans="34:41" x14ac:dyDescent="0.2">
      <c r="AH3043" s="433"/>
      <c r="AI3043" s="433"/>
      <c r="AJ3043" s="433"/>
      <c r="AK3043" s="433"/>
      <c r="AL3043" s="433"/>
      <c r="AM3043" s="433"/>
      <c r="AN3043" s="433"/>
      <c r="AO3043" s="433"/>
    </row>
    <row r="3044" spans="34:41" x14ac:dyDescent="0.2">
      <c r="AH3044" s="433"/>
      <c r="AI3044" s="433"/>
      <c r="AJ3044" s="433"/>
      <c r="AK3044" s="433"/>
      <c r="AL3044" s="433"/>
      <c r="AM3044" s="433"/>
      <c r="AN3044" s="433"/>
      <c r="AO3044" s="433"/>
    </row>
    <row r="3045" spans="34:41" x14ac:dyDescent="0.2">
      <c r="AH3045" s="433"/>
      <c r="AI3045" s="433"/>
      <c r="AJ3045" s="433"/>
      <c r="AK3045" s="433"/>
      <c r="AL3045" s="433"/>
      <c r="AM3045" s="433"/>
      <c r="AN3045" s="433"/>
      <c r="AO3045" s="433"/>
    </row>
    <row r="3046" spans="34:41" x14ac:dyDescent="0.2">
      <c r="AH3046" s="433"/>
      <c r="AI3046" s="433"/>
      <c r="AJ3046" s="433"/>
      <c r="AK3046" s="433"/>
      <c r="AL3046" s="433"/>
      <c r="AM3046" s="433"/>
      <c r="AN3046" s="433"/>
      <c r="AO3046" s="433"/>
    </row>
    <row r="3047" spans="34:41" x14ac:dyDescent="0.2">
      <c r="AH3047" s="433"/>
      <c r="AI3047" s="433"/>
      <c r="AJ3047" s="433"/>
      <c r="AK3047" s="433"/>
      <c r="AL3047" s="433"/>
      <c r="AM3047" s="433"/>
      <c r="AN3047" s="433"/>
      <c r="AO3047" s="433"/>
    </row>
    <row r="3048" spans="34:41" x14ac:dyDescent="0.2">
      <c r="AH3048" s="433"/>
      <c r="AI3048" s="433"/>
      <c r="AJ3048" s="433"/>
      <c r="AK3048" s="433"/>
      <c r="AL3048" s="433"/>
      <c r="AM3048" s="433"/>
      <c r="AN3048" s="433"/>
      <c r="AO3048" s="433"/>
    </row>
    <row r="3049" spans="34:41" x14ac:dyDescent="0.2">
      <c r="AH3049" s="433"/>
      <c r="AI3049" s="433"/>
      <c r="AJ3049" s="433"/>
      <c r="AK3049" s="433"/>
      <c r="AL3049" s="433"/>
      <c r="AM3049" s="433"/>
      <c r="AN3049" s="433"/>
      <c r="AO3049" s="433"/>
    </row>
    <row r="3050" spans="34:41" x14ac:dyDescent="0.2">
      <c r="AH3050" s="433"/>
      <c r="AI3050" s="433"/>
      <c r="AJ3050" s="433"/>
      <c r="AK3050" s="433"/>
      <c r="AL3050" s="433"/>
      <c r="AM3050" s="433"/>
      <c r="AN3050" s="433"/>
      <c r="AO3050" s="433"/>
    </row>
    <row r="3051" spans="34:41" x14ac:dyDescent="0.2">
      <c r="AH3051" s="433"/>
      <c r="AI3051" s="433"/>
      <c r="AJ3051" s="433"/>
      <c r="AK3051" s="433"/>
      <c r="AL3051" s="433"/>
      <c r="AM3051" s="433"/>
      <c r="AN3051" s="433"/>
      <c r="AO3051" s="433"/>
    </row>
    <row r="3052" spans="34:41" x14ac:dyDescent="0.2">
      <c r="AH3052" s="433"/>
      <c r="AI3052" s="433"/>
      <c r="AJ3052" s="433"/>
      <c r="AK3052" s="433"/>
      <c r="AL3052" s="433"/>
      <c r="AM3052" s="433"/>
      <c r="AN3052" s="433"/>
      <c r="AO3052" s="433"/>
    </row>
    <row r="3053" spans="34:41" x14ac:dyDescent="0.2">
      <c r="AH3053" s="433"/>
      <c r="AI3053" s="433"/>
      <c r="AJ3053" s="433"/>
      <c r="AK3053" s="433"/>
      <c r="AL3053" s="433"/>
      <c r="AM3053" s="433"/>
      <c r="AN3053" s="433"/>
      <c r="AO3053" s="433"/>
    </row>
    <row r="3054" spans="34:41" x14ac:dyDescent="0.2">
      <c r="AH3054" s="433"/>
      <c r="AI3054" s="433"/>
      <c r="AJ3054" s="433"/>
      <c r="AK3054" s="433"/>
      <c r="AL3054" s="433"/>
      <c r="AM3054" s="433"/>
      <c r="AN3054" s="433"/>
      <c r="AO3054" s="433"/>
    </row>
    <row r="3055" spans="34:41" x14ac:dyDescent="0.2">
      <c r="AH3055" s="433"/>
      <c r="AI3055" s="433"/>
      <c r="AJ3055" s="433"/>
      <c r="AK3055" s="433"/>
      <c r="AL3055" s="433"/>
      <c r="AM3055" s="433"/>
      <c r="AN3055" s="433"/>
      <c r="AO3055" s="433"/>
    </row>
    <row r="3056" spans="34:41" x14ac:dyDescent="0.2">
      <c r="AH3056" s="433"/>
      <c r="AI3056" s="433"/>
      <c r="AJ3056" s="433"/>
      <c r="AK3056" s="433"/>
      <c r="AL3056" s="433"/>
      <c r="AM3056" s="433"/>
      <c r="AN3056" s="433"/>
      <c r="AO3056" s="433"/>
    </row>
    <row r="3057" spans="34:41" x14ac:dyDescent="0.2">
      <c r="AH3057" s="433"/>
      <c r="AI3057" s="433"/>
      <c r="AJ3057" s="433"/>
      <c r="AK3057" s="433"/>
      <c r="AL3057" s="433"/>
      <c r="AM3057" s="433"/>
      <c r="AN3057" s="433"/>
      <c r="AO3057" s="433"/>
    </row>
    <row r="3058" spans="34:41" x14ac:dyDescent="0.2">
      <c r="AH3058" s="433"/>
      <c r="AI3058" s="433"/>
      <c r="AJ3058" s="433"/>
      <c r="AK3058" s="433"/>
      <c r="AL3058" s="433"/>
      <c r="AM3058" s="433"/>
      <c r="AN3058" s="433"/>
      <c r="AO3058" s="433"/>
    </row>
    <row r="3059" spans="34:41" x14ac:dyDescent="0.2">
      <c r="AH3059" s="433"/>
      <c r="AI3059" s="433"/>
      <c r="AJ3059" s="433"/>
      <c r="AK3059" s="433"/>
      <c r="AL3059" s="433"/>
      <c r="AM3059" s="433"/>
      <c r="AN3059" s="433"/>
      <c r="AO3059" s="433"/>
    </row>
    <row r="3060" spans="34:41" x14ac:dyDescent="0.2">
      <c r="AH3060" s="433"/>
      <c r="AI3060" s="433"/>
      <c r="AJ3060" s="433"/>
      <c r="AK3060" s="433"/>
      <c r="AL3060" s="433"/>
      <c r="AM3060" s="433"/>
      <c r="AN3060" s="433"/>
      <c r="AO3060" s="433"/>
    </row>
    <row r="3061" spans="34:41" x14ac:dyDescent="0.2">
      <c r="AH3061" s="433"/>
      <c r="AI3061" s="433"/>
      <c r="AJ3061" s="433"/>
      <c r="AK3061" s="433"/>
      <c r="AL3061" s="433"/>
      <c r="AM3061" s="433"/>
      <c r="AN3061" s="433"/>
      <c r="AO3061" s="433"/>
    </row>
    <row r="3062" spans="34:41" x14ac:dyDescent="0.2">
      <c r="AH3062" s="433"/>
      <c r="AI3062" s="433"/>
      <c r="AJ3062" s="433"/>
      <c r="AK3062" s="433"/>
      <c r="AL3062" s="433"/>
      <c r="AM3062" s="433"/>
      <c r="AN3062" s="433"/>
      <c r="AO3062" s="433"/>
    </row>
    <row r="3063" spans="34:41" x14ac:dyDescent="0.2">
      <c r="AH3063" s="433"/>
      <c r="AI3063" s="433"/>
      <c r="AJ3063" s="433"/>
      <c r="AK3063" s="433"/>
      <c r="AL3063" s="433"/>
      <c r="AM3063" s="433"/>
      <c r="AN3063" s="433"/>
      <c r="AO3063" s="433"/>
    </row>
    <row r="3064" spans="34:41" x14ac:dyDescent="0.2">
      <c r="AH3064" s="433"/>
      <c r="AI3064" s="433"/>
      <c r="AJ3064" s="433"/>
      <c r="AK3064" s="433"/>
      <c r="AL3064" s="433"/>
      <c r="AM3064" s="433"/>
      <c r="AN3064" s="433"/>
      <c r="AO3064" s="433"/>
    </row>
    <row r="3065" spans="34:41" x14ac:dyDescent="0.2">
      <c r="AH3065" s="433"/>
      <c r="AI3065" s="433"/>
      <c r="AJ3065" s="433"/>
      <c r="AK3065" s="433"/>
      <c r="AL3065" s="433"/>
      <c r="AM3065" s="433"/>
      <c r="AN3065" s="433"/>
      <c r="AO3065" s="433"/>
    </row>
    <row r="3066" spans="34:41" x14ac:dyDescent="0.2">
      <c r="AH3066" s="433"/>
      <c r="AI3066" s="433"/>
      <c r="AJ3066" s="433"/>
      <c r="AK3066" s="433"/>
      <c r="AL3066" s="433"/>
      <c r="AM3066" s="433"/>
      <c r="AN3066" s="433"/>
      <c r="AO3066" s="433"/>
    </row>
    <row r="3067" spans="34:41" x14ac:dyDescent="0.2">
      <c r="AH3067" s="433"/>
      <c r="AI3067" s="433"/>
      <c r="AJ3067" s="433"/>
      <c r="AK3067" s="433"/>
      <c r="AL3067" s="433"/>
      <c r="AM3067" s="433"/>
      <c r="AN3067" s="433"/>
      <c r="AO3067" s="433"/>
    </row>
    <row r="3068" spans="34:41" x14ac:dyDescent="0.2">
      <c r="AH3068" s="433"/>
      <c r="AI3068" s="433"/>
      <c r="AJ3068" s="433"/>
      <c r="AK3068" s="433"/>
      <c r="AL3068" s="433"/>
      <c r="AM3068" s="433"/>
      <c r="AN3068" s="433"/>
      <c r="AO3068" s="433"/>
    </row>
    <row r="3069" spans="34:41" x14ac:dyDescent="0.2">
      <c r="AH3069" s="433"/>
      <c r="AI3069" s="433"/>
      <c r="AJ3069" s="433"/>
      <c r="AK3069" s="433"/>
      <c r="AL3069" s="433"/>
      <c r="AM3069" s="433"/>
      <c r="AN3069" s="433"/>
      <c r="AO3069" s="433"/>
    </row>
    <row r="3070" spans="34:41" x14ac:dyDescent="0.2">
      <c r="AH3070" s="433"/>
      <c r="AI3070" s="433"/>
      <c r="AJ3070" s="433"/>
      <c r="AK3070" s="433"/>
      <c r="AL3070" s="433"/>
      <c r="AM3070" s="433"/>
      <c r="AN3070" s="433"/>
      <c r="AO3070" s="433"/>
    </row>
    <row r="3071" spans="34:41" x14ac:dyDescent="0.2">
      <c r="AH3071" s="433"/>
      <c r="AI3071" s="433"/>
      <c r="AJ3071" s="433"/>
      <c r="AK3071" s="433"/>
      <c r="AL3071" s="433"/>
      <c r="AM3071" s="433"/>
      <c r="AN3071" s="433"/>
      <c r="AO3071" s="433"/>
    </row>
    <row r="3072" spans="34:41" x14ac:dyDescent="0.2">
      <c r="AH3072" s="433"/>
      <c r="AI3072" s="433"/>
      <c r="AJ3072" s="433"/>
      <c r="AK3072" s="433"/>
      <c r="AL3072" s="433"/>
      <c r="AM3072" s="433"/>
      <c r="AN3072" s="433"/>
      <c r="AO3072" s="433"/>
    </row>
    <row r="3073" spans="34:41" x14ac:dyDescent="0.2">
      <c r="AH3073" s="433"/>
      <c r="AI3073" s="433"/>
      <c r="AJ3073" s="433"/>
      <c r="AK3073" s="433"/>
      <c r="AL3073" s="433"/>
      <c r="AM3073" s="433"/>
      <c r="AN3073" s="433"/>
      <c r="AO3073" s="433"/>
    </row>
    <row r="3074" spans="34:41" x14ac:dyDescent="0.2">
      <c r="AH3074" s="433"/>
      <c r="AI3074" s="433"/>
      <c r="AJ3074" s="433"/>
      <c r="AK3074" s="433"/>
      <c r="AL3074" s="433"/>
      <c r="AM3074" s="433"/>
      <c r="AN3074" s="433"/>
      <c r="AO3074" s="433"/>
    </row>
    <row r="3075" spans="34:41" x14ac:dyDescent="0.2">
      <c r="AH3075" s="433"/>
      <c r="AI3075" s="433"/>
      <c r="AJ3075" s="433"/>
      <c r="AK3075" s="433"/>
      <c r="AL3075" s="433"/>
      <c r="AM3075" s="433"/>
      <c r="AN3075" s="433"/>
      <c r="AO3075" s="433"/>
    </row>
    <row r="3076" spans="34:41" x14ac:dyDescent="0.2">
      <c r="AH3076" s="433"/>
      <c r="AI3076" s="433"/>
      <c r="AJ3076" s="433"/>
      <c r="AK3076" s="433"/>
      <c r="AL3076" s="433"/>
      <c r="AM3076" s="433"/>
      <c r="AN3076" s="433"/>
      <c r="AO3076" s="433"/>
    </row>
    <row r="3077" spans="34:41" x14ac:dyDescent="0.2">
      <c r="AH3077" s="433"/>
      <c r="AI3077" s="433"/>
      <c r="AJ3077" s="433"/>
      <c r="AK3077" s="433"/>
      <c r="AL3077" s="433"/>
      <c r="AM3077" s="433"/>
      <c r="AN3077" s="433"/>
      <c r="AO3077" s="433"/>
    </row>
    <row r="3078" spans="34:41" x14ac:dyDescent="0.2">
      <c r="AH3078" s="433"/>
      <c r="AI3078" s="433"/>
      <c r="AJ3078" s="433"/>
      <c r="AK3078" s="433"/>
      <c r="AL3078" s="433"/>
      <c r="AM3078" s="433"/>
      <c r="AN3078" s="433"/>
      <c r="AO3078" s="433"/>
    </row>
    <row r="3079" spans="34:41" x14ac:dyDescent="0.2">
      <c r="AH3079" s="433"/>
      <c r="AI3079" s="433"/>
      <c r="AJ3079" s="433"/>
      <c r="AK3079" s="433"/>
      <c r="AL3079" s="433"/>
      <c r="AM3079" s="433"/>
      <c r="AN3079" s="433"/>
      <c r="AO3079" s="433"/>
    </row>
    <row r="3080" spans="34:41" x14ac:dyDescent="0.2">
      <c r="AH3080" s="433"/>
      <c r="AI3080" s="433"/>
      <c r="AJ3080" s="433"/>
      <c r="AK3080" s="433"/>
      <c r="AL3080" s="433"/>
      <c r="AM3080" s="433"/>
      <c r="AN3080" s="433"/>
      <c r="AO3080" s="433"/>
    </row>
    <row r="3081" spans="34:41" x14ac:dyDescent="0.2">
      <c r="AH3081" s="433"/>
      <c r="AI3081" s="433"/>
      <c r="AJ3081" s="433"/>
      <c r="AK3081" s="433"/>
      <c r="AL3081" s="433"/>
      <c r="AM3081" s="433"/>
      <c r="AN3081" s="433"/>
      <c r="AO3081" s="433"/>
    </row>
    <row r="3082" spans="34:41" x14ac:dyDescent="0.2">
      <c r="AH3082" s="433"/>
      <c r="AI3082" s="433"/>
      <c r="AJ3082" s="433"/>
      <c r="AK3082" s="433"/>
      <c r="AL3082" s="433"/>
      <c r="AM3082" s="433"/>
      <c r="AN3082" s="433"/>
      <c r="AO3082" s="433"/>
    </row>
    <row r="3083" spans="34:41" x14ac:dyDescent="0.2">
      <c r="AH3083" s="433"/>
      <c r="AI3083" s="433"/>
      <c r="AJ3083" s="433"/>
      <c r="AK3083" s="433"/>
      <c r="AL3083" s="433"/>
      <c r="AM3083" s="433"/>
      <c r="AN3083" s="433"/>
      <c r="AO3083" s="433"/>
    </row>
    <row r="3084" spans="34:41" x14ac:dyDescent="0.2">
      <c r="AH3084" s="433"/>
      <c r="AI3084" s="433"/>
      <c r="AJ3084" s="433"/>
      <c r="AK3084" s="433"/>
      <c r="AL3084" s="433"/>
      <c r="AM3084" s="433"/>
      <c r="AN3084" s="433"/>
      <c r="AO3084" s="433"/>
    </row>
    <row r="3085" spans="34:41" x14ac:dyDescent="0.2">
      <c r="AH3085" s="433"/>
      <c r="AI3085" s="433"/>
      <c r="AJ3085" s="433"/>
      <c r="AK3085" s="433"/>
      <c r="AL3085" s="433"/>
      <c r="AM3085" s="433"/>
      <c r="AN3085" s="433"/>
      <c r="AO3085" s="433"/>
    </row>
    <row r="3086" spans="34:41" x14ac:dyDescent="0.2">
      <c r="AH3086" s="433"/>
      <c r="AI3086" s="433"/>
      <c r="AJ3086" s="433"/>
      <c r="AK3086" s="433"/>
      <c r="AL3086" s="433"/>
      <c r="AM3086" s="433"/>
      <c r="AN3086" s="433"/>
      <c r="AO3086" s="433"/>
    </row>
    <row r="3087" spans="34:41" x14ac:dyDescent="0.2">
      <c r="AH3087" s="433"/>
      <c r="AI3087" s="433"/>
      <c r="AJ3087" s="433"/>
      <c r="AK3087" s="433"/>
      <c r="AL3087" s="433"/>
      <c r="AM3087" s="433"/>
      <c r="AN3087" s="433"/>
      <c r="AO3087" s="433"/>
    </row>
    <row r="3088" spans="34:41" x14ac:dyDescent="0.2">
      <c r="AH3088" s="433"/>
      <c r="AI3088" s="433"/>
      <c r="AJ3088" s="433"/>
      <c r="AK3088" s="433"/>
      <c r="AL3088" s="433"/>
      <c r="AM3088" s="433"/>
      <c r="AN3088" s="433"/>
      <c r="AO3088" s="433"/>
    </row>
    <row r="3089" spans="34:41" x14ac:dyDescent="0.2">
      <c r="AH3089" s="433"/>
      <c r="AI3089" s="433"/>
      <c r="AJ3089" s="433"/>
      <c r="AK3089" s="433"/>
      <c r="AL3089" s="433"/>
      <c r="AM3089" s="433"/>
      <c r="AN3089" s="433"/>
      <c r="AO3089" s="433"/>
    </row>
    <row r="3090" spans="34:41" x14ac:dyDescent="0.2">
      <c r="AH3090" s="433"/>
      <c r="AI3090" s="433"/>
      <c r="AJ3090" s="433"/>
      <c r="AK3090" s="433"/>
      <c r="AL3090" s="433"/>
      <c r="AM3090" s="433"/>
      <c r="AN3090" s="433"/>
      <c r="AO3090" s="433"/>
    </row>
    <row r="3091" spans="34:41" x14ac:dyDescent="0.2">
      <c r="AH3091" s="433"/>
      <c r="AI3091" s="433"/>
      <c r="AJ3091" s="433"/>
      <c r="AK3091" s="433"/>
      <c r="AL3091" s="433"/>
      <c r="AM3091" s="433"/>
      <c r="AN3091" s="433"/>
      <c r="AO3091" s="433"/>
    </row>
    <row r="3092" spans="34:41" x14ac:dyDescent="0.2">
      <c r="AH3092" s="433"/>
      <c r="AI3092" s="433"/>
      <c r="AJ3092" s="433"/>
      <c r="AK3092" s="433"/>
      <c r="AL3092" s="433"/>
      <c r="AM3092" s="433"/>
      <c r="AN3092" s="433"/>
      <c r="AO3092" s="433"/>
    </row>
    <row r="3093" spans="34:41" x14ac:dyDescent="0.2">
      <c r="AH3093" s="433"/>
      <c r="AI3093" s="433"/>
      <c r="AJ3093" s="433"/>
      <c r="AK3093" s="433"/>
      <c r="AL3093" s="433"/>
      <c r="AM3093" s="433"/>
      <c r="AN3093" s="433"/>
      <c r="AO3093" s="433"/>
    </row>
    <row r="3094" spans="34:41" x14ac:dyDescent="0.2">
      <c r="AH3094" s="433"/>
      <c r="AI3094" s="433"/>
      <c r="AJ3094" s="433"/>
      <c r="AK3094" s="433"/>
      <c r="AL3094" s="433"/>
      <c r="AM3094" s="433"/>
      <c r="AN3094" s="433"/>
      <c r="AO3094" s="433"/>
    </row>
    <row r="3095" spans="34:41" x14ac:dyDescent="0.2">
      <c r="AH3095" s="433"/>
      <c r="AI3095" s="433"/>
      <c r="AJ3095" s="433"/>
      <c r="AK3095" s="433"/>
      <c r="AL3095" s="433"/>
      <c r="AM3095" s="433"/>
      <c r="AN3095" s="433"/>
      <c r="AO3095" s="433"/>
    </row>
    <row r="3096" spans="34:41" x14ac:dyDescent="0.2">
      <c r="AH3096" s="433"/>
      <c r="AI3096" s="433"/>
      <c r="AJ3096" s="433"/>
      <c r="AK3096" s="433"/>
      <c r="AL3096" s="433"/>
      <c r="AM3096" s="433"/>
      <c r="AN3096" s="433"/>
      <c r="AO3096" s="433"/>
    </row>
    <row r="3097" spans="34:41" x14ac:dyDescent="0.2">
      <c r="AH3097" s="433"/>
      <c r="AI3097" s="433"/>
      <c r="AJ3097" s="433"/>
      <c r="AK3097" s="433"/>
      <c r="AL3097" s="433"/>
      <c r="AM3097" s="433"/>
      <c r="AN3097" s="433"/>
      <c r="AO3097" s="433"/>
    </row>
    <row r="3098" spans="34:41" x14ac:dyDescent="0.2">
      <c r="AH3098" s="433"/>
      <c r="AI3098" s="433"/>
      <c r="AJ3098" s="433"/>
      <c r="AK3098" s="433"/>
      <c r="AL3098" s="433"/>
      <c r="AM3098" s="433"/>
      <c r="AN3098" s="433"/>
      <c r="AO3098" s="433"/>
    </row>
    <row r="3099" spans="34:41" x14ac:dyDescent="0.2">
      <c r="AH3099" s="433"/>
      <c r="AI3099" s="433"/>
      <c r="AJ3099" s="433"/>
      <c r="AK3099" s="433"/>
      <c r="AL3099" s="433"/>
      <c r="AM3099" s="433"/>
      <c r="AN3099" s="433"/>
      <c r="AO3099" s="433"/>
    </row>
    <row r="3100" spans="34:41" x14ac:dyDescent="0.2">
      <c r="AH3100" s="433"/>
      <c r="AI3100" s="433"/>
      <c r="AJ3100" s="433"/>
      <c r="AK3100" s="433"/>
      <c r="AL3100" s="433"/>
      <c r="AM3100" s="433"/>
      <c r="AN3100" s="433"/>
      <c r="AO3100" s="433"/>
    </row>
    <row r="3101" spans="34:41" x14ac:dyDescent="0.2">
      <c r="AH3101" s="433"/>
      <c r="AI3101" s="433"/>
      <c r="AJ3101" s="433"/>
      <c r="AK3101" s="433"/>
      <c r="AL3101" s="433"/>
      <c r="AM3101" s="433"/>
      <c r="AN3101" s="433"/>
      <c r="AO3101" s="433"/>
    </row>
    <row r="3102" spans="34:41" x14ac:dyDescent="0.2">
      <c r="AH3102" s="433"/>
      <c r="AI3102" s="433"/>
      <c r="AJ3102" s="433"/>
      <c r="AK3102" s="433"/>
      <c r="AL3102" s="433"/>
      <c r="AM3102" s="433"/>
      <c r="AN3102" s="433"/>
      <c r="AO3102" s="433"/>
    </row>
    <row r="3103" spans="34:41" x14ac:dyDescent="0.2">
      <c r="AH3103" s="433"/>
      <c r="AI3103" s="433"/>
      <c r="AJ3103" s="433"/>
      <c r="AK3103" s="433"/>
      <c r="AL3103" s="433"/>
      <c r="AM3103" s="433"/>
      <c r="AN3103" s="433"/>
      <c r="AO3103" s="433"/>
    </row>
    <row r="3104" spans="34:41" x14ac:dyDescent="0.2">
      <c r="AH3104" s="433"/>
      <c r="AI3104" s="433"/>
      <c r="AJ3104" s="433"/>
      <c r="AK3104" s="433"/>
      <c r="AL3104" s="433"/>
      <c r="AM3104" s="433"/>
      <c r="AN3104" s="433"/>
      <c r="AO3104" s="433"/>
    </row>
    <row r="3105" spans="34:41" x14ac:dyDescent="0.2">
      <c r="AH3105" s="433"/>
      <c r="AI3105" s="433"/>
      <c r="AJ3105" s="433"/>
      <c r="AK3105" s="433"/>
      <c r="AL3105" s="433"/>
      <c r="AM3105" s="433"/>
      <c r="AN3105" s="433"/>
      <c r="AO3105" s="433"/>
    </row>
    <row r="3106" spans="34:41" x14ac:dyDescent="0.2">
      <c r="AH3106" s="433"/>
      <c r="AI3106" s="433"/>
      <c r="AJ3106" s="433"/>
      <c r="AK3106" s="433"/>
      <c r="AL3106" s="433"/>
      <c r="AM3106" s="433"/>
      <c r="AN3106" s="433"/>
      <c r="AO3106" s="433"/>
    </row>
    <row r="3107" spans="34:41" x14ac:dyDescent="0.2">
      <c r="AH3107" s="433"/>
      <c r="AI3107" s="433"/>
      <c r="AJ3107" s="433"/>
      <c r="AK3107" s="433"/>
      <c r="AL3107" s="433"/>
      <c r="AM3107" s="433"/>
      <c r="AN3107" s="433"/>
      <c r="AO3107" s="433"/>
    </row>
    <row r="3108" spans="34:41" x14ac:dyDescent="0.2">
      <c r="AH3108" s="433"/>
      <c r="AI3108" s="433"/>
      <c r="AJ3108" s="433"/>
      <c r="AK3108" s="433"/>
      <c r="AL3108" s="433"/>
      <c r="AM3108" s="433"/>
      <c r="AN3108" s="433"/>
      <c r="AO3108" s="433"/>
    </row>
    <row r="3109" spans="34:41" x14ac:dyDescent="0.2">
      <c r="AH3109" s="433"/>
      <c r="AI3109" s="433"/>
      <c r="AJ3109" s="433"/>
      <c r="AK3109" s="433"/>
      <c r="AL3109" s="433"/>
      <c r="AM3109" s="433"/>
      <c r="AN3109" s="433"/>
      <c r="AO3109" s="433"/>
    </row>
    <row r="3110" spans="34:41" x14ac:dyDescent="0.2">
      <c r="AH3110" s="433"/>
      <c r="AI3110" s="433"/>
      <c r="AJ3110" s="433"/>
      <c r="AK3110" s="433"/>
      <c r="AL3110" s="433"/>
      <c r="AM3110" s="433"/>
      <c r="AN3110" s="433"/>
      <c r="AO3110" s="433"/>
    </row>
    <row r="3111" spans="34:41" x14ac:dyDescent="0.2">
      <c r="AH3111" s="433"/>
      <c r="AI3111" s="433"/>
      <c r="AJ3111" s="433"/>
      <c r="AK3111" s="433"/>
      <c r="AL3111" s="433"/>
      <c r="AM3111" s="433"/>
      <c r="AN3111" s="433"/>
      <c r="AO3111" s="433"/>
    </row>
    <row r="3112" spans="34:41" x14ac:dyDescent="0.2">
      <c r="AH3112" s="433"/>
      <c r="AI3112" s="433"/>
      <c r="AJ3112" s="433"/>
      <c r="AK3112" s="433"/>
      <c r="AL3112" s="433"/>
      <c r="AM3112" s="433"/>
      <c r="AN3112" s="433"/>
      <c r="AO3112" s="433"/>
    </row>
    <row r="3113" spans="34:41" x14ac:dyDescent="0.2">
      <c r="AH3113" s="433"/>
      <c r="AI3113" s="433"/>
      <c r="AJ3113" s="433"/>
      <c r="AK3113" s="433"/>
      <c r="AL3113" s="433"/>
      <c r="AM3113" s="433"/>
      <c r="AN3113" s="433"/>
      <c r="AO3113" s="433"/>
    </row>
    <row r="3114" spans="34:41" x14ac:dyDescent="0.2">
      <c r="AH3114" s="433"/>
      <c r="AI3114" s="433"/>
      <c r="AJ3114" s="433"/>
      <c r="AK3114" s="433"/>
      <c r="AL3114" s="433"/>
      <c r="AM3114" s="433"/>
      <c r="AN3114" s="433"/>
      <c r="AO3114" s="433"/>
    </row>
    <row r="3115" spans="34:41" x14ac:dyDescent="0.2">
      <c r="AH3115" s="433"/>
      <c r="AI3115" s="433"/>
      <c r="AJ3115" s="433"/>
      <c r="AK3115" s="433"/>
      <c r="AL3115" s="433"/>
      <c r="AM3115" s="433"/>
      <c r="AN3115" s="433"/>
      <c r="AO3115" s="433"/>
    </row>
    <row r="3116" spans="34:41" x14ac:dyDescent="0.2">
      <c r="AH3116" s="433"/>
      <c r="AI3116" s="433"/>
      <c r="AJ3116" s="433"/>
      <c r="AK3116" s="433"/>
      <c r="AL3116" s="433"/>
      <c r="AM3116" s="433"/>
      <c r="AN3116" s="433"/>
      <c r="AO3116" s="433"/>
    </row>
    <row r="3117" spans="34:41" x14ac:dyDescent="0.2">
      <c r="AH3117" s="433"/>
      <c r="AI3117" s="433"/>
      <c r="AJ3117" s="433"/>
      <c r="AK3117" s="433"/>
      <c r="AL3117" s="433"/>
      <c r="AM3117" s="433"/>
      <c r="AN3117" s="433"/>
      <c r="AO3117" s="433"/>
    </row>
    <row r="3118" spans="34:41" x14ac:dyDescent="0.2">
      <c r="AH3118" s="433"/>
      <c r="AI3118" s="433"/>
      <c r="AJ3118" s="433"/>
      <c r="AK3118" s="433"/>
      <c r="AL3118" s="433"/>
      <c r="AM3118" s="433"/>
      <c r="AN3118" s="433"/>
      <c r="AO3118" s="433"/>
    </row>
    <row r="3119" spans="34:41" x14ac:dyDescent="0.2">
      <c r="AH3119" s="433"/>
      <c r="AI3119" s="433"/>
      <c r="AJ3119" s="433"/>
      <c r="AK3119" s="433"/>
      <c r="AL3119" s="433"/>
      <c r="AM3119" s="433"/>
      <c r="AN3119" s="433"/>
      <c r="AO3119" s="433"/>
    </row>
    <row r="3120" spans="34:41" x14ac:dyDescent="0.2">
      <c r="AH3120" s="433"/>
      <c r="AI3120" s="433"/>
      <c r="AJ3120" s="433"/>
      <c r="AK3120" s="433"/>
      <c r="AL3120" s="433"/>
      <c r="AM3120" s="433"/>
      <c r="AN3120" s="433"/>
      <c r="AO3120" s="433"/>
    </row>
    <row r="3121" spans="34:41" x14ac:dyDescent="0.2">
      <c r="AH3121" s="433"/>
      <c r="AI3121" s="433"/>
      <c r="AJ3121" s="433"/>
      <c r="AK3121" s="433"/>
      <c r="AL3121" s="433"/>
      <c r="AM3121" s="433"/>
      <c r="AN3121" s="433"/>
      <c r="AO3121" s="433"/>
    </row>
    <row r="3122" spans="34:41" x14ac:dyDescent="0.2">
      <c r="AH3122" s="433"/>
      <c r="AI3122" s="433"/>
      <c r="AJ3122" s="433"/>
      <c r="AK3122" s="433"/>
      <c r="AL3122" s="433"/>
      <c r="AM3122" s="433"/>
      <c r="AN3122" s="433"/>
      <c r="AO3122" s="433"/>
    </row>
    <row r="3123" spans="34:41" x14ac:dyDescent="0.2">
      <c r="AH3123" s="433"/>
      <c r="AI3123" s="433"/>
      <c r="AJ3123" s="433"/>
      <c r="AK3123" s="433"/>
      <c r="AL3123" s="433"/>
      <c r="AM3123" s="433"/>
      <c r="AN3123" s="433"/>
      <c r="AO3123" s="433"/>
    </row>
    <row r="3124" spans="34:41" x14ac:dyDescent="0.2">
      <c r="AH3124" s="433"/>
      <c r="AI3124" s="433"/>
      <c r="AJ3124" s="433"/>
      <c r="AK3124" s="433"/>
      <c r="AL3124" s="433"/>
      <c r="AM3124" s="433"/>
      <c r="AN3124" s="433"/>
      <c r="AO3124" s="433"/>
    </row>
    <row r="3125" spans="34:41" x14ac:dyDescent="0.2">
      <c r="AH3125" s="433"/>
      <c r="AI3125" s="433"/>
      <c r="AJ3125" s="433"/>
      <c r="AK3125" s="433"/>
      <c r="AL3125" s="433"/>
      <c r="AM3125" s="433"/>
      <c r="AN3125" s="433"/>
      <c r="AO3125" s="433"/>
    </row>
    <row r="3126" spans="34:41" x14ac:dyDescent="0.2">
      <c r="AH3126" s="433"/>
      <c r="AI3126" s="433"/>
      <c r="AJ3126" s="433"/>
      <c r="AK3126" s="433"/>
      <c r="AL3126" s="433"/>
      <c r="AM3126" s="433"/>
      <c r="AN3126" s="433"/>
      <c r="AO3126" s="433"/>
    </row>
    <row r="3127" spans="34:41" x14ac:dyDescent="0.2">
      <c r="AH3127" s="433"/>
      <c r="AI3127" s="433"/>
      <c r="AJ3127" s="433"/>
      <c r="AK3127" s="433"/>
      <c r="AL3127" s="433"/>
      <c r="AM3127" s="433"/>
      <c r="AN3127" s="433"/>
      <c r="AO3127" s="433"/>
    </row>
    <row r="3128" spans="34:41" x14ac:dyDescent="0.2">
      <c r="AH3128" s="433"/>
      <c r="AI3128" s="433"/>
      <c r="AJ3128" s="433"/>
      <c r="AK3128" s="433"/>
      <c r="AL3128" s="433"/>
      <c r="AM3128" s="433"/>
      <c r="AN3128" s="433"/>
      <c r="AO3128" s="433"/>
    </row>
    <row r="3129" spans="34:41" x14ac:dyDescent="0.2">
      <c r="AH3129" s="433"/>
      <c r="AI3129" s="433"/>
      <c r="AJ3129" s="433"/>
      <c r="AK3129" s="433"/>
      <c r="AL3129" s="433"/>
      <c r="AM3129" s="433"/>
      <c r="AN3129" s="433"/>
      <c r="AO3129" s="433"/>
    </row>
    <row r="3130" spans="34:41" x14ac:dyDescent="0.2">
      <c r="AH3130" s="433"/>
      <c r="AI3130" s="433"/>
      <c r="AJ3130" s="433"/>
      <c r="AK3130" s="433"/>
      <c r="AL3130" s="433"/>
      <c r="AM3130" s="433"/>
      <c r="AN3130" s="433"/>
      <c r="AO3130" s="433"/>
    </row>
    <row r="3131" spans="34:41" x14ac:dyDescent="0.2">
      <c r="AH3131" s="433"/>
      <c r="AI3131" s="433"/>
      <c r="AJ3131" s="433"/>
      <c r="AK3131" s="433"/>
      <c r="AL3131" s="433"/>
      <c r="AM3131" s="433"/>
      <c r="AN3131" s="433"/>
      <c r="AO3131" s="433"/>
    </row>
    <row r="3132" spans="34:41" x14ac:dyDescent="0.2">
      <c r="AH3132" s="433"/>
      <c r="AI3132" s="433"/>
      <c r="AJ3132" s="433"/>
      <c r="AK3132" s="433"/>
      <c r="AL3132" s="433"/>
      <c r="AM3132" s="433"/>
      <c r="AN3132" s="433"/>
      <c r="AO3132" s="433"/>
    </row>
    <row r="3133" spans="34:41" x14ac:dyDescent="0.2">
      <c r="AH3133" s="433"/>
      <c r="AI3133" s="433"/>
      <c r="AJ3133" s="433"/>
      <c r="AK3133" s="433"/>
      <c r="AL3133" s="433"/>
      <c r="AM3133" s="433"/>
      <c r="AN3133" s="433"/>
      <c r="AO3133" s="433"/>
    </row>
    <row r="3134" spans="34:41" x14ac:dyDescent="0.2">
      <c r="AH3134" s="433"/>
      <c r="AI3134" s="433"/>
      <c r="AJ3134" s="433"/>
      <c r="AK3134" s="433"/>
      <c r="AL3134" s="433"/>
      <c r="AM3134" s="433"/>
      <c r="AN3134" s="433"/>
      <c r="AO3134" s="433"/>
    </row>
    <row r="3135" spans="34:41" x14ac:dyDescent="0.2">
      <c r="AH3135" s="433"/>
      <c r="AI3135" s="433"/>
      <c r="AJ3135" s="433"/>
      <c r="AK3135" s="433"/>
      <c r="AL3135" s="433"/>
      <c r="AM3135" s="433"/>
      <c r="AN3135" s="433"/>
      <c r="AO3135" s="433"/>
    </row>
    <row r="3136" spans="34:41" x14ac:dyDescent="0.2">
      <c r="AH3136" s="433"/>
      <c r="AI3136" s="433"/>
      <c r="AJ3136" s="433"/>
      <c r="AK3136" s="433"/>
      <c r="AL3136" s="433"/>
      <c r="AM3136" s="433"/>
      <c r="AN3136" s="433"/>
      <c r="AO3136" s="433"/>
    </row>
    <row r="3137" spans="34:41" x14ac:dyDescent="0.2">
      <c r="AH3137" s="433"/>
      <c r="AI3137" s="433"/>
      <c r="AJ3137" s="433"/>
      <c r="AK3137" s="433"/>
      <c r="AL3137" s="433"/>
      <c r="AM3137" s="433"/>
      <c r="AN3137" s="433"/>
      <c r="AO3137" s="433"/>
    </row>
    <row r="3138" spans="34:41" x14ac:dyDescent="0.2">
      <c r="AH3138" s="433"/>
      <c r="AI3138" s="433"/>
      <c r="AJ3138" s="433"/>
      <c r="AK3138" s="433"/>
      <c r="AL3138" s="433"/>
      <c r="AM3138" s="433"/>
      <c r="AN3138" s="433"/>
      <c r="AO3138" s="433"/>
    </row>
    <row r="3139" spans="34:41" x14ac:dyDescent="0.2">
      <c r="AH3139" s="433"/>
      <c r="AI3139" s="433"/>
      <c r="AJ3139" s="433"/>
      <c r="AK3139" s="433"/>
      <c r="AL3139" s="433"/>
      <c r="AM3139" s="433"/>
      <c r="AN3139" s="433"/>
      <c r="AO3139" s="433"/>
    </row>
    <row r="3140" spans="34:41" x14ac:dyDescent="0.2">
      <c r="AH3140" s="433"/>
      <c r="AI3140" s="433"/>
      <c r="AJ3140" s="433"/>
      <c r="AK3140" s="433"/>
      <c r="AL3140" s="433"/>
      <c r="AM3140" s="433"/>
      <c r="AN3140" s="433"/>
      <c r="AO3140" s="433"/>
    </row>
    <row r="3141" spans="34:41" x14ac:dyDescent="0.2">
      <c r="AH3141" s="433"/>
      <c r="AI3141" s="433"/>
      <c r="AJ3141" s="433"/>
      <c r="AK3141" s="433"/>
      <c r="AL3141" s="433"/>
      <c r="AM3141" s="433"/>
      <c r="AN3141" s="433"/>
      <c r="AO3141" s="433"/>
    </row>
    <row r="3142" spans="34:41" x14ac:dyDescent="0.2">
      <c r="AH3142" s="433"/>
      <c r="AI3142" s="433"/>
      <c r="AJ3142" s="433"/>
      <c r="AK3142" s="433"/>
      <c r="AL3142" s="433"/>
      <c r="AM3142" s="433"/>
      <c r="AN3142" s="433"/>
      <c r="AO3142" s="433"/>
    </row>
    <row r="3143" spans="34:41" x14ac:dyDescent="0.2">
      <c r="AH3143" s="433"/>
      <c r="AI3143" s="433"/>
      <c r="AJ3143" s="433"/>
      <c r="AK3143" s="433"/>
      <c r="AL3143" s="433"/>
      <c r="AM3143" s="433"/>
      <c r="AN3143" s="433"/>
      <c r="AO3143" s="433"/>
    </row>
    <row r="3144" spans="34:41" x14ac:dyDescent="0.2">
      <c r="AH3144" s="433"/>
      <c r="AI3144" s="433"/>
      <c r="AJ3144" s="433"/>
      <c r="AK3144" s="433"/>
      <c r="AL3144" s="433"/>
      <c r="AM3144" s="433"/>
      <c r="AN3144" s="433"/>
      <c r="AO3144" s="433"/>
    </row>
    <row r="3145" spans="34:41" x14ac:dyDescent="0.2">
      <c r="AH3145" s="433"/>
      <c r="AI3145" s="433"/>
      <c r="AJ3145" s="433"/>
      <c r="AK3145" s="433"/>
      <c r="AL3145" s="433"/>
      <c r="AM3145" s="433"/>
      <c r="AN3145" s="433"/>
      <c r="AO3145" s="433"/>
    </row>
    <row r="3146" spans="34:41" x14ac:dyDescent="0.2">
      <c r="AH3146" s="433"/>
      <c r="AI3146" s="433"/>
      <c r="AJ3146" s="433"/>
      <c r="AK3146" s="433"/>
      <c r="AL3146" s="433"/>
      <c r="AM3146" s="433"/>
      <c r="AN3146" s="433"/>
      <c r="AO3146" s="433"/>
    </row>
    <row r="3147" spans="34:41" x14ac:dyDescent="0.2">
      <c r="AH3147" s="433"/>
      <c r="AI3147" s="433"/>
      <c r="AJ3147" s="433"/>
      <c r="AK3147" s="433"/>
      <c r="AL3147" s="433"/>
      <c r="AM3147" s="433"/>
      <c r="AN3147" s="433"/>
      <c r="AO3147" s="433"/>
    </row>
    <row r="3148" spans="34:41" x14ac:dyDescent="0.2">
      <c r="AH3148" s="433"/>
      <c r="AI3148" s="433"/>
      <c r="AJ3148" s="433"/>
      <c r="AK3148" s="433"/>
      <c r="AL3148" s="433"/>
      <c r="AM3148" s="433"/>
      <c r="AN3148" s="433"/>
      <c r="AO3148" s="433"/>
    </row>
    <row r="3149" spans="34:41" x14ac:dyDescent="0.2">
      <c r="AH3149" s="433"/>
      <c r="AI3149" s="433"/>
      <c r="AJ3149" s="433"/>
      <c r="AK3149" s="433"/>
      <c r="AL3149" s="433"/>
      <c r="AM3149" s="433"/>
      <c r="AN3149" s="433"/>
      <c r="AO3149" s="433"/>
    </row>
    <row r="3150" spans="34:41" x14ac:dyDescent="0.2">
      <c r="AH3150" s="433"/>
      <c r="AI3150" s="433"/>
      <c r="AJ3150" s="433"/>
      <c r="AK3150" s="433"/>
      <c r="AL3150" s="433"/>
      <c r="AM3150" s="433"/>
      <c r="AN3150" s="433"/>
      <c r="AO3150" s="433"/>
    </row>
    <row r="3151" spans="34:41" x14ac:dyDescent="0.2">
      <c r="AH3151" s="433"/>
      <c r="AI3151" s="433"/>
      <c r="AJ3151" s="433"/>
      <c r="AK3151" s="433"/>
      <c r="AL3151" s="433"/>
      <c r="AM3151" s="433"/>
      <c r="AN3151" s="433"/>
      <c r="AO3151" s="433"/>
    </row>
    <row r="3152" spans="34:41" x14ac:dyDescent="0.2">
      <c r="AH3152" s="433"/>
      <c r="AI3152" s="433"/>
      <c r="AJ3152" s="433"/>
      <c r="AK3152" s="433"/>
      <c r="AL3152" s="433"/>
      <c r="AM3152" s="433"/>
      <c r="AN3152" s="433"/>
      <c r="AO3152" s="433"/>
    </row>
    <row r="3153" spans="34:41" x14ac:dyDescent="0.2">
      <c r="AH3153" s="433"/>
      <c r="AI3153" s="433"/>
      <c r="AJ3153" s="433"/>
      <c r="AK3153" s="433"/>
      <c r="AL3153" s="433"/>
      <c r="AM3153" s="433"/>
      <c r="AN3153" s="433"/>
      <c r="AO3153" s="433"/>
    </row>
    <row r="3154" spans="34:41" x14ac:dyDescent="0.2">
      <c r="AH3154" s="433"/>
      <c r="AI3154" s="433"/>
      <c r="AJ3154" s="433"/>
      <c r="AK3154" s="433"/>
      <c r="AL3154" s="433"/>
      <c r="AM3154" s="433"/>
      <c r="AN3154" s="433"/>
      <c r="AO3154" s="433"/>
    </row>
    <row r="3155" spans="34:41" x14ac:dyDescent="0.2">
      <c r="AH3155" s="433"/>
      <c r="AI3155" s="433"/>
      <c r="AJ3155" s="433"/>
      <c r="AK3155" s="433"/>
      <c r="AL3155" s="433"/>
      <c r="AM3155" s="433"/>
      <c r="AN3155" s="433"/>
      <c r="AO3155" s="433"/>
    </row>
    <row r="3156" spans="34:41" x14ac:dyDescent="0.2">
      <c r="AH3156" s="433"/>
      <c r="AI3156" s="433"/>
      <c r="AJ3156" s="433"/>
      <c r="AK3156" s="433"/>
      <c r="AL3156" s="433"/>
      <c r="AM3156" s="433"/>
      <c r="AN3156" s="433"/>
      <c r="AO3156" s="433"/>
    </row>
    <row r="3157" spans="34:41" x14ac:dyDescent="0.2">
      <c r="AH3157" s="433"/>
      <c r="AI3157" s="433"/>
      <c r="AJ3157" s="433"/>
      <c r="AK3157" s="433"/>
      <c r="AL3157" s="433"/>
      <c r="AM3157" s="433"/>
      <c r="AN3157" s="433"/>
      <c r="AO3157" s="433"/>
    </row>
    <row r="3158" spans="34:41" x14ac:dyDescent="0.2">
      <c r="AH3158" s="433"/>
      <c r="AI3158" s="433"/>
      <c r="AJ3158" s="433"/>
      <c r="AK3158" s="433"/>
      <c r="AL3158" s="433"/>
      <c r="AM3158" s="433"/>
      <c r="AN3158" s="433"/>
      <c r="AO3158" s="433"/>
    </row>
    <row r="3159" spans="34:41" x14ac:dyDescent="0.2">
      <c r="AH3159" s="433"/>
      <c r="AI3159" s="433"/>
      <c r="AJ3159" s="433"/>
      <c r="AK3159" s="433"/>
      <c r="AL3159" s="433"/>
      <c r="AM3159" s="433"/>
      <c r="AN3159" s="433"/>
      <c r="AO3159" s="433"/>
    </row>
    <row r="3160" spans="34:41" x14ac:dyDescent="0.2">
      <c r="AH3160" s="433"/>
      <c r="AI3160" s="433"/>
      <c r="AJ3160" s="433"/>
      <c r="AK3160" s="433"/>
      <c r="AL3160" s="433"/>
      <c r="AM3160" s="433"/>
      <c r="AN3160" s="433"/>
      <c r="AO3160" s="433"/>
    </row>
    <row r="3161" spans="34:41" x14ac:dyDescent="0.2">
      <c r="AH3161" s="433"/>
      <c r="AI3161" s="433"/>
      <c r="AJ3161" s="433"/>
      <c r="AK3161" s="433"/>
      <c r="AL3161" s="433"/>
      <c r="AM3161" s="433"/>
      <c r="AN3161" s="433"/>
      <c r="AO3161" s="433"/>
    </row>
    <row r="3162" spans="34:41" x14ac:dyDescent="0.2">
      <c r="AH3162" s="433"/>
      <c r="AI3162" s="433"/>
      <c r="AJ3162" s="433"/>
      <c r="AK3162" s="433"/>
      <c r="AL3162" s="433"/>
      <c r="AM3162" s="433"/>
      <c r="AN3162" s="433"/>
      <c r="AO3162" s="433"/>
    </row>
    <row r="3163" spans="34:41" x14ac:dyDescent="0.2">
      <c r="AH3163" s="433"/>
      <c r="AI3163" s="433"/>
      <c r="AJ3163" s="433"/>
      <c r="AK3163" s="433"/>
      <c r="AL3163" s="433"/>
      <c r="AM3163" s="433"/>
      <c r="AN3163" s="433"/>
      <c r="AO3163" s="433"/>
    </row>
    <row r="3164" spans="34:41" x14ac:dyDescent="0.2">
      <c r="AH3164" s="433"/>
      <c r="AI3164" s="433"/>
      <c r="AJ3164" s="433"/>
      <c r="AK3164" s="433"/>
      <c r="AL3164" s="433"/>
      <c r="AM3164" s="433"/>
      <c r="AN3164" s="433"/>
      <c r="AO3164" s="433"/>
    </row>
    <row r="3165" spans="34:41" x14ac:dyDescent="0.2">
      <c r="AH3165" s="433"/>
      <c r="AI3165" s="433"/>
      <c r="AJ3165" s="433"/>
      <c r="AK3165" s="433"/>
      <c r="AL3165" s="433"/>
      <c r="AM3165" s="433"/>
      <c r="AN3165" s="433"/>
      <c r="AO3165" s="433"/>
    </row>
    <row r="3166" spans="34:41" x14ac:dyDescent="0.2">
      <c r="AH3166" s="433"/>
      <c r="AI3166" s="433"/>
      <c r="AJ3166" s="433"/>
      <c r="AK3166" s="433"/>
      <c r="AL3166" s="433"/>
      <c r="AM3166" s="433"/>
      <c r="AN3166" s="433"/>
      <c r="AO3166" s="433"/>
    </row>
    <row r="3167" spans="34:41" x14ac:dyDescent="0.2">
      <c r="AH3167" s="433"/>
      <c r="AI3167" s="433"/>
      <c r="AJ3167" s="433"/>
      <c r="AK3167" s="433"/>
      <c r="AL3167" s="433"/>
      <c r="AM3167" s="433"/>
      <c r="AN3167" s="433"/>
      <c r="AO3167" s="433"/>
    </row>
    <row r="3168" spans="34:41" x14ac:dyDescent="0.2">
      <c r="AH3168" s="433"/>
      <c r="AI3168" s="433"/>
      <c r="AJ3168" s="433"/>
      <c r="AK3168" s="433"/>
      <c r="AL3168" s="433"/>
      <c r="AM3168" s="433"/>
      <c r="AN3168" s="433"/>
      <c r="AO3168" s="433"/>
    </row>
    <row r="3169" spans="34:41" x14ac:dyDescent="0.2">
      <c r="AH3169" s="433"/>
      <c r="AI3169" s="433"/>
      <c r="AJ3169" s="433"/>
      <c r="AK3169" s="433"/>
      <c r="AL3169" s="433"/>
      <c r="AM3169" s="433"/>
      <c r="AN3169" s="433"/>
      <c r="AO3169" s="433"/>
    </row>
    <row r="3170" spans="34:41" x14ac:dyDescent="0.2">
      <c r="AH3170" s="433"/>
      <c r="AI3170" s="433"/>
      <c r="AJ3170" s="433"/>
      <c r="AK3170" s="433"/>
      <c r="AL3170" s="433"/>
      <c r="AM3170" s="433"/>
      <c r="AN3170" s="433"/>
      <c r="AO3170" s="433"/>
    </row>
    <row r="3171" spans="34:41" x14ac:dyDescent="0.2">
      <c r="AH3171" s="433"/>
      <c r="AI3171" s="433"/>
      <c r="AJ3171" s="433"/>
      <c r="AK3171" s="433"/>
      <c r="AL3171" s="433"/>
      <c r="AM3171" s="433"/>
      <c r="AN3171" s="433"/>
      <c r="AO3171" s="433"/>
    </row>
    <row r="3172" spans="34:41" x14ac:dyDescent="0.2">
      <c r="AH3172" s="433"/>
      <c r="AI3172" s="433"/>
      <c r="AJ3172" s="433"/>
      <c r="AK3172" s="433"/>
      <c r="AL3172" s="433"/>
      <c r="AM3172" s="433"/>
      <c r="AN3172" s="433"/>
      <c r="AO3172" s="433"/>
    </row>
    <row r="3173" spans="34:41" x14ac:dyDescent="0.2">
      <c r="AH3173" s="433"/>
      <c r="AI3173" s="433"/>
      <c r="AJ3173" s="433"/>
      <c r="AK3173" s="433"/>
      <c r="AL3173" s="433"/>
      <c r="AM3173" s="433"/>
      <c r="AN3173" s="433"/>
      <c r="AO3173" s="433"/>
    </row>
    <row r="3174" spans="34:41" x14ac:dyDescent="0.2">
      <c r="AH3174" s="433"/>
      <c r="AI3174" s="433"/>
      <c r="AJ3174" s="433"/>
      <c r="AK3174" s="433"/>
      <c r="AL3174" s="433"/>
      <c r="AM3174" s="433"/>
      <c r="AN3174" s="433"/>
      <c r="AO3174" s="433"/>
    </row>
    <row r="3175" spans="34:41" x14ac:dyDescent="0.2">
      <c r="AH3175" s="433"/>
      <c r="AI3175" s="433"/>
      <c r="AJ3175" s="433"/>
      <c r="AK3175" s="433"/>
      <c r="AL3175" s="433"/>
      <c r="AM3175" s="433"/>
      <c r="AN3175" s="433"/>
      <c r="AO3175" s="433"/>
    </row>
    <row r="3176" spans="34:41" x14ac:dyDescent="0.2">
      <c r="AH3176" s="433"/>
      <c r="AI3176" s="433"/>
      <c r="AJ3176" s="433"/>
      <c r="AK3176" s="433"/>
      <c r="AL3176" s="433"/>
      <c r="AM3176" s="433"/>
      <c r="AN3176" s="433"/>
      <c r="AO3176" s="433"/>
    </row>
    <row r="3177" spans="34:41" x14ac:dyDescent="0.2">
      <c r="AH3177" s="433"/>
      <c r="AI3177" s="433"/>
      <c r="AJ3177" s="433"/>
      <c r="AK3177" s="433"/>
      <c r="AL3177" s="433"/>
      <c r="AM3177" s="433"/>
      <c r="AN3177" s="433"/>
      <c r="AO3177" s="433"/>
    </row>
    <row r="3178" spans="34:41" x14ac:dyDescent="0.2">
      <c r="AH3178" s="433"/>
      <c r="AI3178" s="433"/>
      <c r="AJ3178" s="433"/>
      <c r="AK3178" s="433"/>
      <c r="AL3178" s="433"/>
      <c r="AM3178" s="433"/>
      <c r="AN3178" s="433"/>
      <c r="AO3178" s="433"/>
    </row>
    <row r="3179" spans="34:41" x14ac:dyDescent="0.2">
      <c r="AH3179" s="433"/>
      <c r="AI3179" s="433"/>
      <c r="AJ3179" s="433"/>
      <c r="AK3179" s="433"/>
      <c r="AL3179" s="433"/>
      <c r="AM3179" s="433"/>
      <c r="AN3179" s="433"/>
      <c r="AO3179" s="433"/>
    </row>
    <row r="3180" spans="34:41" x14ac:dyDescent="0.2">
      <c r="AH3180" s="433"/>
      <c r="AI3180" s="433"/>
      <c r="AJ3180" s="433"/>
      <c r="AK3180" s="433"/>
      <c r="AL3180" s="433"/>
      <c r="AM3180" s="433"/>
      <c r="AN3180" s="433"/>
      <c r="AO3180" s="433"/>
    </row>
    <row r="3181" spans="34:41" x14ac:dyDescent="0.2">
      <c r="AH3181" s="433"/>
      <c r="AI3181" s="433"/>
      <c r="AJ3181" s="433"/>
      <c r="AK3181" s="433"/>
      <c r="AL3181" s="433"/>
      <c r="AM3181" s="433"/>
      <c r="AN3181" s="433"/>
      <c r="AO3181" s="433"/>
    </row>
    <row r="3182" spans="34:41" x14ac:dyDescent="0.2">
      <c r="AH3182" s="433"/>
      <c r="AI3182" s="433"/>
      <c r="AJ3182" s="433"/>
      <c r="AK3182" s="433"/>
      <c r="AL3182" s="433"/>
      <c r="AM3182" s="433"/>
      <c r="AN3182" s="433"/>
      <c r="AO3182" s="433"/>
    </row>
    <row r="3183" spans="34:41" x14ac:dyDescent="0.2">
      <c r="AH3183" s="433"/>
      <c r="AI3183" s="433"/>
      <c r="AJ3183" s="433"/>
      <c r="AK3183" s="433"/>
      <c r="AL3183" s="433"/>
      <c r="AM3183" s="433"/>
      <c r="AN3183" s="433"/>
      <c r="AO3183" s="433"/>
    </row>
    <row r="3184" spans="34:41" x14ac:dyDescent="0.2">
      <c r="AH3184" s="433"/>
      <c r="AI3184" s="433"/>
      <c r="AJ3184" s="433"/>
      <c r="AK3184" s="433"/>
      <c r="AL3184" s="433"/>
      <c r="AM3184" s="433"/>
      <c r="AN3184" s="433"/>
      <c r="AO3184" s="433"/>
    </row>
    <row r="3185" spans="34:41" x14ac:dyDescent="0.2">
      <c r="AH3185" s="433"/>
      <c r="AI3185" s="433"/>
      <c r="AJ3185" s="433"/>
      <c r="AK3185" s="433"/>
      <c r="AL3185" s="433"/>
      <c r="AM3185" s="433"/>
      <c r="AN3185" s="433"/>
      <c r="AO3185" s="433"/>
    </row>
    <row r="3186" spans="34:41" x14ac:dyDescent="0.2">
      <c r="AH3186" s="433"/>
      <c r="AI3186" s="433"/>
      <c r="AJ3186" s="433"/>
      <c r="AK3186" s="433"/>
      <c r="AL3186" s="433"/>
      <c r="AM3186" s="433"/>
      <c r="AN3186" s="433"/>
      <c r="AO3186" s="433"/>
    </row>
    <row r="3187" spans="34:41" x14ac:dyDescent="0.2">
      <c r="AH3187" s="433"/>
      <c r="AI3187" s="433"/>
      <c r="AJ3187" s="433"/>
      <c r="AK3187" s="433"/>
      <c r="AL3187" s="433"/>
      <c r="AM3187" s="433"/>
      <c r="AN3187" s="433"/>
      <c r="AO3187" s="433"/>
    </row>
    <row r="3188" spans="34:41" x14ac:dyDescent="0.2">
      <c r="AH3188" s="433"/>
      <c r="AI3188" s="433"/>
      <c r="AJ3188" s="433"/>
      <c r="AK3188" s="433"/>
      <c r="AL3188" s="433"/>
      <c r="AM3188" s="433"/>
      <c r="AN3188" s="433"/>
      <c r="AO3188" s="433"/>
    </row>
    <row r="3189" spans="34:41" x14ac:dyDescent="0.2">
      <c r="AH3189" s="433"/>
      <c r="AI3189" s="433"/>
      <c r="AJ3189" s="433"/>
      <c r="AK3189" s="433"/>
      <c r="AL3189" s="433"/>
      <c r="AM3189" s="433"/>
      <c r="AN3189" s="433"/>
      <c r="AO3189" s="433"/>
    </row>
    <row r="3190" spans="34:41" x14ac:dyDescent="0.2">
      <c r="AH3190" s="433"/>
      <c r="AI3190" s="433"/>
      <c r="AJ3190" s="433"/>
      <c r="AK3190" s="433"/>
      <c r="AL3190" s="433"/>
      <c r="AM3190" s="433"/>
      <c r="AN3190" s="433"/>
      <c r="AO3190" s="433"/>
    </row>
    <row r="3191" spans="34:41" x14ac:dyDescent="0.2">
      <c r="AH3191" s="433"/>
      <c r="AI3191" s="433"/>
      <c r="AJ3191" s="433"/>
      <c r="AK3191" s="433"/>
      <c r="AL3191" s="433"/>
      <c r="AM3191" s="433"/>
      <c r="AN3191" s="433"/>
      <c r="AO3191" s="433"/>
    </row>
    <row r="3192" spans="34:41" x14ac:dyDescent="0.2">
      <c r="AH3192" s="433"/>
      <c r="AI3192" s="433"/>
      <c r="AJ3192" s="433"/>
      <c r="AK3192" s="433"/>
      <c r="AL3192" s="433"/>
      <c r="AM3192" s="433"/>
      <c r="AN3192" s="433"/>
      <c r="AO3192" s="433"/>
    </row>
    <row r="3193" spans="34:41" x14ac:dyDescent="0.2">
      <c r="AH3193" s="433"/>
      <c r="AI3193" s="433"/>
      <c r="AJ3193" s="433"/>
      <c r="AK3193" s="433"/>
      <c r="AL3193" s="433"/>
      <c r="AM3193" s="433"/>
      <c r="AN3193" s="433"/>
      <c r="AO3193" s="433"/>
    </row>
    <row r="3194" spans="34:41" x14ac:dyDescent="0.2">
      <c r="AH3194" s="433"/>
      <c r="AI3194" s="433"/>
      <c r="AJ3194" s="433"/>
      <c r="AK3194" s="433"/>
      <c r="AL3194" s="433"/>
      <c r="AM3194" s="433"/>
      <c r="AN3194" s="433"/>
      <c r="AO3194" s="433"/>
    </row>
    <row r="3195" spans="34:41" x14ac:dyDescent="0.2">
      <c r="AH3195" s="433"/>
      <c r="AI3195" s="433"/>
      <c r="AJ3195" s="433"/>
      <c r="AK3195" s="433"/>
      <c r="AL3195" s="433"/>
      <c r="AM3195" s="433"/>
      <c r="AN3195" s="433"/>
      <c r="AO3195" s="433"/>
    </row>
    <row r="3196" spans="34:41" x14ac:dyDescent="0.2">
      <c r="AH3196" s="433"/>
      <c r="AI3196" s="433"/>
      <c r="AJ3196" s="433"/>
      <c r="AK3196" s="433"/>
      <c r="AL3196" s="433"/>
      <c r="AM3196" s="433"/>
      <c r="AN3196" s="433"/>
      <c r="AO3196" s="433"/>
    </row>
    <row r="3197" spans="34:41" x14ac:dyDescent="0.2">
      <c r="AH3197" s="433"/>
      <c r="AI3197" s="433"/>
      <c r="AJ3197" s="433"/>
      <c r="AK3197" s="433"/>
      <c r="AL3197" s="433"/>
      <c r="AM3197" s="433"/>
      <c r="AN3197" s="433"/>
      <c r="AO3197" s="433"/>
    </row>
    <row r="3198" spans="34:41" x14ac:dyDescent="0.2">
      <c r="AH3198" s="433"/>
      <c r="AI3198" s="433"/>
      <c r="AJ3198" s="433"/>
      <c r="AK3198" s="433"/>
      <c r="AL3198" s="433"/>
      <c r="AM3198" s="433"/>
      <c r="AN3198" s="433"/>
      <c r="AO3198" s="433"/>
    </row>
    <row r="3199" spans="34:41" x14ac:dyDescent="0.2">
      <c r="AH3199" s="433"/>
      <c r="AI3199" s="433"/>
      <c r="AJ3199" s="433"/>
      <c r="AK3199" s="433"/>
      <c r="AL3199" s="433"/>
      <c r="AM3199" s="433"/>
      <c r="AN3199" s="433"/>
      <c r="AO3199" s="433"/>
    </row>
    <row r="3200" spans="34:41" x14ac:dyDescent="0.2">
      <c r="AH3200" s="433"/>
      <c r="AI3200" s="433"/>
      <c r="AJ3200" s="433"/>
      <c r="AK3200" s="433"/>
      <c r="AL3200" s="433"/>
      <c r="AM3200" s="433"/>
      <c r="AN3200" s="433"/>
      <c r="AO3200" s="433"/>
    </row>
    <row r="3201" spans="34:41" x14ac:dyDescent="0.2">
      <c r="AH3201" s="433"/>
      <c r="AI3201" s="433"/>
      <c r="AJ3201" s="433"/>
      <c r="AK3201" s="433"/>
      <c r="AL3201" s="433"/>
      <c r="AM3201" s="433"/>
      <c r="AN3201" s="433"/>
      <c r="AO3201" s="433"/>
    </row>
    <row r="3202" spans="34:41" x14ac:dyDescent="0.2">
      <c r="AH3202" s="433"/>
      <c r="AI3202" s="433"/>
      <c r="AJ3202" s="433"/>
      <c r="AK3202" s="433"/>
      <c r="AL3202" s="433"/>
      <c r="AM3202" s="433"/>
      <c r="AN3202" s="433"/>
      <c r="AO3202" s="433"/>
    </row>
    <row r="3203" spans="34:41" x14ac:dyDescent="0.2">
      <c r="AH3203" s="433"/>
      <c r="AI3203" s="433"/>
      <c r="AJ3203" s="433"/>
      <c r="AK3203" s="433"/>
      <c r="AL3203" s="433"/>
      <c r="AM3203" s="433"/>
      <c r="AN3203" s="433"/>
      <c r="AO3203" s="433"/>
    </row>
    <row r="3204" spans="34:41" x14ac:dyDescent="0.2">
      <c r="AH3204" s="433"/>
      <c r="AI3204" s="433"/>
      <c r="AJ3204" s="433"/>
      <c r="AK3204" s="433"/>
      <c r="AL3204" s="433"/>
      <c r="AM3204" s="433"/>
      <c r="AN3204" s="433"/>
      <c r="AO3204" s="433"/>
    </row>
    <row r="3205" spans="34:41" x14ac:dyDescent="0.2">
      <c r="AH3205" s="433"/>
      <c r="AI3205" s="433"/>
      <c r="AJ3205" s="433"/>
      <c r="AK3205" s="433"/>
      <c r="AL3205" s="433"/>
      <c r="AM3205" s="433"/>
      <c r="AN3205" s="433"/>
      <c r="AO3205" s="433"/>
    </row>
    <row r="3206" spans="34:41" x14ac:dyDescent="0.2">
      <c r="AH3206" s="433"/>
      <c r="AI3206" s="433"/>
      <c r="AJ3206" s="433"/>
      <c r="AK3206" s="433"/>
      <c r="AL3206" s="433"/>
      <c r="AM3206" s="433"/>
      <c r="AN3206" s="433"/>
      <c r="AO3206" s="433"/>
    </row>
    <row r="3207" spans="34:41" x14ac:dyDescent="0.2">
      <c r="AH3207" s="433"/>
      <c r="AI3207" s="433"/>
      <c r="AJ3207" s="433"/>
      <c r="AK3207" s="433"/>
      <c r="AL3207" s="433"/>
      <c r="AM3207" s="433"/>
      <c r="AN3207" s="433"/>
      <c r="AO3207" s="433"/>
    </row>
    <row r="3208" spans="34:41" x14ac:dyDescent="0.2">
      <c r="AH3208" s="433"/>
      <c r="AI3208" s="433"/>
      <c r="AJ3208" s="433"/>
      <c r="AK3208" s="433"/>
      <c r="AL3208" s="433"/>
      <c r="AM3208" s="433"/>
      <c r="AN3208" s="433"/>
      <c r="AO3208" s="433"/>
    </row>
    <row r="3209" spans="34:41" x14ac:dyDescent="0.2">
      <c r="AH3209" s="433"/>
      <c r="AI3209" s="433"/>
      <c r="AJ3209" s="433"/>
      <c r="AK3209" s="433"/>
      <c r="AL3209" s="433"/>
      <c r="AM3209" s="433"/>
      <c r="AN3209" s="433"/>
      <c r="AO3209" s="433"/>
    </row>
    <row r="3210" spans="34:41" x14ac:dyDescent="0.2">
      <c r="AH3210" s="433"/>
      <c r="AI3210" s="433"/>
      <c r="AJ3210" s="433"/>
      <c r="AK3210" s="433"/>
      <c r="AL3210" s="433"/>
      <c r="AM3210" s="433"/>
      <c r="AN3210" s="433"/>
      <c r="AO3210" s="433"/>
    </row>
    <row r="3211" spans="34:41" x14ac:dyDescent="0.2">
      <c r="AH3211" s="433"/>
      <c r="AI3211" s="433"/>
      <c r="AJ3211" s="433"/>
      <c r="AK3211" s="433"/>
      <c r="AL3211" s="433"/>
      <c r="AM3211" s="433"/>
      <c r="AN3211" s="433"/>
      <c r="AO3211" s="433"/>
    </row>
    <row r="3212" spans="34:41" x14ac:dyDescent="0.2">
      <c r="AH3212" s="433"/>
      <c r="AI3212" s="433"/>
      <c r="AJ3212" s="433"/>
      <c r="AK3212" s="433"/>
      <c r="AL3212" s="433"/>
      <c r="AM3212" s="433"/>
      <c r="AN3212" s="433"/>
      <c r="AO3212" s="433"/>
    </row>
    <row r="3213" spans="34:41" x14ac:dyDescent="0.2">
      <c r="AH3213" s="433"/>
      <c r="AI3213" s="433"/>
      <c r="AJ3213" s="433"/>
      <c r="AK3213" s="433"/>
      <c r="AL3213" s="433"/>
      <c r="AM3213" s="433"/>
      <c r="AN3213" s="433"/>
      <c r="AO3213" s="433"/>
    </row>
    <row r="3214" spans="34:41" x14ac:dyDescent="0.2">
      <c r="AH3214" s="433"/>
      <c r="AI3214" s="433"/>
      <c r="AJ3214" s="433"/>
      <c r="AK3214" s="433"/>
      <c r="AL3214" s="433"/>
      <c r="AM3214" s="433"/>
      <c r="AN3214" s="433"/>
      <c r="AO3214" s="433"/>
    </row>
    <row r="3215" spans="34:41" x14ac:dyDescent="0.2">
      <c r="AH3215" s="433"/>
      <c r="AI3215" s="433"/>
      <c r="AJ3215" s="433"/>
      <c r="AK3215" s="433"/>
      <c r="AL3215" s="433"/>
      <c r="AM3215" s="433"/>
      <c r="AN3215" s="433"/>
      <c r="AO3215" s="433"/>
    </row>
    <row r="3216" spans="34:41" x14ac:dyDescent="0.2">
      <c r="AH3216" s="433"/>
      <c r="AI3216" s="433"/>
      <c r="AJ3216" s="433"/>
      <c r="AK3216" s="433"/>
      <c r="AL3216" s="433"/>
      <c r="AM3216" s="433"/>
      <c r="AN3216" s="433"/>
      <c r="AO3216" s="433"/>
    </row>
    <row r="3217" spans="34:41" x14ac:dyDescent="0.2">
      <c r="AH3217" s="433"/>
      <c r="AI3217" s="433"/>
      <c r="AJ3217" s="433"/>
      <c r="AK3217" s="433"/>
      <c r="AL3217" s="433"/>
      <c r="AM3217" s="433"/>
      <c r="AN3217" s="433"/>
      <c r="AO3217" s="433"/>
    </row>
    <row r="3218" spans="34:41" x14ac:dyDescent="0.2">
      <c r="AH3218" s="433"/>
      <c r="AI3218" s="433"/>
      <c r="AJ3218" s="433"/>
      <c r="AK3218" s="433"/>
      <c r="AL3218" s="433"/>
      <c r="AM3218" s="433"/>
      <c r="AN3218" s="433"/>
      <c r="AO3218" s="433"/>
    </row>
    <row r="3219" spans="34:41" x14ac:dyDescent="0.2">
      <c r="AH3219" s="433"/>
      <c r="AI3219" s="433"/>
      <c r="AJ3219" s="433"/>
      <c r="AK3219" s="433"/>
      <c r="AL3219" s="433"/>
      <c r="AM3219" s="433"/>
      <c r="AN3219" s="433"/>
      <c r="AO3219" s="433"/>
    </row>
    <row r="3220" spans="34:41" x14ac:dyDescent="0.2">
      <c r="AH3220" s="433"/>
      <c r="AI3220" s="433"/>
      <c r="AJ3220" s="433"/>
      <c r="AK3220" s="433"/>
      <c r="AL3220" s="433"/>
      <c r="AM3220" s="433"/>
      <c r="AN3220" s="433"/>
      <c r="AO3220" s="433"/>
    </row>
    <row r="3221" spans="34:41" x14ac:dyDescent="0.2">
      <c r="AH3221" s="433"/>
      <c r="AI3221" s="433"/>
      <c r="AJ3221" s="433"/>
      <c r="AK3221" s="433"/>
      <c r="AL3221" s="433"/>
      <c r="AM3221" s="433"/>
      <c r="AN3221" s="433"/>
      <c r="AO3221" s="433"/>
    </row>
    <row r="3222" spans="34:41" x14ac:dyDescent="0.2">
      <c r="AH3222" s="433"/>
      <c r="AI3222" s="433"/>
      <c r="AJ3222" s="433"/>
      <c r="AK3222" s="433"/>
      <c r="AL3222" s="433"/>
      <c r="AM3222" s="433"/>
      <c r="AN3222" s="433"/>
      <c r="AO3222" s="433"/>
    </row>
    <row r="3223" spans="34:41" x14ac:dyDescent="0.2">
      <c r="AH3223" s="433"/>
      <c r="AI3223" s="433"/>
      <c r="AJ3223" s="433"/>
      <c r="AK3223" s="433"/>
      <c r="AL3223" s="433"/>
      <c r="AM3223" s="433"/>
      <c r="AN3223" s="433"/>
      <c r="AO3223" s="433"/>
    </row>
    <row r="3224" spans="34:41" x14ac:dyDescent="0.2">
      <c r="AH3224" s="433"/>
      <c r="AI3224" s="433"/>
      <c r="AJ3224" s="433"/>
      <c r="AK3224" s="433"/>
      <c r="AL3224" s="433"/>
      <c r="AM3224" s="433"/>
      <c r="AN3224" s="433"/>
      <c r="AO3224" s="433"/>
    </row>
    <row r="3225" spans="34:41" x14ac:dyDescent="0.2">
      <c r="AH3225" s="433"/>
      <c r="AI3225" s="433"/>
      <c r="AJ3225" s="433"/>
      <c r="AK3225" s="433"/>
      <c r="AL3225" s="433"/>
      <c r="AM3225" s="433"/>
      <c r="AN3225" s="433"/>
      <c r="AO3225" s="433"/>
    </row>
    <row r="3226" spans="34:41" x14ac:dyDescent="0.2">
      <c r="AH3226" s="433"/>
      <c r="AI3226" s="433"/>
      <c r="AJ3226" s="433"/>
      <c r="AK3226" s="433"/>
      <c r="AL3226" s="433"/>
      <c r="AM3226" s="433"/>
      <c r="AN3226" s="433"/>
      <c r="AO3226" s="433"/>
    </row>
    <row r="3227" spans="34:41" x14ac:dyDescent="0.2">
      <c r="AH3227" s="433"/>
      <c r="AI3227" s="433"/>
      <c r="AJ3227" s="433"/>
      <c r="AK3227" s="433"/>
      <c r="AL3227" s="433"/>
      <c r="AM3227" s="433"/>
      <c r="AN3227" s="433"/>
      <c r="AO3227" s="433"/>
    </row>
    <row r="3228" spans="34:41" x14ac:dyDescent="0.2">
      <c r="AH3228" s="433"/>
      <c r="AI3228" s="433"/>
      <c r="AJ3228" s="433"/>
      <c r="AK3228" s="433"/>
      <c r="AL3228" s="433"/>
      <c r="AM3228" s="433"/>
      <c r="AN3228" s="433"/>
      <c r="AO3228" s="433"/>
    </row>
    <row r="3229" spans="34:41" x14ac:dyDescent="0.2">
      <c r="AH3229" s="433"/>
      <c r="AI3229" s="433"/>
      <c r="AJ3229" s="433"/>
      <c r="AK3229" s="433"/>
      <c r="AL3229" s="433"/>
      <c r="AM3229" s="433"/>
      <c r="AN3229" s="433"/>
      <c r="AO3229" s="433"/>
    </row>
    <row r="3230" spans="34:41" x14ac:dyDescent="0.2">
      <c r="AH3230" s="433"/>
      <c r="AI3230" s="433"/>
      <c r="AJ3230" s="433"/>
      <c r="AK3230" s="433"/>
      <c r="AL3230" s="433"/>
      <c r="AM3230" s="433"/>
      <c r="AN3230" s="433"/>
      <c r="AO3230" s="433"/>
    </row>
    <row r="3231" spans="34:41" x14ac:dyDescent="0.2">
      <c r="AH3231" s="433"/>
      <c r="AI3231" s="433"/>
      <c r="AJ3231" s="433"/>
      <c r="AK3231" s="433"/>
      <c r="AL3231" s="433"/>
      <c r="AM3231" s="433"/>
      <c r="AN3231" s="433"/>
      <c r="AO3231" s="433"/>
    </row>
    <row r="3232" spans="34:41" x14ac:dyDescent="0.2">
      <c r="AH3232" s="433"/>
      <c r="AI3232" s="433"/>
      <c r="AJ3232" s="433"/>
      <c r="AK3232" s="433"/>
      <c r="AL3232" s="433"/>
      <c r="AM3232" s="433"/>
      <c r="AN3232" s="433"/>
      <c r="AO3232" s="433"/>
    </row>
    <row r="3233" spans="34:41" x14ac:dyDescent="0.2">
      <c r="AH3233" s="433"/>
      <c r="AI3233" s="433"/>
      <c r="AJ3233" s="433"/>
      <c r="AK3233" s="433"/>
      <c r="AL3233" s="433"/>
      <c r="AM3233" s="433"/>
      <c r="AN3233" s="433"/>
      <c r="AO3233" s="433"/>
    </row>
    <row r="3234" spans="34:41" x14ac:dyDescent="0.2">
      <c r="AH3234" s="433"/>
      <c r="AI3234" s="433"/>
      <c r="AJ3234" s="433"/>
      <c r="AK3234" s="433"/>
      <c r="AL3234" s="433"/>
      <c r="AM3234" s="433"/>
      <c r="AN3234" s="433"/>
      <c r="AO3234" s="433"/>
    </row>
    <row r="3235" spans="34:41" x14ac:dyDescent="0.2">
      <c r="AH3235" s="433"/>
      <c r="AI3235" s="433"/>
      <c r="AJ3235" s="433"/>
      <c r="AK3235" s="433"/>
      <c r="AL3235" s="433"/>
      <c r="AM3235" s="433"/>
      <c r="AN3235" s="433"/>
      <c r="AO3235" s="433"/>
    </row>
    <row r="3236" spans="34:41" x14ac:dyDescent="0.2">
      <c r="AH3236" s="433"/>
      <c r="AI3236" s="433"/>
      <c r="AJ3236" s="433"/>
      <c r="AK3236" s="433"/>
      <c r="AL3236" s="433"/>
      <c r="AM3236" s="433"/>
      <c r="AN3236" s="433"/>
      <c r="AO3236" s="433"/>
    </row>
    <row r="3237" spans="34:41" x14ac:dyDescent="0.2">
      <c r="AH3237" s="433"/>
      <c r="AI3237" s="433"/>
      <c r="AJ3237" s="433"/>
      <c r="AK3237" s="433"/>
      <c r="AL3237" s="433"/>
      <c r="AM3237" s="433"/>
      <c r="AN3237" s="433"/>
      <c r="AO3237" s="433"/>
    </row>
    <row r="3238" spans="34:41" x14ac:dyDescent="0.2">
      <c r="AH3238" s="433"/>
      <c r="AI3238" s="433"/>
      <c r="AJ3238" s="433"/>
      <c r="AK3238" s="433"/>
      <c r="AL3238" s="433"/>
      <c r="AM3238" s="433"/>
      <c r="AN3238" s="433"/>
      <c r="AO3238" s="433"/>
    </row>
    <row r="3239" spans="34:41" x14ac:dyDescent="0.2">
      <c r="AH3239" s="433"/>
      <c r="AI3239" s="433"/>
      <c r="AJ3239" s="433"/>
      <c r="AK3239" s="433"/>
      <c r="AL3239" s="433"/>
      <c r="AM3239" s="433"/>
      <c r="AN3239" s="433"/>
      <c r="AO3239" s="433"/>
    </row>
    <row r="3240" spans="34:41" x14ac:dyDescent="0.2">
      <c r="AH3240" s="433"/>
      <c r="AI3240" s="433"/>
      <c r="AJ3240" s="433"/>
      <c r="AK3240" s="433"/>
      <c r="AL3240" s="433"/>
      <c r="AM3240" s="433"/>
      <c r="AN3240" s="433"/>
      <c r="AO3240" s="433"/>
    </row>
    <row r="3241" spans="34:41" x14ac:dyDescent="0.2">
      <c r="AH3241" s="433"/>
      <c r="AI3241" s="433"/>
      <c r="AJ3241" s="433"/>
      <c r="AK3241" s="433"/>
      <c r="AL3241" s="433"/>
      <c r="AM3241" s="433"/>
      <c r="AN3241" s="433"/>
      <c r="AO3241" s="433"/>
    </row>
    <row r="3242" spans="34:41" x14ac:dyDescent="0.2">
      <c r="AH3242" s="433"/>
      <c r="AI3242" s="433"/>
      <c r="AJ3242" s="433"/>
      <c r="AK3242" s="433"/>
      <c r="AL3242" s="433"/>
      <c r="AM3242" s="433"/>
      <c r="AN3242" s="433"/>
      <c r="AO3242" s="433"/>
    </row>
    <row r="3243" spans="34:41" x14ac:dyDescent="0.2">
      <c r="AH3243" s="433"/>
      <c r="AI3243" s="433"/>
      <c r="AJ3243" s="433"/>
      <c r="AK3243" s="433"/>
      <c r="AL3243" s="433"/>
      <c r="AM3243" s="433"/>
      <c r="AN3243" s="433"/>
      <c r="AO3243" s="433"/>
    </row>
    <row r="3244" spans="34:41" x14ac:dyDescent="0.2">
      <c r="AH3244" s="433"/>
      <c r="AI3244" s="433"/>
      <c r="AJ3244" s="433"/>
      <c r="AK3244" s="433"/>
      <c r="AL3244" s="433"/>
      <c r="AM3244" s="433"/>
      <c r="AN3244" s="433"/>
      <c r="AO3244" s="433"/>
    </row>
    <row r="3245" spans="34:41" x14ac:dyDescent="0.2">
      <c r="AH3245" s="433"/>
      <c r="AI3245" s="433"/>
      <c r="AJ3245" s="433"/>
      <c r="AK3245" s="433"/>
      <c r="AL3245" s="433"/>
      <c r="AM3245" s="433"/>
      <c r="AN3245" s="433"/>
      <c r="AO3245" s="433"/>
    </row>
    <row r="3246" spans="34:41" x14ac:dyDescent="0.2">
      <c r="AH3246" s="433"/>
      <c r="AI3246" s="433"/>
      <c r="AJ3246" s="433"/>
      <c r="AK3246" s="433"/>
      <c r="AL3246" s="433"/>
      <c r="AM3246" s="433"/>
      <c r="AN3246" s="433"/>
      <c r="AO3246" s="433"/>
    </row>
    <row r="3247" spans="34:41" x14ac:dyDescent="0.2">
      <c r="AH3247" s="433"/>
      <c r="AI3247" s="433"/>
      <c r="AJ3247" s="433"/>
      <c r="AK3247" s="433"/>
      <c r="AL3247" s="433"/>
      <c r="AM3247" s="433"/>
      <c r="AN3247" s="433"/>
      <c r="AO3247" s="433"/>
    </row>
    <row r="3248" spans="34:41" x14ac:dyDescent="0.2">
      <c r="AH3248" s="433"/>
      <c r="AI3248" s="433"/>
      <c r="AJ3248" s="433"/>
      <c r="AK3248" s="433"/>
      <c r="AL3248" s="433"/>
      <c r="AM3248" s="433"/>
      <c r="AN3248" s="433"/>
      <c r="AO3248" s="433"/>
    </row>
    <row r="3249" spans="34:41" x14ac:dyDescent="0.2">
      <c r="AH3249" s="433"/>
      <c r="AI3249" s="433"/>
      <c r="AJ3249" s="433"/>
      <c r="AK3249" s="433"/>
      <c r="AL3249" s="433"/>
      <c r="AM3249" s="433"/>
      <c r="AN3249" s="433"/>
      <c r="AO3249" s="433"/>
    </row>
    <row r="3250" spans="34:41" x14ac:dyDescent="0.2">
      <c r="AH3250" s="433"/>
      <c r="AI3250" s="433"/>
      <c r="AJ3250" s="433"/>
      <c r="AK3250" s="433"/>
      <c r="AL3250" s="433"/>
      <c r="AM3250" s="433"/>
      <c r="AN3250" s="433"/>
      <c r="AO3250" s="433"/>
    </row>
    <row r="3251" spans="34:41" x14ac:dyDescent="0.2">
      <c r="AH3251" s="433"/>
      <c r="AI3251" s="433"/>
      <c r="AJ3251" s="433"/>
      <c r="AK3251" s="433"/>
      <c r="AL3251" s="433"/>
      <c r="AM3251" s="433"/>
      <c r="AN3251" s="433"/>
      <c r="AO3251" s="433"/>
    </row>
    <row r="3252" spans="34:41" x14ac:dyDescent="0.2">
      <c r="AH3252" s="433"/>
      <c r="AI3252" s="433"/>
      <c r="AJ3252" s="433"/>
      <c r="AK3252" s="433"/>
      <c r="AL3252" s="433"/>
      <c r="AM3252" s="433"/>
      <c r="AN3252" s="433"/>
      <c r="AO3252" s="433"/>
    </row>
    <row r="3253" spans="34:41" x14ac:dyDescent="0.2">
      <c r="AH3253" s="433"/>
      <c r="AI3253" s="433"/>
      <c r="AJ3253" s="433"/>
      <c r="AK3253" s="433"/>
      <c r="AL3253" s="433"/>
      <c r="AM3253" s="433"/>
      <c r="AN3253" s="433"/>
      <c r="AO3253" s="433"/>
    </row>
    <row r="3254" spans="34:41" x14ac:dyDescent="0.2">
      <c r="AH3254" s="433"/>
      <c r="AI3254" s="433"/>
      <c r="AJ3254" s="433"/>
      <c r="AK3254" s="433"/>
      <c r="AL3254" s="433"/>
      <c r="AM3254" s="433"/>
      <c r="AN3254" s="433"/>
      <c r="AO3254" s="433"/>
    </row>
    <row r="3255" spans="34:41" x14ac:dyDescent="0.2">
      <c r="AH3255" s="433"/>
      <c r="AI3255" s="433"/>
      <c r="AJ3255" s="433"/>
      <c r="AK3255" s="433"/>
      <c r="AL3255" s="433"/>
      <c r="AM3255" s="433"/>
      <c r="AN3255" s="433"/>
      <c r="AO3255" s="433"/>
    </row>
    <row r="3256" spans="34:41" x14ac:dyDescent="0.2">
      <c r="AH3256" s="433"/>
      <c r="AI3256" s="433"/>
      <c r="AJ3256" s="433"/>
      <c r="AK3256" s="433"/>
      <c r="AL3256" s="433"/>
      <c r="AM3256" s="433"/>
      <c r="AN3256" s="433"/>
      <c r="AO3256" s="433"/>
    </row>
    <row r="3257" spans="34:41" x14ac:dyDescent="0.2">
      <c r="AH3257" s="433"/>
      <c r="AI3257" s="433"/>
      <c r="AJ3257" s="433"/>
      <c r="AK3257" s="433"/>
      <c r="AL3257" s="433"/>
      <c r="AM3257" s="433"/>
      <c r="AN3257" s="433"/>
      <c r="AO3257" s="433"/>
    </row>
    <row r="3258" spans="34:41" x14ac:dyDescent="0.2">
      <c r="AH3258" s="433"/>
      <c r="AI3258" s="433"/>
      <c r="AJ3258" s="433"/>
      <c r="AK3258" s="433"/>
      <c r="AL3258" s="433"/>
      <c r="AM3258" s="433"/>
      <c r="AN3258" s="433"/>
      <c r="AO3258" s="433"/>
    </row>
    <row r="3259" spans="34:41" x14ac:dyDescent="0.2">
      <c r="AH3259" s="433"/>
      <c r="AI3259" s="433"/>
      <c r="AJ3259" s="433"/>
      <c r="AK3259" s="433"/>
      <c r="AL3259" s="433"/>
      <c r="AM3259" s="433"/>
      <c r="AN3259" s="433"/>
      <c r="AO3259" s="433"/>
    </row>
    <row r="3260" spans="34:41" x14ac:dyDescent="0.2">
      <c r="AH3260" s="433"/>
      <c r="AI3260" s="433"/>
      <c r="AJ3260" s="433"/>
      <c r="AK3260" s="433"/>
      <c r="AL3260" s="433"/>
      <c r="AM3260" s="433"/>
      <c r="AN3260" s="433"/>
      <c r="AO3260" s="433"/>
    </row>
    <row r="3261" spans="34:41" x14ac:dyDescent="0.2">
      <c r="AH3261" s="433"/>
      <c r="AI3261" s="433"/>
      <c r="AJ3261" s="433"/>
      <c r="AK3261" s="433"/>
      <c r="AL3261" s="433"/>
      <c r="AM3261" s="433"/>
      <c r="AN3261" s="433"/>
      <c r="AO3261" s="433"/>
    </row>
    <row r="3262" spans="34:41" x14ac:dyDescent="0.2">
      <c r="AH3262" s="433"/>
      <c r="AI3262" s="433"/>
      <c r="AJ3262" s="433"/>
      <c r="AK3262" s="433"/>
      <c r="AL3262" s="433"/>
      <c r="AM3262" s="433"/>
      <c r="AN3262" s="433"/>
      <c r="AO3262" s="433"/>
    </row>
    <row r="3263" spans="34:41" x14ac:dyDescent="0.2">
      <c r="AH3263" s="433"/>
      <c r="AI3263" s="433"/>
      <c r="AJ3263" s="433"/>
      <c r="AK3263" s="433"/>
      <c r="AL3263" s="433"/>
      <c r="AM3263" s="433"/>
      <c r="AN3263" s="433"/>
      <c r="AO3263" s="433"/>
    </row>
    <row r="3264" spans="34:41" x14ac:dyDescent="0.2">
      <c r="AH3264" s="433"/>
      <c r="AI3264" s="433"/>
      <c r="AJ3264" s="433"/>
      <c r="AK3264" s="433"/>
      <c r="AL3264" s="433"/>
      <c r="AM3264" s="433"/>
      <c r="AN3264" s="433"/>
      <c r="AO3264" s="433"/>
    </row>
    <row r="3265" spans="34:41" x14ac:dyDescent="0.2">
      <c r="AH3265" s="433"/>
      <c r="AI3265" s="433"/>
      <c r="AJ3265" s="433"/>
      <c r="AK3265" s="433"/>
      <c r="AL3265" s="433"/>
      <c r="AM3265" s="433"/>
      <c r="AN3265" s="433"/>
      <c r="AO3265" s="433"/>
    </row>
    <row r="3266" spans="34:41" x14ac:dyDescent="0.2">
      <c r="AH3266" s="433"/>
      <c r="AI3266" s="433"/>
      <c r="AJ3266" s="433"/>
      <c r="AK3266" s="433"/>
      <c r="AL3266" s="433"/>
      <c r="AM3266" s="433"/>
      <c r="AN3266" s="433"/>
      <c r="AO3266" s="433"/>
    </row>
    <row r="3267" spans="34:41" x14ac:dyDescent="0.2">
      <c r="AH3267" s="433"/>
      <c r="AI3267" s="433"/>
      <c r="AJ3267" s="433"/>
      <c r="AK3267" s="433"/>
      <c r="AL3267" s="433"/>
      <c r="AM3267" s="433"/>
      <c r="AN3267" s="433"/>
      <c r="AO3267" s="433"/>
    </row>
    <row r="3268" spans="34:41" x14ac:dyDescent="0.2">
      <c r="AH3268" s="433"/>
      <c r="AI3268" s="433"/>
      <c r="AJ3268" s="433"/>
      <c r="AK3268" s="433"/>
      <c r="AL3268" s="433"/>
      <c r="AM3268" s="433"/>
      <c r="AN3268" s="433"/>
      <c r="AO3268" s="433"/>
    </row>
    <row r="3269" spans="34:41" x14ac:dyDescent="0.2">
      <c r="AH3269" s="433"/>
      <c r="AI3269" s="433"/>
      <c r="AJ3269" s="433"/>
      <c r="AK3269" s="433"/>
      <c r="AL3269" s="433"/>
      <c r="AM3269" s="433"/>
      <c r="AN3269" s="433"/>
      <c r="AO3269" s="433"/>
    </row>
    <row r="3270" spans="34:41" x14ac:dyDescent="0.2">
      <c r="AH3270" s="433"/>
      <c r="AI3270" s="433"/>
      <c r="AJ3270" s="433"/>
      <c r="AK3270" s="433"/>
      <c r="AL3270" s="433"/>
      <c r="AM3270" s="433"/>
      <c r="AN3270" s="433"/>
      <c r="AO3270" s="433"/>
    </row>
    <row r="3271" spans="34:41" x14ac:dyDescent="0.2">
      <c r="AH3271" s="433"/>
      <c r="AI3271" s="433"/>
      <c r="AJ3271" s="433"/>
      <c r="AK3271" s="433"/>
      <c r="AL3271" s="433"/>
      <c r="AM3271" s="433"/>
      <c r="AN3271" s="433"/>
      <c r="AO3271" s="433"/>
    </row>
    <row r="3272" spans="34:41" x14ac:dyDescent="0.2">
      <c r="AH3272" s="433"/>
      <c r="AI3272" s="433"/>
      <c r="AJ3272" s="433"/>
      <c r="AK3272" s="433"/>
      <c r="AL3272" s="433"/>
      <c r="AM3272" s="433"/>
      <c r="AN3272" s="433"/>
      <c r="AO3272" s="433"/>
    </row>
    <row r="3273" spans="34:41" x14ac:dyDescent="0.2">
      <c r="AH3273" s="433"/>
      <c r="AI3273" s="433"/>
      <c r="AJ3273" s="433"/>
      <c r="AK3273" s="433"/>
      <c r="AL3273" s="433"/>
      <c r="AM3273" s="433"/>
      <c r="AN3273" s="433"/>
      <c r="AO3273" s="433"/>
    </row>
    <row r="3274" spans="34:41" x14ac:dyDescent="0.2">
      <c r="AH3274" s="433"/>
      <c r="AI3274" s="433"/>
      <c r="AJ3274" s="433"/>
      <c r="AK3274" s="433"/>
      <c r="AL3274" s="433"/>
      <c r="AM3274" s="433"/>
      <c r="AN3274" s="433"/>
      <c r="AO3274" s="433"/>
    </row>
    <row r="3275" spans="34:41" x14ac:dyDescent="0.2">
      <c r="AH3275" s="433"/>
      <c r="AI3275" s="433"/>
      <c r="AJ3275" s="433"/>
      <c r="AK3275" s="433"/>
      <c r="AL3275" s="433"/>
      <c r="AM3275" s="433"/>
      <c r="AN3275" s="433"/>
      <c r="AO3275" s="433"/>
    </row>
    <row r="3276" spans="34:41" x14ac:dyDescent="0.2">
      <c r="AH3276" s="433"/>
      <c r="AI3276" s="433"/>
      <c r="AJ3276" s="433"/>
      <c r="AK3276" s="433"/>
      <c r="AL3276" s="433"/>
      <c r="AM3276" s="433"/>
      <c r="AN3276" s="433"/>
      <c r="AO3276" s="433"/>
    </row>
    <row r="3277" spans="34:41" x14ac:dyDescent="0.2">
      <c r="AH3277" s="433"/>
      <c r="AI3277" s="433"/>
      <c r="AJ3277" s="433"/>
      <c r="AK3277" s="433"/>
      <c r="AL3277" s="433"/>
      <c r="AM3277" s="433"/>
      <c r="AN3277" s="433"/>
      <c r="AO3277" s="433"/>
    </row>
    <row r="3278" spans="34:41" x14ac:dyDescent="0.2">
      <c r="AH3278" s="433"/>
      <c r="AI3278" s="433"/>
      <c r="AJ3278" s="433"/>
      <c r="AK3278" s="433"/>
      <c r="AL3278" s="433"/>
      <c r="AM3278" s="433"/>
      <c r="AN3278" s="433"/>
      <c r="AO3278" s="433"/>
    </row>
    <row r="3279" spans="34:41" x14ac:dyDescent="0.2">
      <c r="AH3279" s="433"/>
      <c r="AI3279" s="433"/>
      <c r="AJ3279" s="433"/>
      <c r="AK3279" s="433"/>
      <c r="AL3279" s="433"/>
      <c r="AM3279" s="433"/>
      <c r="AN3279" s="433"/>
      <c r="AO3279" s="433"/>
    </row>
    <row r="3280" spans="34:41" x14ac:dyDescent="0.2">
      <c r="AH3280" s="433"/>
      <c r="AI3280" s="433"/>
      <c r="AJ3280" s="433"/>
      <c r="AK3280" s="433"/>
      <c r="AL3280" s="433"/>
      <c r="AM3280" s="433"/>
      <c r="AN3280" s="433"/>
      <c r="AO3280" s="433"/>
    </row>
    <row r="3281" spans="34:41" x14ac:dyDescent="0.2">
      <c r="AH3281" s="433"/>
      <c r="AI3281" s="433"/>
      <c r="AJ3281" s="433"/>
      <c r="AK3281" s="433"/>
      <c r="AL3281" s="433"/>
      <c r="AM3281" s="433"/>
      <c r="AN3281" s="433"/>
      <c r="AO3281" s="433"/>
    </row>
    <row r="3282" spans="34:41" x14ac:dyDescent="0.2">
      <c r="AH3282" s="433"/>
      <c r="AI3282" s="433"/>
      <c r="AJ3282" s="433"/>
      <c r="AK3282" s="433"/>
      <c r="AL3282" s="433"/>
      <c r="AM3282" s="433"/>
      <c r="AN3282" s="433"/>
      <c r="AO3282" s="433"/>
    </row>
    <row r="3283" spans="34:41" x14ac:dyDescent="0.2">
      <c r="AH3283" s="433"/>
      <c r="AI3283" s="433"/>
      <c r="AJ3283" s="433"/>
      <c r="AK3283" s="433"/>
      <c r="AL3283" s="433"/>
      <c r="AM3283" s="433"/>
      <c r="AN3283" s="433"/>
      <c r="AO3283" s="433"/>
    </row>
    <row r="3284" spans="34:41" x14ac:dyDescent="0.2">
      <c r="AH3284" s="433"/>
      <c r="AI3284" s="433"/>
      <c r="AJ3284" s="433"/>
      <c r="AK3284" s="433"/>
      <c r="AL3284" s="433"/>
      <c r="AM3284" s="433"/>
      <c r="AN3284" s="433"/>
      <c r="AO3284" s="433"/>
    </row>
    <row r="3285" spans="34:41" x14ac:dyDescent="0.2">
      <c r="AH3285" s="433"/>
      <c r="AI3285" s="433"/>
      <c r="AJ3285" s="433"/>
      <c r="AK3285" s="433"/>
      <c r="AL3285" s="433"/>
      <c r="AM3285" s="433"/>
      <c r="AN3285" s="433"/>
      <c r="AO3285" s="433"/>
    </row>
    <row r="3286" spans="34:41" x14ac:dyDescent="0.2">
      <c r="AH3286" s="433"/>
      <c r="AI3286" s="433"/>
      <c r="AJ3286" s="433"/>
      <c r="AK3286" s="433"/>
      <c r="AL3286" s="433"/>
      <c r="AM3286" s="433"/>
      <c r="AN3286" s="433"/>
      <c r="AO3286" s="433"/>
    </row>
    <row r="3287" spans="34:41" x14ac:dyDescent="0.2">
      <c r="AH3287" s="433"/>
      <c r="AI3287" s="433"/>
      <c r="AJ3287" s="433"/>
      <c r="AK3287" s="433"/>
      <c r="AL3287" s="433"/>
      <c r="AM3287" s="433"/>
      <c r="AN3287" s="433"/>
      <c r="AO3287" s="433"/>
    </row>
    <row r="3288" spans="34:41" x14ac:dyDescent="0.2">
      <c r="AH3288" s="433"/>
      <c r="AI3288" s="433"/>
      <c r="AJ3288" s="433"/>
      <c r="AK3288" s="433"/>
      <c r="AL3288" s="433"/>
      <c r="AM3288" s="433"/>
      <c r="AN3288" s="433"/>
      <c r="AO3288" s="433"/>
    </row>
    <row r="3289" spans="34:41" x14ac:dyDescent="0.2">
      <c r="AH3289" s="433"/>
      <c r="AI3289" s="433"/>
      <c r="AJ3289" s="433"/>
      <c r="AK3289" s="433"/>
      <c r="AL3289" s="433"/>
      <c r="AM3289" s="433"/>
      <c r="AN3289" s="433"/>
      <c r="AO3289" s="433"/>
    </row>
    <row r="3290" spans="34:41" x14ac:dyDescent="0.2">
      <c r="AH3290" s="433"/>
      <c r="AI3290" s="433"/>
      <c r="AJ3290" s="433"/>
      <c r="AK3290" s="433"/>
      <c r="AL3290" s="433"/>
      <c r="AM3290" s="433"/>
      <c r="AN3290" s="433"/>
      <c r="AO3290" s="433"/>
    </row>
    <row r="3291" spans="34:41" x14ac:dyDescent="0.2">
      <c r="AH3291" s="433"/>
      <c r="AI3291" s="433"/>
      <c r="AJ3291" s="433"/>
      <c r="AK3291" s="433"/>
      <c r="AL3291" s="433"/>
      <c r="AM3291" s="433"/>
      <c r="AN3291" s="433"/>
      <c r="AO3291" s="433"/>
    </row>
    <row r="3292" spans="34:41" x14ac:dyDescent="0.2">
      <c r="AH3292" s="433"/>
      <c r="AI3292" s="433"/>
      <c r="AJ3292" s="433"/>
      <c r="AK3292" s="433"/>
      <c r="AL3292" s="433"/>
      <c r="AM3292" s="433"/>
      <c r="AN3292" s="433"/>
      <c r="AO3292" s="433"/>
    </row>
    <row r="3293" spans="34:41" x14ac:dyDescent="0.2">
      <c r="AH3293" s="433"/>
      <c r="AI3293" s="433"/>
      <c r="AJ3293" s="433"/>
      <c r="AK3293" s="433"/>
      <c r="AL3293" s="433"/>
      <c r="AM3293" s="433"/>
      <c r="AN3293" s="433"/>
      <c r="AO3293" s="433"/>
    </row>
    <row r="3294" spans="34:41" x14ac:dyDescent="0.2">
      <c r="AH3294" s="433"/>
      <c r="AI3294" s="433"/>
      <c r="AJ3294" s="433"/>
      <c r="AK3294" s="433"/>
      <c r="AL3294" s="433"/>
      <c r="AM3294" s="433"/>
      <c r="AN3294" s="433"/>
      <c r="AO3294" s="433"/>
    </row>
    <row r="3295" spans="34:41" x14ac:dyDescent="0.2">
      <c r="AH3295" s="433"/>
      <c r="AI3295" s="433"/>
      <c r="AJ3295" s="433"/>
      <c r="AK3295" s="433"/>
      <c r="AL3295" s="433"/>
      <c r="AM3295" s="433"/>
      <c r="AN3295" s="433"/>
      <c r="AO3295" s="433"/>
    </row>
    <row r="3296" spans="34:41" x14ac:dyDescent="0.2">
      <c r="AH3296" s="433"/>
      <c r="AI3296" s="433"/>
      <c r="AJ3296" s="433"/>
      <c r="AK3296" s="433"/>
      <c r="AL3296" s="433"/>
      <c r="AM3296" s="433"/>
      <c r="AN3296" s="433"/>
      <c r="AO3296" s="433"/>
    </row>
    <row r="3297" spans="34:41" x14ac:dyDescent="0.2">
      <c r="AH3297" s="433"/>
      <c r="AI3297" s="433"/>
      <c r="AJ3297" s="433"/>
      <c r="AK3297" s="433"/>
      <c r="AL3297" s="433"/>
      <c r="AM3297" s="433"/>
      <c r="AN3297" s="433"/>
      <c r="AO3297" s="433"/>
    </row>
    <row r="3298" spans="34:41" x14ac:dyDescent="0.2">
      <c r="AH3298" s="433"/>
      <c r="AI3298" s="433"/>
      <c r="AJ3298" s="433"/>
      <c r="AK3298" s="433"/>
      <c r="AL3298" s="433"/>
      <c r="AM3298" s="433"/>
      <c r="AN3298" s="433"/>
      <c r="AO3298" s="433"/>
    </row>
    <row r="3299" spans="34:41" x14ac:dyDescent="0.2">
      <c r="AH3299" s="433"/>
      <c r="AI3299" s="433"/>
      <c r="AJ3299" s="433"/>
      <c r="AK3299" s="433"/>
      <c r="AL3299" s="433"/>
      <c r="AM3299" s="433"/>
      <c r="AN3299" s="433"/>
      <c r="AO3299" s="433"/>
    </row>
    <row r="3300" spans="34:41" x14ac:dyDescent="0.2">
      <c r="AH3300" s="433"/>
      <c r="AI3300" s="433"/>
      <c r="AJ3300" s="433"/>
      <c r="AK3300" s="433"/>
      <c r="AL3300" s="433"/>
      <c r="AM3300" s="433"/>
      <c r="AN3300" s="433"/>
      <c r="AO3300" s="433"/>
    </row>
    <row r="3301" spans="34:41" x14ac:dyDescent="0.2">
      <c r="AH3301" s="433"/>
      <c r="AI3301" s="433"/>
      <c r="AJ3301" s="433"/>
      <c r="AK3301" s="433"/>
      <c r="AL3301" s="433"/>
      <c r="AM3301" s="433"/>
      <c r="AN3301" s="433"/>
      <c r="AO3301" s="433"/>
    </row>
    <row r="3302" spans="34:41" x14ac:dyDescent="0.2">
      <c r="AH3302" s="433"/>
      <c r="AI3302" s="433"/>
      <c r="AJ3302" s="433"/>
      <c r="AK3302" s="433"/>
      <c r="AL3302" s="433"/>
      <c r="AM3302" s="433"/>
      <c r="AN3302" s="433"/>
      <c r="AO3302" s="433"/>
    </row>
    <row r="3303" spans="34:41" x14ac:dyDescent="0.2">
      <c r="AH3303" s="433"/>
      <c r="AI3303" s="433"/>
      <c r="AJ3303" s="433"/>
      <c r="AK3303" s="433"/>
      <c r="AL3303" s="433"/>
      <c r="AM3303" s="433"/>
      <c r="AN3303" s="433"/>
      <c r="AO3303" s="433"/>
    </row>
    <row r="3304" spans="34:41" x14ac:dyDescent="0.2">
      <c r="AH3304" s="433"/>
      <c r="AI3304" s="433"/>
      <c r="AJ3304" s="433"/>
      <c r="AK3304" s="433"/>
      <c r="AL3304" s="433"/>
      <c r="AM3304" s="433"/>
      <c r="AN3304" s="433"/>
      <c r="AO3304" s="433"/>
    </row>
    <row r="3305" spans="34:41" x14ac:dyDescent="0.2">
      <c r="AH3305" s="433"/>
      <c r="AI3305" s="433"/>
      <c r="AJ3305" s="433"/>
      <c r="AK3305" s="433"/>
      <c r="AL3305" s="433"/>
      <c r="AM3305" s="433"/>
      <c r="AN3305" s="433"/>
      <c r="AO3305" s="433"/>
    </row>
    <row r="3306" spans="34:41" x14ac:dyDescent="0.2">
      <c r="AH3306" s="433"/>
      <c r="AI3306" s="433"/>
      <c r="AJ3306" s="433"/>
      <c r="AK3306" s="433"/>
      <c r="AL3306" s="433"/>
      <c r="AM3306" s="433"/>
      <c r="AN3306" s="433"/>
      <c r="AO3306" s="433"/>
    </row>
    <row r="3307" spans="34:41" x14ac:dyDescent="0.2">
      <c r="AH3307" s="433"/>
      <c r="AI3307" s="433"/>
      <c r="AJ3307" s="433"/>
      <c r="AK3307" s="433"/>
      <c r="AL3307" s="433"/>
      <c r="AM3307" s="433"/>
      <c r="AN3307" s="433"/>
      <c r="AO3307" s="433"/>
    </row>
    <row r="3308" spans="34:41" x14ac:dyDescent="0.2">
      <c r="AH3308" s="433"/>
      <c r="AI3308" s="433"/>
      <c r="AJ3308" s="433"/>
      <c r="AK3308" s="433"/>
      <c r="AL3308" s="433"/>
      <c r="AM3308" s="433"/>
      <c r="AN3308" s="433"/>
      <c r="AO3308" s="433"/>
    </row>
    <row r="3309" spans="34:41" x14ac:dyDescent="0.2">
      <c r="AH3309" s="433"/>
      <c r="AI3309" s="433"/>
      <c r="AJ3309" s="433"/>
      <c r="AK3309" s="433"/>
      <c r="AL3309" s="433"/>
      <c r="AM3309" s="433"/>
      <c r="AN3309" s="433"/>
      <c r="AO3309" s="433"/>
    </row>
    <row r="3310" spans="34:41" x14ac:dyDescent="0.2">
      <c r="AH3310" s="433"/>
      <c r="AI3310" s="433"/>
      <c r="AJ3310" s="433"/>
      <c r="AK3310" s="433"/>
      <c r="AL3310" s="433"/>
      <c r="AM3310" s="433"/>
      <c r="AN3310" s="433"/>
      <c r="AO3310" s="433"/>
    </row>
    <row r="3311" spans="34:41" x14ac:dyDescent="0.2">
      <c r="AH3311" s="433"/>
      <c r="AI3311" s="433"/>
      <c r="AJ3311" s="433"/>
      <c r="AK3311" s="433"/>
      <c r="AL3311" s="433"/>
      <c r="AM3311" s="433"/>
      <c r="AN3311" s="433"/>
      <c r="AO3311" s="433"/>
    </row>
    <row r="3312" spans="34:41" x14ac:dyDescent="0.2">
      <c r="AH3312" s="433"/>
      <c r="AI3312" s="433"/>
      <c r="AJ3312" s="433"/>
      <c r="AK3312" s="433"/>
      <c r="AL3312" s="433"/>
      <c r="AM3312" s="433"/>
      <c r="AN3312" s="433"/>
      <c r="AO3312" s="433"/>
    </row>
    <row r="3313" spans="34:41" x14ac:dyDescent="0.2">
      <c r="AH3313" s="433"/>
      <c r="AI3313" s="433"/>
      <c r="AJ3313" s="433"/>
      <c r="AK3313" s="433"/>
      <c r="AL3313" s="433"/>
      <c r="AM3313" s="433"/>
      <c r="AN3313" s="433"/>
      <c r="AO3313" s="433"/>
    </row>
    <row r="3314" spans="34:41" x14ac:dyDescent="0.2">
      <c r="AH3314" s="433"/>
      <c r="AI3314" s="433"/>
      <c r="AJ3314" s="433"/>
      <c r="AK3314" s="433"/>
      <c r="AL3314" s="433"/>
      <c r="AM3314" s="433"/>
      <c r="AN3314" s="433"/>
      <c r="AO3314" s="433"/>
    </row>
    <row r="3315" spans="34:41" x14ac:dyDescent="0.2">
      <c r="AH3315" s="433"/>
      <c r="AI3315" s="433"/>
      <c r="AJ3315" s="433"/>
      <c r="AK3315" s="433"/>
      <c r="AL3315" s="433"/>
      <c r="AM3315" s="433"/>
      <c r="AN3315" s="433"/>
      <c r="AO3315" s="433"/>
    </row>
    <row r="3316" spans="34:41" x14ac:dyDescent="0.2">
      <c r="AH3316" s="433"/>
      <c r="AI3316" s="433"/>
      <c r="AJ3316" s="433"/>
      <c r="AK3316" s="433"/>
      <c r="AL3316" s="433"/>
      <c r="AM3316" s="433"/>
      <c r="AN3316" s="433"/>
      <c r="AO3316" s="433"/>
    </row>
    <row r="3317" spans="34:41" x14ac:dyDescent="0.2">
      <c r="AH3317" s="433"/>
      <c r="AI3317" s="433"/>
      <c r="AJ3317" s="433"/>
      <c r="AK3317" s="433"/>
      <c r="AL3317" s="433"/>
      <c r="AM3317" s="433"/>
      <c r="AN3317" s="433"/>
      <c r="AO3317" s="433"/>
    </row>
    <row r="3318" spans="34:41" x14ac:dyDescent="0.2">
      <c r="AH3318" s="433"/>
      <c r="AI3318" s="433"/>
      <c r="AJ3318" s="433"/>
      <c r="AK3318" s="433"/>
      <c r="AL3318" s="433"/>
      <c r="AM3318" s="433"/>
      <c r="AN3318" s="433"/>
      <c r="AO3318" s="433"/>
    </row>
    <row r="3319" spans="34:41" x14ac:dyDescent="0.2">
      <c r="AH3319" s="433"/>
      <c r="AI3319" s="433"/>
      <c r="AJ3319" s="433"/>
      <c r="AK3319" s="433"/>
      <c r="AL3319" s="433"/>
      <c r="AM3319" s="433"/>
      <c r="AN3319" s="433"/>
      <c r="AO3319" s="433"/>
    </row>
    <row r="3320" spans="34:41" x14ac:dyDescent="0.2">
      <c r="AH3320" s="433"/>
      <c r="AI3320" s="433"/>
      <c r="AJ3320" s="433"/>
      <c r="AK3320" s="433"/>
      <c r="AL3320" s="433"/>
      <c r="AM3320" s="433"/>
      <c r="AN3320" s="433"/>
      <c r="AO3320" s="433"/>
    </row>
    <row r="3321" spans="34:41" x14ac:dyDescent="0.2">
      <c r="AH3321" s="433"/>
      <c r="AI3321" s="433"/>
      <c r="AJ3321" s="433"/>
      <c r="AK3321" s="433"/>
      <c r="AL3321" s="433"/>
      <c r="AM3321" s="433"/>
      <c r="AN3321" s="433"/>
      <c r="AO3321" s="433"/>
    </row>
    <row r="3322" spans="34:41" x14ac:dyDescent="0.2">
      <c r="AH3322" s="433"/>
      <c r="AI3322" s="433"/>
      <c r="AJ3322" s="433"/>
      <c r="AK3322" s="433"/>
      <c r="AL3322" s="433"/>
      <c r="AM3322" s="433"/>
      <c r="AN3322" s="433"/>
      <c r="AO3322" s="433"/>
    </row>
    <row r="3323" spans="34:41" x14ac:dyDescent="0.2">
      <c r="AH3323" s="433"/>
      <c r="AI3323" s="433"/>
      <c r="AJ3323" s="433"/>
      <c r="AK3323" s="433"/>
      <c r="AL3323" s="433"/>
      <c r="AM3323" s="433"/>
      <c r="AN3323" s="433"/>
      <c r="AO3323" s="433"/>
    </row>
    <row r="3324" spans="34:41" x14ac:dyDescent="0.2">
      <c r="AH3324" s="433"/>
      <c r="AI3324" s="433"/>
      <c r="AJ3324" s="433"/>
      <c r="AK3324" s="433"/>
      <c r="AL3324" s="433"/>
      <c r="AM3324" s="433"/>
      <c r="AN3324" s="433"/>
      <c r="AO3324" s="433"/>
    </row>
    <row r="3325" spans="34:41" x14ac:dyDescent="0.2">
      <c r="AH3325" s="433"/>
      <c r="AI3325" s="433"/>
      <c r="AJ3325" s="433"/>
      <c r="AK3325" s="433"/>
      <c r="AL3325" s="433"/>
      <c r="AM3325" s="433"/>
      <c r="AN3325" s="433"/>
      <c r="AO3325" s="433"/>
    </row>
    <row r="3326" spans="34:41" x14ac:dyDescent="0.2">
      <c r="AH3326" s="433"/>
      <c r="AI3326" s="433"/>
      <c r="AJ3326" s="433"/>
      <c r="AK3326" s="433"/>
      <c r="AL3326" s="433"/>
      <c r="AM3326" s="433"/>
      <c r="AN3326" s="433"/>
      <c r="AO3326" s="433"/>
    </row>
    <row r="3327" spans="34:41" x14ac:dyDescent="0.2">
      <c r="AH3327" s="433"/>
      <c r="AI3327" s="433"/>
      <c r="AJ3327" s="433"/>
      <c r="AK3327" s="433"/>
      <c r="AL3327" s="433"/>
      <c r="AM3327" s="433"/>
      <c r="AN3327" s="433"/>
      <c r="AO3327" s="433"/>
    </row>
    <row r="3328" spans="34:41" x14ac:dyDescent="0.2">
      <c r="AH3328" s="433"/>
      <c r="AI3328" s="433"/>
      <c r="AJ3328" s="433"/>
      <c r="AK3328" s="433"/>
      <c r="AL3328" s="433"/>
      <c r="AM3328" s="433"/>
      <c r="AN3328" s="433"/>
      <c r="AO3328" s="433"/>
    </row>
    <row r="3329" spans="34:41" x14ac:dyDescent="0.2">
      <c r="AH3329" s="433"/>
      <c r="AI3329" s="433"/>
      <c r="AJ3329" s="433"/>
      <c r="AK3329" s="433"/>
      <c r="AL3329" s="433"/>
      <c r="AM3329" s="433"/>
      <c r="AN3329" s="433"/>
      <c r="AO3329" s="433"/>
    </row>
    <row r="3330" spans="34:41" x14ac:dyDescent="0.2">
      <c r="AH3330" s="433"/>
      <c r="AI3330" s="433"/>
      <c r="AJ3330" s="433"/>
      <c r="AK3330" s="433"/>
      <c r="AL3330" s="433"/>
      <c r="AM3330" s="433"/>
      <c r="AN3330" s="433"/>
      <c r="AO3330" s="433"/>
    </row>
    <row r="3331" spans="34:41" x14ac:dyDescent="0.2">
      <c r="AH3331" s="433"/>
      <c r="AI3331" s="433"/>
      <c r="AJ3331" s="433"/>
      <c r="AK3331" s="433"/>
      <c r="AL3331" s="433"/>
      <c r="AM3331" s="433"/>
      <c r="AN3331" s="433"/>
      <c r="AO3331" s="433"/>
    </row>
    <row r="3332" spans="34:41" x14ac:dyDescent="0.2">
      <c r="AH3332" s="433"/>
      <c r="AI3332" s="433"/>
      <c r="AJ3332" s="433"/>
      <c r="AK3332" s="433"/>
      <c r="AL3332" s="433"/>
      <c r="AM3332" s="433"/>
      <c r="AN3332" s="433"/>
      <c r="AO3332" s="433"/>
    </row>
    <row r="3333" spans="34:41" x14ac:dyDescent="0.2">
      <c r="AH3333" s="433"/>
      <c r="AI3333" s="433"/>
      <c r="AJ3333" s="433"/>
      <c r="AK3333" s="433"/>
      <c r="AL3333" s="433"/>
      <c r="AM3333" s="433"/>
      <c r="AN3333" s="433"/>
      <c r="AO3333" s="433"/>
    </row>
    <row r="3334" spans="34:41" x14ac:dyDescent="0.2">
      <c r="AH3334" s="433"/>
      <c r="AI3334" s="433"/>
      <c r="AJ3334" s="433"/>
      <c r="AK3334" s="433"/>
      <c r="AL3334" s="433"/>
      <c r="AM3334" s="433"/>
      <c r="AN3334" s="433"/>
      <c r="AO3334" s="433"/>
    </row>
    <row r="3335" spans="34:41" x14ac:dyDescent="0.2">
      <c r="AH3335" s="433"/>
      <c r="AI3335" s="433"/>
      <c r="AJ3335" s="433"/>
      <c r="AK3335" s="433"/>
      <c r="AL3335" s="433"/>
      <c r="AM3335" s="433"/>
      <c r="AN3335" s="433"/>
      <c r="AO3335" s="433"/>
    </row>
    <row r="3336" spans="34:41" x14ac:dyDescent="0.2">
      <c r="AH3336" s="433"/>
      <c r="AI3336" s="433"/>
      <c r="AJ3336" s="433"/>
      <c r="AK3336" s="433"/>
      <c r="AL3336" s="433"/>
      <c r="AM3336" s="433"/>
      <c r="AN3336" s="433"/>
      <c r="AO3336" s="433"/>
    </row>
    <row r="3337" spans="34:41" x14ac:dyDescent="0.2">
      <c r="AH3337" s="433"/>
      <c r="AI3337" s="433"/>
      <c r="AJ3337" s="433"/>
      <c r="AK3337" s="433"/>
      <c r="AL3337" s="433"/>
      <c r="AM3337" s="433"/>
      <c r="AN3337" s="433"/>
      <c r="AO3337" s="433"/>
    </row>
    <row r="3338" spans="34:41" x14ac:dyDescent="0.2">
      <c r="AH3338" s="433"/>
      <c r="AI3338" s="433"/>
      <c r="AJ3338" s="433"/>
      <c r="AK3338" s="433"/>
      <c r="AL3338" s="433"/>
      <c r="AM3338" s="433"/>
      <c r="AN3338" s="433"/>
      <c r="AO3338" s="433"/>
    </row>
    <row r="3339" spans="34:41" x14ac:dyDescent="0.2">
      <c r="AH3339" s="433"/>
      <c r="AI3339" s="433"/>
      <c r="AJ3339" s="433"/>
      <c r="AK3339" s="433"/>
      <c r="AL3339" s="433"/>
      <c r="AM3339" s="433"/>
      <c r="AN3339" s="433"/>
      <c r="AO3339" s="433"/>
    </row>
    <row r="3340" spans="34:41" x14ac:dyDescent="0.2">
      <c r="AH3340" s="433"/>
      <c r="AI3340" s="433"/>
      <c r="AJ3340" s="433"/>
      <c r="AK3340" s="433"/>
      <c r="AL3340" s="433"/>
      <c r="AM3340" s="433"/>
      <c r="AN3340" s="433"/>
      <c r="AO3340" s="433"/>
    </row>
    <row r="3341" spans="34:41" x14ac:dyDescent="0.2">
      <c r="AH3341" s="433"/>
      <c r="AI3341" s="433"/>
      <c r="AJ3341" s="433"/>
      <c r="AK3341" s="433"/>
      <c r="AL3341" s="433"/>
      <c r="AM3341" s="433"/>
      <c r="AN3341" s="433"/>
      <c r="AO3341" s="433"/>
    </row>
    <row r="3342" spans="34:41" x14ac:dyDescent="0.2">
      <c r="AH3342" s="433"/>
      <c r="AI3342" s="433"/>
      <c r="AJ3342" s="433"/>
      <c r="AK3342" s="433"/>
      <c r="AL3342" s="433"/>
      <c r="AM3342" s="433"/>
      <c r="AN3342" s="433"/>
      <c r="AO3342" s="433"/>
    </row>
    <row r="3343" spans="34:41" x14ac:dyDescent="0.2">
      <c r="AH3343" s="433"/>
      <c r="AI3343" s="433"/>
      <c r="AJ3343" s="433"/>
      <c r="AK3343" s="433"/>
      <c r="AL3343" s="433"/>
      <c r="AM3343" s="433"/>
      <c r="AN3343" s="433"/>
      <c r="AO3343" s="433"/>
    </row>
    <row r="3344" spans="34:41" x14ac:dyDescent="0.2">
      <c r="AH3344" s="433"/>
      <c r="AI3344" s="433"/>
      <c r="AJ3344" s="433"/>
      <c r="AK3344" s="433"/>
      <c r="AL3344" s="433"/>
      <c r="AM3344" s="433"/>
      <c r="AN3344" s="433"/>
      <c r="AO3344" s="433"/>
    </row>
    <row r="3345" spans="34:41" x14ac:dyDescent="0.2">
      <c r="AH3345" s="433"/>
      <c r="AI3345" s="433"/>
      <c r="AJ3345" s="433"/>
      <c r="AK3345" s="433"/>
      <c r="AL3345" s="433"/>
      <c r="AM3345" s="433"/>
      <c r="AN3345" s="433"/>
      <c r="AO3345" s="433"/>
    </row>
    <row r="3346" spans="34:41" x14ac:dyDescent="0.2">
      <c r="AH3346" s="433"/>
      <c r="AI3346" s="433"/>
      <c r="AJ3346" s="433"/>
      <c r="AK3346" s="433"/>
      <c r="AL3346" s="433"/>
      <c r="AM3346" s="433"/>
      <c r="AN3346" s="433"/>
      <c r="AO3346" s="433"/>
    </row>
    <row r="3347" spans="34:41" x14ac:dyDescent="0.2">
      <c r="AH3347" s="433"/>
      <c r="AI3347" s="433"/>
      <c r="AJ3347" s="433"/>
      <c r="AK3347" s="433"/>
      <c r="AL3347" s="433"/>
      <c r="AM3347" s="433"/>
      <c r="AN3347" s="433"/>
      <c r="AO3347" s="433"/>
    </row>
    <row r="3348" spans="34:41" x14ac:dyDescent="0.2">
      <c r="AH3348" s="433"/>
      <c r="AI3348" s="433"/>
      <c r="AJ3348" s="433"/>
      <c r="AK3348" s="433"/>
      <c r="AL3348" s="433"/>
      <c r="AM3348" s="433"/>
      <c r="AN3348" s="433"/>
      <c r="AO3348" s="433"/>
    </row>
    <row r="3349" spans="34:41" x14ac:dyDescent="0.2">
      <c r="AH3349" s="433"/>
      <c r="AI3349" s="433"/>
      <c r="AJ3349" s="433"/>
      <c r="AK3349" s="433"/>
      <c r="AL3349" s="433"/>
      <c r="AM3349" s="433"/>
      <c r="AN3349" s="433"/>
      <c r="AO3349" s="433"/>
    </row>
    <row r="3350" spans="34:41" x14ac:dyDescent="0.2">
      <c r="AH3350" s="433"/>
      <c r="AI3350" s="433"/>
      <c r="AJ3350" s="433"/>
      <c r="AK3350" s="433"/>
      <c r="AL3350" s="433"/>
      <c r="AM3350" s="433"/>
      <c r="AN3350" s="433"/>
      <c r="AO3350" s="433"/>
    </row>
    <row r="3351" spans="34:41" x14ac:dyDescent="0.2">
      <c r="AH3351" s="433"/>
      <c r="AI3351" s="433"/>
      <c r="AJ3351" s="433"/>
      <c r="AK3351" s="433"/>
      <c r="AL3351" s="433"/>
      <c r="AM3351" s="433"/>
      <c r="AN3351" s="433"/>
      <c r="AO3351" s="433"/>
    </row>
    <row r="3352" spans="34:41" x14ac:dyDescent="0.2">
      <c r="AH3352" s="433"/>
      <c r="AI3352" s="433"/>
      <c r="AJ3352" s="433"/>
      <c r="AK3352" s="433"/>
      <c r="AL3352" s="433"/>
      <c r="AM3352" s="433"/>
      <c r="AN3352" s="433"/>
      <c r="AO3352" s="433"/>
    </row>
    <row r="3353" spans="34:41" x14ac:dyDescent="0.2">
      <c r="AH3353" s="433"/>
      <c r="AI3353" s="433"/>
      <c r="AJ3353" s="433"/>
      <c r="AK3353" s="433"/>
      <c r="AL3353" s="433"/>
      <c r="AM3353" s="433"/>
      <c r="AN3353" s="433"/>
      <c r="AO3353" s="433"/>
    </row>
    <row r="3354" spans="34:41" x14ac:dyDescent="0.2">
      <c r="AH3354" s="433"/>
      <c r="AI3354" s="433"/>
      <c r="AJ3354" s="433"/>
      <c r="AK3354" s="433"/>
      <c r="AL3354" s="433"/>
      <c r="AM3354" s="433"/>
      <c r="AN3354" s="433"/>
      <c r="AO3354" s="433"/>
    </row>
    <row r="3355" spans="34:41" x14ac:dyDescent="0.2">
      <c r="AH3355" s="433"/>
      <c r="AI3355" s="433"/>
      <c r="AJ3355" s="433"/>
      <c r="AK3355" s="433"/>
      <c r="AL3355" s="433"/>
      <c r="AM3355" s="433"/>
      <c r="AN3355" s="433"/>
      <c r="AO3355" s="433"/>
    </row>
    <row r="3356" spans="34:41" x14ac:dyDescent="0.2">
      <c r="AH3356" s="433"/>
      <c r="AI3356" s="433"/>
      <c r="AJ3356" s="433"/>
      <c r="AK3356" s="433"/>
      <c r="AL3356" s="433"/>
      <c r="AM3356" s="433"/>
      <c r="AN3356" s="433"/>
      <c r="AO3356" s="433"/>
    </row>
    <row r="3357" spans="34:41" x14ac:dyDescent="0.2">
      <c r="AH3357" s="433"/>
      <c r="AI3357" s="433"/>
      <c r="AJ3357" s="433"/>
      <c r="AK3357" s="433"/>
      <c r="AL3357" s="433"/>
      <c r="AM3357" s="433"/>
      <c r="AN3357" s="433"/>
      <c r="AO3357" s="433"/>
    </row>
    <row r="3358" spans="34:41" x14ac:dyDescent="0.2">
      <c r="AH3358" s="433"/>
      <c r="AI3358" s="433"/>
      <c r="AJ3358" s="433"/>
      <c r="AK3358" s="433"/>
      <c r="AL3358" s="433"/>
      <c r="AM3358" s="433"/>
      <c r="AN3358" s="433"/>
      <c r="AO3358" s="433"/>
    </row>
    <row r="3359" spans="34:41" x14ac:dyDescent="0.2">
      <c r="AH3359" s="433"/>
      <c r="AI3359" s="433"/>
      <c r="AJ3359" s="433"/>
      <c r="AK3359" s="433"/>
      <c r="AL3359" s="433"/>
      <c r="AM3359" s="433"/>
      <c r="AN3359" s="433"/>
      <c r="AO3359" s="433"/>
    </row>
    <row r="3360" spans="34:41" x14ac:dyDescent="0.2">
      <c r="AH3360" s="433"/>
      <c r="AI3360" s="433"/>
      <c r="AJ3360" s="433"/>
      <c r="AK3360" s="433"/>
      <c r="AL3360" s="433"/>
      <c r="AM3360" s="433"/>
      <c r="AN3360" s="433"/>
      <c r="AO3360" s="433"/>
    </row>
    <row r="3361" spans="34:41" x14ac:dyDescent="0.2">
      <c r="AH3361" s="433"/>
      <c r="AI3361" s="433"/>
      <c r="AJ3361" s="433"/>
      <c r="AK3361" s="433"/>
      <c r="AL3361" s="433"/>
      <c r="AM3361" s="433"/>
      <c r="AN3361" s="433"/>
      <c r="AO3361" s="433"/>
    </row>
    <row r="3362" spans="34:41" x14ac:dyDescent="0.2">
      <c r="AH3362" s="433"/>
      <c r="AI3362" s="433"/>
      <c r="AJ3362" s="433"/>
      <c r="AK3362" s="433"/>
      <c r="AL3362" s="433"/>
      <c r="AM3362" s="433"/>
      <c r="AN3362" s="433"/>
      <c r="AO3362" s="433"/>
    </row>
    <row r="3363" spans="34:41" x14ac:dyDescent="0.2">
      <c r="AH3363" s="433"/>
      <c r="AI3363" s="433"/>
      <c r="AJ3363" s="433"/>
      <c r="AK3363" s="433"/>
      <c r="AL3363" s="433"/>
      <c r="AM3363" s="433"/>
      <c r="AN3363" s="433"/>
      <c r="AO3363" s="433"/>
    </row>
    <row r="3364" spans="34:41" x14ac:dyDescent="0.2">
      <c r="AH3364" s="433"/>
      <c r="AI3364" s="433"/>
      <c r="AJ3364" s="433"/>
      <c r="AK3364" s="433"/>
      <c r="AL3364" s="433"/>
      <c r="AM3364" s="433"/>
      <c r="AN3364" s="433"/>
      <c r="AO3364" s="433"/>
    </row>
    <row r="3365" spans="34:41" x14ac:dyDescent="0.2">
      <c r="AH3365" s="433"/>
      <c r="AI3365" s="433"/>
      <c r="AJ3365" s="433"/>
      <c r="AK3365" s="433"/>
      <c r="AL3365" s="433"/>
      <c r="AM3365" s="433"/>
      <c r="AN3365" s="433"/>
      <c r="AO3365" s="433"/>
    </row>
    <row r="3366" spans="34:41" x14ac:dyDescent="0.2">
      <c r="AH3366" s="433"/>
      <c r="AI3366" s="433"/>
      <c r="AJ3366" s="433"/>
      <c r="AK3366" s="433"/>
      <c r="AL3366" s="433"/>
      <c r="AM3366" s="433"/>
      <c r="AN3366" s="433"/>
      <c r="AO3366" s="433"/>
    </row>
    <row r="3367" spans="34:41" x14ac:dyDescent="0.2">
      <c r="AH3367" s="433"/>
      <c r="AI3367" s="433"/>
      <c r="AJ3367" s="433"/>
      <c r="AK3367" s="433"/>
      <c r="AL3367" s="433"/>
      <c r="AM3367" s="433"/>
      <c r="AN3367" s="433"/>
      <c r="AO3367" s="433"/>
    </row>
    <row r="3368" spans="34:41" x14ac:dyDescent="0.2">
      <c r="AH3368" s="433"/>
      <c r="AI3368" s="433"/>
      <c r="AJ3368" s="433"/>
      <c r="AK3368" s="433"/>
      <c r="AL3368" s="433"/>
      <c r="AM3368" s="433"/>
      <c r="AN3368" s="433"/>
      <c r="AO3368" s="433"/>
    </row>
    <row r="3369" spans="34:41" x14ac:dyDescent="0.2">
      <c r="AH3369" s="433"/>
      <c r="AI3369" s="433"/>
      <c r="AJ3369" s="433"/>
      <c r="AK3369" s="433"/>
      <c r="AL3369" s="433"/>
      <c r="AM3369" s="433"/>
      <c r="AN3369" s="433"/>
      <c r="AO3369" s="433"/>
    </row>
    <row r="3370" spans="34:41" x14ac:dyDescent="0.2">
      <c r="AH3370" s="433"/>
      <c r="AI3370" s="433"/>
      <c r="AJ3370" s="433"/>
      <c r="AK3370" s="433"/>
      <c r="AL3370" s="433"/>
      <c r="AM3370" s="433"/>
      <c r="AN3370" s="433"/>
      <c r="AO3370" s="433"/>
    </row>
    <row r="3371" spans="34:41" x14ac:dyDescent="0.2">
      <c r="AH3371" s="433"/>
      <c r="AI3371" s="433"/>
      <c r="AJ3371" s="433"/>
      <c r="AK3371" s="433"/>
      <c r="AL3371" s="433"/>
      <c r="AM3371" s="433"/>
      <c r="AN3371" s="433"/>
      <c r="AO3371" s="433"/>
    </row>
    <row r="3372" spans="34:41" x14ac:dyDescent="0.2">
      <c r="AH3372" s="433"/>
      <c r="AI3372" s="433"/>
      <c r="AJ3372" s="433"/>
      <c r="AK3372" s="433"/>
      <c r="AL3372" s="433"/>
      <c r="AM3372" s="433"/>
      <c r="AN3372" s="433"/>
      <c r="AO3372" s="433"/>
    </row>
    <row r="3373" spans="34:41" x14ac:dyDescent="0.2">
      <c r="AH3373" s="433"/>
      <c r="AI3373" s="433"/>
      <c r="AJ3373" s="433"/>
      <c r="AK3373" s="433"/>
      <c r="AL3373" s="433"/>
      <c r="AM3373" s="433"/>
      <c r="AN3373" s="433"/>
      <c r="AO3373" s="433"/>
    </row>
    <row r="3374" spans="34:41" x14ac:dyDescent="0.2">
      <c r="AH3374" s="433"/>
      <c r="AI3374" s="433"/>
      <c r="AJ3374" s="433"/>
      <c r="AK3374" s="433"/>
      <c r="AL3374" s="433"/>
      <c r="AM3374" s="433"/>
      <c r="AN3374" s="433"/>
      <c r="AO3374" s="433"/>
    </row>
    <row r="3375" spans="34:41" x14ac:dyDescent="0.2">
      <c r="AH3375" s="433"/>
      <c r="AI3375" s="433"/>
      <c r="AJ3375" s="433"/>
      <c r="AK3375" s="433"/>
      <c r="AL3375" s="433"/>
      <c r="AM3375" s="433"/>
      <c r="AN3375" s="433"/>
      <c r="AO3375" s="433"/>
    </row>
    <row r="3376" spans="34:41" x14ac:dyDescent="0.2">
      <c r="AH3376" s="433"/>
      <c r="AI3376" s="433"/>
      <c r="AJ3376" s="433"/>
      <c r="AK3376" s="433"/>
      <c r="AL3376" s="433"/>
      <c r="AM3376" s="433"/>
      <c r="AN3376" s="433"/>
      <c r="AO3376" s="433"/>
    </row>
    <row r="3377" spans="34:41" x14ac:dyDescent="0.2">
      <c r="AH3377" s="433"/>
      <c r="AI3377" s="433"/>
      <c r="AJ3377" s="433"/>
      <c r="AK3377" s="433"/>
      <c r="AL3377" s="433"/>
      <c r="AM3377" s="433"/>
      <c r="AN3377" s="433"/>
      <c r="AO3377" s="433"/>
    </row>
    <row r="3378" spans="34:41" x14ac:dyDescent="0.2">
      <c r="AH3378" s="433"/>
      <c r="AI3378" s="433"/>
      <c r="AJ3378" s="433"/>
      <c r="AK3378" s="433"/>
      <c r="AL3378" s="433"/>
      <c r="AM3378" s="433"/>
      <c r="AN3378" s="433"/>
      <c r="AO3378" s="433"/>
    </row>
    <row r="3379" spans="34:41" x14ac:dyDescent="0.2">
      <c r="AH3379" s="433"/>
      <c r="AI3379" s="433"/>
      <c r="AJ3379" s="433"/>
      <c r="AK3379" s="433"/>
      <c r="AL3379" s="433"/>
      <c r="AM3379" s="433"/>
      <c r="AN3379" s="433"/>
      <c r="AO3379" s="433"/>
    </row>
    <row r="3380" spans="34:41" x14ac:dyDescent="0.2">
      <c r="AH3380" s="433"/>
      <c r="AI3380" s="433"/>
      <c r="AJ3380" s="433"/>
      <c r="AK3380" s="433"/>
      <c r="AL3380" s="433"/>
      <c r="AM3380" s="433"/>
      <c r="AN3380" s="433"/>
      <c r="AO3380" s="433"/>
    </row>
    <row r="3381" spans="34:41" x14ac:dyDescent="0.2">
      <c r="AH3381" s="433"/>
      <c r="AI3381" s="433"/>
      <c r="AJ3381" s="433"/>
      <c r="AK3381" s="433"/>
      <c r="AL3381" s="433"/>
      <c r="AM3381" s="433"/>
      <c r="AN3381" s="433"/>
      <c r="AO3381" s="433"/>
    </row>
    <row r="3382" spans="34:41" x14ac:dyDescent="0.2">
      <c r="AH3382" s="433"/>
      <c r="AI3382" s="433"/>
      <c r="AJ3382" s="433"/>
      <c r="AK3382" s="433"/>
      <c r="AL3382" s="433"/>
      <c r="AM3382" s="433"/>
      <c r="AN3382" s="433"/>
      <c r="AO3382" s="433"/>
    </row>
    <row r="3383" spans="34:41" x14ac:dyDescent="0.2">
      <c r="AH3383" s="433"/>
      <c r="AI3383" s="433"/>
      <c r="AJ3383" s="433"/>
      <c r="AK3383" s="433"/>
      <c r="AL3383" s="433"/>
      <c r="AM3383" s="433"/>
      <c r="AN3383" s="433"/>
      <c r="AO3383" s="433"/>
    </row>
    <row r="3384" spans="34:41" x14ac:dyDescent="0.2">
      <c r="AH3384" s="433"/>
      <c r="AI3384" s="433"/>
      <c r="AJ3384" s="433"/>
      <c r="AK3384" s="433"/>
      <c r="AL3384" s="433"/>
      <c r="AM3384" s="433"/>
      <c r="AN3384" s="433"/>
      <c r="AO3384" s="433"/>
    </row>
    <row r="3385" spans="34:41" x14ac:dyDescent="0.2">
      <c r="AH3385" s="433"/>
      <c r="AI3385" s="433"/>
      <c r="AJ3385" s="433"/>
      <c r="AK3385" s="433"/>
      <c r="AL3385" s="433"/>
      <c r="AM3385" s="433"/>
      <c r="AN3385" s="433"/>
      <c r="AO3385" s="433"/>
    </row>
    <row r="3386" spans="34:41" x14ac:dyDescent="0.2">
      <c r="AH3386" s="433"/>
      <c r="AI3386" s="433"/>
      <c r="AJ3386" s="433"/>
      <c r="AK3386" s="433"/>
      <c r="AL3386" s="433"/>
      <c r="AM3386" s="433"/>
      <c r="AN3386" s="433"/>
      <c r="AO3386" s="433"/>
    </row>
    <row r="3387" spans="34:41" x14ac:dyDescent="0.2">
      <c r="AH3387" s="433"/>
      <c r="AI3387" s="433"/>
      <c r="AJ3387" s="433"/>
      <c r="AK3387" s="433"/>
      <c r="AL3387" s="433"/>
      <c r="AM3387" s="433"/>
      <c r="AN3387" s="433"/>
      <c r="AO3387" s="433"/>
    </row>
    <row r="3388" spans="34:41" x14ac:dyDescent="0.2">
      <c r="AH3388" s="433"/>
      <c r="AI3388" s="433"/>
      <c r="AJ3388" s="433"/>
      <c r="AK3388" s="433"/>
      <c r="AL3388" s="433"/>
      <c r="AM3388" s="433"/>
      <c r="AN3388" s="433"/>
      <c r="AO3388" s="433"/>
    </row>
    <row r="3389" spans="34:41" x14ac:dyDescent="0.2">
      <c r="AH3389" s="433"/>
      <c r="AI3389" s="433"/>
      <c r="AJ3389" s="433"/>
      <c r="AK3389" s="433"/>
      <c r="AL3389" s="433"/>
      <c r="AM3389" s="433"/>
      <c r="AN3389" s="433"/>
      <c r="AO3389" s="433"/>
    </row>
    <row r="3390" spans="34:41" x14ac:dyDescent="0.2">
      <c r="AH3390" s="433"/>
      <c r="AI3390" s="433"/>
      <c r="AJ3390" s="433"/>
      <c r="AK3390" s="433"/>
      <c r="AL3390" s="433"/>
      <c r="AM3390" s="433"/>
      <c r="AN3390" s="433"/>
      <c r="AO3390" s="433"/>
    </row>
    <row r="3391" spans="34:41" x14ac:dyDescent="0.2">
      <c r="AH3391" s="433"/>
      <c r="AI3391" s="433"/>
      <c r="AJ3391" s="433"/>
      <c r="AK3391" s="433"/>
      <c r="AL3391" s="433"/>
      <c r="AM3391" s="433"/>
      <c r="AN3391" s="433"/>
      <c r="AO3391" s="433"/>
    </row>
    <row r="3392" spans="34:41" x14ac:dyDescent="0.2">
      <c r="AH3392" s="433"/>
      <c r="AI3392" s="433"/>
      <c r="AJ3392" s="433"/>
      <c r="AK3392" s="433"/>
      <c r="AL3392" s="433"/>
      <c r="AM3392" s="433"/>
      <c r="AN3392" s="433"/>
      <c r="AO3392" s="433"/>
    </row>
    <row r="3393" spans="34:41" x14ac:dyDescent="0.2">
      <c r="AH3393" s="433"/>
      <c r="AI3393" s="433"/>
      <c r="AJ3393" s="433"/>
      <c r="AK3393" s="433"/>
      <c r="AL3393" s="433"/>
      <c r="AM3393" s="433"/>
      <c r="AN3393" s="433"/>
      <c r="AO3393" s="433"/>
    </row>
    <row r="3394" spans="34:41" x14ac:dyDescent="0.2">
      <c r="AH3394" s="433"/>
      <c r="AI3394" s="433"/>
      <c r="AJ3394" s="433"/>
      <c r="AK3394" s="433"/>
      <c r="AL3394" s="433"/>
      <c r="AM3394" s="433"/>
      <c r="AN3394" s="433"/>
      <c r="AO3394" s="433"/>
    </row>
    <row r="3395" spans="34:41" x14ac:dyDescent="0.2">
      <c r="AH3395" s="433"/>
      <c r="AI3395" s="433"/>
      <c r="AJ3395" s="433"/>
      <c r="AK3395" s="433"/>
      <c r="AL3395" s="433"/>
      <c r="AM3395" s="433"/>
      <c r="AN3395" s="433"/>
      <c r="AO3395" s="433"/>
    </row>
    <row r="3396" spans="34:41" x14ac:dyDescent="0.2">
      <c r="AH3396" s="433"/>
      <c r="AI3396" s="433"/>
      <c r="AJ3396" s="433"/>
      <c r="AK3396" s="433"/>
      <c r="AL3396" s="433"/>
      <c r="AM3396" s="433"/>
      <c r="AN3396" s="433"/>
      <c r="AO3396" s="433"/>
    </row>
    <row r="3397" spans="34:41" x14ac:dyDescent="0.2">
      <c r="AH3397" s="433"/>
      <c r="AI3397" s="433"/>
      <c r="AJ3397" s="433"/>
      <c r="AK3397" s="433"/>
      <c r="AL3397" s="433"/>
      <c r="AM3397" s="433"/>
      <c r="AN3397" s="433"/>
      <c r="AO3397" s="433"/>
    </row>
    <row r="3398" spans="34:41" x14ac:dyDescent="0.2">
      <c r="AH3398" s="433"/>
      <c r="AI3398" s="433"/>
      <c r="AJ3398" s="433"/>
      <c r="AK3398" s="433"/>
      <c r="AL3398" s="433"/>
      <c r="AM3398" s="433"/>
      <c r="AN3398" s="433"/>
      <c r="AO3398" s="433"/>
    </row>
    <row r="3399" spans="34:41" x14ac:dyDescent="0.2">
      <c r="AH3399" s="433"/>
      <c r="AI3399" s="433"/>
      <c r="AJ3399" s="433"/>
      <c r="AK3399" s="433"/>
      <c r="AL3399" s="433"/>
      <c r="AM3399" s="433"/>
      <c r="AN3399" s="433"/>
      <c r="AO3399" s="433"/>
    </row>
    <row r="3400" spans="34:41" x14ac:dyDescent="0.2">
      <c r="AH3400" s="433"/>
      <c r="AI3400" s="433"/>
      <c r="AJ3400" s="433"/>
      <c r="AK3400" s="433"/>
      <c r="AL3400" s="433"/>
      <c r="AM3400" s="433"/>
      <c r="AN3400" s="433"/>
      <c r="AO3400" s="433"/>
    </row>
    <row r="3401" spans="34:41" x14ac:dyDescent="0.2">
      <c r="AH3401" s="433"/>
      <c r="AI3401" s="433"/>
      <c r="AJ3401" s="433"/>
      <c r="AK3401" s="433"/>
      <c r="AL3401" s="433"/>
      <c r="AM3401" s="433"/>
      <c r="AN3401" s="433"/>
      <c r="AO3401" s="433"/>
    </row>
    <row r="3402" spans="34:41" x14ac:dyDescent="0.2">
      <c r="AH3402" s="433"/>
      <c r="AI3402" s="433"/>
      <c r="AJ3402" s="433"/>
      <c r="AK3402" s="433"/>
      <c r="AL3402" s="433"/>
      <c r="AM3402" s="433"/>
      <c r="AN3402" s="433"/>
      <c r="AO3402" s="433"/>
    </row>
    <row r="3403" spans="34:41" x14ac:dyDescent="0.2">
      <c r="AH3403" s="433"/>
      <c r="AI3403" s="433"/>
      <c r="AJ3403" s="433"/>
      <c r="AK3403" s="433"/>
      <c r="AL3403" s="433"/>
      <c r="AM3403" s="433"/>
      <c r="AN3403" s="433"/>
      <c r="AO3403" s="433"/>
    </row>
    <row r="3404" spans="34:41" x14ac:dyDescent="0.2">
      <c r="AH3404" s="433"/>
      <c r="AI3404" s="433"/>
      <c r="AJ3404" s="433"/>
      <c r="AK3404" s="433"/>
      <c r="AL3404" s="433"/>
      <c r="AM3404" s="433"/>
      <c r="AN3404" s="433"/>
      <c r="AO3404" s="433"/>
    </row>
    <row r="3405" spans="34:41" x14ac:dyDescent="0.2">
      <c r="AH3405" s="433"/>
      <c r="AI3405" s="433"/>
      <c r="AJ3405" s="433"/>
      <c r="AK3405" s="433"/>
      <c r="AL3405" s="433"/>
      <c r="AM3405" s="433"/>
      <c r="AN3405" s="433"/>
      <c r="AO3405" s="433"/>
    </row>
    <row r="3406" spans="34:41" x14ac:dyDescent="0.2">
      <c r="AH3406" s="433"/>
      <c r="AI3406" s="433"/>
      <c r="AJ3406" s="433"/>
      <c r="AK3406" s="433"/>
      <c r="AL3406" s="433"/>
      <c r="AM3406" s="433"/>
      <c r="AN3406" s="433"/>
      <c r="AO3406" s="433"/>
    </row>
    <row r="3407" spans="34:41" x14ac:dyDescent="0.2">
      <c r="AH3407" s="433"/>
      <c r="AI3407" s="433"/>
      <c r="AJ3407" s="433"/>
      <c r="AK3407" s="433"/>
      <c r="AL3407" s="433"/>
      <c r="AM3407" s="433"/>
      <c r="AN3407" s="433"/>
      <c r="AO3407" s="433"/>
    </row>
    <row r="3408" spans="34:41" x14ac:dyDescent="0.2">
      <c r="AH3408" s="433"/>
      <c r="AI3408" s="433"/>
      <c r="AJ3408" s="433"/>
      <c r="AK3408" s="433"/>
      <c r="AL3408" s="433"/>
      <c r="AM3408" s="433"/>
      <c r="AN3408" s="433"/>
      <c r="AO3408" s="433"/>
    </row>
    <row r="3409" spans="34:41" x14ac:dyDescent="0.2">
      <c r="AH3409" s="433"/>
      <c r="AI3409" s="433"/>
      <c r="AJ3409" s="433"/>
      <c r="AK3409" s="433"/>
      <c r="AL3409" s="433"/>
      <c r="AM3409" s="433"/>
      <c r="AN3409" s="433"/>
      <c r="AO3409" s="433"/>
    </row>
    <row r="3410" spans="34:41" x14ac:dyDescent="0.2">
      <c r="AH3410" s="433"/>
      <c r="AI3410" s="433"/>
      <c r="AJ3410" s="433"/>
      <c r="AK3410" s="433"/>
      <c r="AL3410" s="433"/>
      <c r="AM3410" s="433"/>
      <c r="AN3410" s="433"/>
      <c r="AO3410" s="433"/>
    </row>
    <row r="3411" spans="34:41" x14ac:dyDescent="0.2">
      <c r="AH3411" s="433"/>
      <c r="AI3411" s="433"/>
      <c r="AJ3411" s="433"/>
      <c r="AK3411" s="433"/>
      <c r="AL3411" s="433"/>
      <c r="AM3411" s="433"/>
      <c r="AN3411" s="433"/>
      <c r="AO3411" s="433"/>
    </row>
    <row r="3412" spans="34:41" x14ac:dyDescent="0.2">
      <c r="AH3412" s="433"/>
      <c r="AI3412" s="433"/>
      <c r="AJ3412" s="433"/>
      <c r="AK3412" s="433"/>
      <c r="AL3412" s="433"/>
      <c r="AM3412" s="433"/>
      <c r="AN3412" s="433"/>
      <c r="AO3412" s="433"/>
    </row>
    <row r="3413" spans="34:41" x14ac:dyDescent="0.2">
      <c r="AH3413" s="433"/>
      <c r="AI3413" s="433"/>
      <c r="AJ3413" s="433"/>
      <c r="AK3413" s="433"/>
      <c r="AL3413" s="433"/>
      <c r="AM3413" s="433"/>
      <c r="AN3413" s="433"/>
      <c r="AO3413" s="433"/>
    </row>
    <row r="3414" spans="34:41" x14ac:dyDescent="0.2">
      <c r="AH3414" s="433"/>
      <c r="AI3414" s="433"/>
      <c r="AJ3414" s="433"/>
      <c r="AK3414" s="433"/>
      <c r="AL3414" s="433"/>
      <c r="AM3414" s="433"/>
      <c r="AN3414" s="433"/>
      <c r="AO3414" s="433"/>
    </row>
    <row r="3415" spans="34:41" x14ac:dyDescent="0.2">
      <c r="AH3415" s="433"/>
      <c r="AI3415" s="433"/>
      <c r="AJ3415" s="433"/>
      <c r="AK3415" s="433"/>
      <c r="AL3415" s="433"/>
      <c r="AM3415" s="433"/>
      <c r="AN3415" s="433"/>
      <c r="AO3415" s="433"/>
    </row>
    <row r="3416" spans="34:41" x14ac:dyDescent="0.2">
      <c r="AH3416" s="433"/>
      <c r="AI3416" s="433"/>
      <c r="AJ3416" s="433"/>
      <c r="AK3416" s="433"/>
      <c r="AL3416" s="433"/>
      <c r="AM3416" s="433"/>
      <c r="AN3416" s="433"/>
      <c r="AO3416" s="433"/>
    </row>
    <row r="3417" spans="34:41" x14ac:dyDescent="0.2">
      <c r="AH3417" s="433"/>
      <c r="AI3417" s="433"/>
      <c r="AJ3417" s="433"/>
      <c r="AK3417" s="433"/>
      <c r="AL3417" s="433"/>
      <c r="AM3417" s="433"/>
      <c r="AN3417" s="433"/>
      <c r="AO3417" s="433"/>
    </row>
    <row r="3418" spans="34:41" x14ac:dyDescent="0.2">
      <c r="AH3418" s="433"/>
      <c r="AI3418" s="433"/>
      <c r="AJ3418" s="433"/>
      <c r="AK3418" s="433"/>
      <c r="AL3418" s="433"/>
      <c r="AM3418" s="433"/>
      <c r="AN3418" s="433"/>
      <c r="AO3418" s="433"/>
    </row>
    <row r="3419" spans="34:41" x14ac:dyDescent="0.2">
      <c r="AH3419" s="433"/>
      <c r="AI3419" s="433"/>
      <c r="AJ3419" s="433"/>
      <c r="AK3419" s="433"/>
      <c r="AL3419" s="433"/>
      <c r="AM3419" s="433"/>
      <c r="AN3419" s="433"/>
      <c r="AO3419" s="433"/>
    </row>
    <row r="3420" spans="34:41" x14ac:dyDescent="0.2">
      <c r="AH3420" s="433"/>
      <c r="AI3420" s="433"/>
      <c r="AJ3420" s="433"/>
      <c r="AK3420" s="433"/>
      <c r="AL3420" s="433"/>
      <c r="AM3420" s="433"/>
      <c r="AN3420" s="433"/>
      <c r="AO3420" s="433"/>
    </row>
    <row r="3421" spans="34:41" x14ac:dyDescent="0.2">
      <c r="AH3421" s="433"/>
      <c r="AI3421" s="433"/>
      <c r="AJ3421" s="433"/>
      <c r="AK3421" s="433"/>
      <c r="AL3421" s="433"/>
      <c r="AM3421" s="433"/>
      <c r="AN3421" s="433"/>
      <c r="AO3421" s="433"/>
    </row>
    <row r="3422" spans="34:41" x14ac:dyDescent="0.2">
      <c r="AH3422" s="433"/>
      <c r="AI3422" s="433"/>
      <c r="AJ3422" s="433"/>
      <c r="AK3422" s="433"/>
      <c r="AL3422" s="433"/>
      <c r="AM3422" s="433"/>
      <c r="AN3422" s="433"/>
      <c r="AO3422" s="433"/>
    </row>
    <row r="3423" spans="34:41" x14ac:dyDescent="0.2">
      <c r="AH3423" s="433"/>
      <c r="AI3423" s="433"/>
      <c r="AJ3423" s="433"/>
      <c r="AK3423" s="433"/>
      <c r="AL3423" s="433"/>
      <c r="AM3423" s="433"/>
      <c r="AN3423" s="433"/>
      <c r="AO3423" s="433"/>
    </row>
    <row r="3424" spans="34:41" x14ac:dyDescent="0.2">
      <c r="AH3424" s="433"/>
      <c r="AI3424" s="433"/>
      <c r="AJ3424" s="433"/>
      <c r="AK3424" s="433"/>
      <c r="AL3424" s="433"/>
      <c r="AM3424" s="433"/>
      <c r="AN3424" s="433"/>
      <c r="AO3424" s="433"/>
    </row>
    <row r="3425" spans="34:41" x14ac:dyDescent="0.2">
      <c r="AH3425" s="433"/>
      <c r="AI3425" s="433"/>
      <c r="AJ3425" s="433"/>
      <c r="AK3425" s="433"/>
      <c r="AL3425" s="433"/>
      <c r="AM3425" s="433"/>
      <c r="AN3425" s="433"/>
      <c r="AO3425" s="433"/>
    </row>
    <row r="3426" spans="34:41" x14ac:dyDescent="0.2">
      <c r="AH3426" s="433"/>
      <c r="AI3426" s="433"/>
      <c r="AJ3426" s="433"/>
      <c r="AK3426" s="433"/>
      <c r="AL3426" s="433"/>
      <c r="AM3426" s="433"/>
      <c r="AN3426" s="433"/>
      <c r="AO3426" s="433"/>
    </row>
    <row r="3427" spans="34:41" x14ac:dyDescent="0.2">
      <c r="AH3427" s="433"/>
      <c r="AI3427" s="433"/>
      <c r="AJ3427" s="433"/>
      <c r="AK3427" s="433"/>
      <c r="AL3427" s="433"/>
      <c r="AM3427" s="433"/>
      <c r="AN3427" s="433"/>
      <c r="AO3427" s="433"/>
    </row>
    <row r="3428" spans="34:41" x14ac:dyDescent="0.2">
      <c r="AH3428" s="433"/>
      <c r="AI3428" s="433"/>
      <c r="AJ3428" s="433"/>
      <c r="AK3428" s="433"/>
      <c r="AL3428" s="433"/>
      <c r="AM3428" s="433"/>
      <c r="AN3428" s="433"/>
      <c r="AO3428" s="433"/>
    </row>
    <row r="3429" spans="34:41" x14ac:dyDescent="0.2">
      <c r="AH3429" s="433"/>
      <c r="AI3429" s="433"/>
      <c r="AJ3429" s="433"/>
      <c r="AK3429" s="433"/>
      <c r="AL3429" s="433"/>
      <c r="AM3429" s="433"/>
      <c r="AN3429" s="433"/>
      <c r="AO3429" s="433"/>
    </row>
    <row r="3430" spans="34:41" x14ac:dyDescent="0.2">
      <c r="AH3430" s="433"/>
      <c r="AI3430" s="433"/>
      <c r="AJ3430" s="433"/>
      <c r="AK3430" s="433"/>
      <c r="AL3430" s="433"/>
      <c r="AM3430" s="433"/>
      <c r="AN3430" s="433"/>
      <c r="AO3430" s="433"/>
    </row>
    <row r="3431" spans="34:41" x14ac:dyDescent="0.2">
      <c r="AH3431" s="433"/>
      <c r="AI3431" s="433"/>
      <c r="AJ3431" s="433"/>
      <c r="AK3431" s="433"/>
      <c r="AL3431" s="433"/>
      <c r="AM3431" s="433"/>
      <c r="AN3431" s="433"/>
      <c r="AO3431" s="433"/>
    </row>
    <row r="3432" spans="34:41" x14ac:dyDescent="0.2">
      <c r="AH3432" s="433"/>
      <c r="AI3432" s="433"/>
      <c r="AJ3432" s="433"/>
      <c r="AK3432" s="433"/>
      <c r="AL3432" s="433"/>
      <c r="AM3432" s="433"/>
      <c r="AN3432" s="433"/>
      <c r="AO3432" s="433"/>
    </row>
    <row r="3433" spans="34:41" x14ac:dyDescent="0.2">
      <c r="AH3433" s="433"/>
      <c r="AI3433" s="433"/>
      <c r="AJ3433" s="433"/>
      <c r="AK3433" s="433"/>
      <c r="AL3433" s="433"/>
      <c r="AM3433" s="433"/>
      <c r="AN3433" s="433"/>
      <c r="AO3433" s="433"/>
    </row>
    <row r="3434" spans="34:41" x14ac:dyDescent="0.2">
      <c r="AH3434" s="433"/>
      <c r="AI3434" s="433"/>
      <c r="AJ3434" s="433"/>
      <c r="AK3434" s="433"/>
      <c r="AL3434" s="433"/>
      <c r="AM3434" s="433"/>
      <c r="AN3434" s="433"/>
      <c r="AO3434" s="433"/>
    </row>
    <row r="3435" spans="34:41" x14ac:dyDescent="0.2">
      <c r="AH3435" s="433"/>
      <c r="AI3435" s="433"/>
      <c r="AJ3435" s="433"/>
      <c r="AK3435" s="433"/>
      <c r="AL3435" s="433"/>
      <c r="AM3435" s="433"/>
      <c r="AN3435" s="433"/>
      <c r="AO3435" s="433"/>
    </row>
    <row r="3436" spans="34:41" x14ac:dyDescent="0.2">
      <c r="AH3436" s="433"/>
      <c r="AI3436" s="433"/>
      <c r="AJ3436" s="433"/>
      <c r="AK3436" s="433"/>
      <c r="AL3436" s="433"/>
      <c r="AM3436" s="433"/>
      <c r="AN3436" s="433"/>
      <c r="AO3436" s="433"/>
    </row>
    <row r="3437" spans="34:41" x14ac:dyDescent="0.2">
      <c r="AH3437" s="433"/>
      <c r="AI3437" s="433"/>
      <c r="AJ3437" s="433"/>
      <c r="AK3437" s="433"/>
      <c r="AL3437" s="433"/>
      <c r="AM3437" s="433"/>
      <c r="AN3437" s="433"/>
      <c r="AO3437" s="433"/>
    </row>
    <row r="3438" spans="34:41" x14ac:dyDescent="0.2">
      <c r="AH3438" s="433"/>
      <c r="AI3438" s="433"/>
      <c r="AJ3438" s="433"/>
      <c r="AK3438" s="433"/>
      <c r="AL3438" s="433"/>
      <c r="AM3438" s="433"/>
      <c r="AN3438" s="433"/>
      <c r="AO3438" s="433"/>
    </row>
    <row r="3439" spans="34:41" x14ac:dyDescent="0.2">
      <c r="AH3439" s="433"/>
      <c r="AI3439" s="433"/>
      <c r="AJ3439" s="433"/>
      <c r="AK3439" s="433"/>
      <c r="AL3439" s="433"/>
      <c r="AM3439" s="433"/>
      <c r="AN3439" s="433"/>
      <c r="AO3439" s="433"/>
    </row>
    <row r="3440" spans="34:41" x14ac:dyDescent="0.2">
      <c r="AH3440" s="433"/>
      <c r="AI3440" s="433"/>
      <c r="AJ3440" s="433"/>
      <c r="AK3440" s="433"/>
      <c r="AL3440" s="433"/>
      <c r="AM3440" s="433"/>
      <c r="AN3440" s="433"/>
      <c r="AO3440" s="433"/>
    </row>
    <row r="3441" spans="34:41" x14ac:dyDescent="0.2">
      <c r="AH3441" s="433"/>
      <c r="AI3441" s="433"/>
      <c r="AJ3441" s="433"/>
      <c r="AK3441" s="433"/>
      <c r="AL3441" s="433"/>
      <c r="AM3441" s="433"/>
      <c r="AN3441" s="433"/>
      <c r="AO3441" s="433"/>
    </row>
    <row r="3442" spans="34:41" x14ac:dyDescent="0.2">
      <c r="AH3442" s="433"/>
      <c r="AI3442" s="433"/>
      <c r="AJ3442" s="433"/>
      <c r="AK3442" s="433"/>
      <c r="AL3442" s="433"/>
      <c r="AM3442" s="433"/>
      <c r="AN3442" s="433"/>
      <c r="AO3442" s="433"/>
    </row>
    <row r="3443" spans="34:41" x14ac:dyDescent="0.2">
      <c r="AH3443" s="433"/>
      <c r="AI3443" s="433"/>
      <c r="AJ3443" s="433"/>
      <c r="AK3443" s="433"/>
      <c r="AL3443" s="433"/>
      <c r="AM3443" s="433"/>
      <c r="AN3443" s="433"/>
      <c r="AO3443" s="433"/>
    </row>
    <row r="3444" spans="34:41" x14ac:dyDescent="0.2">
      <c r="AH3444" s="433"/>
      <c r="AI3444" s="433"/>
      <c r="AJ3444" s="433"/>
      <c r="AK3444" s="433"/>
      <c r="AL3444" s="433"/>
      <c r="AM3444" s="433"/>
      <c r="AN3444" s="433"/>
      <c r="AO3444" s="433"/>
    </row>
    <row r="3445" spans="34:41" x14ac:dyDescent="0.2">
      <c r="AH3445" s="433"/>
      <c r="AI3445" s="433"/>
      <c r="AJ3445" s="433"/>
      <c r="AK3445" s="433"/>
      <c r="AL3445" s="433"/>
      <c r="AM3445" s="433"/>
      <c r="AN3445" s="433"/>
      <c r="AO3445" s="433"/>
    </row>
    <row r="3446" spans="34:41" x14ac:dyDescent="0.2">
      <c r="AH3446" s="433"/>
      <c r="AI3446" s="433"/>
      <c r="AJ3446" s="433"/>
      <c r="AK3446" s="433"/>
      <c r="AL3446" s="433"/>
      <c r="AM3446" s="433"/>
      <c r="AN3446" s="433"/>
      <c r="AO3446" s="433"/>
    </row>
    <row r="3447" spans="34:41" x14ac:dyDescent="0.2">
      <c r="AH3447" s="433"/>
      <c r="AI3447" s="433"/>
      <c r="AJ3447" s="433"/>
      <c r="AK3447" s="433"/>
      <c r="AL3447" s="433"/>
      <c r="AM3447" s="433"/>
      <c r="AN3447" s="433"/>
      <c r="AO3447" s="433"/>
    </row>
    <row r="3448" spans="34:41" x14ac:dyDescent="0.2">
      <c r="AH3448" s="433"/>
      <c r="AI3448" s="433"/>
      <c r="AJ3448" s="433"/>
      <c r="AK3448" s="433"/>
      <c r="AL3448" s="433"/>
      <c r="AM3448" s="433"/>
      <c r="AN3448" s="433"/>
      <c r="AO3448" s="433"/>
    </row>
    <row r="3449" spans="34:41" x14ac:dyDescent="0.2">
      <c r="AH3449" s="433"/>
      <c r="AI3449" s="433"/>
      <c r="AJ3449" s="433"/>
      <c r="AK3449" s="433"/>
      <c r="AL3449" s="433"/>
      <c r="AM3449" s="433"/>
      <c r="AN3449" s="433"/>
      <c r="AO3449" s="433"/>
    </row>
    <row r="3450" spans="34:41" x14ac:dyDescent="0.2">
      <c r="AH3450" s="433"/>
      <c r="AI3450" s="433"/>
      <c r="AJ3450" s="433"/>
      <c r="AK3450" s="433"/>
      <c r="AL3450" s="433"/>
      <c r="AM3450" s="433"/>
      <c r="AN3450" s="433"/>
      <c r="AO3450" s="433"/>
    </row>
    <row r="3451" spans="34:41" x14ac:dyDescent="0.2">
      <c r="AH3451" s="433"/>
      <c r="AI3451" s="433"/>
      <c r="AJ3451" s="433"/>
      <c r="AK3451" s="433"/>
      <c r="AL3451" s="433"/>
      <c r="AM3451" s="433"/>
      <c r="AN3451" s="433"/>
      <c r="AO3451" s="433"/>
    </row>
    <row r="3452" spans="34:41" x14ac:dyDescent="0.2">
      <c r="AH3452" s="433"/>
      <c r="AI3452" s="433"/>
      <c r="AJ3452" s="433"/>
      <c r="AK3452" s="433"/>
      <c r="AL3452" s="433"/>
      <c r="AM3452" s="433"/>
      <c r="AN3452" s="433"/>
      <c r="AO3452" s="433"/>
    </row>
    <row r="3453" spans="34:41" x14ac:dyDescent="0.2">
      <c r="AH3453" s="433"/>
      <c r="AI3453" s="433"/>
      <c r="AJ3453" s="433"/>
      <c r="AK3453" s="433"/>
      <c r="AL3453" s="433"/>
      <c r="AM3453" s="433"/>
      <c r="AN3453" s="433"/>
      <c r="AO3453" s="433"/>
    </row>
    <row r="3454" spans="34:41" x14ac:dyDescent="0.2">
      <c r="AH3454" s="433"/>
      <c r="AI3454" s="433"/>
      <c r="AJ3454" s="433"/>
      <c r="AK3454" s="433"/>
      <c r="AL3454" s="433"/>
      <c r="AM3454" s="433"/>
      <c r="AN3454" s="433"/>
      <c r="AO3454" s="433"/>
    </row>
    <row r="3455" spans="34:41" x14ac:dyDescent="0.2">
      <c r="AH3455" s="433"/>
      <c r="AI3455" s="433"/>
      <c r="AJ3455" s="433"/>
      <c r="AK3455" s="433"/>
      <c r="AL3455" s="433"/>
      <c r="AM3455" s="433"/>
      <c r="AN3455" s="433"/>
      <c r="AO3455" s="433"/>
    </row>
    <row r="3456" spans="34:41" x14ac:dyDescent="0.2">
      <c r="AH3456" s="433"/>
      <c r="AI3456" s="433"/>
      <c r="AJ3456" s="433"/>
      <c r="AK3456" s="433"/>
      <c r="AL3456" s="433"/>
      <c r="AM3456" s="433"/>
      <c r="AN3456" s="433"/>
      <c r="AO3456" s="433"/>
    </row>
    <row r="3457" spans="34:41" x14ac:dyDescent="0.2">
      <c r="AH3457" s="433"/>
      <c r="AI3457" s="433"/>
      <c r="AJ3457" s="433"/>
      <c r="AK3457" s="433"/>
      <c r="AL3457" s="433"/>
      <c r="AM3457" s="433"/>
      <c r="AN3457" s="433"/>
      <c r="AO3457" s="433"/>
    </row>
    <row r="3458" spans="34:41" x14ac:dyDescent="0.2">
      <c r="AH3458" s="433"/>
      <c r="AI3458" s="433"/>
      <c r="AJ3458" s="433"/>
      <c r="AK3458" s="433"/>
      <c r="AL3458" s="433"/>
      <c r="AM3458" s="433"/>
      <c r="AN3458" s="433"/>
      <c r="AO3458" s="433"/>
    </row>
    <row r="3459" spans="34:41" x14ac:dyDescent="0.2">
      <c r="AH3459" s="433"/>
      <c r="AI3459" s="433"/>
      <c r="AJ3459" s="433"/>
      <c r="AK3459" s="433"/>
      <c r="AL3459" s="433"/>
      <c r="AM3459" s="433"/>
      <c r="AN3459" s="433"/>
      <c r="AO3459" s="433"/>
    </row>
    <row r="3460" spans="34:41" x14ac:dyDescent="0.2">
      <c r="AH3460" s="433"/>
      <c r="AI3460" s="433"/>
      <c r="AJ3460" s="433"/>
      <c r="AK3460" s="433"/>
      <c r="AL3460" s="433"/>
      <c r="AM3460" s="433"/>
      <c r="AN3460" s="433"/>
      <c r="AO3460" s="433"/>
    </row>
    <row r="3461" spans="34:41" x14ac:dyDescent="0.2">
      <c r="AH3461" s="433"/>
      <c r="AI3461" s="433"/>
      <c r="AJ3461" s="433"/>
      <c r="AK3461" s="433"/>
      <c r="AL3461" s="433"/>
      <c r="AM3461" s="433"/>
      <c r="AN3461" s="433"/>
      <c r="AO3461" s="433"/>
    </row>
    <row r="3462" spans="34:41" x14ac:dyDescent="0.2">
      <c r="AH3462" s="433"/>
      <c r="AI3462" s="433"/>
      <c r="AJ3462" s="433"/>
      <c r="AK3462" s="433"/>
      <c r="AL3462" s="433"/>
      <c r="AM3462" s="433"/>
      <c r="AN3462" s="433"/>
      <c r="AO3462" s="433"/>
    </row>
    <row r="3463" spans="34:41" x14ac:dyDescent="0.2">
      <c r="AH3463" s="433"/>
      <c r="AI3463" s="433"/>
      <c r="AJ3463" s="433"/>
      <c r="AK3463" s="433"/>
      <c r="AL3463" s="433"/>
      <c r="AM3463" s="433"/>
      <c r="AN3463" s="433"/>
      <c r="AO3463" s="433"/>
    </row>
    <row r="3464" spans="34:41" x14ac:dyDescent="0.2">
      <c r="AH3464" s="433"/>
      <c r="AI3464" s="433"/>
      <c r="AJ3464" s="433"/>
      <c r="AK3464" s="433"/>
      <c r="AL3464" s="433"/>
      <c r="AM3464" s="433"/>
      <c r="AN3464" s="433"/>
      <c r="AO3464" s="433"/>
    </row>
    <row r="3465" spans="34:41" x14ac:dyDescent="0.2">
      <c r="AH3465" s="433"/>
      <c r="AI3465" s="433"/>
      <c r="AJ3465" s="433"/>
      <c r="AK3465" s="433"/>
      <c r="AL3465" s="433"/>
      <c r="AM3465" s="433"/>
      <c r="AN3465" s="433"/>
      <c r="AO3465" s="433"/>
    </row>
    <row r="3466" spans="34:41" x14ac:dyDescent="0.2">
      <c r="AH3466" s="433"/>
      <c r="AI3466" s="433"/>
      <c r="AJ3466" s="433"/>
      <c r="AK3466" s="433"/>
      <c r="AL3466" s="433"/>
      <c r="AM3466" s="433"/>
      <c r="AN3466" s="433"/>
      <c r="AO3466" s="433"/>
    </row>
    <row r="3467" spans="34:41" x14ac:dyDescent="0.2">
      <c r="AH3467" s="433"/>
      <c r="AI3467" s="433"/>
      <c r="AJ3467" s="433"/>
      <c r="AK3467" s="433"/>
      <c r="AL3467" s="433"/>
      <c r="AM3467" s="433"/>
      <c r="AN3467" s="433"/>
      <c r="AO3467" s="433"/>
    </row>
    <row r="3468" spans="34:41" x14ac:dyDescent="0.2">
      <c r="AH3468" s="433"/>
      <c r="AI3468" s="433"/>
      <c r="AJ3468" s="433"/>
      <c r="AK3468" s="433"/>
      <c r="AL3468" s="433"/>
      <c r="AM3468" s="433"/>
      <c r="AN3468" s="433"/>
      <c r="AO3468" s="433"/>
    </row>
    <row r="3469" spans="34:41" x14ac:dyDescent="0.2">
      <c r="AH3469" s="433"/>
      <c r="AI3469" s="433"/>
      <c r="AJ3469" s="433"/>
      <c r="AK3469" s="433"/>
      <c r="AL3469" s="433"/>
      <c r="AM3469" s="433"/>
      <c r="AN3469" s="433"/>
      <c r="AO3469" s="433"/>
    </row>
    <row r="3470" spans="34:41" x14ac:dyDescent="0.2">
      <c r="AH3470" s="433"/>
      <c r="AI3470" s="433"/>
      <c r="AJ3470" s="433"/>
      <c r="AK3470" s="433"/>
      <c r="AL3470" s="433"/>
      <c r="AM3470" s="433"/>
      <c r="AN3470" s="433"/>
      <c r="AO3470" s="433"/>
    </row>
    <row r="3471" spans="34:41" x14ac:dyDescent="0.2">
      <c r="AH3471" s="433"/>
      <c r="AI3471" s="433"/>
      <c r="AJ3471" s="433"/>
      <c r="AK3471" s="433"/>
      <c r="AL3471" s="433"/>
      <c r="AM3471" s="433"/>
      <c r="AN3471" s="433"/>
      <c r="AO3471" s="433"/>
    </row>
    <row r="3472" spans="34:41" x14ac:dyDescent="0.2">
      <c r="AH3472" s="433"/>
      <c r="AI3472" s="433"/>
      <c r="AJ3472" s="433"/>
      <c r="AK3472" s="433"/>
      <c r="AL3472" s="433"/>
      <c r="AM3472" s="433"/>
      <c r="AN3472" s="433"/>
      <c r="AO3472" s="433"/>
    </row>
    <row r="3473" spans="34:41" x14ac:dyDescent="0.2">
      <c r="AH3473" s="433"/>
      <c r="AI3473" s="433"/>
      <c r="AJ3473" s="433"/>
      <c r="AK3473" s="433"/>
      <c r="AL3473" s="433"/>
      <c r="AM3473" s="433"/>
      <c r="AN3473" s="433"/>
      <c r="AO3473" s="433"/>
    </row>
    <row r="3474" spans="34:41" x14ac:dyDescent="0.2">
      <c r="AH3474" s="433"/>
      <c r="AI3474" s="433"/>
      <c r="AJ3474" s="433"/>
      <c r="AK3474" s="433"/>
      <c r="AL3474" s="433"/>
      <c r="AM3474" s="433"/>
      <c r="AN3474" s="433"/>
      <c r="AO3474" s="433"/>
    </row>
    <row r="3475" spans="34:41" x14ac:dyDescent="0.2">
      <c r="AH3475" s="433"/>
      <c r="AI3475" s="433"/>
      <c r="AJ3475" s="433"/>
      <c r="AK3475" s="433"/>
      <c r="AL3475" s="433"/>
      <c r="AM3475" s="433"/>
      <c r="AN3475" s="433"/>
      <c r="AO3475" s="433"/>
    </row>
    <row r="3476" spans="34:41" x14ac:dyDescent="0.2">
      <c r="AH3476" s="433"/>
      <c r="AI3476" s="433"/>
      <c r="AJ3476" s="433"/>
      <c r="AK3476" s="433"/>
      <c r="AL3476" s="433"/>
      <c r="AM3476" s="433"/>
      <c r="AN3476" s="433"/>
      <c r="AO3476" s="433"/>
    </row>
    <row r="3477" spans="34:41" x14ac:dyDescent="0.2">
      <c r="AH3477" s="433"/>
      <c r="AI3477" s="433"/>
      <c r="AJ3477" s="433"/>
      <c r="AK3477" s="433"/>
      <c r="AL3477" s="433"/>
      <c r="AM3477" s="433"/>
      <c r="AN3477" s="433"/>
      <c r="AO3477" s="433"/>
    </row>
    <row r="3478" spans="34:41" x14ac:dyDescent="0.2">
      <c r="AH3478" s="433"/>
      <c r="AI3478" s="433"/>
      <c r="AJ3478" s="433"/>
      <c r="AK3478" s="433"/>
      <c r="AL3478" s="433"/>
      <c r="AM3478" s="433"/>
      <c r="AN3478" s="433"/>
      <c r="AO3478" s="433"/>
    </row>
    <row r="3479" spans="34:41" x14ac:dyDescent="0.2">
      <c r="AH3479" s="433"/>
      <c r="AI3479" s="433"/>
      <c r="AJ3479" s="433"/>
      <c r="AK3479" s="433"/>
      <c r="AL3479" s="433"/>
      <c r="AM3479" s="433"/>
      <c r="AN3479" s="433"/>
      <c r="AO3479" s="433"/>
    </row>
    <row r="3480" spans="34:41" x14ac:dyDescent="0.2">
      <c r="AH3480" s="433"/>
      <c r="AI3480" s="433"/>
      <c r="AJ3480" s="433"/>
      <c r="AK3480" s="433"/>
      <c r="AL3480" s="433"/>
      <c r="AM3480" s="433"/>
      <c r="AN3480" s="433"/>
      <c r="AO3480" s="433"/>
    </row>
    <row r="3481" spans="34:41" x14ac:dyDescent="0.2">
      <c r="AH3481" s="433"/>
      <c r="AI3481" s="433"/>
      <c r="AJ3481" s="433"/>
      <c r="AK3481" s="433"/>
      <c r="AL3481" s="433"/>
      <c r="AM3481" s="433"/>
      <c r="AN3481" s="433"/>
      <c r="AO3481" s="433"/>
    </row>
    <row r="3482" spans="34:41" x14ac:dyDescent="0.2">
      <c r="AH3482" s="433"/>
      <c r="AI3482" s="433"/>
      <c r="AJ3482" s="433"/>
      <c r="AK3482" s="433"/>
      <c r="AL3482" s="433"/>
      <c r="AM3482" s="433"/>
      <c r="AN3482" s="433"/>
      <c r="AO3482" s="433"/>
    </row>
    <row r="3483" spans="34:41" x14ac:dyDescent="0.2">
      <c r="AH3483" s="433"/>
      <c r="AI3483" s="433"/>
      <c r="AJ3483" s="433"/>
      <c r="AK3483" s="433"/>
      <c r="AL3483" s="433"/>
      <c r="AM3483" s="433"/>
      <c r="AN3483" s="433"/>
      <c r="AO3483" s="433"/>
    </row>
    <row r="3484" spans="34:41" x14ac:dyDescent="0.2">
      <c r="AH3484" s="433"/>
      <c r="AI3484" s="433"/>
      <c r="AJ3484" s="433"/>
      <c r="AK3484" s="433"/>
      <c r="AL3484" s="433"/>
      <c r="AM3484" s="433"/>
      <c r="AN3484" s="433"/>
      <c r="AO3484" s="433"/>
    </row>
    <row r="3485" spans="34:41" x14ac:dyDescent="0.2">
      <c r="AH3485" s="433"/>
      <c r="AI3485" s="433"/>
      <c r="AJ3485" s="433"/>
      <c r="AK3485" s="433"/>
      <c r="AL3485" s="433"/>
      <c r="AM3485" s="433"/>
      <c r="AN3485" s="433"/>
      <c r="AO3485" s="433"/>
    </row>
    <row r="3486" spans="34:41" x14ac:dyDescent="0.2">
      <c r="AH3486" s="433"/>
      <c r="AI3486" s="433"/>
      <c r="AJ3486" s="433"/>
      <c r="AK3486" s="433"/>
      <c r="AL3486" s="433"/>
      <c r="AM3486" s="433"/>
      <c r="AN3486" s="433"/>
      <c r="AO3486" s="433"/>
    </row>
    <row r="3487" spans="34:41" x14ac:dyDescent="0.2">
      <c r="AH3487" s="433"/>
      <c r="AI3487" s="433"/>
      <c r="AJ3487" s="433"/>
      <c r="AK3487" s="433"/>
      <c r="AL3487" s="433"/>
      <c r="AM3487" s="433"/>
      <c r="AN3487" s="433"/>
      <c r="AO3487" s="433"/>
    </row>
    <row r="3488" spans="34:41" x14ac:dyDescent="0.2">
      <c r="AH3488" s="433"/>
      <c r="AI3488" s="433"/>
      <c r="AJ3488" s="433"/>
      <c r="AK3488" s="433"/>
      <c r="AL3488" s="433"/>
      <c r="AM3488" s="433"/>
      <c r="AN3488" s="433"/>
      <c r="AO3488" s="433"/>
    </row>
    <row r="3489" spans="34:41" x14ac:dyDescent="0.2">
      <c r="AH3489" s="433"/>
      <c r="AI3489" s="433"/>
      <c r="AJ3489" s="433"/>
      <c r="AK3489" s="433"/>
      <c r="AL3489" s="433"/>
      <c r="AM3489" s="433"/>
      <c r="AN3489" s="433"/>
      <c r="AO3489" s="433"/>
    </row>
    <row r="3490" spans="34:41" x14ac:dyDescent="0.2">
      <c r="AH3490" s="433"/>
      <c r="AI3490" s="433"/>
      <c r="AJ3490" s="433"/>
      <c r="AK3490" s="433"/>
      <c r="AL3490" s="433"/>
      <c r="AM3490" s="433"/>
      <c r="AN3490" s="433"/>
      <c r="AO3490" s="433"/>
    </row>
    <row r="3491" spans="34:41" x14ac:dyDescent="0.2">
      <c r="AH3491" s="433"/>
      <c r="AI3491" s="433"/>
      <c r="AJ3491" s="433"/>
      <c r="AK3491" s="433"/>
      <c r="AL3491" s="433"/>
      <c r="AM3491" s="433"/>
      <c r="AN3491" s="433"/>
      <c r="AO3491" s="433"/>
    </row>
    <row r="3492" spans="34:41" x14ac:dyDescent="0.2">
      <c r="AH3492" s="433"/>
      <c r="AI3492" s="433"/>
      <c r="AJ3492" s="433"/>
      <c r="AK3492" s="433"/>
      <c r="AL3492" s="433"/>
      <c r="AM3492" s="433"/>
      <c r="AN3492" s="433"/>
      <c r="AO3492" s="433"/>
    </row>
    <row r="3493" spans="34:41" x14ac:dyDescent="0.2">
      <c r="AH3493" s="433"/>
      <c r="AI3493" s="433"/>
      <c r="AJ3493" s="433"/>
      <c r="AK3493" s="433"/>
      <c r="AL3493" s="433"/>
      <c r="AM3493" s="433"/>
      <c r="AN3493" s="433"/>
      <c r="AO3493" s="433"/>
    </row>
    <row r="3494" spans="34:41" x14ac:dyDescent="0.2">
      <c r="AH3494" s="433"/>
      <c r="AI3494" s="433"/>
      <c r="AJ3494" s="433"/>
      <c r="AK3494" s="433"/>
      <c r="AL3494" s="433"/>
      <c r="AM3494" s="433"/>
      <c r="AN3494" s="433"/>
      <c r="AO3494" s="433"/>
    </row>
    <row r="3495" spans="34:41" x14ac:dyDescent="0.2">
      <c r="AH3495" s="433"/>
      <c r="AI3495" s="433"/>
      <c r="AJ3495" s="433"/>
      <c r="AK3495" s="433"/>
      <c r="AL3495" s="433"/>
      <c r="AM3495" s="433"/>
      <c r="AN3495" s="433"/>
      <c r="AO3495" s="433"/>
    </row>
    <row r="3496" spans="34:41" x14ac:dyDescent="0.2">
      <c r="AH3496" s="433"/>
      <c r="AI3496" s="433"/>
      <c r="AJ3496" s="433"/>
      <c r="AK3496" s="433"/>
      <c r="AL3496" s="433"/>
      <c r="AM3496" s="433"/>
      <c r="AN3496" s="433"/>
      <c r="AO3496" s="433"/>
    </row>
    <row r="3497" spans="34:41" x14ac:dyDescent="0.2">
      <c r="AH3497" s="433"/>
      <c r="AI3497" s="433"/>
      <c r="AJ3497" s="433"/>
      <c r="AK3497" s="433"/>
      <c r="AL3497" s="433"/>
      <c r="AM3497" s="433"/>
      <c r="AN3497" s="433"/>
      <c r="AO3497" s="433"/>
    </row>
    <row r="3498" spans="34:41" x14ac:dyDescent="0.2">
      <c r="AH3498" s="433"/>
      <c r="AI3498" s="433"/>
      <c r="AJ3498" s="433"/>
      <c r="AK3498" s="433"/>
      <c r="AL3498" s="433"/>
      <c r="AM3498" s="433"/>
      <c r="AN3498" s="433"/>
      <c r="AO3498" s="433"/>
    </row>
    <row r="3499" spans="34:41" x14ac:dyDescent="0.2">
      <c r="AH3499" s="433"/>
      <c r="AI3499" s="433"/>
      <c r="AJ3499" s="433"/>
      <c r="AK3499" s="433"/>
      <c r="AL3499" s="433"/>
      <c r="AM3499" s="433"/>
      <c r="AN3499" s="433"/>
      <c r="AO3499" s="433"/>
    </row>
    <row r="3500" spans="34:41" x14ac:dyDescent="0.2">
      <c r="AH3500" s="433"/>
      <c r="AI3500" s="433"/>
      <c r="AJ3500" s="433"/>
      <c r="AK3500" s="433"/>
      <c r="AL3500" s="433"/>
      <c r="AM3500" s="433"/>
      <c r="AN3500" s="433"/>
      <c r="AO3500" s="433"/>
    </row>
    <row r="3501" spans="34:41" x14ac:dyDescent="0.2">
      <c r="AH3501" s="433"/>
      <c r="AI3501" s="433"/>
      <c r="AJ3501" s="433"/>
      <c r="AK3501" s="433"/>
      <c r="AL3501" s="433"/>
      <c r="AM3501" s="433"/>
      <c r="AN3501" s="433"/>
      <c r="AO3501" s="433"/>
    </row>
    <row r="3502" spans="34:41" x14ac:dyDescent="0.2">
      <c r="AH3502" s="433"/>
      <c r="AI3502" s="433"/>
      <c r="AJ3502" s="433"/>
      <c r="AK3502" s="433"/>
      <c r="AL3502" s="433"/>
      <c r="AM3502" s="433"/>
      <c r="AN3502" s="433"/>
      <c r="AO3502" s="433"/>
    </row>
    <row r="3503" spans="34:41" x14ac:dyDescent="0.2">
      <c r="AH3503" s="433"/>
      <c r="AI3503" s="433"/>
      <c r="AJ3503" s="433"/>
      <c r="AK3503" s="433"/>
      <c r="AL3503" s="433"/>
      <c r="AM3503" s="433"/>
      <c r="AN3503" s="433"/>
      <c r="AO3503" s="433"/>
    </row>
    <row r="3504" spans="34:41" x14ac:dyDescent="0.2">
      <c r="AH3504" s="433"/>
      <c r="AI3504" s="433"/>
      <c r="AJ3504" s="433"/>
      <c r="AK3504" s="433"/>
      <c r="AL3504" s="433"/>
      <c r="AM3504" s="433"/>
      <c r="AN3504" s="433"/>
      <c r="AO3504" s="433"/>
    </row>
    <row r="3505" spans="34:41" x14ac:dyDescent="0.2">
      <c r="AH3505" s="433"/>
      <c r="AI3505" s="433"/>
      <c r="AJ3505" s="433"/>
      <c r="AK3505" s="433"/>
      <c r="AL3505" s="433"/>
      <c r="AM3505" s="433"/>
      <c r="AN3505" s="433"/>
      <c r="AO3505" s="433"/>
    </row>
    <row r="3506" spans="34:41" x14ac:dyDescent="0.2">
      <c r="AH3506" s="433"/>
      <c r="AI3506" s="433"/>
      <c r="AJ3506" s="433"/>
      <c r="AK3506" s="433"/>
      <c r="AL3506" s="433"/>
      <c r="AM3506" s="433"/>
      <c r="AN3506" s="433"/>
      <c r="AO3506" s="433"/>
    </row>
    <row r="3507" spans="34:41" x14ac:dyDescent="0.2">
      <c r="AH3507" s="433"/>
      <c r="AI3507" s="433"/>
      <c r="AJ3507" s="433"/>
      <c r="AK3507" s="433"/>
      <c r="AL3507" s="433"/>
      <c r="AM3507" s="433"/>
      <c r="AN3507" s="433"/>
      <c r="AO3507" s="433"/>
    </row>
    <row r="3508" spans="34:41" x14ac:dyDescent="0.2">
      <c r="AH3508" s="433"/>
      <c r="AI3508" s="433"/>
      <c r="AJ3508" s="433"/>
      <c r="AK3508" s="433"/>
      <c r="AL3508" s="433"/>
      <c r="AM3508" s="433"/>
      <c r="AN3508" s="433"/>
      <c r="AO3508" s="433"/>
    </row>
    <row r="3509" spans="34:41" x14ac:dyDescent="0.2">
      <c r="AH3509" s="433"/>
      <c r="AI3509" s="433"/>
      <c r="AJ3509" s="433"/>
      <c r="AK3509" s="433"/>
      <c r="AL3509" s="433"/>
      <c r="AM3509" s="433"/>
      <c r="AN3509" s="433"/>
      <c r="AO3509" s="433"/>
    </row>
    <row r="3510" spans="34:41" x14ac:dyDescent="0.2">
      <c r="AH3510" s="433"/>
      <c r="AI3510" s="433"/>
      <c r="AJ3510" s="433"/>
      <c r="AK3510" s="433"/>
      <c r="AL3510" s="433"/>
      <c r="AM3510" s="433"/>
      <c r="AN3510" s="433"/>
      <c r="AO3510" s="433"/>
    </row>
    <row r="3511" spans="34:41" x14ac:dyDescent="0.2">
      <c r="AH3511" s="433"/>
      <c r="AI3511" s="433"/>
      <c r="AJ3511" s="433"/>
      <c r="AK3511" s="433"/>
      <c r="AL3511" s="433"/>
      <c r="AM3511" s="433"/>
      <c r="AN3511" s="433"/>
      <c r="AO3511" s="433"/>
    </row>
    <row r="3512" spans="34:41" x14ac:dyDescent="0.2">
      <c r="AH3512" s="433"/>
      <c r="AI3512" s="433"/>
      <c r="AJ3512" s="433"/>
      <c r="AK3512" s="433"/>
      <c r="AL3512" s="433"/>
      <c r="AM3512" s="433"/>
      <c r="AN3512" s="433"/>
      <c r="AO3512" s="433"/>
    </row>
    <row r="3513" spans="34:41" x14ac:dyDescent="0.2">
      <c r="AH3513" s="433"/>
      <c r="AI3513" s="433"/>
      <c r="AJ3513" s="433"/>
      <c r="AK3513" s="433"/>
      <c r="AL3513" s="433"/>
      <c r="AM3513" s="433"/>
      <c r="AN3513" s="433"/>
      <c r="AO3513" s="433"/>
    </row>
    <row r="3514" spans="34:41" x14ac:dyDescent="0.2">
      <c r="AH3514" s="433"/>
      <c r="AI3514" s="433"/>
      <c r="AJ3514" s="433"/>
      <c r="AK3514" s="433"/>
      <c r="AL3514" s="433"/>
      <c r="AM3514" s="433"/>
      <c r="AN3514" s="433"/>
      <c r="AO3514" s="433"/>
    </row>
    <row r="3515" spans="34:41" x14ac:dyDescent="0.2">
      <c r="AH3515" s="433"/>
      <c r="AI3515" s="433"/>
      <c r="AJ3515" s="433"/>
      <c r="AK3515" s="433"/>
      <c r="AL3515" s="433"/>
      <c r="AM3515" s="433"/>
      <c r="AN3515" s="433"/>
      <c r="AO3515" s="433"/>
    </row>
    <row r="3516" spans="34:41" x14ac:dyDescent="0.2">
      <c r="AH3516" s="433"/>
      <c r="AI3516" s="433"/>
      <c r="AJ3516" s="433"/>
      <c r="AK3516" s="433"/>
      <c r="AL3516" s="433"/>
      <c r="AM3516" s="433"/>
      <c r="AN3516" s="433"/>
      <c r="AO3516" s="433"/>
    </row>
    <row r="3517" spans="34:41" x14ac:dyDescent="0.2">
      <c r="AH3517" s="433"/>
      <c r="AI3517" s="433"/>
      <c r="AJ3517" s="433"/>
      <c r="AK3517" s="433"/>
      <c r="AL3517" s="433"/>
      <c r="AM3517" s="433"/>
      <c r="AN3517" s="433"/>
      <c r="AO3517" s="433"/>
    </row>
    <row r="3518" spans="34:41" x14ac:dyDescent="0.2">
      <c r="AH3518" s="433"/>
      <c r="AI3518" s="433"/>
      <c r="AJ3518" s="433"/>
      <c r="AK3518" s="433"/>
      <c r="AL3518" s="433"/>
      <c r="AM3518" s="433"/>
      <c r="AN3518" s="433"/>
      <c r="AO3518" s="433"/>
    </row>
    <row r="3519" spans="34:41" x14ac:dyDescent="0.2">
      <c r="AH3519" s="433"/>
      <c r="AI3519" s="433"/>
      <c r="AJ3519" s="433"/>
      <c r="AK3519" s="433"/>
      <c r="AL3519" s="433"/>
      <c r="AM3519" s="433"/>
      <c r="AN3519" s="433"/>
      <c r="AO3519" s="433"/>
    </row>
    <row r="3520" spans="34:41" x14ac:dyDescent="0.2">
      <c r="AH3520" s="433"/>
      <c r="AI3520" s="433"/>
      <c r="AJ3520" s="433"/>
      <c r="AK3520" s="433"/>
      <c r="AL3520" s="433"/>
      <c r="AM3520" s="433"/>
      <c r="AN3520" s="433"/>
      <c r="AO3520" s="433"/>
    </row>
    <row r="3521" spans="34:41" x14ac:dyDescent="0.2">
      <c r="AH3521" s="433"/>
      <c r="AI3521" s="433"/>
      <c r="AJ3521" s="433"/>
      <c r="AK3521" s="433"/>
      <c r="AL3521" s="433"/>
      <c r="AM3521" s="433"/>
      <c r="AN3521" s="433"/>
      <c r="AO3521" s="433"/>
    </row>
    <row r="3522" spans="34:41" x14ac:dyDescent="0.2">
      <c r="AH3522" s="433"/>
      <c r="AI3522" s="433"/>
      <c r="AJ3522" s="433"/>
      <c r="AK3522" s="433"/>
      <c r="AL3522" s="433"/>
      <c r="AM3522" s="433"/>
      <c r="AN3522" s="433"/>
      <c r="AO3522" s="433"/>
    </row>
    <row r="3523" spans="34:41" x14ac:dyDescent="0.2">
      <c r="AH3523" s="433"/>
      <c r="AI3523" s="433"/>
      <c r="AJ3523" s="433"/>
      <c r="AK3523" s="433"/>
      <c r="AL3523" s="433"/>
      <c r="AM3523" s="433"/>
      <c r="AN3523" s="433"/>
      <c r="AO3523" s="433"/>
    </row>
    <row r="3524" spans="34:41" x14ac:dyDescent="0.2">
      <c r="AH3524" s="433"/>
      <c r="AI3524" s="433"/>
      <c r="AJ3524" s="433"/>
      <c r="AK3524" s="433"/>
      <c r="AL3524" s="433"/>
      <c r="AM3524" s="433"/>
      <c r="AN3524" s="433"/>
      <c r="AO3524" s="433"/>
    </row>
    <row r="3525" spans="34:41" x14ac:dyDescent="0.2">
      <c r="AH3525" s="433"/>
      <c r="AI3525" s="433"/>
      <c r="AJ3525" s="433"/>
      <c r="AK3525" s="433"/>
      <c r="AL3525" s="433"/>
      <c r="AM3525" s="433"/>
      <c r="AN3525" s="433"/>
      <c r="AO3525" s="433"/>
    </row>
    <row r="3526" spans="34:41" x14ac:dyDescent="0.2">
      <c r="AH3526" s="433"/>
      <c r="AI3526" s="433"/>
      <c r="AJ3526" s="433"/>
      <c r="AK3526" s="433"/>
      <c r="AL3526" s="433"/>
      <c r="AM3526" s="433"/>
      <c r="AN3526" s="433"/>
      <c r="AO3526" s="433"/>
    </row>
    <row r="3527" spans="34:41" x14ac:dyDescent="0.2">
      <c r="AH3527" s="433"/>
      <c r="AI3527" s="433"/>
      <c r="AJ3527" s="433"/>
      <c r="AK3527" s="433"/>
      <c r="AL3527" s="433"/>
      <c r="AM3527" s="433"/>
      <c r="AN3527" s="433"/>
      <c r="AO3527" s="433"/>
    </row>
    <row r="3528" spans="34:41" x14ac:dyDescent="0.2">
      <c r="AH3528" s="433"/>
      <c r="AI3528" s="433"/>
      <c r="AJ3528" s="433"/>
      <c r="AK3528" s="433"/>
      <c r="AL3528" s="433"/>
      <c r="AM3528" s="433"/>
      <c r="AN3528" s="433"/>
      <c r="AO3528" s="433"/>
    </row>
    <row r="3529" spans="34:41" x14ac:dyDescent="0.2">
      <c r="AH3529" s="433"/>
      <c r="AI3529" s="433"/>
      <c r="AJ3529" s="433"/>
      <c r="AK3529" s="433"/>
      <c r="AL3529" s="433"/>
      <c r="AM3529" s="433"/>
      <c r="AN3529" s="433"/>
      <c r="AO3529" s="433"/>
    </row>
    <row r="3530" spans="34:41" x14ac:dyDescent="0.2">
      <c r="AH3530" s="433"/>
      <c r="AI3530" s="433"/>
      <c r="AJ3530" s="433"/>
      <c r="AK3530" s="433"/>
      <c r="AL3530" s="433"/>
      <c r="AM3530" s="433"/>
      <c r="AN3530" s="433"/>
      <c r="AO3530" s="433"/>
    </row>
    <row r="3531" spans="34:41" x14ac:dyDescent="0.2">
      <c r="AH3531" s="433"/>
      <c r="AI3531" s="433"/>
      <c r="AJ3531" s="433"/>
      <c r="AK3531" s="433"/>
      <c r="AL3531" s="433"/>
      <c r="AM3531" s="433"/>
      <c r="AN3531" s="433"/>
      <c r="AO3531" s="433"/>
    </row>
    <row r="3532" spans="34:41" x14ac:dyDescent="0.2">
      <c r="AH3532" s="433"/>
      <c r="AI3532" s="433"/>
      <c r="AJ3532" s="433"/>
      <c r="AK3532" s="433"/>
      <c r="AL3532" s="433"/>
      <c r="AM3532" s="433"/>
      <c r="AN3532" s="433"/>
      <c r="AO3532" s="433"/>
    </row>
    <row r="3533" spans="34:41" x14ac:dyDescent="0.2">
      <c r="AH3533" s="433"/>
      <c r="AI3533" s="433"/>
      <c r="AJ3533" s="433"/>
      <c r="AK3533" s="433"/>
      <c r="AL3533" s="433"/>
      <c r="AM3533" s="433"/>
      <c r="AN3533" s="433"/>
      <c r="AO3533" s="433"/>
    </row>
    <row r="3534" spans="34:41" x14ac:dyDescent="0.2">
      <c r="AH3534" s="433"/>
      <c r="AI3534" s="433"/>
      <c r="AJ3534" s="433"/>
      <c r="AK3534" s="433"/>
      <c r="AL3534" s="433"/>
      <c r="AM3534" s="433"/>
      <c r="AN3534" s="433"/>
      <c r="AO3534" s="433"/>
    </row>
    <row r="3535" spans="34:41" x14ac:dyDescent="0.2">
      <c r="AH3535" s="433"/>
      <c r="AI3535" s="433"/>
      <c r="AJ3535" s="433"/>
      <c r="AK3535" s="433"/>
      <c r="AL3535" s="433"/>
      <c r="AM3535" s="433"/>
      <c r="AN3535" s="433"/>
      <c r="AO3535" s="433"/>
    </row>
    <row r="3536" spans="34:41" x14ac:dyDescent="0.2">
      <c r="AH3536" s="433"/>
      <c r="AI3536" s="433"/>
      <c r="AJ3536" s="433"/>
      <c r="AK3536" s="433"/>
      <c r="AL3536" s="433"/>
      <c r="AM3536" s="433"/>
      <c r="AN3536" s="433"/>
      <c r="AO3536" s="433"/>
    </row>
    <row r="3537" spans="34:41" x14ac:dyDescent="0.2">
      <c r="AH3537" s="433"/>
      <c r="AI3537" s="433"/>
      <c r="AJ3537" s="433"/>
      <c r="AK3537" s="433"/>
      <c r="AL3537" s="433"/>
      <c r="AM3537" s="433"/>
      <c r="AN3537" s="433"/>
      <c r="AO3537" s="433"/>
    </row>
    <row r="3538" spans="34:41" x14ac:dyDescent="0.2">
      <c r="AH3538" s="433"/>
      <c r="AI3538" s="433"/>
      <c r="AJ3538" s="433"/>
      <c r="AK3538" s="433"/>
      <c r="AL3538" s="433"/>
      <c r="AM3538" s="433"/>
      <c r="AN3538" s="433"/>
      <c r="AO3538" s="433"/>
    </row>
    <row r="3539" spans="34:41" x14ac:dyDescent="0.2">
      <c r="AH3539" s="433"/>
      <c r="AI3539" s="433"/>
      <c r="AJ3539" s="433"/>
      <c r="AK3539" s="433"/>
      <c r="AL3539" s="433"/>
      <c r="AM3539" s="433"/>
      <c r="AN3539" s="433"/>
      <c r="AO3539" s="433"/>
    </row>
    <row r="3540" spans="34:41" x14ac:dyDescent="0.2">
      <c r="AH3540" s="433"/>
      <c r="AI3540" s="433"/>
      <c r="AJ3540" s="433"/>
      <c r="AK3540" s="433"/>
      <c r="AL3540" s="433"/>
      <c r="AM3540" s="433"/>
      <c r="AN3540" s="433"/>
      <c r="AO3540" s="433"/>
    </row>
    <row r="3541" spans="34:41" x14ac:dyDescent="0.2">
      <c r="AH3541" s="433"/>
      <c r="AI3541" s="433"/>
      <c r="AJ3541" s="433"/>
      <c r="AK3541" s="433"/>
      <c r="AL3541" s="433"/>
      <c r="AM3541" s="433"/>
      <c r="AN3541" s="433"/>
      <c r="AO3541" s="433"/>
    </row>
    <row r="3542" spans="34:41" x14ac:dyDescent="0.2">
      <c r="AH3542" s="433"/>
      <c r="AI3542" s="433"/>
      <c r="AJ3542" s="433"/>
      <c r="AK3542" s="433"/>
      <c r="AL3542" s="433"/>
      <c r="AM3542" s="433"/>
      <c r="AN3542" s="433"/>
      <c r="AO3542" s="433"/>
    </row>
    <row r="3543" spans="34:41" x14ac:dyDescent="0.2">
      <c r="AH3543" s="433"/>
      <c r="AI3543" s="433"/>
      <c r="AJ3543" s="433"/>
      <c r="AK3543" s="433"/>
      <c r="AL3543" s="433"/>
      <c r="AM3543" s="433"/>
      <c r="AN3543" s="433"/>
      <c r="AO3543" s="433"/>
    </row>
    <row r="3544" spans="34:41" x14ac:dyDescent="0.2">
      <c r="AH3544" s="433"/>
      <c r="AI3544" s="433"/>
      <c r="AJ3544" s="433"/>
      <c r="AK3544" s="433"/>
      <c r="AL3544" s="433"/>
      <c r="AM3544" s="433"/>
      <c r="AN3544" s="433"/>
      <c r="AO3544" s="433"/>
    </row>
    <row r="3545" spans="34:41" x14ac:dyDescent="0.2">
      <c r="AH3545" s="433"/>
      <c r="AI3545" s="433"/>
      <c r="AJ3545" s="433"/>
      <c r="AK3545" s="433"/>
      <c r="AL3545" s="433"/>
      <c r="AM3545" s="433"/>
      <c r="AN3545" s="433"/>
      <c r="AO3545" s="433"/>
    </row>
    <row r="3546" spans="34:41" x14ac:dyDescent="0.2">
      <c r="AH3546" s="433"/>
      <c r="AI3546" s="433"/>
      <c r="AJ3546" s="433"/>
      <c r="AK3546" s="433"/>
      <c r="AL3546" s="433"/>
      <c r="AM3546" s="433"/>
      <c r="AN3546" s="433"/>
      <c r="AO3546" s="433"/>
    </row>
    <row r="3547" spans="34:41" x14ac:dyDescent="0.2">
      <c r="AH3547" s="433"/>
      <c r="AI3547" s="433"/>
      <c r="AJ3547" s="433"/>
      <c r="AK3547" s="433"/>
      <c r="AL3547" s="433"/>
      <c r="AM3547" s="433"/>
      <c r="AN3547" s="433"/>
      <c r="AO3547" s="433"/>
    </row>
    <row r="3548" spans="34:41" x14ac:dyDescent="0.2">
      <c r="AH3548" s="433"/>
      <c r="AI3548" s="433"/>
      <c r="AJ3548" s="433"/>
      <c r="AK3548" s="433"/>
      <c r="AL3548" s="433"/>
      <c r="AM3548" s="433"/>
      <c r="AN3548" s="433"/>
      <c r="AO3548" s="433"/>
    </row>
    <row r="3549" spans="34:41" x14ac:dyDescent="0.2">
      <c r="AH3549" s="433"/>
      <c r="AI3549" s="433"/>
      <c r="AJ3549" s="433"/>
      <c r="AK3549" s="433"/>
      <c r="AL3549" s="433"/>
      <c r="AM3549" s="433"/>
      <c r="AN3549" s="433"/>
      <c r="AO3549" s="433"/>
    </row>
    <row r="3550" spans="34:41" x14ac:dyDescent="0.2">
      <c r="AH3550" s="433"/>
      <c r="AI3550" s="433"/>
      <c r="AJ3550" s="433"/>
      <c r="AK3550" s="433"/>
      <c r="AL3550" s="433"/>
      <c r="AM3550" s="433"/>
      <c r="AN3550" s="433"/>
      <c r="AO3550" s="433"/>
    </row>
    <row r="3551" spans="34:41" x14ac:dyDescent="0.2">
      <c r="AH3551" s="433"/>
      <c r="AI3551" s="433"/>
      <c r="AJ3551" s="433"/>
      <c r="AK3551" s="433"/>
      <c r="AL3551" s="433"/>
      <c r="AM3551" s="433"/>
      <c r="AN3551" s="433"/>
      <c r="AO3551" s="433"/>
    </row>
    <row r="3552" spans="34:41" x14ac:dyDescent="0.2">
      <c r="AH3552" s="433"/>
      <c r="AI3552" s="433"/>
      <c r="AJ3552" s="433"/>
      <c r="AK3552" s="433"/>
      <c r="AL3552" s="433"/>
      <c r="AM3552" s="433"/>
      <c r="AN3552" s="433"/>
      <c r="AO3552" s="433"/>
    </row>
    <row r="3553" spans="34:41" x14ac:dyDescent="0.2">
      <c r="AH3553" s="433"/>
      <c r="AI3553" s="433"/>
      <c r="AJ3553" s="433"/>
      <c r="AK3553" s="433"/>
      <c r="AL3553" s="433"/>
      <c r="AM3553" s="433"/>
      <c r="AN3553" s="433"/>
      <c r="AO3553" s="433"/>
    </row>
    <row r="3554" spans="34:41" x14ac:dyDescent="0.2">
      <c r="AH3554" s="433"/>
      <c r="AI3554" s="433"/>
      <c r="AJ3554" s="433"/>
      <c r="AK3554" s="433"/>
      <c r="AL3554" s="433"/>
      <c r="AM3554" s="433"/>
      <c r="AN3554" s="433"/>
      <c r="AO3554" s="433"/>
    </row>
    <row r="3555" spans="34:41" x14ac:dyDescent="0.2">
      <c r="AH3555" s="433"/>
      <c r="AI3555" s="433"/>
      <c r="AJ3555" s="433"/>
      <c r="AK3555" s="433"/>
      <c r="AL3555" s="433"/>
      <c r="AM3555" s="433"/>
      <c r="AN3555" s="433"/>
      <c r="AO3555" s="433"/>
    </row>
    <row r="3556" spans="34:41" x14ac:dyDescent="0.2">
      <c r="AH3556" s="433"/>
      <c r="AI3556" s="433"/>
      <c r="AJ3556" s="433"/>
      <c r="AK3556" s="433"/>
      <c r="AL3556" s="433"/>
      <c r="AM3556" s="433"/>
      <c r="AN3556" s="433"/>
      <c r="AO3556" s="433"/>
    </row>
    <row r="3557" spans="34:41" x14ac:dyDescent="0.2">
      <c r="AH3557" s="433"/>
      <c r="AI3557" s="433"/>
      <c r="AJ3557" s="433"/>
      <c r="AK3557" s="433"/>
      <c r="AL3557" s="433"/>
      <c r="AM3557" s="433"/>
      <c r="AN3557" s="433"/>
      <c r="AO3557" s="433"/>
    </row>
    <row r="3558" spans="34:41" x14ac:dyDescent="0.2">
      <c r="AH3558" s="433"/>
      <c r="AI3558" s="433"/>
      <c r="AJ3558" s="433"/>
      <c r="AK3558" s="433"/>
      <c r="AL3558" s="433"/>
      <c r="AM3558" s="433"/>
      <c r="AN3558" s="433"/>
      <c r="AO3558" s="433"/>
    </row>
    <row r="3559" spans="34:41" x14ac:dyDescent="0.2">
      <c r="AH3559" s="433"/>
      <c r="AI3559" s="433"/>
      <c r="AJ3559" s="433"/>
      <c r="AK3559" s="433"/>
      <c r="AL3559" s="433"/>
      <c r="AM3559" s="433"/>
      <c r="AN3559" s="433"/>
      <c r="AO3559" s="433"/>
    </row>
    <row r="3560" spans="34:41" x14ac:dyDescent="0.2">
      <c r="AH3560" s="433"/>
      <c r="AI3560" s="433"/>
      <c r="AJ3560" s="433"/>
      <c r="AK3560" s="433"/>
      <c r="AL3560" s="433"/>
      <c r="AM3560" s="433"/>
      <c r="AN3560" s="433"/>
      <c r="AO3560" s="433"/>
    </row>
    <row r="3561" spans="34:41" x14ac:dyDescent="0.2">
      <c r="AH3561" s="433"/>
      <c r="AI3561" s="433"/>
      <c r="AJ3561" s="433"/>
      <c r="AK3561" s="433"/>
      <c r="AL3561" s="433"/>
      <c r="AM3561" s="433"/>
      <c r="AN3561" s="433"/>
      <c r="AO3561" s="433"/>
    </row>
    <row r="3562" spans="34:41" x14ac:dyDescent="0.2">
      <c r="AH3562" s="433"/>
      <c r="AI3562" s="433"/>
      <c r="AJ3562" s="433"/>
      <c r="AK3562" s="433"/>
      <c r="AL3562" s="433"/>
      <c r="AM3562" s="433"/>
      <c r="AN3562" s="433"/>
      <c r="AO3562" s="433"/>
    </row>
    <row r="3563" spans="34:41" x14ac:dyDescent="0.2">
      <c r="AH3563" s="433"/>
      <c r="AI3563" s="433"/>
      <c r="AJ3563" s="433"/>
      <c r="AK3563" s="433"/>
      <c r="AL3563" s="433"/>
      <c r="AM3563" s="433"/>
      <c r="AN3563" s="433"/>
      <c r="AO3563" s="433"/>
    </row>
    <row r="3564" spans="34:41" x14ac:dyDescent="0.2">
      <c r="AH3564" s="433"/>
      <c r="AI3564" s="433"/>
      <c r="AJ3564" s="433"/>
      <c r="AK3564" s="433"/>
      <c r="AL3564" s="433"/>
      <c r="AM3564" s="433"/>
      <c r="AN3564" s="433"/>
      <c r="AO3564" s="433"/>
    </row>
    <row r="3565" spans="34:41" x14ac:dyDescent="0.2">
      <c r="AH3565" s="433"/>
      <c r="AI3565" s="433"/>
      <c r="AJ3565" s="433"/>
      <c r="AK3565" s="433"/>
      <c r="AL3565" s="433"/>
      <c r="AM3565" s="433"/>
      <c r="AN3565" s="433"/>
      <c r="AO3565" s="433"/>
    </row>
    <row r="3566" spans="34:41" x14ac:dyDescent="0.2">
      <c r="AH3566" s="433"/>
      <c r="AI3566" s="433"/>
      <c r="AJ3566" s="433"/>
      <c r="AK3566" s="433"/>
      <c r="AL3566" s="433"/>
      <c r="AM3566" s="433"/>
      <c r="AN3566" s="433"/>
      <c r="AO3566" s="433"/>
    </row>
    <row r="3567" spans="34:41" x14ac:dyDescent="0.2">
      <c r="AH3567" s="433"/>
      <c r="AI3567" s="433"/>
      <c r="AJ3567" s="433"/>
      <c r="AK3567" s="433"/>
      <c r="AL3567" s="433"/>
      <c r="AM3567" s="433"/>
      <c r="AN3567" s="433"/>
      <c r="AO3567" s="433"/>
    </row>
    <row r="3568" spans="34:41" x14ac:dyDescent="0.2">
      <c r="AH3568" s="433"/>
      <c r="AI3568" s="433"/>
      <c r="AJ3568" s="433"/>
      <c r="AK3568" s="433"/>
      <c r="AL3568" s="433"/>
      <c r="AM3568" s="433"/>
      <c r="AN3568" s="433"/>
      <c r="AO3568" s="433"/>
    </row>
    <row r="3569" spans="34:41" x14ac:dyDescent="0.2">
      <c r="AH3569" s="433"/>
      <c r="AI3569" s="433"/>
      <c r="AJ3569" s="433"/>
      <c r="AK3569" s="433"/>
      <c r="AL3569" s="433"/>
      <c r="AM3569" s="433"/>
      <c r="AN3569" s="433"/>
      <c r="AO3569" s="433"/>
    </row>
    <row r="3570" spans="34:41" x14ac:dyDescent="0.2">
      <c r="AH3570" s="433"/>
      <c r="AI3570" s="433"/>
      <c r="AJ3570" s="433"/>
      <c r="AK3570" s="433"/>
      <c r="AL3570" s="433"/>
      <c r="AM3570" s="433"/>
      <c r="AN3570" s="433"/>
      <c r="AO3570" s="433"/>
    </row>
    <row r="3571" spans="34:41" x14ac:dyDescent="0.2">
      <c r="AH3571" s="433"/>
      <c r="AI3571" s="433"/>
      <c r="AJ3571" s="433"/>
      <c r="AK3571" s="433"/>
      <c r="AL3571" s="433"/>
      <c r="AM3571" s="433"/>
      <c r="AN3571" s="433"/>
      <c r="AO3571" s="433"/>
    </row>
    <row r="3572" spans="34:41" x14ac:dyDescent="0.2">
      <c r="AH3572" s="433"/>
      <c r="AI3572" s="433"/>
      <c r="AJ3572" s="433"/>
      <c r="AK3572" s="433"/>
      <c r="AL3572" s="433"/>
      <c r="AM3572" s="433"/>
      <c r="AN3572" s="433"/>
      <c r="AO3572" s="433"/>
    </row>
    <row r="3573" spans="34:41" x14ac:dyDescent="0.2">
      <c r="AH3573" s="433"/>
      <c r="AI3573" s="433"/>
      <c r="AJ3573" s="433"/>
      <c r="AK3573" s="433"/>
      <c r="AL3573" s="433"/>
      <c r="AM3573" s="433"/>
      <c r="AN3573" s="433"/>
      <c r="AO3573" s="433"/>
    </row>
    <row r="3574" spans="34:41" x14ac:dyDescent="0.2">
      <c r="AH3574" s="433"/>
      <c r="AI3574" s="433"/>
      <c r="AJ3574" s="433"/>
      <c r="AK3574" s="433"/>
      <c r="AL3574" s="433"/>
      <c r="AM3574" s="433"/>
      <c r="AN3574" s="433"/>
      <c r="AO3574" s="433"/>
    </row>
    <row r="3575" spans="34:41" x14ac:dyDescent="0.2">
      <c r="AH3575" s="433"/>
      <c r="AI3575" s="433"/>
      <c r="AJ3575" s="433"/>
      <c r="AK3575" s="433"/>
      <c r="AL3575" s="433"/>
      <c r="AM3575" s="433"/>
      <c r="AN3575" s="433"/>
      <c r="AO3575" s="433"/>
    </row>
    <row r="3576" spans="34:41" x14ac:dyDescent="0.2">
      <c r="AH3576" s="433"/>
      <c r="AI3576" s="433"/>
      <c r="AJ3576" s="433"/>
      <c r="AK3576" s="433"/>
      <c r="AL3576" s="433"/>
      <c r="AM3576" s="433"/>
      <c r="AN3576" s="433"/>
      <c r="AO3576" s="433"/>
    </row>
    <row r="3577" spans="34:41" x14ac:dyDescent="0.2">
      <c r="AH3577" s="433"/>
      <c r="AI3577" s="433"/>
      <c r="AJ3577" s="433"/>
      <c r="AK3577" s="433"/>
      <c r="AL3577" s="433"/>
      <c r="AM3577" s="433"/>
      <c r="AN3577" s="433"/>
      <c r="AO3577" s="433"/>
    </row>
    <row r="3578" spans="34:41" x14ac:dyDescent="0.2">
      <c r="AH3578" s="433"/>
      <c r="AI3578" s="433"/>
      <c r="AJ3578" s="433"/>
      <c r="AK3578" s="433"/>
      <c r="AL3578" s="433"/>
      <c r="AM3578" s="433"/>
      <c r="AN3578" s="433"/>
      <c r="AO3578" s="433"/>
    </row>
    <row r="3579" spans="34:41" x14ac:dyDescent="0.2">
      <c r="AH3579" s="433"/>
      <c r="AI3579" s="433"/>
      <c r="AJ3579" s="433"/>
      <c r="AK3579" s="433"/>
      <c r="AL3579" s="433"/>
      <c r="AM3579" s="433"/>
      <c r="AN3579" s="433"/>
      <c r="AO3579" s="433"/>
    </row>
    <row r="3580" spans="34:41" x14ac:dyDescent="0.2">
      <c r="AH3580" s="433"/>
      <c r="AI3580" s="433"/>
      <c r="AJ3580" s="433"/>
      <c r="AK3580" s="433"/>
      <c r="AL3580" s="433"/>
      <c r="AM3580" s="433"/>
      <c r="AN3580" s="433"/>
      <c r="AO3580" s="433"/>
    </row>
    <row r="3581" spans="34:41" x14ac:dyDescent="0.2">
      <c r="AH3581" s="433"/>
      <c r="AI3581" s="433"/>
      <c r="AJ3581" s="433"/>
      <c r="AK3581" s="433"/>
      <c r="AL3581" s="433"/>
      <c r="AM3581" s="433"/>
      <c r="AN3581" s="433"/>
      <c r="AO3581" s="433"/>
    </row>
    <row r="3582" spans="34:41" x14ac:dyDescent="0.2">
      <c r="AH3582" s="433"/>
      <c r="AI3582" s="433"/>
      <c r="AJ3582" s="433"/>
      <c r="AK3582" s="433"/>
      <c r="AL3582" s="433"/>
      <c r="AM3582" s="433"/>
      <c r="AN3582" s="433"/>
      <c r="AO3582" s="433"/>
    </row>
    <row r="3583" spans="34:41" x14ac:dyDescent="0.2">
      <c r="AH3583" s="433"/>
      <c r="AI3583" s="433"/>
      <c r="AJ3583" s="433"/>
      <c r="AK3583" s="433"/>
      <c r="AL3583" s="433"/>
      <c r="AM3583" s="433"/>
      <c r="AN3583" s="433"/>
      <c r="AO3583" s="433"/>
    </row>
    <row r="3584" spans="34:41" x14ac:dyDescent="0.2">
      <c r="AH3584" s="433"/>
      <c r="AI3584" s="433"/>
      <c r="AJ3584" s="433"/>
      <c r="AK3584" s="433"/>
      <c r="AL3584" s="433"/>
      <c r="AM3584" s="433"/>
      <c r="AN3584" s="433"/>
      <c r="AO3584" s="433"/>
    </row>
    <row r="3585" spans="34:41" x14ac:dyDescent="0.2">
      <c r="AH3585" s="433"/>
      <c r="AI3585" s="433"/>
      <c r="AJ3585" s="433"/>
      <c r="AK3585" s="433"/>
      <c r="AL3585" s="433"/>
      <c r="AM3585" s="433"/>
      <c r="AN3585" s="433"/>
      <c r="AO3585" s="433"/>
    </row>
    <row r="3586" spans="34:41" x14ac:dyDescent="0.2">
      <c r="AH3586" s="433"/>
      <c r="AI3586" s="433"/>
      <c r="AJ3586" s="433"/>
      <c r="AK3586" s="433"/>
      <c r="AL3586" s="433"/>
      <c r="AM3586" s="433"/>
      <c r="AN3586" s="433"/>
      <c r="AO3586" s="433"/>
    </row>
    <row r="3587" spans="34:41" x14ac:dyDescent="0.2">
      <c r="AH3587" s="433"/>
      <c r="AI3587" s="433"/>
      <c r="AJ3587" s="433"/>
      <c r="AK3587" s="433"/>
      <c r="AL3587" s="433"/>
      <c r="AM3587" s="433"/>
      <c r="AN3587" s="433"/>
      <c r="AO3587" s="433"/>
    </row>
    <row r="3588" spans="34:41" x14ac:dyDescent="0.2">
      <c r="AH3588" s="433"/>
      <c r="AI3588" s="433"/>
      <c r="AJ3588" s="433"/>
      <c r="AK3588" s="433"/>
      <c r="AL3588" s="433"/>
      <c r="AM3588" s="433"/>
      <c r="AN3588" s="433"/>
      <c r="AO3588" s="433"/>
    </row>
    <row r="3589" spans="34:41" x14ac:dyDescent="0.2">
      <c r="AH3589" s="433"/>
      <c r="AI3589" s="433"/>
      <c r="AJ3589" s="433"/>
      <c r="AK3589" s="433"/>
      <c r="AL3589" s="433"/>
      <c r="AM3589" s="433"/>
      <c r="AN3589" s="433"/>
      <c r="AO3589" s="433"/>
    </row>
    <row r="3590" spans="34:41" x14ac:dyDescent="0.2">
      <c r="AH3590" s="433"/>
      <c r="AI3590" s="433"/>
      <c r="AJ3590" s="433"/>
      <c r="AK3590" s="433"/>
      <c r="AL3590" s="433"/>
      <c r="AM3590" s="433"/>
      <c r="AN3590" s="433"/>
      <c r="AO3590" s="433"/>
    </row>
    <row r="3591" spans="34:41" x14ac:dyDescent="0.2">
      <c r="AH3591" s="433"/>
      <c r="AI3591" s="433"/>
      <c r="AJ3591" s="433"/>
      <c r="AK3591" s="433"/>
      <c r="AL3591" s="433"/>
      <c r="AM3591" s="433"/>
      <c r="AN3591" s="433"/>
      <c r="AO3591" s="433"/>
    </row>
    <row r="3592" spans="34:41" x14ac:dyDescent="0.2">
      <c r="AH3592" s="433"/>
      <c r="AI3592" s="433"/>
      <c r="AJ3592" s="433"/>
      <c r="AK3592" s="433"/>
      <c r="AL3592" s="433"/>
      <c r="AM3592" s="433"/>
      <c r="AN3592" s="433"/>
      <c r="AO3592" s="433"/>
    </row>
    <row r="3593" spans="34:41" x14ac:dyDescent="0.2">
      <c r="AH3593" s="433"/>
      <c r="AI3593" s="433"/>
      <c r="AJ3593" s="433"/>
      <c r="AK3593" s="433"/>
      <c r="AL3593" s="433"/>
      <c r="AM3593" s="433"/>
      <c r="AN3593" s="433"/>
      <c r="AO3593" s="433"/>
    </row>
    <row r="3594" spans="34:41" x14ac:dyDescent="0.2">
      <c r="AH3594" s="433"/>
      <c r="AI3594" s="433"/>
      <c r="AJ3594" s="433"/>
      <c r="AK3594" s="433"/>
      <c r="AL3594" s="433"/>
      <c r="AM3594" s="433"/>
      <c r="AN3594" s="433"/>
      <c r="AO3594" s="433"/>
    </row>
    <row r="3595" spans="34:41" x14ac:dyDescent="0.2">
      <c r="AH3595" s="433"/>
      <c r="AI3595" s="433"/>
      <c r="AJ3595" s="433"/>
      <c r="AK3595" s="433"/>
      <c r="AL3595" s="433"/>
      <c r="AM3595" s="433"/>
      <c r="AN3595" s="433"/>
      <c r="AO3595" s="433"/>
    </row>
    <row r="3596" spans="34:41" x14ac:dyDescent="0.2">
      <c r="AH3596" s="433"/>
      <c r="AI3596" s="433"/>
      <c r="AJ3596" s="433"/>
      <c r="AK3596" s="433"/>
      <c r="AL3596" s="433"/>
      <c r="AM3596" s="433"/>
      <c r="AN3596" s="433"/>
      <c r="AO3596" s="433"/>
    </row>
    <row r="3597" spans="34:41" x14ac:dyDescent="0.2">
      <c r="AH3597" s="433"/>
      <c r="AI3597" s="433"/>
      <c r="AJ3597" s="433"/>
      <c r="AK3597" s="433"/>
      <c r="AL3597" s="433"/>
      <c r="AM3597" s="433"/>
      <c r="AN3597" s="433"/>
      <c r="AO3597" s="433"/>
    </row>
    <row r="3598" spans="34:41" x14ac:dyDescent="0.2">
      <c r="AH3598" s="433"/>
      <c r="AI3598" s="433"/>
      <c r="AJ3598" s="433"/>
      <c r="AK3598" s="433"/>
      <c r="AL3598" s="433"/>
      <c r="AM3598" s="433"/>
      <c r="AN3598" s="433"/>
      <c r="AO3598" s="433"/>
    </row>
    <row r="3599" spans="34:41" x14ac:dyDescent="0.2">
      <c r="AH3599" s="433"/>
      <c r="AI3599" s="433"/>
      <c r="AJ3599" s="433"/>
      <c r="AK3599" s="433"/>
      <c r="AL3599" s="433"/>
      <c r="AM3599" s="433"/>
      <c r="AN3599" s="433"/>
      <c r="AO3599" s="433"/>
    </row>
    <row r="3600" spans="34:41" x14ac:dyDescent="0.2">
      <c r="AH3600" s="433"/>
      <c r="AI3600" s="433"/>
      <c r="AJ3600" s="433"/>
      <c r="AK3600" s="433"/>
      <c r="AL3600" s="433"/>
      <c r="AM3600" s="433"/>
      <c r="AN3600" s="433"/>
      <c r="AO3600" s="433"/>
    </row>
    <row r="3601" spans="34:41" x14ac:dyDescent="0.2">
      <c r="AH3601" s="433"/>
      <c r="AI3601" s="433"/>
      <c r="AJ3601" s="433"/>
      <c r="AK3601" s="433"/>
      <c r="AL3601" s="433"/>
      <c r="AM3601" s="433"/>
      <c r="AN3601" s="433"/>
      <c r="AO3601" s="433"/>
    </row>
    <row r="3602" spans="34:41" x14ac:dyDescent="0.2">
      <c r="AH3602" s="433"/>
      <c r="AI3602" s="433"/>
      <c r="AJ3602" s="433"/>
      <c r="AK3602" s="433"/>
      <c r="AL3602" s="433"/>
      <c r="AM3602" s="433"/>
      <c r="AN3602" s="433"/>
      <c r="AO3602" s="433"/>
    </row>
    <row r="3603" spans="34:41" x14ac:dyDescent="0.2">
      <c r="AH3603" s="433"/>
      <c r="AI3603" s="433"/>
      <c r="AJ3603" s="433"/>
      <c r="AK3603" s="433"/>
      <c r="AL3603" s="433"/>
      <c r="AM3603" s="433"/>
      <c r="AN3603" s="433"/>
      <c r="AO3603" s="433"/>
    </row>
    <row r="3604" spans="34:41" x14ac:dyDescent="0.2">
      <c r="AH3604" s="433"/>
      <c r="AI3604" s="433"/>
      <c r="AJ3604" s="433"/>
      <c r="AK3604" s="433"/>
      <c r="AL3604" s="433"/>
      <c r="AM3604" s="433"/>
      <c r="AN3604" s="433"/>
      <c r="AO3604" s="433"/>
    </row>
    <row r="3605" spans="34:41" x14ac:dyDescent="0.2">
      <c r="AH3605" s="433"/>
      <c r="AI3605" s="433"/>
      <c r="AJ3605" s="433"/>
      <c r="AK3605" s="433"/>
      <c r="AL3605" s="433"/>
      <c r="AM3605" s="433"/>
      <c r="AN3605" s="433"/>
      <c r="AO3605" s="433"/>
    </row>
    <row r="3606" spans="34:41" x14ac:dyDescent="0.2">
      <c r="AH3606" s="433"/>
      <c r="AI3606" s="433"/>
      <c r="AJ3606" s="433"/>
      <c r="AK3606" s="433"/>
      <c r="AL3606" s="433"/>
      <c r="AM3606" s="433"/>
      <c r="AN3606" s="433"/>
      <c r="AO3606" s="433"/>
    </row>
    <row r="3607" spans="34:41" x14ac:dyDescent="0.2">
      <c r="AH3607" s="433"/>
      <c r="AI3607" s="433"/>
      <c r="AJ3607" s="433"/>
      <c r="AK3607" s="433"/>
      <c r="AL3607" s="433"/>
      <c r="AM3607" s="433"/>
      <c r="AN3607" s="433"/>
      <c r="AO3607" s="433"/>
    </row>
    <row r="3608" spans="34:41" x14ac:dyDescent="0.2">
      <c r="AH3608" s="433"/>
      <c r="AI3608" s="433"/>
      <c r="AJ3608" s="433"/>
      <c r="AK3608" s="433"/>
      <c r="AL3608" s="433"/>
      <c r="AM3608" s="433"/>
      <c r="AN3608" s="433"/>
      <c r="AO3608" s="433"/>
    </row>
    <row r="3609" spans="34:41" x14ac:dyDescent="0.2">
      <c r="AH3609" s="433"/>
      <c r="AI3609" s="433"/>
      <c r="AJ3609" s="433"/>
      <c r="AK3609" s="433"/>
      <c r="AL3609" s="433"/>
      <c r="AM3609" s="433"/>
      <c r="AN3609" s="433"/>
      <c r="AO3609" s="433"/>
    </row>
    <row r="3610" spans="34:41" x14ac:dyDescent="0.2">
      <c r="AH3610" s="433"/>
      <c r="AI3610" s="433"/>
      <c r="AJ3610" s="433"/>
      <c r="AK3610" s="433"/>
      <c r="AL3610" s="433"/>
      <c r="AM3610" s="433"/>
      <c r="AN3610" s="433"/>
      <c r="AO3610" s="433"/>
    </row>
    <row r="3611" spans="34:41" x14ac:dyDescent="0.2">
      <c r="AH3611" s="433"/>
      <c r="AI3611" s="433"/>
      <c r="AJ3611" s="433"/>
      <c r="AK3611" s="433"/>
      <c r="AL3611" s="433"/>
      <c r="AM3611" s="433"/>
      <c r="AN3611" s="433"/>
      <c r="AO3611" s="433"/>
    </row>
    <row r="3612" spans="34:41" x14ac:dyDescent="0.2">
      <c r="AH3612" s="433"/>
      <c r="AI3612" s="433"/>
      <c r="AJ3612" s="433"/>
      <c r="AK3612" s="433"/>
      <c r="AL3612" s="433"/>
      <c r="AM3612" s="433"/>
      <c r="AN3612" s="433"/>
      <c r="AO3612" s="433"/>
    </row>
    <row r="3613" spans="34:41" x14ac:dyDescent="0.2">
      <c r="AH3613" s="433"/>
      <c r="AI3613" s="433"/>
      <c r="AJ3613" s="433"/>
      <c r="AK3613" s="433"/>
      <c r="AL3613" s="433"/>
      <c r="AM3613" s="433"/>
      <c r="AN3613" s="433"/>
      <c r="AO3613" s="433"/>
    </row>
    <row r="3614" spans="34:41" x14ac:dyDescent="0.2">
      <c r="AH3614" s="433"/>
      <c r="AI3614" s="433"/>
      <c r="AJ3614" s="433"/>
      <c r="AK3614" s="433"/>
      <c r="AL3614" s="433"/>
      <c r="AM3614" s="433"/>
      <c r="AN3614" s="433"/>
      <c r="AO3614" s="433"/>
    </row>
    <row r="3615" spans="34:41" x14ac:dyDescent="0.2">
      <c r="AH3615" s="433"/>
      <c r="AI3615" s="433"/>
      <c r="AJ3615" s="433"/>
      <c r="AK3615" s="433"/>
      <c r="AL3615" s="433"/>
      <c r="AM3615" s="433"/>
      <c r="AN3615" s="433"/>
      <c r="AO3615" s="433"/>
    </row>
    <row r="3616" spans="34:41" x14ac:dyDescent="0.2">
      <c r="AH3616" s="433"/>
      <c r="AI3616" s="433"/>
      <c r="AJ3616" s="433"/>
      <c r="AK3616" s="433"/>
      <c r="AL3616" s="433"/>
      <c r="AM3616" s="433"/>
      <c r="AN3616" s="433"/>
      <c r="AO3616" s="433"/>
    </row>
    <row r="3617" spans="34:41" x14ac:dyDescent="0.2">
      <c r="AH3617" s="433"/>
      <c r="AI3617" s="433"/>
      <c r="AJ3617" s="433"/>
      <c r="AK3617" s="433"/>
      <c r="AL3617" s="433"/>
      <c r="AM3617" s="433"/>
      <c r="AN3617" s="433"/>
      <c r="AO3617" s="433"/>
    </row>
    <row r="3618" spans="34:41" x14ac:dyDescent="0.2">
      <c r="AH3618" s="433"/>
      <c r="AI3618" s="433"/>
      <c r="AJ3618" s="433"/>
      <c r="AK3618" s="433"/>
      <c r="AL3618" s="433"/>
      <c r="AM3618" s="433"/>
      <c r="AN3618" s="433"/>
      <c r="AO3618" s="433"/>
    </row>
    <row r="3619" spans="34:41" x14ac:dyDescent="0.2">
      <c r="AH3619" s="433"/>
      <c r="AI3619" s="433"/>
      <c r="AJ3619" s="433"/>
      <c r="AK3619" s="433"/>
      <c r="AL3619" s="433"/>
      <c r="AM3619" s="433"/>
      <c r="AN3619" s="433"/>
      <c r="AO3619" s="433"/>
    </row>
    <row r="3620" spans="34:41" x14ac:dyDescent="0.2">
      <c r="AH3620" s="433"/>
      <c r="AI3620" s="433"/>
      <c r="AJ3620" s="433"/>
      <c r="AK3620" s="433"/>
      <c r="AL3620" s="433"/>
      <c r="AM3620" s="433"/>
      <c r="AN3620" s="433"/>
      <c r="AO3620" s="433"/>
    </row>
    <row r="3621" spans="34:41" x14ac:dyDescent="0.2">
      <c r="AH3621" s="433"/>
      <c r="AI3621" s="433"/>
      <c r="AJ3621" s="433"/>
      <c r="AK3621" s="433"/>
      <c r="AL3621" s="433"/>
      <c r="AM3621" s="433"/>
      <c r="AN3621" s="433"/>
      <c r="AO3621" s="433"/>
    </row>
    <row r="3622" spans="34:41" x14ac:dyDescent="0.2">
      <c r="AH3622" s="433"/>
      <c r="AI3622" s="433"/>
      <c r="AJ3622" s="433"/>
      <c r="AK3622" s="433"/>
      <c r="AL3622" s="433"/>
      <c r="AM3622" s="433"/>
      <c r="AN3622" s="433"/>
      <c r="AO3622" s="433"/>
    </row>
    <row r="3623" spans="34:41" x14ac:dyDescent="0.2">
      <c r="AH3623" s="433"/>
      <c r="AI3623" s="433"/>
      <c r="AJ3623" s="433"/>
      <c r="AK3623" s="433"/>
      <c r="AL3623" s="433"/>
      <c r="AM3623" s="433"/>
      <c r="AN3623" s="433"/>
      <c r="AO3623" s="433"/>
    </row>
    <row r="3624" spans="34:41" x14ac:dyDescent="0.2">
      <c r="AH3624" s="433"/>
      <c r="AI3624" s="433"/>
      <c r="AJ3624" s="433"/>
      <c r="AK3624" s="433"/>
      <c r="AL3624" s="433"/>
      <c r="AM3624" s="433"/>
      <c r="AN3624" s="433"/>
      <c r="AO3624" s="433"/>
    </row>
    <row r="3625" spans="34:41" x14ac:dyDescent="0.2">
      <c r="AH3625" s="433"/>
      <c r="AI3625" s="433"/>
      <c r="AJ3625" s="433"/>
      <c r="AK3625" s="433"/>
      <c r="AL3625" s="433"/>
      <c r="AM3625" s="433"/>
      <c r="AN3625" s="433"/>
      <c r="AO3625" s="433"/>
    </row>
    <row r="3626" spans="34:41" x14ac:dyDescent="0.2">
      <c r="AH3626" s="433"/>
      <c r="AI3626" s="433"/>
      <c r="AJ3626" s="433"/>
      <c r="AK3626" s="433"/>
      <c r="AL3626" s="433"/>
      <c r="AM3626" s="433"/>
      <c r="AN3626" s="433"/>
      <c r="AO3626" s="433"/>
    </row>
    <row r="3627" spans="34:41" x14ac:dyDescent="0.2">
      <c r="AH3627" s="433"/>
      <c r="AI3627" s="433"/>
      <c r="AJ3627" s="433"/>
      <c r="AK3627" s="433"/>
      <c r="AL3627" s="433"/>
      <c r="AM3627" s="433"/>
      <c r="AN3627" s="433"/>
      <c r="AO3627" s="433"/>
    </row>
    <row r="3628" spans="34:41" x14ac:dyDescent="0.2">
      <c r="AH3628" s="433"/>
      <c r="AI3628" s="433"/>
      <c r="AJ3628" s="433"/>
      <c r="AK3628" s="433"/>
      <c r="AL3628" s="433"/>
      <c r="AM3628" s="433"/>
      <c r="AN3628" s="433"/>
      <c r="AO3628" s="433"/>
    </row>
    <row r="3629" spans="34:41" x14ac:dyDescent="0.2">
      <c r="AH3629" s="433"/>
      <c r="AI3629" s="433"/>
      <c r="AJ3629" s="433"/>
      <c r="AK3629" s="433"/>
      <c r="AL3629" s="433"/>
      <c r="AM3629" s="433"/>
      <c r="AN3629" s="433"/>
      <c r="AO3629" s="433"/>
    </row>
    <row r="3630" spans="34:41" x14ac:dyDescent="0.2">
      <c r="AH3630" s="433"/>
      <c r="AI3630" s="433"/>
      <c r="AJ3630" s="433"/>
      <c r="AK3630" s="433"/>
      <c r="AL3630" s="433"/>
      <c r="AM3630" s="433"/>
      <c r="AN3630" s="433"/>
      <c r="AO3630" s="433"/>
    </row>
    <row r="3631" spans="34:41" x14ac:dyDescent="0.2">
      <c r="AH3631" s="433"/>
      <c r="AI3631" s="433"/>
      <c r="AJ3631" s="433"/>
      <c r="AK3631" s="433"/>
      <c r="AL3631" s="433"/>
      <c r="AM3631" s="433"/>
      <c r="AN3631" s="433"/>
      <c r="AO3631" s="433"/>
    </row>
    <row r="3632" spans="34:41" x14ac:dyDescent="0.2">
      <c r="AH3632" s="433"/>
      <c r="AI3632" s="433"/>
      <c r="AJ3632" s="433"/>
      <c r="AK3632" s="433"/>
      <c r="AL3632" s="433"/>
      <c r="AM3632" s="433"/>
      <c r="AN3632" s="433"/>
      <c r="AO3632" s="433"/>
    </row>
    <row r="3633" spans="34:41" x14ac:dyDescent="0.2">
      <c r="AH3633" s="433"/>
      <c r="AI3633" s="433"/>
      <c r="AJ3633" s="433"/>
      <c r="AK3633" s="433"/>
      <c r="AL3633" s="433"/>
      <c r="AM3633" s="433"/>
      <c r="AN3633" s="433"/>
      <c r="AO3633" s="433"/>
    </row>
    <row r="3634" spans="34:41" x14ac:dyDescent="0.2">
      <c r="AH3634" s="433"/>
      <c r="AI3634" s="433"/>
      <c r="AJ3634" s="433"/>
      <c r="AK3634" s="433"/>
      <c r="AL3634" s="433"/>
      <c r="AM3634" s="433"/>
      <c r="AN3634" s="433"/>
      <c r="AO3634" s="433"/>
    </row>
    <row r="3635" spans="34:41" x14ac:dyDescent="0.2">
      <c r="AH3635" s="433"/>
      <c r="AI3635" s="433"/>
      <c r="AJ3635" s="433"/>
      <c r="AK3635" s="433"/>
      <c r="AL3635" s="433"/>
      <c r="AM3635" s="433"/>
      <c r="AN3635" s="433"/>
      <c r="AO3635" s="433"/>
    </row>
    <row r="3636" spans="34:41" x14ac:dyDescent="0.2">
      <c r="AH3636" s="433"/>
      <c r="AI3636" s="433"/>
      <c r="AJ3636" s="433"/>
      <c r="AK3636" s="433"/>
      <c r="AL3636" s="433"/>
      <c r="AM3636" s="433"/>
      <c r="AN3636" s="433"/>
      <c r="AO3636" s="433"/>
    </row>
    <row r="3637" spans="34:41" x14ac:dyDescent="0.2">
      <c r="AH3637" s="433"/>
      <c r="AI3637" s="433"/>
      <c r="AJ3637" s="433"/>
      <c r="AK3637" s="433"/>
      <c r="AL3637" s="433"/>
      <c r="AM3637" s="433"/>
      <c r="AN3637" s="433"/>
      <c r="AO3637" s="433"/>
    </row>
    <row r="3638" spans="34:41" x14ac:dyDescent="0.2">
      <c r="AH3638" s="433"/>
      <c r="AI3638" s="433"/>
      <c r="AJ3638" s="433"/>
      <c r="AK3638" s="433"/>
      <c r="AL3638" s="433"/>
      <c r="AM3638" s="433"/>
      <c r="AN3638" s="433"/>
      <c r="AO3638" s="433"/>
    </row>
    <row r="3639" spans="34:41" x14ac:dyDescent="0.2">
      <c r="AH3639" s="433"/>
      <c r="AI3639" s="433"/>
      <c r="AJ3639" s="433"/>
      <c r="AK3639" s="433"/>
      <c r="AL3639" s="433"/>
      <c r="AM3639" s="433"/>
      <c r="AN3639" s="433"/>
      <c r="AO3639" s="433"/>
    </row>
    <row r="3640" spans="34:41" x14ac:dyDescent="0.2">
      <c r="AH3640" s="433"/>
      <c r="AI3640" s="433"/>
      <c r="AJ3640" s="433"/>
      <c r="AK3640" s="433"/>
      <c r="AL3640" s="433"/>
      <c r="AM3640" s="433"/>
      <c r="AN3640" s="433"/>
      <c r="AO3640" s="433"/>
    </row>
    <row r="3641" spans="34:41" x14ac:dyDescent="0.2">
      <c r="AH3641" s="433"/>
      <c r="AI3641" s="433"/>
      <c r="AJ3641" s="433"/>
      <c r="AK3641" s="433"/>
      <c r="AL3641" s="433"/>
      <c r="AM3641" s="433"/>
      <c r="AN3641" s="433"/>
      <c r="AO3641" s="433"/>
    </row>
    <row r="3642" spans="34:41" x14ac:dyDescent="0.2">
      <c r="AH3642" s="433"/>
      <c r="AI3642" s="433"/>
      <c r="AJ3642" s="433"/>
      <c r="AK3642" s="433"/>
      <c r="AL3642" s="433"/>
      <c r="AM3642" s="433"/>
      <c r="AN3642" s="433"/>
      <c r="AO3642" s="433"/>
    </row>
    <row r="3643" spans="34:41" x14ac:dyDescent="0.2">
      <c r="AH3643" s="433"/>
      <c r="AI3643" s="433"/>
      <c r="AJ3643" s="433"/>
      <c r="AK3643" s="433"/>
      <c r="AL3643" s="433"/>
      <c r="AM3643" s="433"/>
      <c r="AN3643" s="433"/>
      <c r="AO3643" s="433"/>
    </row>
    <row r="3644" spans="34:41" x14ac:dyDescent="0.2">
      <c r="AH3644" s="433"/>
      <c r="AI3644" s="433"/>
      <c r="AJ3644" s="433"/>
      <c r="AK3644" s="433"/>
      <c r="AL3644" s="433"/>
      <c r="AM3644" s="433"/>
      <c r="AN3644" s="433"/>
      <c r="AO3644" s="433"/>
    </row>
    <row r="3645" spans="34:41" x14ac:dyDescent="0.2">
      <c r="AH3645" s="433"/>
      <c r="AI3645" s="433"/>
      <c r="AJ3645" s="433"/>
      <c r="AK3645" s="433"/>
      <c r="AL3645" s="433"/>
      <c r="AM3645" s="433"/>
      <c r="AN3645" s="433"/>
      <c r="AO3645" s="433"/>
    </row>
    <row r="3646" spans="34:41" x14ac:dyDescent="0.2">
      <c r="AH3646" s="433"/>
      <c r="AI3646" s="433"/>
      <c r="AJ3646" s="433"/>
      <c r="AK3646" s="433"/>
      <c r="AL3646" s="433"/>
      <c r="AM3646" s="433"/>
      <c r="AN3646" s="433"/>
      <c r="AO3646" s="433"/>
    </row>
    <row r="3647" spans="34:41" x14ac:dyDescent="0.2">
      <c r="AH3647" s="433"/>
      <c r="AI3647" s="433"/>
      <c r="AJ3647" s="433"/>
      <c r="AK3647" s="433"/>
      <c r="AL3647" s="433"/>
      <c r="AM3647" s="433"/>
      <c r="AN3647" s="433"/>
      <c r="AO3647" s="433"/>
    </row>
    <row r="3648" spans="34:41" x14ac:dyDescent="0.2">
      <c r="AH3648" s="433"/>
      <c r="AI3648" s="433"/>
      <c r="AJ3648" s="433"/>
      <c r="AK3648" s="433"/>
      <c r="AL3648" s="433"/>
      <c r="AM3648" s="433"/>
      <c r="AN3648" s="433"/>
      <c r="AO3648" s="433"/>
    </row>
    <row r="3649" spans="34:41" x14ac:dyDescent="0.2">
      <c r="AH3649" s="433"/>
      <c r="AI3649" s="433"/>
      <c r="AJ3649" s="433"/>
      <c r="AK3649" s="433"/>
      <c r="AL3649" s="433"/>
      <c r="AM3649" s="433"/>
      <c r="AN3649" s="433"/>
      <c r="AO3649" s="433"/>
    </row>
    <row r="3650" spans="34:41" x14ac:dyDescent="0.2">
      <c r="AH3650" s="433"/>
      <c r="AI3650" s="433"/>
      <c r="AJ3650" s="433"/>
      <c r="AK3650" s="433"/>
      <c r="AL3650" s="433"/>
      <c r="AM3650" s="433"/>
      <c r="AN3650" s="433"/>
      <c r="AO3650" s="433"/>
    </row>
    <row r="3651" spans="34:41" x14ac:dyDescent="0.2">
      <c r="AH3651" s="433"/>
      <c r="AI3651" s="433"/>
      <c r="AJ3651" s="433"/>
      <c r="AK3651" s="433"/>
      <c r="AL3651" s="433"/>
      <c r="AM3651" s="433"/>
      <c r="AN3651" s="433"/>
      <c r="AO3651" s="433"/>
    </row>
    <row r="3652" spans="34:41" x14ac:dyDescent="0.2">
      <c r="AH3652" s="433"/>
      <c r="AI3652" s="433"/>
      <c r="AJ3652" s="433"/>
      <c r="AK3652" s="433"/>
      <c r="AL3652" s="433"/>
      <c r="AM3652" s="433"/>
      <c r="AN3652" s="433"/>
      <c r="AO3652" s="433"/>
    </row>
    <row r="3653" spans="34:41" x14ac:dyDescent="0.2">
      <c r="AH3653" s="433"/>
      <c r="AI3653" s="433"/>
      <c r="AJ3653" s="433"/>
      <c r="AK3653" s="433"/>
      <c r="AL3653" s="433"/>
      <c r="AM3653" s="433"/>
      <c r="AN3653" s="433"/>
      <c r="AO3653" s="433"/>
    </row>
    <row r="3654" spans="34:41" x14ac:dyDescent="0.2">
      <c r="AH3654" s="433"/>
      <c r="AI3654" s="433"/>
      <c r="AJ3654" s="433"/>
      <c r="AK3654" s="433"/>
      <c r="AL3654" s="433"/>
      <c r="AM3654" s="433"/>
      <c r="AN3654" s="433"/>
      <c r="AO3654" s="433"/>
    </row>
    <row r="3655" spans="34:41" x14ac:dyDescent="0.2">
      <c r="AH3655" s="433"/>
      <c r="AI3655" s="433"/>
      <c r="AJ3655" s="433"/>
      <c r="AK3655" s="433"/>
      <c r="AL3655" s="433"/>
      <c r="AM3655" s="433"/>
      <c r="AN3655" s="433"/>
      <c r="AO3655" s="433"/>
    </row>
    <row r="3656" spans="34:41" x14ac:dyDescent="0.2">
      <c r="AH3656" s="433"/>
      <c r="AI3656" s="433"/>
      <c r="AJ3656" s="433"/>
      <c r="AK3656" s="433"/>
      <c r="AL3656" s="433"/>
      <c r="AM3656" s="433"/>
      <c r="AN3656" s="433"/>
      <c r="AO3656" s="433"/>
    </row>
    <row r="3657" spans="34:41" x14ac:dyDescent="0.2">
      <c r="AH3657" s="433"/>
      <c r="AI3657" s="433"/>
      <c r="AJ3657" s="433"/>
      <c r="AK3657" s="433"/>
      <c r="AL3657" s="433"/>
      <c r="AM3657" s="433"/>
      <c r="AN3657" s="433"/>
      <c r="AO3657" s="433"/>
    </row>
    <row r="3658" spans="34:41" x14ac:dyDescent="0.2">
      <c r="AH3658" s="433"/>
      <c r="AI3658" s="433"/>
      <c r="AJ3658" s="433"/>
      <c r="AK3658" s="433"/>
      <c r="AL3658" s="433"/>
      <c r="AM3658" s="433"/>
      <c r="AN3658" s="433"/>
      <c r="AO3658" s="433"/>
    </row>
    <row r="3659" spans="34:41" x14ac:dyDescent="0.2">
      <c r="AH3659" s="433"/>
      <c r="AI3659" s="433"/>
      <c r="AJ3659" s="433"/>
      <c r="AK3659" s="433"/>
      <c r="AL3659" s="433"/>
      <c r="AM3659" s="433"/>
      <c r="AN3659" s="433"/>
      <c r="AO3659" s="433"/>
    </row>
    <row r="3660" spans="34:41" x14ac:dyDescent="0.2">
      <c r="AH3660" s="433"/>
      <c r="AI3660" s="433"/>
      <c r="AJ3660" s="433"/>
      <c r="AK3660" s="433"/>
      <c r="AL3660" s="433"/>
      <c r="AM3660" s="433"/>
      <c r="AN3660" s="433"/>
      <c r="AO3660" s="433"/>
    </row>
    <row r="3661" spans="34:41" x14ac:dyDescent="0.2">
      <c r="AH3661" s="433"/>
      <c r="AI3661" s="433"/>
      <c r="AJ3661" s="433"/>
      <c r="AK3661" s="433"/>
      <c r="AL3661" s="433"/>
      <c r="AM3661" s="433"/>
      <c r="AN3661" s="433"/>
      <c r="AO3661" s="433"/>
    </row>
    <row r="3662" spans="34:41" x14ac:dyDescent="0.2">
      <c r="AH3662" s="433"/>
      <c r="AI3662" s="433"/>
      <c r="AJ3662" s="433"/>
      <c r="AK3662" s="433"/>
      <c r="AL3662" s="433"/>
      <c r="AM3662" s="433"/>
      <c r="AN3662" s="433"/>
      <c r="AO3662" s="433"/>
    </row>
    <row r="3663" spans="34:41" x14ac:dyDescent="0.2">
      <c r="AH3663" s="433"/>
      <c r="AI3663" s="433"/>
      <c r="AJ3663" s="433"/>
      <c r="AK3663" s="433"/>
      <c r="AL3663" s="433"/>
      <c r="AM3663" s="433"/>
      <c r="AN3663" s="433"/>
      <c r="AO3663" s="433"/>
    </row>
    <row r="3664" spans="34:41" x14ac:dyDescent="0.2">
      <c r="AH3664" s="433"/>
      <c r="AI3664" s="433"/>
      <c r="AJ3664" s="433"/>
      <c r="AK3664" s="433"/>
      <c r="AL3664" s="433"/>
      <c r="AM3664" s="433"/>
      <c r="AN3664" s="433"/>
      <c r="AO3664" s="433"/>
    </row>
    <row r="3665" spans="34:41" x14ac:dyDescent="0.2">
      <c r="AH3665" s="433"/>
      <c r="AI3665" s="433"/>
      <c r="AJ3665" s="433"/>
      <c r="AK3665" s="433"/>
      <c r="AL3665" s="433"/>
      <c r="AM3665" s="433"/>
      <c r="AN3665" s="433"/>
      <c r="AO3665" s="433"/>
    </row>
    <row r="3666" spans="34:41" x14ac:dyDescent="0.2">
      <c r="AH3666" s="433"/>
      <c r="AI3666" s="433"/>
      <c r="AJ3666" s="433"/>
      <c r="AK3666" s="433"/>
      <c r="AL3666" s="433"/>
      <c r="AM3666" s="433"/>
      <c r="AN3666" s="433"/>
      <c r="AO3666" s="433"/>
    </row>
    <row r="3667" spans="34:41" x14ac:dyDescent="0.2">
      <c r="AH3667" s="433"/>
      <c r="AI3667" s="433"/>
      <c r="AJ3667" s="433"/>
      <c r="AK3667" s="433"/>
      <c r="AL3667" s="433"/>
      <c r="AM3667" s="433"/>
      <c r="AN3667" s="433"/>
      <c r="AO3667" s="433"/>
    </row>
    <row r="3668" spans="34:41" x14ac:dyDescent="0.2">
      <c r="AH3668" s="433"/>
      <c r="AI3668" s="433"/>
      <c r="AJ3668" s="433"/>
      <c r="AK3668" s="433"/>
      <c r="AL3668" s="433"/>
      <c r="AM3668" s="433"/>
      <c r="AN3668" s="433"/>
      <c r="AO3668" s="433"/>
    </row>
    <row r="3669" spans="34:41" x14ac:dyDescent="0.2">
      <c r="AH3669" s="433"/>
      <c r="AI3669" s="433"/>
      <c r="AJ3669" s="433"/>
      <c r="AK3669" s="433"/>
      <c r="AL3669" s="433"/>
      <c r="AM3669" s="433"/>
      <c r="AN3669" s="433"/>
      <c r="AO3669" s="433"/>
    </row>
    <row r="3670" spans="34:41" x14ac:dyDescent="0.2">
      <c r="AH3670" s="433"/>
      <c r="AI3670" s="433"/>
      <c r="AJ3670" s="433"/>
      <c r="AK3670" s="433"/>
      <c r="AL3670" s="433"/>
      <c r="AM3670" s="433"/>
      <c r="AN3670" s="433"/>
      <c r="AO3670" s="433"/>
    </row>
    <row r="3671" spans="34:41" x14ac:dyDescent="0.2">
      <c r="AH3671" s="433"/>
      <c r="AI3671" s="433"/>
      <c r="AJ3671" s="433"/>
      <c r="AK3671" s="433"/>
      <c r="AL3671" s="433"/>
      <c r="AM3671" s="433"/>
      <c r="AN3671" s="433"/>
      <c r="AO3671" s="433"/>
    </row>
    <row r="3672" spans="34:41" x14ac:dyDescent="0.2">
      <c r="AH3672" s="433"/>
      <c r="AI3672" s="433"/>
      <c r="AJ3672" s="433"/>
      <c r="AK3672" s="433"/>
      <c r="AL3672" s="433"/>
      <c r="AM3672" s="433"/>
      <c r="AN3672" s="433"/>
      <c r="AO3672" s="433"/>
    </row>
    <row r="3673" spans="34:41" x14ac:dyDescent="0.2">
      <c r="AH3673" s="433"/>
      <c r="AI3673" s="433"/>
      <c r="AJ3673" s="433"/>
      <c r="AK3673" s="433"/>
      <c r="AL3673" s="433"/>
      <c r="AM3673" s="433"/>
      <c r="AN3673" s="433"/>
      <c r="AO3673" s="433"/>
    </row>
    <row r="3674" spans="34:41" x14ac:dyDescent="0.2">
      <c r="AH3674" s="433"/>
      <c r="AI3674" s="433"/>
      <c r="AJ3674" s="433"/>
      <c r="AK3674" s="433"/>
      <c r="AL3674" s="433"/>
      <c r="AM3674" s="433"/>
      <c r="AN3674" s="433"/>
      <c r="AO3674" s="433"/>
    </row>
    <row r="3675" spans="34:41" x14ac:dyDescent="0.2">
      <c r="AH3675" s="433"/>
      <c r="AI3675" s="433"/>
      <c r="AJ3675" s="433"/>
      <c r="AK3675" s="433"/>
      <c r="AL3675" s="433"/>
      <c r="AM3675" s="433"/>
      <c r="AN3675" s="433"/>
      <c r="AO3675" s="433"/>
    </row>
    <row r="3676" spans="34:41" x14ac:dyDescent="0.2">
      <c r="AH3676" s="433"/>
      <c r="AI3676" s="433"/>
      <c r="AJ3676" s="433"/>
      <c r="AK3676" s="433"/>
      <c r="AL3676" s="433"/>
      <c r="AM3676" s="433"/>
      <c r="AN3676" s="433"/>
      <c r="AO3676" s="433"/>
    </row>
    <row r="3677" spans="34:41" x14ac:dyDescent="0.2">
      <c r="AH3677" s="433"/>
      <c r="AI3677" s="433"/>
      <c r="AJ3677" s="433"/>
      <c r="AK3677" s="433"/>
      <c r="AL3677" s="433"/>
      <c r="AM3677" s="433"/>
      <c r="AN3677" s="433"/>
      <c r="AO3677" s="433"/>
    </row>
    <row r="3678" spans="34:41" x14ac:dyDescent="0.2">
      <c r="AH3678" s="433"/>
      <c r="AI3678" s="433"/>
      <c r="AJ3678" s="433"/>
      <c r="AK3678" s="433"/>
      <c r="AL3678" s="433"/>
      <c r="AM3678" s="433"/>
      <c r="AN3678" s="433"/>
      <c r="AO3678" s="433"/>
    </row>
    <row r="3679" spans="34:41" x14ac:dyDescent="0.2">
      <c r="AH3679" s="433"/>
      <c r="AI3679" s="433"/>
      <c r="AJ3679" s="433"/>
      <c r="AK3679" s="433"/>
      <c r="AL3679" s="433"/>
      <c r="AM3679" s="433"/>
      <c r="AN3679" s="433"/>
      <c r="AO3679" s="433"/>
    </row>
    <row r="3680" spans="34:41" x14ac:dyDescent="0.2">
      <c r="AH3680" s="433"/>
      <c r="AI3680" s="433"/>
      <c r="AJ3680" s="433"/>
      <c r="AK3680" s="433"/>
      <c r="AL3680" s="433"/>
      <c r="AM3680" s="433"/>
      <c r="AN3680" s="433"/>
      <c r="AO3680" s="433"/>
    </row>
    <row r="3681" spans="34:41" x14ac:dyDescent="0.2">
      <c r="AH3681" s="433"/>
      <c r="AI3681" s="433"/>
      <c r="AJ3681" s="433"/>
      <c r="AK3681" s="433"/>
      <c r="AL3681" s="433"/>
      <c r="AM3681" s="433"/>
      <c r="AN3681" s="433"/>
      <c r="AO3681" s="433"/>
    </row>
    <row r="3682" spans="34:41" x14ac:dyDescent="0.2">
      <c r="AH3682" s="433"/>
      <c r="AI3682" s="433"/>
      <c r="AJ3682" s="433"/>
      <c r="AK3682" s="433"/>
      <c r="AL3682" s="433"/>
      <c r="AM3682" s="433"/>
      <c r="AN3682" s="433"/>
      <c r="AO3682" s="433"/>
    </row>
    <row r="3683" spans="34:41" x14ac:dyDescent="0.2">
      <c r="AH3683" s="433"/>
      <c r="AI3683" s="433"/>
      <c r="AJ3683" s="433"/>
      <c r="AK3683" s="433"/>
      <c r="AL3683" s="433"/>
      <c r="AM3683" s="433"/>
      <c r="AN3683" s="433"/>
      <c r="AO3683" s="433"/>
    </row>
    <row r="3684" spans="34:41" x14ac:dyDescent="0.2">
      <c r="AH3684" s="433"/>
      <c r="AI3684" s="433"/>
      <c r="AJ3684" s="433"/>
      <c r="AK3684" s="433"/>
      <c r="AL3684" s="433"/>
      <c r="AM3684" s="433"/>
      <c r="AN3684" s="433"/>
      <c r="AO3684" s="433"/>
    </row>
    <row r="3685" spans="34:41" x14ac:dyDescent="0.2">
      <c r="AH3685" s="433"/>
      <c r="AI3685" s="433"/>
      <c r="AJ3685" s="433"/>
      <c r="AK3685" s="433"/>
      <c r="AL3685" s="433"/>
      <c r="AM3685" s="433"/>
      <c r="AN3685" s="433"/>
      <c r="AO3685" s="433"/>
    </row>
    <row r="3686" spans="34:41" x14ac:dyDescent="0.2">
      <c r="AH3686" s="433"/>
      <c r="AI3686" s="433"/>
      <c r="AJ3686" s="433"/>
      <c r="AK3686" s="433"/>
      <c r="AL3686" s="433"/>
      <c r="AM3686" s="433"/>
      <c r="AN3686" s="433"/>
      <c r="AO3686" s="433"/>
    </row>
    <row r="3687" spans="34:41" x14ac:dyDescent="0.2">
      <c r="AH3687" s="433"/>
      <c r="AI3687" s="433"/>
      <c r="AJ3687" s="433"/>
      <c r="AK3687" s="433"/>
      <c r="AL3687" s="433"/>
      <c r="AM3687" s="433"/>
      <c r="AN3687" s="433"/>
      <c r="AO3687" s="433"/>
    </row>
    <row r="3688" spans="34:41" x14ac:dyDescent="0.2">
      <c r="AH3688" s="433"/>
      <c r="AI3688" s="433"/>
      <c r="AJ3688" s="433"/>
      <c r="AK3688" s="433"/>
      <c r="AL3688" s="433"/>
      <c r="AM3688" s="433"/>
      <c r="AN3688" s="433"/>
      <c r="AO3688" s="433"/>
    </row>
    <row r="3689" spans="34:41" x14ac:dyDescent="0.2">
      <c r="AH3689" s="433"/>
      <c r="AI3689" s="433"/>
      <c r="AJ3689" s="433"/>
      <c r="AK3689" s="433"/>
      <c r="AL3689" s="433"/>
      <c r="AM3689" s="433"/>
      <c r="AN3689" s="433"/>
      <c r="AO3689" s="433"/>
    </row>
    <row r="3690" spans="34:41" x14ac:dyDescent="0.2">
      <c r="AH3690" s="433"/>
      <c r="AI3690" s="433"/>
      <c r="AJ3690" s="433"/>
      <c r="AK3690" s="433"/>
      <c r="AL3690" s="433"/>
      <c r="AM3690" s="433"/>
      <c r="AN3690" s="433"/>
      <c r="AO3690" s="433"/>
    </row>
    <row r="3691" spans="34:41" x14ac:dyDescent="0.2">
      <c r="AH3691" s="433"/>
      <c r="AI3691" s="433"/>
      <c r="AJ3691" s="433"/>
      <c r="AK3691" s="433"/>
      <c r="AL3691" s="433"/>
      <c r="AM3691" s="433"/>
      <c r="AN3691" s="433"/>
      <c r="AO3691" s="433"/>
    </row>
    <row r="3692" spans="34:41" x14ac:dyDescent="0.2">
      <c r="AH3692" s="433"/>
      <c r="AI3692" s="433"/>
      <c r="AJ3692" s="433"/>
      <c r="AK3692" s="433"/>
      <c r="AL3692" s="433"/>
      <c r="AM3692" s="433"/>
      <c r="AN3692" s="433"/>
      <c r="AO3692" s="433"/>
    </row>
    <row r="3693" spans="34:41" x14ac:dyDescent="0.2">
      <c r="AH3693" s="433"/>
      <c r="AI3693" s="433"/>
      <c r="AJ3693" s="433"/>
      <c r="AK3693" s="433"/>
      <c r="AL3693" s="433"/>
      <c r="AM3693" s="433"/>
      <c r="AN3693" s="433"/>
      <c r="AO3693" s="433"/>
    </row>
    <row r="3694" spans="34:41" x14ac:dyDescent="0.2">
      <c r="AH3694" s="433"/>
      <c r="AI3694" s="433"/>
      <c r="AJ3694" s="433"/>
      <c r="AK3694" s="433"/>
      <c r="AL3694" s="433"/>
      <c r="AM3694" s="433"/>
      <c r="AN3694" s="433"/>
      <c r="AO3694" s="433"/>
    </row>
    <row r="3695" spans="34:41" x14ac:dyDescent="0.2">
      <c r="AH3695" s="433"/>
      <c r="AI3695" s="433"/>
      <c r="AJ3695" s="433"/>
      <c r="AK3695" s="433"/>
      <c r="AL3695" s="433"/>
      <c r="AM3695" s="433"/>
      <c r="AN3695" s="433"/>
      <c r="AO3695" s="433"/>
    </row>
    <row r="3696" spans="34:41" x14ac:dyDescent="0.2">
      <c r="AH3696" s="433"/>
      <c r="AI3696" s="433"/>
      <c r="AJ3696" s="433"/>
      <c r="AK3696" s="433"/>
      <c r="AL3696" s="433"/>
      <c r="AM3696" s="433"/>
      <c r="AN3696" s="433"/>
      <c r="AO3696" s="433"/>
    </row>
    <row r="3697" spans="34:41" x14ac:dyDescent="0.2">
      <c r="AH3697" s="433"/>
      <c r="AI3697" s="433"/>
      <c r="AJ3697" s="433"/>
      <c r="AK3697" s="433"/>
      <c r="AL3697" s="433"/>
      <c r="AM3697" s="433"/>
      <c r="AN3697" s="433"/>
      <c r="AO3697" s="433"/>
    </row>
    <row r="3698" spans="34:41" x14ac:dyDescent="0.2">
      <c r="AH3698" s="433"/>
      <c r="AI3698" s="433"/>
      <c r="AJ3698" s="433"/>
      <c r="AK3698" s="433"/>
      <c r="AL3698" s="433"/>
      <c r="AM3698" s="433"/>
      <c r="AN3698" s="433"/>
      <c r="AO3698" s="433"/>
    </row>
    <row r="3699" spans="34:41" x14ac:dyDescent="0.2">
      <c r="AH3699" s="433"/>
      <c r="AI3699" s="433"/>
      <c r="AJ3699" s="433"/>
      <c r="AK3699" s="433"/>
      <c r="AL3699" s="433"/>
      <c r="AM3699" s="433"/>
      <c r="AN3699" s="433"/>
      <c r="AO3699" s="433"/>
    </row>
    <row r="3700" spans="34:41" x14ac:dyDescent="0.2">
      <c r="AH3700" s="433"/>
      <c r="AI3700" s="433"/>
      <c r="AJ3700" s="433"/>
      <c r="AK3700" s="433"/>
      <c r="AL3700" s="433"/>
      <c r="AM3700" s="433"/>
      <c r="AN3700" s="433"/>
      <c r="AO3700" s="433"/>
    </row>
    <row r="3701" spans="34:41" x14ac:dyDescent="0.2">
      <c r="AH3701" s="433"/>
      <c r="AI3701" s="433"/>
      <c r="AJ3701" s="433"/>
      <c r="AK3701" s="433"/>
      <c r="AL3701" s="433"/>
      <c r="AM3701" s="433"/>
      <c r="AN3701" s="433"/>
      <c r="AO3701" s="433"/>
    </row>
    <row r="3702" spans="34:41" x14ac:dyDescent="0.2">
      <c r="AH3702" s="433"/>
      <c r="AI3702" s="433"/>
      <c r="AJ3702" s="433"/>
      <c r="AK3702" s="433"/>
      <c r="AL3702" s="433"/>
      <c r="AM3702" s="433"/>
      <c r="AN3702" s="433"/>
      <c r="AO3702" s="433"/>
    </row>
    <row r="3703" spans="34:41" x14ac:dyDescent="0.2">
      <c r="AH3703" s="433"/>
      <c r="AI3703" s="433"/>
      <c r="AJ3703" s="433"/>
      <c r="AK3703" s="433"/>
      <c r="AL3703" s="433"/>
      <c r="AM3703" s="433"/>
      <c r="AN3703" s="433"/>
      <c r="AO3703" s="433"/>
    </row>
    <row r="3704" spans="34:41" x14ac:dyDescent="0.2">
      <c r="AH3704" s="433"/>
      <c r="AI3704" s="433"/>
      <c r="AJ3704" s="433"/>
      <c r="AK3704" s="433"/>
      <c r="AL3704" s="433"/>
      <c r="AM3704" s="433"/>
      <c r="AN3704" s="433"/>
      <c r="AO3704" s="433"/>
    </row>
    <row r="3705" spans="34:41" x14ac:dyDescent="0.2">
      <c r="AH3705" s="433"/>
      <c r="AI3705" s="433"/>
      <c r="AJ3705" s="433"/>
      <c r="AK3705" s="433"/>
      <c r="AL3705" s="433"/>
      <c r="AM3705" s="433"/>
      <c r="AN3705" s="433"/>
      <c r="AO3705" s="433"/>
    </row>
    <row r="3706" spans="34:41" x14ac:dyDescent="0.2">
      <c r="AH3706" s="433"/>
      <c r="AI3706" s="433"/>
      <c r="AJ3706" s="433"/>
      <c r="AK3706" s="433"/>
      <c r="AL3706" s="433"/>
      <c r="AM3706" s="433"/>
      <c r="AN3706" s="433"/>
      <c r="AO3706" s="433"/>
    </row>
    <row r="3707" spans="34:41" x14ac:dyDescent="0.2">
      <c r="AH3707" s="433"/>
      <c r="AI3707" s="433"/>
      <c r="AJ3707" s="433"/>
      <c r="AK3707" s="433"/>
      <c r="AL3707" s="433"/>
      <c r="AM3707" s="433"/>
      <c r="AN3707" s="433"/>
      <c r="AO3707" s="433"/>
    </row>
    <row r="3708" spans="34:41" x14ac:dyDescent="0.2">
      <c r="AH3708" s="433"/>
      <c r="AI3708" s="433"/>
      <c r="AJ3708" s="433"/>
      <c r="AK3708" s="433"/>
      <c r="AL3708" s="433"/>
      <c r="AM3708" s="433"/>
      <c r="AN3708" s="433"/>
      <c r="AO3708" s="433"/>
    </row>
    <row r="3709" spans="34:41" x14ac:dyDescent="0.2">
      <c r="AH3709" s="433"/>
      <c r="AI3709" s="433"/>
      <c r="AJ3709" s="433"/>
      <c r="AK3709" s="433"/>
      <c r="AL3709" s="433"/>
      <c r="AM3709" s="433"/>
      <c r="AN3709" s="433"/>
      <c r="AO3709" s="433"/>
    </row>
    <row r="3710" spans="34:41" x14ac:dyDescent="0.2">
      <c r="AH3710" s="433"/>
      <c r="AI3710" s="433"/>
      <c r="AJ3710" s="433"/>
      <c r="AK3710" s="433"/>
      <c r="AL3710" s="433"/>
      <c r="AM3710" s="433"/>
      <c r="AN3710" s="433"/>
      <c r="AO3710" s="433"/>
    </row>
    <row r="3711" spans="34:41" x14ac:dyDescent="0.2">
      <c r="AH3711" s="433"/>
      <c r="AI3711" s="433"/>
      <c r="AJ3711" s="433"/>
      <c r="AK3711" s="433"/>
      <c r="AL3711" s="433"/>
      <c r="AM3711" s="433"/>
      <c r="AN3711" s="433"/>
      <c r="AO3711" s="433"/>
    </row>
    <row r="3712" spans="34:41" x14ac:dyDescent="0.2">
      <c r="AH3712" s="433"/>
      <c r="AI3712" s="433"/>
      <c r="AJ3712" s="433"/>
      <c r="AK3712" s="433"/>
      <c r="AL3712" s="433"/>
      <c r="AM3712" s="433"/>
      <c r="AN3712" s="433"/>
      <c r="AO3712" s="433"/>
    </row>
    <row r="3713" spans="34:41" x14ac:dyDescent="0.2">
      <c r="AH3713" s="433"/>
      <c r="AI3713" s="433"/>
      <c r="AJ3713" s="433"/>
      <c r="AK3713" s="433"/>
      <c r="AL3713" s="433"/>
      <c r="AM3713" s="433"/>
      <c r="AN3713" s="433"/>
      <c r="AO3713" s="433"/>
    </row>
    <row r="3714" spans="34:41" x14ac:dyDescent="0.2">
      <c r="AH3714" s="433"/>
      <c r="AI3714" s="433"/>
      <c r="AJ3714" s="433"/>
      <c r="AK3714" s="433"/>
      <c r="AL3714" s="433"/>
      <c r="AM3714" s="433"/>
      <c r="AN3714" s="433"/>
      <c r="AO3714" s="433"/>
    </row>
    <row r="3715" spans="34:41" x14ac:dyDescent="0.2">
      <c r="AH3715" s="433"/>
      <c r="AI3715" s="433"/>
      <c r="AJ3715" s="433"/>
      <c r="AK3715" s="433"/>
      <c r="AL3715" s="433"/>
      <c r="AM3715" s="433"/>
      <c r="AN3715" s="433"/>
      <c r="AO3715" s="433"/>
    </row>
    <row r="3716" spans="34:41" x14ac:dyDescent="0.2">
      <c r="AH3716" s="433"/>
      <c r="AI3716" s="433"/>
      <c r="AJ3716" s="433"/>
      <c r="AK3716" s="433"/>
      <c r="AL3716" s="433"/>
      <c r="AM3716" s="433"/>
      <c r="AN3716" s="433"/>
      <c r="AO3716" s="433"/>
    </row>
    <row r="3717" spans="34:41" x14ac:dyDescent="0.2">
      <c r="AH3717" s="433"/>
      <c r="AI3717" s="433"/>
      <c r="AJ3717" s="433"/>
      <c r="AK3717" s="433"/>
      <c r="AL3717" s="433"/>
      <c r="AM3717" s="433"/>
      <c r="AN3717" s="433"/>
      <c r="AO3717" s="433"/>
    </row>
    <row r="3718" spans="34:41" x14ac:dyDescent="0.2">
      <c r="AH3718" s="433"/>
      <c r="AI3718" s="433"/>
      <c r="AJ3718" s="433"/>
      <c r="AK3718" s="433"/>
      <c r="AL3718" s="433"/>
      <c r="AM3718" s="433"/>
      <c r="AN3718" s="433"/>
      <c r="AO3718" s="433"/>
    </row>
    <row r="3719" spans="34:41" x14ac:dyDescent="0.2">
      <c r="AH3719" s="433"/>
      <c r="AI3719" s="433"/>
      <c r="AJ3719" s="433"/>
      <c r="AK3719" s="433"/>
      <c r="AL3719" s="433"/>
      <c r="AM3719" s="433"/>
      <c r="AN3719" s="433"/>
      <c r="AO3719" s="433"/>
    </row>
    <row r="3720" spans="34:41" x14ac:dyDescent="0.2">
      <c r="AH3720" s="433"/>
      <c r="AI3720" s="433"/>
      <c r="AJ3720" s="433"/>
      <c r="AK3720" s="433"/>
      <c r="AL3720" s="433"/>
      <c r="AM3720" s="433"/>
      <c r="AN3720" s="433"/>
      <c r="AO3720" s="433"/>
    </row>
    <row r="3721" spans="34:41" x14ac:dyDescent="0.2">
      <c r="AH3721" s="433"/>
      <c r="AI3721" s="433"/>
      <c r="AJ3721" s="433"/>
      <c r="AK3721" s="433"/>
      <c r="AL3721" s="433"/>
      <c r="AM3721" s="433"/>
      <c r="AN3721" s="433"/>
      <c r="AO3721" s="433"/>
    </row>
    <row r="3722" spans="34:41" x14ac:dyDescent="0.2">
      <c r="AH3722" s="433"/>
      <c r="AI3722" s="433"/>
      <c r="AJ3722" s="433"/>
      <c r="AK3722" s="433"/>
      <c r="AL3722" s="433"/>
      <c r="AM3722" s="433"/>
      <c r="AN3722" s="433"/>
      <c r="AO3722" s="433"/>
    </row>
    <row r="3723" spans="34:41" x14ac:dyDescent="0.2">
      <c r="AH3723" s="433"/>
      <c r="AI3723" s="433"/>
      <c r="AJ3723" s="433"/>
      <c r="AK3723" s="433"/>
      <c r="AL3723" s="433"/>
      <c r="AM3723" s="433"/>
      <c r="AN3723" s="433"/>
      <c r="AO3723" s="433"/>
    </row>
    <row r="3724" spans="34:41" x14ac:dyDescent="0.2">
      <c r="AH3724" s="433"/>
      <c r="AI3724" s="433"/>
      <c r="AJ3724" s="433"/>
      <c r="AK3724" s="433"/>
      <c r="AL3724" s="433"/>
      <c r="AM3724" s="433"/>
      <c r="AN3724" s="433"/>
      <c r="AO3724" s="433"/>
    </row>
    <row r="3725" spans="34:41" x14ac:dyDescent="0.2">
      <c r="AH3725" s="433"/>
      <c r="AI3725" s="433"/>
      <c r="AJ3725" s="433"/>
      <c r="AK3725" s="433"/>
      <c r="AL3725" s="433"/>
      <c r="AM3725" s="433"/>
      <c r="AN3725" s="433"/>
      <c r="AO3725" s="433"/>
    </row>
    <row r="3726" spans="34:41" x14ac:dyDescent="0.2">
      <c r="AH3726" s="433"/>
      <c r="AI3726" s="433"/>
      <c r="AJ3726" s="433"/>
      <c r="AK3726" s="433"/>
      <c r="AL3726" s="433"/>
      <c r="AM3726" s="433"/>
      <c r="AN3726" s="433"/>
      <c r="AO3726" s="433"/>
    </row>
    <row r="3727" spans="34:41" x14ac:dyDescent="0.2">
      <c r="AH3727" s="433"/>
      <c r="AI3727" s="433"/>
      <c r="AJ3727" s="433"/>
      <c r="AK3727" s="433"/>
      <c r="AL3727" s="433"/>
      <c r="AM3727" s="433"/>
      <c r="AN3727" s="433"/>
      <c r="AO3727" s="433"/>
    </row>
    <row r="3728" spans="34:41" x14ac:dyDescent="0.2">
      <c r="AH3728" s="433"/>
      <c r="AI3728" s="433"/>
      <c r="AJ3728" s="433"/>
      <c r="AK3728" s="433"/>
      <c r="AL3728" s="433"/>
      <c r="AM3728" s="433"/>
      <c r="AN3728" s="433"/>
      <c r="AO3728" s="433"/>
    </row>
    <row r="3729" spans="34:41" x14ac:dyDescent="0.2">
      <c r="AH3729" s="433"/>
      <c r="AI3729" s="433"/>
      <c r="AJ3729" s="433"/>
      <c r="AK3729" s="433"/>
      <c r="AL3729" s="433"/>
      <c r="AM3729" s="433"/>
      <c r="AN3729" s="433"/>
      <c r="AO3729" s="433"/>
    </row>
    <row r="3730" spans="34:41" x14ac:dyDescent="0.2">
      <c r="AH3730" s="433"/>
      <c r="AI3730" s="433"/>
      <c r="AJ3730" s="433"/>
      <c r="AK3730" s="433"/>
      <c r="AL3730" s="433"/>
      <c r="AM3730" s="433"/>
      <c r="AN3730" s="433"/>
      <c r="AO3730" s="433"/>
    </row>
    <row r="3731" spans="34:41" x14ac:dyDescent="0.2">
      <c r="AH3731" s="433"/>
      <c r="AI3731" s="433"/>
      <c r="AJ3731" s="433"/>
      <c r="AK3731" s="433"/>
      <c r="AL3731" s="433"/>
      <c r="AM3731" s="433"/>
      <c r="AN3731" s="433"/>
      <c r="AO3731" s="433"/>
    </row>
    <row r="3732" spans="34:41" x14ac:dyDescent="0.2">
      <c r="AH3732" s="433"/>
      <c r="AI3732" s="433"/>
      <c r="AJ3732" s="433"/>
      <c r="AK3732" s="433"/>
      <c r="AL3732" s="433"/>
      <c r="AM3732" s="433"/>
      <c r="AN3732" s="433"/>
      <c r="AO3732" s="433"/>
    </row>
    <row r="3733" spans="34:41" x14ac:dyDescent="0.2">
      <c r="AH3733" s="433"/>
      <c r="AI3733" s="433"/>
      <c r="AJ3733" s="433"/>
      <c r="AK3733" s="433"/>
      <c r="AL3733" s="433"/>
      <c r="AM3733" s="433"/>
      <c r="AN3733" s="433"/>
      <c r="AO3733" s="433"/>
    </row>
    <row r="3734" spans="34:41" x14ac:dyDescent="0.2">
      <c r="AH3734" s="433"/>
      <c r="AI3734" s="433"/>
      <c r="AJ3734" s="433"/>
      <c r="AK3734" s="433"/>
      <c r="AL3734" s="433"/>
      <c r="AM3734" s="433"/>
      <c r="AN3734" s="433"/>
      <c r="AO3734" s="433"/>
    </row>
    <row r="3735" spans="34:41" x14ac:dyDescent="0.2">
      <c r="AH3735" s="433"/>
      <c r="AI3735" s="433"/>
      <c r="AJ3735" s="433"/>
      <c r="AK3735" s="433"/>
      <c r="AL3735" s="433"/>
      <c r="AM3735" s="433"/>
      <c r="AN3735" s="433"/>
      <c r="AO3735" s="433"/>
    </row>
    <row r="3736" spans="34:41" x14ac:dyDescent="0.2">
      <c r="AH3736" s="433"/>
      <c r="AI3736" s="433"/>
      <c r="AJ3736" s="433"/>
      <c r="AK3736" s="433"/>
      <c r="AL3736" s="433"/>
      <c r="AM3736" s="433"/>
      <c r="AN3736" s="433"/>
      <c r="AO3736" s="433"/>
    </row>
    <row r="3737" spans="34:41" x14ac:dyDescent="0.2">
      <c r="AH3737" s="433"/>
      <c r="AI3737" s="433"/>
      <c r="AJ3737" s="433"/>
      <c r="AK3737" s="433"/>
      <c r="AL3737" s="433"/>
      <c r="AM3737" s="433"/>
      <c r="AN3737" s="433"/>
      <c r="AO3737" s="433"/>
    </row>
    <row r="3738" spans="34:41" x14ac:dyDescent="0.2">
      <c r="AH3738" s="433"/>
      <c r="AI3738" s="433"/>
      <c r="AJ3738" s="433"/>
      <c r="AK3738" s="433"/>
      <c r="AL3738" s="433"/>
      <c r="AM3738" s="433"/>
      <c r="AN3738" s="433"/>
      <c r="AO3738" s="433"/>
    </row>
    <row r="3739" spans="34:41" x14ac:dyDescent="0.2">
      <c r="AH3739" s="433"/>
      <c r="AI3739" s="433"/>
      <c r="AJ3739" s="433"/>
      <c r="AK3739" s="433"/>
      <c r="AL3739" s="433"/>
      <c r="AM3739" s="433"/>
      <c r="AN3739" s="433"/>
      <c r="AO3739" s="433"/>
    </row>
    <row r="3740" spans="34:41" x14ac:dyDescent="0.2">
      <c r="AH3740" s="433"/>
      <c r="AI3740" s="433"/>
      <c r="AJ3740" s="433"/>
      <c r="AK3740" s="433"/>
      <c r="AL3740" s="433"/>
      <c r="AM3740" s="433"/>
      <c r="AN3740" s="433"/>
      <c r="AO3740" s="433"/>
    </row>
    <row r="3741" spans="34:41" x14ac:dyDescent="0.2">
      <c r="AH3741" s="433"/>
      <c r="AI3741" s="433"/>
      <c r="AJ3741" s="433"/>
      <c r="AK3741" s="433"/>
      <c r="AL3741" s="433"/>
      <c r="AM3741" s="433"/>
      <c r="AN3741" s="433"/>
      <c r="AO3741" s="433"/>
    </row>
    <row r="3742" spans="34:41" x14ac:dyDescent="0.2">
      <c r="AH3742" s="433"/>
      <c r="AI3742" s="433"/>
      <c r="AJ3742" s="433"/>
      <c r="AK3742" s="433"/>
      <c r="AL3742" s="433"/>
      <c r="AM3742" s="433"/>
      <c r="AN3742" s="433"/>
      <c r="AO3742" s="433"/>
    </row>
    <row r="3743" spans="34:41" x14ac:dyDescent="0.2">
      <c r="AH3743" s="433"/>
      <c r="AI3743" s="433"/>
      <c r="AJ3743" s="433"/>
      <c r="AK3743" s="433"/>
      <c r="AL3743" s="433"/>
      <c r="AM3743" s="433"/>
      <c r="AN3743" s="433"/>
      <c r="AO3743" s="433"/>
    </row>
    <row r="3744" spans="34:41" x14ac:dyDescent="0.2">
      <c r="AH3744" s="433"/>
      <c r="AI3744" s="433"/>
      <c r="AJ3744" s="433"/>
      <c r="AK3744" s="433"/>
      <c r="AL3744" s="433"/>
      <c r="AM3744" s="433"/>
      <c r="AN3744" s="433"/>
      <c r="AO3744" s="433"/>
    </row>
    <row r="3745" spans="34:41" x14ac:dyDescent="0.2">
      <c r="AH3745" s="433"/>
      <c r="AI3745" s="433"/>
      <c r="AJ3745" s="433"/>
      <c r="AK3745" s="433"/>
      <c r="AL3745" s="433"/>
      <c r="AM3745" s="433"/>
      <c r="AN3745" s="433"/>
      <c r="AO3745" s="433"/>
    </row>
    <row r="3746" spans="34:41" x14ac:dyDescent="0.2">
      <c r="AH3746" s="433"/>
      <c r="AI3746" s="433"/>
      <c r="AJ3746" s="433"/>
      <c r="AK3746" s="433"/>
      <c r="AL3746" s="433"/>
      <c r="AM3746" s="433"/>
      <c r="AN3746" s="433"/>
      <c r="AO3746" s="433"/>
    </row>
    <row r="3747" spans="34:41" x14ac:dyDescent="0.2">
      <c r="AH3747" s="433"/>
      <c r="AI3747" s="433"/>
      <c r="AJ3747" s="433"/>
      <c r="AK3747" s="433"/>
      <c r="AL3747" s="433"/>
      <c r="AM3747" s="433"/>
      <c r="AN3747" s="433"/>
      <c r="AO3747" s="433"/>
    </row>
    <row r="3748" spans="34:41" x14ac:dyDescent="0.2">
      <c r="AH3748" s="433"/>
      <c r="AI3748" s="433"/>
      <c r="AJ3748" s="433"/>
      <c r="AK3748" s="433"/>
      <c r="AL3748" s="433"/>
      <c r="AM3748" s="433"/>
      <c r="AN3748" s="433"/>
      <c r="AO3748" s="433"/>
    </row>
    <row r="3749" spans="34:41" x14ac:dyDescent="0.2">
      <c r="AH3749" s="433"/>
      <c r="AI3749" s="433"/>
      <c r="AJ3749" s="433"/>
      <c r="AK3749" s="433"/>
      <c r="AL3749" s="433"/>
      <c r="AM3749" s="433"/>
      <c r="AN3749" s="433"/>
      <c r="AO3749" s="433"/>
    </row>
    <row r="3750" spans="34:41" x14ac:dyDescent="0.2">
      <c r="AH3750" s="433"/>
      <c r="AI3750" s="433"/>
      <c r="AJ3750" s="433"/>
      <c r="AK3750" s="433"/>
      <c r="AL3750" s="433"/>
      <c r="AM3750" s="433"/>
      <c r="AN3750" s="433"/>
      <c r="AO3750" s="433"/>
    </row>
    <row r="3751" spans="34:41" x14ac:dyDescent="0.2">
      <c r="AH3751" s="433"/>
      <c r="AI3751" s="433"/>
      <c r="AJ3751" s="433"/>
      <c r="AK3751" s="433"/>
      <c r="AL3751" s="433"/>
      <c r="AM3751" s="433"/>
      <c r="AN3751" s="433"/>
      <c r="AO3751" s="433"/>
    </row>
    <row r="3752" spans="34:41" x14ac:dyDescent="0.2">
      <c r="AH3752" s="433"/>
      <c r="AI3752" s="433"/>
      <c r="AJ3752" s="433"/>
      <c r="AK3752" s="433"/>
      <c r="AL3752" s="433"/>
      <c r="AM3752" s="433"/>
      <c r="AN3752" s="433"/>
      <c r="AO3752" s="433"/>
    </row>
    <row r="3753" spans="34:41" x14ac:dyDescent="0.2">
      <c r="AH3753" s="433"/>
      <c r="AI3753" s="433"/>
      <c r="AJ3753" s="433"/>
      <c r="AK3753" s="433"/>
      <c r="AL3753" s="433"/>
      <c r="AM3753" s="433"/>
      <c r="AN3753" s="433"/>
      <c r="AO3753" s="433"/>
    </row>
    <row r="3754" spans="34:41" x14ac:dyDescent="0.2">
      <c r="AH3754" s="433"/>
      <c r="AI3754" s="433"/>
      <c r="AJ3754" s="433"/>
      <c r="AK3754" s="433"/>
      <c r="AL3754" s="433"/>
      <c r="AM3754" s="433"/>
      <c r="AN3754" s="433"/>
      <c r="AO3754" s="433"/>
    </row>
    <row r="3755" spans="34:41" x14ac:dyDescent="0.2">
      <c r="AH3755" s="433"/>
      <c r="AI3755" s="433"/>
      <c r="AJ3755" s="433"/>
      <c r="AK3755" s="433"/>
      <c r="AL3755" s="433"/>
      <c r="AM3755" s="433"/>
      <c r="AN3755" s="433"/>
      <c r="AO3755" s="433"/>
    </row>
    <row r="3756" spans="34:41" x14ac:dyDescent="0.2">
      <c r="AH3756" s="433"/>
      <c r="AI3756" s="433"/>
      <c r="AJ3756" s="433"/>
      <c r="AK3756" s="433"/>
      <c r="AL3756" s="433"/>
      <c r="AM3756" s="433"/>
      <c r="AN3756" s="433"/>
      <c r="AO3756" s="433"/>
    </row>
    <row r="3757" spans="34:41" x14ac:dyDescent="0.2">
      <c r="AH3757" s="433"/>
      <c r="AI3757" s="433"/>
      <c r="AJ3757" s="433"/>
      <c r="AK3757" s="433"/>
      <c r="AL3757" s="433"/>
      <c r="AM3757" s="433"/>
      <c r="AN3757" s="433"/>
      <c r="AO3757" s="433"/>
    </row>
    <row r="3758" spans="34:41" x14ac:dyDescent="0.2">
      <c r="AH3758" s="433"/>
      <c r="AI3758" s="433"/>
      <c r="AJ3758" s="433"/>
      <c r="AK3758" s="433"/>
      <c r="AL3758" s="433"/>
      <c r="AM3758" s="433"/>
      <c r="AN3758" s="433"/>
      <c r="AO3758" s="433"/>
    </row>
    <row r="3759" spans="34:41" x14ac:dyDescent="0.2">
      <c r="AH3759" s="433"/>
      <c r="AI3759" s="433"/>
      <c r="AJ3759" s="433"/>
      <c r="AK3759" s="433"/>
      <c r="AL3759" s="433"/>
      <c r="AM3759" s="433"/>
      <c r="AN3759" s="433"/>
      <c r="AO3759" s="433"/>
    </row>
    <row r="3760" spans="34:41" x14ac:dyDescent="0.2">
      <c r="AH3760" s="433"/>
      <c r="AI3760" s="433"/>
      <c r="AJ3760" s="433"/>
      <c r="AK3760" s="433"/>
      <c r="AL3760" s="433"/>
      <c r="AM3760" s="433"/>
      <c r="AN3760" s="433"/>
      <c r="AO3760" s="433"/>
    </row>
    <row r="3761" spans="34:41" x14ac:dyDescent="0.2">
      <c r="AH3761" s="433"/>
      <c r="AI3761" s="433"/>
      <c r="AJ3761" s="433"/>
      <c r="AK3761" s="433"/>
      <c r="AL3761" s="433"/>
      <c r="AM3761" s="433"/>
      <c r="AN3761" s="433"/>
      <c r="AO3761" s="433"/>
    </row>
    <row r="3762" spans="34:41" x14ac:dyDescent="0.2">
      <c r="AH3762" s="433"/>
      <c r="AI3762" s="433"/>
      <c r="AJ3762" s="433"/>
      <c r="AK3762" s="433"/>
      <c r="AL3762" s="433"/>
      <c r="AM3762" s="433"/>
      <c r="AN3762" s="433"/>
      <c r="AO3762" s="433"/>
    </row>
    <row r="3763" spans="34:41" x14ac:dyDescent="0.2">
      <c r="AH3763" s="433"/>
      <c r="AI3763" s="433"/>
      <c r="AJ3763" s="433"/>
      <c r="AK3763" s="433"/>
      <c r="AL3763" s="433"/>
      <c r="AM3763" s="433"/>
      <c r="AN3763" s="433"/>
      <c r="AO3763" s="433"/>
    </row>
    <row r="3764" spans="34:41" x14ac:dyDescent="0.2">
      <c r="AH3764" s="433"/>
      <c r="AI3764" s="433"/>
      <c r="AJ3764" s="433"/>
      <c r="AK3764" s="433"/>
      <c r="AL3764" s="433"/>
      <c r="AM3764" s="433"/>
      <c r="AN3764" s="433"/>
      <c r="AO3764" s="433"/>
    </row>
    <row r="3765" spans="34:41" x14ac:dyDescent="0.2">
      <c r="AH3765" s="433"/>
      <c r="AI3765" s="433"/>
      <c r="AJ3765" s="433"/>
      <c r="AK3765" s="433"/>
      <c r="AL3765" s="433"/>
      <c r="AM3765" s="433"/>
      <c r="AN3765" s="433"/>
      <c r="AO3765" s="433"/>
    </row>
    <row r="3766" spans="34:41" x14ac:dyDescent="0.2">
      <c r="AH3766" s="433"/>
      <c r="AI3766" s="433"/>
      <c r="AJ3766" s="433"/>
      <c r="AK3766" s="433"/>
      <c r="AL3766" s="433"/>
      <c r="AM3766" s="433"/>
      <c r="AN3766" s="433"/>
      <c r="AO3766" s="433"/>
    </row>
    <row r="3767" spans="34:41" x14ac:dyDescent="0.2">
      <c r="AH3767" s="433"/>
      <c r="AI3767" s="433"/>
      <c r="AJ3767" s="433"/>
      <c r="AK3767" s="433"/>
      <c r="AL3767" s="433"/>
      <c r="AM3767" s="433"/>
      <c r="AN3767" s="433"/>
      <c r="AO3767" s="433"/>
    </row>
    <row r="3768" spans="34:41" x14ac:dyDescent="0.2">
      <c r="AH3768" s="433"/>
      <c r="AI3768" s="433"/>
      <c r="AJ3768" s="433"/>
      <c r="AK3768" s="433"/>
      <c r="AL3768" s="433"/>
      <c r="AM3768" s="433"/>
      <c r="AN3768" s="433"/>
      <c r="AO3768" s="433"/>
    </row>
    <row r="3769" spans="34:41" x14ac:dyDescent="0.2">
      <c r="AH3769" s="433"/>
      <c r="AI3769" s="433"/>
      <c r="AJ3769" s="433"/>
      <c r="AK3769" s="433"/>
      <c r="AL3769" s="433"/>
      <c r="AM3769" s="433"/>
      <c r="AN3769" s="433"/>
      <c r="AO3769" s="433"/>
    </row>
    <row r="3770" spans="34:41" x14ac:dyDescent="0.2">
      <c r="AH3770" s="433"/>
      <c r="AI3770" s="433"/>
      <c r="AJ3770" s="433"/>
      <c r="AK3770" s="433"/>
      <c r="AL3770" s="433"/>
      <c r="AM3770" s="433"/>
      <c r="AN3770" s="433"/>
      <c r="AO3770" s="433"/>
    </row>
    <row r="3771" spans="34:41" x14ac:dyDescent="0.2">
      <c r="AH3771" s="433"/>
      <c r="AI3771" s="433"/>
      <c r="AJ3771" s="433"/>
      <c r="AK3771" s="433"/>
      <c r="AL3771" s="433"/>
      <c r="AM3771" s="433"/>
      <c r="AN3771" s="433"/>
      <c r="AO3771" s="433"/>
    </row>
    <row r="3772" spans="34:41" x14ac:dyDescent="0.2">
      <c r="AH3772" s="433"/>
      <c r="AI3772" s="433"/>
      <c r="AJ3772" s="433"/>
      <c r="AK3772" s="433"/>
      <c r="AL3772" s="433"/>
      <c r="AM3772" s="433"/>
      <c r="AN3772" s="433"/>
      <c r="AO3772" s="433"/>
    </row>
    <row r="3773" spans="34:41" x14ac:dyDescent="0.2">
      <c r="AH3773" s="433"/>
      <c r="AI3773" s="433"/>
      <c r="AJ3773" s="433"/>
      <c r="AK3773" s="433"/>
      <c r="AL3773" s="433"/>
      <c r="AM3773" s="433"/>
      <c r="AN3773" s="433"/>
      <c r="AO3773" s="433"/>
    </row>
    <row r="3774" spans="34:41" x14ac:dyDescent="0.2">
      <c r="AH3774" s="433"/>
      <c r="AI3774" s="433"/>
      <c r="AJ3774" s="433"/>
      <c r="AK3774" s="433"/>
      <c r="AL3774" s="433"/>
      <c r="AM3774" s="433"/>
      <c r="AN3774" s="433"/>
      <c r="AO3774" s="433"/>
    </row>
    <row r="3775" spans="34:41" x14ac:dyDescent="0.2">
      <c r="AH3775" s="433"/>
      <c r="AI3775" s="433"/>
      <c r="AJ3775" s="433"/>
      <c r="AK3775" s="433"/>
      <c r="AL3775" s="433"/>
      <c r="AM3775" s="433"/>
      <c r="AN3775" s="433"/>
      <c r="AO3775" s="433"/>
    </row>
    <row r="3776" spans="34:41" x14ac:dyDescent="0.2">
      <c r="AH3776" s="433"/>
      <c r="AI3776" s="433"/>
      <c r="AJ3776" s="433"/>
      <c r="AK3776" s="433"/>
      <c r="AL3776" s="433"/>
      <c r="AM3776" s="433"/>
      <c r="AN3776" s="433"/>
      <c r="AO3776" s="433"/>
    </row>
    <row r="3777" spans="34:41" x14ac:dyDescent="0.2">
      <c r="AH3777" s="433"/>
      <c r="AI3777" s="433"/>
      <c r="AJ3777" s="433"/>
      <c r="AK3777" s="433"/>
      <c r="AL3777" s="433"/>
      <c r="AM3777" s="433"/>
      <c r="AN3777" s="433"/>
      <c r="AO3777" s="433"/>
    </row>
    <row r="3778" spans="34:41" x14ac:dyDescent="0.2">
      <c r="AH3778" s="433"/>
      <c r="AI3778" s="433"/>
      <c r="AJ3778" s="433"/>
      <c r="AK3778" s="433"/>
      <c r="AL3778" s="433"/>
      <c r="AM3778" s="433"/>
      <c r="AN3778" s="433"/>
      <c r="AO3778" s="433"/>
    </row>
    <row r="3779" spans="34:41" x14ac:dyDescent="0.2">
      <c r="AH3779" s="433"/>
      <c r="AI3779" s="433"/>
      <c r="AJ3779" s="433"/>
      <c r="AK3779" s="433"/>
      <c r="AL3779" s="433"/>
      <c r="AM3779" s="433"/>
      <c r="AN3779" s="433"/>
      <c r="AO3779" s="433"/>
    </row>
    <row r="3780" spans="34:41" x14ac:dyDescent="0.2">
      <c r="AH3780" s="433"/>
      <c r="AI3780" s="433"/>
      <c r="AJ3780" s="433"/>
      <c r="AK3780" s="433"/>
      <c r="AL3780" s="433"/>
      <c r="AM3780" s="433"/>
      <c r="AN3780" s="433"/>
      <c r="AO3780" s="433"/>
    </row>
    <row r="3781" spans="34:41" x14ac:dyDescent="0.2">
      <c r="AH3781" s="433"/>
      <c r="AI3781" s="433"/>
      <c r="AJ3781" s="433"/>
      <c r="AK3781" s="433"/>
      <c r="AL3781" s="433"/>
      <c r="AM3781" s="433"/>
      <c r="AN3781" s="433"/>
      <c r="AO3781" s="433"/>
    </row>
    <row r="3782" spans="34:41" x14ac:dyDescent="0.2">
      <c r="AH3782" s="433"/>
      <c r="AI3782" s="433"/>
      <c r="AJ3782" s="433"/>
      <c r="AK3782" s="433"/>
      <c r="AL3782" s="433"/>
      <c r="AM3782" s="433"/>
      <c r="AN3782" s="433"/>
      <c r="AO3782" s="433"/>
    </row>
    <row r="3783" spans="34:41" x14ac:dyDescent="0.2">
      <c r="AH3783" s="433"/>
      <c r="AI3783" s="433"/>
      <c r="AJ3783" s="433"/>
      <c r="AK3783" s="433"/>
      <c r="AL3783" s="433"/>
      <c r="AM3783" s="433"/>
      <c r="AN3783" s="433"/>
      <c r="AO3783" s="433"/>
    </row>
    <row r="3784" spans="34:41" x14ac:dyDescent="0.2">
      <c r="AH3784" s="433"/>
      <c r="AI3784" s="433"/>
      <c r="AJ3784" s="433"/>
      <c r="AK3784" s="433"/>
      <c r="AL3784" s="433"/>
      <c r="AM3784" s="433"/>
      <c r="AN3784" s="433"/>
      <c r="AO3784" s="433"/>
    </row>
    <row r="3785" spans="34:41" x14ac:dyDescent="0.2">
      <c r="AH3785" s="433"/>
      <c r="AI3785" s="433"/>
      <c r="AJ3785" s="433"/>
      <c r="AK3785" s="433"/>
      <c r="AL3785" s="433"/>
      <c r="AM3785" s="433"/>
      <c r="AN3785" s="433"/>
      <c r="AO3785" s="433"/>
    </row>
    <row r="3786" spans="34:41" x14ac:dyDescent="0.2">
      <c r="AH3786" s="433"/>
      <c r="AI3786" s="433"/>
      <c r="AJ3786" s="433"/>
      <c r="AK3786" s="433"/>
      <c r="AL3786" s="433"/>
      <c r="AM3786" s="433"/>
      <c r="AN3786" s="433"/>
      <c r="AO3786" s="433"/>
    </row>
    <row r="3787" spans="34:41" x14ac:dyDescent="0.2">
      <c r="AH3787" s="433"/>
      <c r="AI3787" s="433"/>
      <c r="AJ3787" s="433"/>
      <c r="AK3787" s="433"/>
      <c r="AL3787" s="433"/>
      <c r="AM3787" s="433"/>
      <c r="AN3787" s="433"/>
      <c r="AO3787" s="433"/>
    </row>
    <row r="3788" spans="34:41" x14ac:dyDescent="0.2">
      <c r="AH3788" s="433"/>
      <c r="AI3788" s="433"/>
      <c r="AJ3788" s="433"/>
      <c r="AK3788" s="433"/>
      <c r="AL3788" s="433"/>
      <c r="AM3788" s="433"/>
      <c r="AN3788" s="433"/>
      <c r="AO3788" s="433"/>
    </row>
    <row r="3789" spans="34:41" x14ac:dyDescent="0.2">
      <c r="AH3789" s="433"/>
      <c r="AI3789" s="433"/>
      <c r="AJ3789" s="433"/>
      <c r="AK3789" s="433"/>
      <c r="AL3789" s="433"/>
      <c r="AM3789" s="433"/>
      <c r="AN3789" s="433"/>
      <c r="AO3789" s="433"/>
    </row>
    <row r="3790" spans="34:41" x14ac:dyDescent="0.2">
      <c r="AH3790" s="433"/>
      <c r="AI3790" s="433"/>
      <c r="AJ3790" s="433"/>
      <c r="AK3790" s="433"/>
      <c r="AL3790" s="433"/>
      <c r="AM3790" s="433"/>
      <c r="AN3790" s="433"/>
      <c r="AO3790" s="433"/>
    </row>
    <row r="3791" spans="34:41" x14ac:dyDescent="0.2">
      <c r="AH3791" s="433"/>
      <c r="AI3791" s="433"/>
      <c r="AJ3791" s="433"/>
      <c r="AK3791" s="433"/>
      <c r="AL3791" s="433"/>
      <c r="AM3791" s="433"/>
      <c r="AN3791" s="433"/>
      <c r="AO3791" s="433"/>
    </row>
    <row r="3792" spans="34:41" x14ac:dyDescent="0.2">
      <c r="AH3792" s="433"/>
      <c r="AI3792" s="433"/>
      <c r="AJ3792" s="433"/>
      <c r="AK3792" s="433"/>
      <c r="AL3792" s="433"/>
      <c r="AM3792" s="433"/>
      <c r="AN3792" s="433"/>
      <c r="AO3792" s="433"/>
    </row>
    <row r="3793" spans="34:41" x14ac:dyDescent="0.2">
      <c r="AH3793" s="433"/>
      <c r="AI3793" s="433"/>
      <c r="AJ3793" s="433"/>
      <c r="AK3793" s="433"/>
      <c r="AL3793" s="433"/>
      <c r="AM3793" s="433"/>
      <c r="AN3793" s="433"/>
      <c r="AO3793" s="433"/>
    </row>
    <row r="3794" spans="34:41" x14ac:dyDescent="0.2">
      <c r="AH3794" s="433"/>
      <c r="AI3794" s="433"/>
      <c r="AJ3794" s="433"/>
      <c r="AK3794" s="433"/>
      <c r="AL3794" s="433"/>
      <c r="AM3794" s="433"/>
      <c r="AN3794" s="433"/>
      <c r="AO3794" s="433"/>
    </row>
    <row r="3795" spans="34:41" x14ac:dyDescent="0.2">
      <c r="AH3795" s="433"/>
      <c r="AI3795" s="433"/>
      <c r="AJ3795" s="433"/>
      <c r="AK3795" s="433"/>
      <c r="AL3795" s="433"/>
      <c r="AM3795" s="433"/>
      <c r="AN3795" s="433"/>
      <c r="AO3795" s="433"/>
    </row>
    <row r="3796" spans="34:41" x14ac:dyDescent="0.2">
      <c r="AH3796" s="433"/>
      <c r="AI3796" s="433"/>
      <c r="AJ3796" s="433"/>
      <c r="AK3796" s="433"/>
      <c r="AL3796" s="433"/>
      <c r="AM3796" s="433"/>
      <c r="AN3796" s="433"/>
      <c r="AO3796" s="433"/>
    </row>
    <row r="3797" spans="34:41" x14ac:dyDescent="0.2">
      <c r="AH3797" s="433"/>
      <c r="AI3797" s="433"/>
      <c r="AJ3797" s="433"/>
      <c r="AK3797" s="433"/>
      <c r="AL3797" s="433"/>
      <c r="AM3797" s="433"/>
      <c r="AN3797" s="433"/>
      <c r="AO3797" s="433"/>
    </row>
    <row r="3798" spans="34:41" x14ac:dyDescent="0.2">
      <c r="AH3798" s="433"/>
      <c r="AI3798" s="433"/>
      <c r="AJ3798" s="433"/>
      <c r="AK3798" s="433"/>
      <c r="AL3798" s="433"/>
      <c r="AM3798" s="433"/>
      <c r="AN3798" s="433"/>
      <c r="AO3798" s="433"/>
    </row>
    <row r="3799" spans="34:41" x14ac:dyDescent="0.2">
      <c r="AH3799" s="433"/>
      <c r="AI3799" s="433"/>
      <c r="AJ3799" s="433"/>
      <c r="AK3799" s="433"/>
      <c r="AL3799" s="433"/>
      <c r="AM3799" s="433"/>
      <c r="AN3799" s="433"/>
      <c r="AO3799" s="433"/>
    </row>
    <row r="3800" spans="34:41" x14ac:dyDescent="0.2">
      <c r="AH3800" s="433"/>
      <c r="AI3800" s="433"/>
      <c r="AJ3800" s="433"/>
      <c r="AK3800" s="433"/>
      <c r="AL3800" s="433"/>
      <c r="AM3800" s="433"/>
      <c r="AN3800" s="433"/>
      <c r="AO3800" s="433"/>
    </row>
    <row r="3801" spans="34:41" x14ac:dyDescent="0.2">
      <c r="AH3801" s="433"/>
      <c r="AI3801" s="433"/>
      <c r="AJ3801" s="433"/>
      <c r="AK3801" s="433"/>
      <c r="AL3801" s="433"/>
      <c r="AM3801" s="433"/>
      <c r="AN3801" s="433"/>
      <c r="AO3801" s="433"/>
    </row>
    <row r="3802" spans="34:41" x14ac:dyDescent="0.2">
      <c r="AH3802" s="433"/>
      <c r="AI3802" s="433"/>
      <c r="AJ3802" s="433"/>
      <c r="AK3802" s="433"/>
      <c r="AL3802" s="433"/>
      <c r="AM3802" s="433"/>
      <c r="AN3802" s="433"/>
      <c r="AO3802" s="433"/>
    </row>
    <row r="3803" spans="34:41" x14ac:dyDescent="0.2">
      <c r="AH3803" s="433"/>
      <c r="AI3803" s="433"/>
      <c r="AJ3803" s="433"/>
      <c r="AK3803" s="433"/>
      <c r="AL3803" s="433"/>
      <c r="AM3803" s="433"/>
      <c r="AN3803" s="433"/>
      <c r="AO3803" s="433"/>
    </row>
    <row r="3804" spans="34:41" x14ac:dyDescent="0.2">
      <c r="AH3804" s="433"/>
      <c r="AI3804" s="433"/>
      <c r="AJ3804" s="433"/>
      <c r="AK3804" s="433"/>
      <c r="AL3804" s="433"/>
      <c r="AM3804" s="433"/>
      <c r="AN3804" s="433"/>
      <c r="AO3804" s="433"/>
    </row>
    <row r="3805" spans="34:41" x14ac:dyDescent="0.2">
      <c r="AH3805" s="433"/>
      <c r="AI3805" s="433"/>
      <c r="AJ3805" s="433"/>
      <c r="AK3805" s="433"/>
      <c r="AL3805" s="433"/>
      <c r="AM3805" s="433"/>
      <c r="AN3805" s="433"/>
      <c r="AO3805" s="433"/>
    </row>
    <row r="3806" spans="34:41" x14ac:dyDescent="0.2">
      <c r="AH3806" s="433"/>
      <c r="AI3806" s="433"/>
      <c r="AJ3806" s="433"/>
      <c r="AK3806" s="433"/>
      <c r="AL3806" s="433"/>
      <c r="AM3806" s="433"/>
      <c r="AN3806" s="433"/>
      <c r="AO3806" s="433"/>
    </row>
    <row r="3807" spans="34:41" x14ac:dyDescent="0.2">
      <c r="AH3807" s="433"/>
      <c r="AI3807" s="433"/>
      <c r="AJ3807" s="433"/>
      <c r="AK3807" s="433"/>
      <c r="AL3807" s="433"/>
      <c r="AM3807" s="433"/>
      <c r="AN3807" s="433"/>
      <c r="AO3807" s="433"/>
    </row>
    <row r="3808" spans="34:41" x14ac:dyDescent="0.2">
      <c r="AH3808" s="433"/>
      <c r="AI3808" s="433"/>
      <c r="AJ3808" s="433"/>
      <c r="AK3808" s="433"/>
      <c r="AL3808" s="433"/>
      <c r="AM3808" s="433"/>
      <c r="AN3808" s="433"/>
      <c r="AO3808" s="433"/>
    </row>
    <row r="3809" spans="34:41" x14ac:dyDescent="0.2">
      <c r="AH3809" s="433"/>
      <c r="AI3809" s="433"/>
      <c r="AJ3809" s="433"/>
      <c r="AK3809" s="433"/>
      <c r="AL3809" s="433"/>
      <c r="AM3809" s="433"/>
      <c r="AN3809" s="433"/>
      <c r="AO3809" s="433"/>
    </row>
    <row r="3810" spans="34:41" x14ac:dyDescent="0.2">
      <c r="AH3810" s="433"/>
      <c r="AI3810" s="433"/>
      <c r="AJ3810" s="433"/>
      <c r="AK3810" s="433"/>
      <c r="AL3810" s="433"/>
      <c r="AM3810" s="433"/>
      <c r="AN3810" s="433"/>
      <c r="AO3810" s="433"/>
    </row>
    <row r="3811" spans="34:41" x14ac:dyDescent="0.2">
      <c r="AH3811" s="433"/>
      <c r="AI3811" s="433"/>
      <c r="AJ3811" s="433"/>
      <c r="AK3811" s="433"/>
      <c r="AL3811" s="433"/>
      <c r="AM3811" s="433"/>
      <c r="AN3811" s="433"/>
      <c r="AO3811" s="433"/>
    </row>
    <row r="3812" spans="34:41" x14ac:dyDescent="0.2">
      <c r="AH3812" s="433"/>
      <c r="AI3812" s="433"/>
      <c r="AJ3812" s="433"/>
      <c r="AK3812" s="433"/>
      <c r="AL3812" s="433"/>
      <c r="AM3812" s="433"/>
      <c r="AN3812" s="433"/>
      <c r="AO3812" s="433"/>
    </row>
    <row r="3813" spans="34:41" x14ac:dyDescent="0.2">
      <c r="AH3813" s="433"/>
      <c r="AI3813" s="433"/>
      <c r="AJ3813" s="433"/>
      <c r="AK3813" s="433"/>
      <c r="AL3813" s="433"/>
      <c r="AM3813" s="433"/>
      <c r="AN3813" s="433"/>
      <c r="AO3813" s="433"/>
    </row>
    <row r="3814" spans="34:41" x14ac:dyDescent="0.2">
      <c r="AH3814" s="433"/>
      <c r="AI3814" s="433"/>
      <c r="AJ3814" s="433"/>
      <c r="AK3814" s="433"/>
      <c r="AL3814" s="433"/>
      <c r="AM3814" s="433"/>
      <c r="AN3814" s="433"/>
      <c r="AO3814" s="433"/>
    </row>
    <row r="3815" spans="34:41" x14ac:dyDescent="0.2">
      <c r="AH3815" s="433"/>
      <c r="AI3815" s="433"/>
      <c r="AJ3815" s="433"/>
      <c r="AK3815" s="433"/>
      <c r="AL3815" s="433"/>
      <c r="AM3815" s="433"/>
      <c r="AN3815" s="433"/>
      <c r="AO3815" s="433"/>
    </row>
    <row r="3816" spans="34:41" x14ac:dyDescent="0.2">
      <c r="AH3816" s="433"/>
      <c r="AI3816" s="433"/>
      <c r="AJ3816" s="433"/>
      <c r="AK3816" s="433"/>
      <c r="AL3816" s="433"/>
      <c r="AM3816" s="433"/>
      <c r="AN3816" s="433"/>
      <c r="AO3816" s="433"/>
    </row>
    <row r="3817" spans="34:41" x14ac:dyDescent="0.2">
      <c r="AH3817" s="433"/>
      <c r="AI3817" s="433"/>
      <c r="AJ3817" s="433"/>
      <c r="AK3817" s="433"/>
      <c r="AL3817" s="433"/>
      <c r="AM3817" s="433"/>
      <c r="AN3817" s="433"/>
      <c r="AO3817" s="433"/>
    </row>
    <row r="3818" spans="34:41" x14ac:dyDescent="0.2">
      <c r="AH3818" s="433"/>
      <c r="AI3818" s="433"/>
      <c r="AJ3818" s="433"/>
      <c r="AK3818" s="433"/>
      <c r="AL3818" s="433"/>
      <c r="AM3818" s="433"/>
      <c r="AN3818" s="433"/>
      <c r="AO3818" s="433"/>
    </row>
    <row r="3819" spans="34:41" x14ac:dyDescent="0.2">
      <c r="AH3819" s="433"/>
      <c r="AI3819" s="433"/>
      <c r="AJ3819" s="433"/>
      <c r="AK3819" s="433"/>
      <c r="AL3819" s="433"/>
      <c r="AM3819" s="433"/>
      <c r="AN3819" s="433"/>
      <c r="AO3819" s="433"/>
    </row>
    <row r="3820" spans="34:41" x14ac:dyDescent="0.2">
      <c r="AH3820" s="433"/>
      <c r="AI3820" s="433"/>
      <c r="AJ3820" s="433"/>
      <c r="AK3820" s="433"/>
      <c r="AL3820" s="433"/>
      <c r="AM3820" s="433"/>
      <c r="AN3820" s="433"/>
      <c r="AO3820" s="433"/>
    </row>
    <row r="3821" spans="34:41" x14ac:dyDescent="0.2">
      <c r="AH3821" s="433"/>
      <c r="AI3821" s="433"/>
      <c r="AJ3821" s="433"/>
      <c r="AK3821" s="433"/>
      <c r="AL3821" s="433"/>
      <c r="AM3821" s="433"/>
      <c r="AN3821" s="433"/>
      <c r="AO3821" s="433"/>
    </row>
    <row r="3822" spans="34:41" x14ac:dyDescent="0.2">
      <c r="AH3822" s="433"/>
      <c r="AI3822" s="433"/>
      <c r="AJ3822" s="433"/>
      <c r="AK3822" s="433"/>
      <c r="AL3822" s="433"/>
      <c r="AM3822" s="433"/>
      <c r="AN3822" s="433"/>
      <c r="AO3822" s="433"/>
    </row>
    <row r="3823" spans="34:41" x14ac:dyDescent="0.2">
      <c r="AH3823" s="433"/>
      <c r="AI3823" s="433"/>
      <c r="AJ3823" s="433"/>
      <c r="AK3823" s="433"/>
      <c r="AL3823" s="433"/>
      <c r="AM3823" s="433"/>
      <c r="AN3823" s="433"/>
      <c r="AO3823" s="433"/>
    </row>
    <row r="3824" spans="34:41" x14ac:dyDescent="0.2">
      <c r="AH3824" s="433"/>
      <c r="AI3824" s="433"/>
      <c r="AJ3824" s="433"/>
      <c r="AK3824" s="433"/>
      <c r="AL3824" s="433"/>
      <c r="AM3824" s="433"/>
      <c r="AN3824" s="433"/>
      <c r="AO3824" s="433"/>
    </row>
    <row r="3825" spans="34:41" x14ac:dyDescent="0.2">
      <c r="AH3825" s="433"/>
      <c r="AI3825" s="433"/>
      <c r="AJ3825" s="433"/>
      <c r="AK3825" s="433"/>
      <c r="AL3825" s="433"/>
      <c r="AM3825" s="433"/>
      <c r="AN3825" s="433"/>
      <c r="AO3825" s="433"/>
    </row>
    <row r="3826" spans="34:41" x14ac:dyDescent="0.2">
      <c r="AH3826" s="433"/>
      <c r="AI3826" s="433"/>
      <c r="AJ3826" s="433"/>
      <c r="AK3826" s="433"/>
      <c r="AL3826" s="433"/>
      <c r="AM3826" s="433"/>
      <c r="AN3826" s="433"/>
      <c r="AO3826" s="433"/>
    </row>
    <row r="3827" spans="34:41" x14ac:dyDescent="0.2">
      <c r="AH3827" s="433"/>
      <c r="AI3827" s="433"/>
      <c r="AJ3827" s="433"/>
      <c r="AK3827" s="433"/>
      <c r="AL3827" s="433"/>
      <c r="AM3827" s="433"/>
      <c r="AN3827" s="433"/>
      <c r="AO3827" s="433"/>
    </row>
    <row r="3828" spans="34:41" x14ac:dyDescent="0.2">
      <c r="AH3828" s="433"/>
      <c r="AI3828" s="433"/>
      <c r="AJ3828" s="433"/>
      <c r="AK3828" s="433"/>
      <c r="AL3828" s="433"/>
      <c r="AM3828" s="433"/>
      <c r="AN3828" s="433"/>
      <c r="AO3828" s="433"/>
    </row>
    <row r="3829" spans="34:41" x14ac:dyDescent="0.2">
      <c r="AH3829" s="433"/>
      <c r="AI3829" s="433"/>
      <c r="AJ3829" s="433"/>
      <c r="AK3829" s="433"/>
      <c r="AL3829" s="433"/>
      <c r="AM3829" s="433"/>
      <c r="AN3829" s="433"/>
      <c r="AO3829" s="433"/>
    </row>
    <row r="3830" spans="34:41" x14ac:dyDescent="0.2">
      <c r="AH3830" s="433"/>
      <c r="AI3830" s="433"/>
      <c r="AJ3830" s="433"/>
      <c r="AK3830" s="433"/>
      <c r="AL3830" s="433"/>
      <c r="AM3830" s="433"/>
      <c r="AN3830" s="433"/>
      <c r="AO3830" s="433"/>
    </row>
    <row r="3831" spans="34:41" x14ac:dyDescent="0.2">
      <c r="AH3831" s="433"/>
      <c r="AI3831" s="433"/>
      <c r="AJ3831" s="433"/>
      <c r="AK3831" s="433"/>
      <c r="AL3831" s="433"/>
      <c r="AM3831" s="433"/>
      <c r="AN3831" s="433"/>
      <c r="AO3831" s="433"/>
    </row>
    <row r="3832" spans="34:41" x14ac:dyDescent="0.2">
      <c r="AH3832" s="433"/>
      <c r="AI3832" s="433"/>
      <c r="AJ3832" s="433"/>
      <c r="AK3832" s="433"/>
      <c r="AL3832" s="433"/>
      <c r="AM3832" s="433"/>
      <c r="AN3832" s="433"/>
      <c r="AO3832" s="433"/>
    </row>
    <row r="3833" spans="34:41" x14ac:dyDescent="0.2">
      <c r="AH3833" s="433"/>
      <c r="AI3833" s="433"/>
      <c r="AJ3833" s="433"/>
      <c r="AK3833" s="433"/>
      <c r="AL3833" s="433"/>
      <c r="AM3833" s="433"/>
      <c r="AN3833" s="433"/>
      <c r="AO3833" s="433"/>
    </row>
    <row r="3834" spans="34:41" x14ac:dyDescent="0.2">
      <c r="AH3834" s="433"/>
      <c r="AI3834" s="433"/>
      <c r="AJ3834" s="433"/>
      <c r="AK3834" s="433"/>
      <c r="AL3834" s="433"/>
      <c r="AM3834" s="433"/>
      <c r="AN3834" s="433"/>
      <c r="AO3834" s="433"/>
    </row>
    <row r="3835" spans="34:41" x14ac:dyDescent="0.2">
      <c r="AH3835" s="433"/>
      <c r="AI3835" s="433"/>
      <c r="AJ3835" s="433"/>
      <c r="AK3835" s="433"/>
      <c r="AL3835" s="433"/>
      <c r="AM3835" s="433"/>
      <c r="AN3835" s="433"/>
      <c r="AO3835" s="433"/>
    </row>
    <row r="3836" spans="34:41" x14ac:dyDescent="0.2">
      <c r="AH3836" s="433"/>
      <c r="AI3836" s="433"/>
      <c r="AJ3836" s="433"/>
      <c r="AK3836" s="433"/>
      <c r="AL3836" s="433"/>
      <c r="AM3836" s="433"/>
      <c r="AN3836" s="433"/>
      <c r="AO3836" s="433"/>
    </row>
    <row r="3837" spans="34:41" x14ac:dyDescent="0.2">
      <c r="AH3837" s="433"/>
      <c r="AI3837" s="433"/>
      <c r="AJ3837" s="433"/>
      <c r="AK3837" s="433"/>
      <c r="AL3837" s="433"/>
      <c r="AM3837" s="433"/>
      <c r="AN3837" s="433"/>
      <c r="AO3837" s="433"/>
    </row>
    <row r="3838" spans="34:41" x14ac:dyDescent="0.2">
      <c r="AH3838" s="433"/>
      <c r="AI3838" s="433"/>
      <c r="AJ3838" s="433"/>
      <c r="AK3838" s="433"/>
      <c r="AL3838" s="433"/>
      <c r="AM3838" s="433"/>
      <c r="AN3838" s="433"/>
      <c r="AO3838" s="433"/>
    </row>
    <row r="3839" spans="34:41" x14ac:dyDescent="0.2">
      <c r="AH3839" s="433"/>
      <c r="AI3839" s="433"/>
      <c r="AJ3839" s="433"/>
      <c r="AK3839" s="433"/>
      <c r="AL3839" s="433"/>
      <c r="AM3839" s="433"/>
      <c r="AN3839" s="433"/>
      <c r="AO3839" s="433"/>
    </row>
    <row r="3840" spans="34:41" x14ac:dyDescent="0.2">
      <c r="AH3840" s="433"/>
      <c r="AI3840" s="433"/>
      <c r="AJ3840" s="433"/>
      <c r="AK3840" s="433"/>
      <c r="AL3840" s="433"/>
      <c r="AM3840" s="433"/>
      <c r="AN3840" s="433"/>
      <c r="AO3840" s="433"/>
    </row>
    <row r="3841" spans="34:41" x14ac:dyDescent="0.2">
      <c r="AH3841" s="433"/>
      <c r="AI3841" s="433"/>
      <c r="AJ3841" s="433"/>
      <c r="AK3841" s="433"/>
      <c r="AL3841" s="433"/>
      <c r="AM3841" s="433"/>
      <c r="AN3841" s="433"/>
      <c r="AO3841" s="433"/>
    </row>
    <row r="3842" spans="34:41" x14ac:dyDescent="0.2">
      <c r="AH3842" s="433"/>
      <c r="AI3842" s="433"/>
      <c r="AJ3842" s="433"/>
      <c r="AK3842" s="433"/>
      <c r="AL3842" s="433"/>
      <c r="AM3842" s="433"/>
      <c r="AN3842" s="433"/>
      <c r="AO3842" s="433"/>
    </row>
    <row r="3843" spans="34:41" x14ac:dyDescent="0.2">
      <c r="AH3843" s="433"/>
      <c r="AI3843" s="433"/>
      <c r="AJ3843" s="433"/>
      <c r="AK3843" s="433"/>
      <c r="AL3843" s="433"/>
      <c r="AM3843" s="433"/>
      <c r="AN3843" s="433"/>
      <c r="AO3843" s="433"/>
    </row>
    <row r="3844" spans="34:41" x14ac:dyDescent="0.2">
      <c r="AH3844" s="433"/>
      <c r="AI3844" s="433"/>
      <c r="AJ3844" s="433"/>
      <c r="AK3844" s="433"/>
      <c r="AL3844" s="433"/>
      <c r="AM3844" s="433"/>
      <c r="AN3844" s="433"/>
      <c r="AO3844" s="433"/>
    </row>
    <row r="3845" spans="34:41" x14ac:dyDescent="0.2">
      <c r="AH3845" s="433"/>
      <c r="AI3845" s="433"/>
      <c r="AJ3845" s="433"/>
      <c r="AK3845" s="433"/>
      <c r="AL3845" s="433"/>
      <c r="AM3845" s="433"/>
      <c r="AN3845" s="433"/>
      <c r="AO3845" s="433"/>
    </row>
    <row r="3846" spans="34:41" x14ac:dyDescent="0.2">
      <c r="AH3846" s="433"/>
      <c r="AI3846" s="433"/>
      <c r="AJ3846" s="433"/>
      <c r="AK3846" s="433"/>
      <c r="AL3846" s="433"/>
      <c r="AM3846" s="433"/>
      <c r="AN3846" s="433"/>
      <c r="AO3846" s="433"/>
    </row>
    <row r="3847" spans="34:41" x14ac:dyDescent="0.2">
      <c r="AH3847" s="433"/>
      <c r="AI3847" s="433"/>
      <c r="AJ3847" s="433"/>
      <c r="AK3847" s="433"/>
      <c r="AL3847" s="433"/>
      <c r="AM3847" s="433"/>
      <c r="AN3847" s="433"/>
      <c r="AO3847" s="433"/>
    </row>
    <row r="3848" spans="34:41" x14ac:dyDescent="0.2">
      <c r="AH3848" s="433"/>
      <c r="AI3848" s="433"/>
      <c r="AJ3848" s="433"/>
      <c r="AK3848" s="433"/>
      <c r="AL3848" s="433"/>
      <c r="AM3848" s="433"/>
      <c r="AN3848" s="433"/>
      <c r="AO3848" s="433"/>
    </row>
    <row r="3849" spans="34:41" x14ac:dyDescent="0.2">
      <c r="AH3849" s="433"/>
      <c r="AI3849" s="433"/>
      <c r="AJ3849" s="433"/>
      <c r="AK3849" s="433"/>
      <c r="AL3849" s="433"/>
      <c r="AM3849" s="433"/>
      <c r="AN3849" s="433"/>
      <c r="AO3849" s="433"/>
    </row>
    <row r="3850" spans="34:41" x14ac:dyDescent="0.2">
      <c r="AH3850" s="433"/>
      <c r="AI3850" s="433"/>
      <c r="AJ3850" s="433"/>
      <c r="AK3850" s="433"/>
      <c r="AL3850" s="433"/>
      <c r="AM3850" s="433"/>
      <c r="AN3850" s="433"/>
      <c r="AO3850" s="433"/>
    </row>
    <row r="3851" spans="34:41" x14ac:dyDescent="0.2">
      <c r="AH3851" s="433"/>
      <c r="AI3851" s="433"/>
      <c r="AJ3851" s="433"/>
      <c r="AK3851" s="433"/>
      <c r="AL3851" s="433"/>
      <c r="AM3851" s="433"/>
      <c r="AN3851" s="433"/>
      <c r="AO3851" s="433"/>
    </row>
    <row r="3852" spans="34:41" x14ac:dyDescent="0.2">
      <c r="AH3852" s="433"/>
      <c r="AI3852" s="433"/>
      <c r="AJ3852" s="433"/>
      <c r="AK3852" s="433"/>
      <c r="AL3852" s="433"/>
      <c r="AM3852" s="433"/>
      <c r="AN3852" s="433"/>
      <c r="AO3852" s="433"/>
    </row>
    <row r="3853" spans="34:41" x14ac:dyDescent="0.2">
      <c r="AH3853" s="433"/>
      <c r="AI3853" s="433"/>
      <c r="AJ3853" s="433"/>
      <c r="AK3853" s="433"/>
      <c r="AL3853" s="433"/>
      <c r="AM3853" s="433"/>
      <c r="AN3853" s="433"/>
      <c r="AO3853" s="433"/>
    </row>
    <row r="3854" spans="34:41" x14ac:dyDescent="0.2">
      <c r="AH3854" s="433"/>
      <c r="AI3854" s="433"/>
      <c r="AJ3854" s="433"/>
      <c r="AK3854" s="433"/>
      <c r="AL3854" s="433"/>
      <c r="AM3854" s="433"/>
      <c r="AN3854" s="433"/>
      <c r="AO3854" s="433"/>
    </row>
    <row r="3855" spans="34:41" x14ac:dyDescent="0.2">
      <c r="AH3855" s="433"/>
      <c r="AI3855" s="433"/>
      <c r="AJ3855" s="433"/>
      <c r="AK3855" s="433"/>
      <c r="AL3855" s="433"/>
      <c r="AM3855" s="433"/>
      <c r="AN3855" s="433"/>
      <c r="AO3855" s="433"/>
    </row>
    <row r="3856" spans="34:41" x14ac:dyDescent="0.2">
      <c r="AH3856" s="433"/>
      <c r="AI3856" s="433"/>
      <c r="AJ3856" s="433"/>
      <c r="AK3856" s="433"/>
      <c r="AL3856" s="433"/>
      <c r="AM3856" s="433"/>
      <c r="AN3856" s="433"/>
      <c r="AO3856" s="433"/>
    </row>
    <row r="3857" spans="34:41" x14ac:dyDescent="0.2">
      <c r="AH3857" s="433"/>
      <c r="AI3857" s="433"/>
      <c r="AJ3857" s="433"/>
      <c r="AK3857" s="433"/>
      <c r="AL3857" s="433"/>
      <c r="AM3857" s="433"/>
      <c r="AN3857" s="433"/>
      <c r="AO3857" s="433"/>
    </row>
    <row r="3858" spans="34:41" x14ac:dyDescent="0.2">
      <c r="AH3858" s="433"/>
      <c r="AI3858" s="433"/>
      <c r="AJ3858" s="433"/>
      <c r="AK3858" s="433"/>
      <c r="AL3858" s="433"/>
      <c r="AM3858" s="433"/>
      <c r="AN3858" s="433"/>
      <c r="AO3858" s="433"/>
    </row>
    <row r="3859" spans="34:41" x14ac:dyDescent="0.2">
      <c r="AH3859" s="433"/>
      <c r="AI3859" s="433"/>
      <c r="AJ3859" s="433"/>
      <c r="AK3859" s="433"/>
      <c r="AL3859" s="433"/>
      <c r="AM3859" s="433"/>
      <c r="AN3859" s="433"/>
      <c r="AO3859" s="433"/>
    </row>
    <row r="3860" spans="34:41" x14ac:dyDescent="0.2">
      <c r="AH3860" s="433"/>
      <c r="AI3860" s="433"/>
      <c r="AJ3860" s="433"/>
      <c r="AK3860" s="433"/>
      <c r="AL3860" s="433"/>
      <c r="AM3860" s="433"/>
      <c r="AN3860" s="433"/>
      <c r="AO3860" s="433"/>
    </row>
    <row r="3861" spans="34:41" x14ac:dyDescent="0.2">
      <c r="AH3861" s="433"/>
      <c r="AI3861" s="433"/>
      <c r="AJ3861" s="433"/>
      <c r="AK3861" s="433"/>
      <c r="AL3861" s="433"/>
      <c r="AM3861" s="433"/>
      <c r="AN3861" s="433"/>
      <c r="AO3861" s="433"/>
    </row>
    <row r="3862" spans="34:41" x14ac:dyDescent="0.2">
      <c r="AH3862" s="433"/>
      <c r="AI3862" s="433"/>
      <c r="AJ3862" s="433"/>
      <c r="AK3862" s="433"/>
      <c r="AL3862" s="433"/>
      <c r="AM3862" s="433"/>
      <c r="AN3862" s="433"/>
      <c r="AO3862" s="433"/>
    </row>
    <row r="3863" spans="34:41" x14ac:dyDescent="0.2">
      <c r="AH3863" s="433"/>
      <c r="AI3863" s="433"/>
      <c r="AJ3863" s="433"/>
      <c r="AK3863" s="433"/>
      <c r="AL3863" s="433"/>
      <c r="AM3863" s="433"/>
      <c r="AN3863" s="433"/>
      <c r="AO3863" s="433"/>
    </row>
    <row r="3864" spans="34:41" x14ac:dyDescent="0.2">
      <c r="AH3864" s="433"/>
      <c r="AI3864" s="433"/>
      <c r="AJ3864" s="433"/>
      <c r="AK3864" s="433"/>
      <c r="AL3864" s="433"/>
      <c r="AM3864" s="433"/>
      <c r="AN3864" s="433"/>
      <c r="AO3864" s="433"/>
    </row>
    <row r="3865" spans="34:41" x14ac:dyDescent="0.2">
      <c r="AH3865" s="433"/>
      <c r="AI3865" s="433"/>
      <c r="AJ3865" s="433"/>
      <c r="AK3865" s="433"/>
      <c r="AL3865" s="433"/>
      <c r="AM3865" s="433"/>
      <c r="AN3865" s="433"/>
      <c r="AO3865" s="433"/>
    </row>
    <row r="3866" spans="34:41" x14ac:dyDescent="0.2">
      <c r="AH3866" s="433"/>
      <c r="AI3866" s="433"/>
      <c r="AJ3866" s="433"/>
      <c r="AK3866" s="433"/>
      <c r="AL3866" s="433"/>
      <c r="AM3866" s="433"/>
      <c r="AN3866" s="433"/>
      <c r="AO3866" s="433"/>
    </row>
    <row r="3867" spans="34:41" x14ac:dyDescent="0.2">
      <c r="AH3867" s="433"/>
      <c r="AI3867" s="433"/>
      <c r="AJ3867" s="433"/>
      <c r="AK3867" s="433"/>
      <c r="AL3867" s="433"/>
      <c r="AM3867" s="433"/>
      <c r="AN3867" s="433"/>
      <c r="AO3867" s="433"/>
    </row>
    <row r="3868" spans="34:41" x14ac:dyDescent="0.2">
      <c r="AH3868" s="433"/>
      <c r="AI3868" s="433"/>
      <c r="AJ3868" s="433"/>
      <c r="AK3868" s="433"/>
      <c r="AL3868" s="433"/>
      <c r="AM3868" s="433"/>
      <c r="AN3868" s="433"/>
      <c r="AO3868" s="433"/>
    </row>
    <row r="3869" spans="34:41" x14ac:dyDescent="0.2">
      <c r="AH3869" s="433"/>
      <c r="AI3869" s="433"/>
      <c r="AJ3869" s="433"/>
      <c r="AK3869" s="433"/>
      <c r="AL3869" s="433"/>
      <c r="AM3869" s="433"/>
      <c r="AN3869" s="433"/>
      <c r="AO3869" s="433"/>
    </row>
    <row r="3870" spans="34:41" x14ac:dyDescent="0.2">
      <c r="AH3870" s="433"/>
      <c r="AI3870" s="433"/>
      <c r="AJ3870" s="433"/>
      <c r="AK3870" s="433"/>
      <c r="AL3870" s="433"/>
      <c r="AM3870" s="433"/>
      <c r="AN3870" s="433"/>
      <c r="AO3870" s="433"/>
    </row>
    <row r="3871" spans="34:41" x14ac:dyDescent="0.2">
      <c r="AH3871" s="433"/>
      <c r="AI3871" s="433"/>
      <c r="AJ3871" s="433"/>
      <c r="AK3871" s="433"/>
      <c r="AL3871" s="433"/>
      <c r="AM3871" s="433"/>
      <c r="AN3871" s="433"/>
      <c r="AO3871" s="433"/>
    </row>
    <row r="3872" spans="34:41" x14ac:dyDescent="0.2">
      <c r="AH3872" s="433"/>
      <c r="AI3872" s="433"/>
      <c r="AJ3872" s="433"/>
      <c r="AK3872" s="433"/>
      <c r="AL3872" s="433"/>
      <c r="AM3872" s="433"/>
      <c r="AN3872" s="433"/>
      <c r="AO3872" s="433"/>
    </row>
    <row r="3873" spans="34:41" x14ac:dyDescent="0.2">
      <c r="AH3873" s="433"/>
      <c r="AI3873" s="433"/>
      <c r="AJ3873" s="433"/>
      <c r="AK3873" s="433"/>
      <c r="AL3873" s="433"/>
      <c r="AM3873" s="433"/>
      <c r="AN3873" s="433"/>
      <c r="AO3873" s="433"/>
    </row>
    <row r="3874" spans="34:41" x14ac:dyDescent="0.2">
      <c r="AH3874" s="433"/>
      <c r="AI3874" s="433"/>
      <c r="AJ3874" s="433"/>
      <c r="AK3874" s="433"/>
      <c r="AL3874" s="433"/>
      <c r="AM3874" s="433"/>
      <c r="AN3874" s="433"/>
      <c r="AO3874" s="433"/>
    </row>
    <row r="3875" spans="34:41" x14ac:dyDescent="0.2">
      <c r="AH3875" s="433"/>
      <c r="AI3875" s="433"/>
      <c r="AJ3875" s="433"/>
      <c r="AK3875" s="433"/>
      <c r="AL3875" s="433"/>
      <c r="AM3875" s="433"/>
      <c r="AN3875" s="433"/>
      <c r="AO3875" s="433"/>
    </row>
    <row r="3876" spans="34:41" x14ac:dyDescent="0.2">
      <c r="AH3876" s="433"/>
      <c r="AI3876" s="433"/>
      <c r="AJ3876" s="433"/>
      <c r="AK3876" s="433"/>
      <c r="AL3876" s="433"/>
      <c r="AM3876" s="433"/>
      <c r="AN3876" s="433"/>
      <c r="AO3876" s="433"/>
    </row>
    <row r="3877" spans="34:41" x14ac:dyDescent="0.2">
      <c r="AH3877" s="433"/>
      <c r="AI3877" s="433"/>
      <c r="AJ3877" s="433"/>
      <c r="AK3877" s="433"/>
      <c r="AL3877" s="433"/>
      <c r="AM3877" s="433"/>
      <c r="AN3877" s="433"/>
      <c r="AO3877" s="433"/>
    </row>
    <row r="3878" spans="34:41" x14ac:dyDescent="0.2">
      <c r="AH3878" s="433"/>
      <c r="AI3878" s="433"/>
      <c r="AJ3878" s="433"/>
      <c r="AK3878" s="433"/>
      <c r="AL3878" s="433"/>
      <c r="AM3878" s="433"/>
      <c r="AN3878" s="433"/>
      <c r="AO3878" s="433"/>
    </row>
    <row r="3879" spans="34:41" x14ac:dyDescent="0.2">
      <c r="AH3879" s="433"/>
      <c r="AI3879" s="433"/>
      <c r="AJ3879" s="433"/>
      <c r="AK3879" s="433"/>
      <c r="AL3879" s="433"/>
      <c r="AM3879" s="433"/>
      <c r="AN3879" s="433"/>
      <c r="AO3879" s="433"/>
    </row>
    <row r="3880" spans="34:41" x14ac:dyDescent="0.2">
      <c r="AH3880" s="433"/>
      <c r="AI3880" s="433"/>
      <c r="AJ3880" s="433"/>
      <c r="AK3880" s="433"/>
      <c r="AL3880" s="433"/>
      <c r="AM3880" s="433"/>
      <c r="AN3880" s="433"/>
      <c r="AO3880" s="433"/>
    </row>
    <row r="3881" spans="34:41" x14ac:dyDescent="0.2">
      <c r="AH3881" s="433"/>
      <c r="AI3881" s="433"/>
      <c r="AJ3881" s="433"/>
      <c r="AK3881" s="433"/>
      <c r="AL3881" s="433"/>
      <c r="AM3881" s="433"/>
      <c r="AN3881" s="433"/>
      <c r="AO3881" s="433"/>
    </row>
    <row r="3882" spans="34:41" x14ac:dyDescent="0.2">
      <c r="AH3882" s="433"/>
      <c r="AI3882" s="433"/>
      <c r="AJ3882" s="433"/>
      <c r="AK3882" s="433"/>
      <c r="AL3882" s="433"/>
      <c r="AM3882" s="433"/>
      <c r="AN3882" s="433"/>
      <c r="AO3882" s="433"/>
    </row>
    <row r="3883" spans="34:41" x14ac:dyDescent="0.2">
      <c r="AH3883" s="433"/>
      <c r="AI3883" s="433"/>
      <c r="AJ3883" s="433"/>
      <c r="AK3883" s="433"/>
      <c r="AL3883" s="433"/>
      <c r="AM3883" s="433"/>
      <c r="AN3883" s="433"/>
      <c r="AO3883" s="433"/>
    </row>
    <row r="3884" spans="34:41" x14ac:dyDescent="0.2">
      <c r="AH3884" s="433"/>
      <c r="AI3884" s="433"/>
      <c r="AJ3884" s="433"/>
      <c r="AK3884" s="433"/>
      <c r="AL3884" s="433"/>
      <c r="AM3884" s="433"/>
      <c r="AN3884" s="433"/>
      <c r="AO3884" s="433"/>
    </row>
    <row r="3885" spans="34:41" x14ac:dyDescent="0.2">
      <c r="AH3885" s="433"/>
      <c r="AI3885" s="433"/>
      <c r="AJ3885" s="433"/>
      <c r="AK3885" s="433"/>
      <c r="AL3885" s="433"/>
      <c r="AM3885" s="433"/>
      <c r="AN3885" s="433"/>
      <c r="AO3885" s="433"/>
    </row>
    <row r="3886" spans="34:41" x14ac:dyDescent="0.2">
      <c r="AH3886" s="433"/>
      <c r="AI3886" s="433"/>
      <c r="AJ3886" s="433"/>
      <c r="AK3886" s="433"/>
      <c r="AL3886" s="433"/>
      <c r="AM3886" s="433"/>
      <c r="AN3886" s="433"/>
      <c r="AO3886" s="433"/>
    </row>
    <row r="3887" spans="34:41" x14ac:dyDescent="0.2">
      <c r="AH3887" s="433"/>
      <c r="AI3887" s="433"/>
      <c r="AJ3887" s="433"/>
      <c r="AK3887" s="433"/>
      <c r="AL3887" s="433"/>
      <c r="AM3887" s="433"/>
      <c r="AN3887" s="433"/>
      <c r="AO3887" s="433"/>
    </row>
    <row r="3888" spans="34:41" x14ac:dyDescent="0.2">
      <c r="AH3888" s="433"/>
      <c r="AI3888" s="433"/>
      <c r="AJ3888" s="433"/>
      <c r="AK3888" s="433"/>
      <c r="AL3888" s="433"/>
      <c r="AM3888" s="433"/>
      <c r="AN3888" s="433"/>
      <c r="AO3888" s="433"/>
    </row>
    <row r="3889" spans="34:41" x14ac:dyDescent="0.2">
      <c r="AH3889" s="433"/>
      <c r="AI3889" s="433"/>
      <c r="AJ3889" s="433"/>
      <c r="AK3889" s="433"/>
      <c r="AL3889" s="433"/>
      <c r="AM3889" s="433"/>
      <c r="AN3889" s="433"/>
      <c r="AO3889" s="433"/>
    </row>
    <row r="3890" spans="34:41" x14ac:dyDescent="0.2">
      <c r="AH3890" s="433"/>
      <c r="AI3890" s="433"/>
      <c r="AJ3890" s="433"/>
      <c r="AK3890" s="433"/>
      <c r="AL3890" s="433"/>
      <c r="AM3890" s="433"/>
      <c r="AN3890" s="433"/>
      <c r="AO3890" s="433"/>
    </row>
    <row r="3891" spans="34:41" x14ac:dyDescent="0.2">
      <c r="AH3891" s="433"/>
      <c r="AI3891" s="433"/>
      <c r="AJ3891" s="433"/>
      <c r="AK3891" s="433"/>
      <c r="AL3891" s="433"/>
      <c r="AM3891" s="433"/>
      <c r="AN3891" s="433"/>
      <c r="AO3891" s="433"/>
    </row>
    <row r="3892" spans="34:41" x14ac:dyDescent="0.2">
      <c r="AH3892" s="433"/>
      <c r="AI3892" s="433"/>
      <c r="AJ3892" s="433"/>
      <c r="AK3892" s="433"/>
      <c r="AL3892" s="433"/>
      <c r="AM3892" s="433"/>
      <c r="AN3892" s="433"/>
      <c r="AO3892" s="433"/>
    </row>
    <row r="3893" spans="34:41" x14ac:dyDescent="0.2">
      <c r="AH3893" s="433"/>
      <c r="AI3893" s="433"/>
      <c r="AJ3893" s="433"/>
      <c r="AK3893" s="433"/>
      <c r="AL3893" s="433"/>
      <c r="AM3893" s="433"/>
      <c r="AN3893" s="433"/>
      <c r="AO3893" s="433"/>
    </row>
    <row r="3894" spans="34:41" x14ac:dyDescent="0.2">
      <c r="AH3894" s="433"/>
      <c r="AI3894" s="433"/>
      <c r="AJ3894" s="433"/>
      <c r="AK3894" s="433"/>
      <c r="AL3894" s="433"/>
      <c r="AM3894" s="433"/>
      <c r="AN3894" s="433"/>
      <c r="AO3894" s="433"/>
    </row>
    <row r="3895" spans="34:41" x14ac:dyDescent="0.2">
      <c r="AH3895" s="433"/>
      <c r="AI3895" s="433"/>
      <c r="AJ3895" s="433"/>
      <c r="AK3895" s="433"/>
      <c r="AL3895" s="433"/>
      <c r="AM3895" s="433"/>
      <c r="AN3895" s="433"/>
      <c r="AO3895" s="433"/>
    </row>
    <row r="3896" spans="34:41" x14ac:dyDescent="0.2">
      <c r="AH3896" s="433"/>
      <c r="AI3896" s="433"/>
      <c r="AJ3896" s="433"/>
      <c r="AK3896" s="433"/>
      <c r="AL3896" s="433"/>
      <c r="AM3896" s="433"/>
      <c r="AN3896" s="433"/>
      <c r="AO3896" s="433"/>
    </row>
    <row r="3897" spans="34:41" x14ac:dyDescent="0.2">
      <c r="AH3897" s="433"/>
      <c r="AI3897" s="433"/>
      <c r="AJ3897" s="433"/>
      <c r="AK3897" s="433"/>
      <c r="AL3897" s="433"/>
      <c r="AM3897" s="433"/>
      <c r="AN3897" s="433"/>
      <c r="AO3897" s="433"/>
    </row>
    <row r="3898" spans="34:41" x14ac:dyDescent="0.2">
      <c r="AH3898" s="433"/>
      <c r="AI3898" s="433"/>
      <c r="AJ3898" s="433"/>
      <c r="AK3898" s="433"/>
      <c r="AL3898" s="433"/>
      <c r="AM3898" s="433"/>
      <c r="AN3898" s="433"/>
      <c r="AO3898" s="433"/>
    </row>
    <row r="3899" spans="34:41" x14ac:dyDescent="0.2">
      <c r="AH3899" s="433"/>
      <c r="AI3899" s="433"/>
      <c r="AJ3899" s="433"/>
      <c r="AK3899" s="433"/>
      <c r="AL3899" s="433"/>
      <c r="AM3899" s="433"/>
      <c r="AN3899" s="433"/>
      <c r="AO3899" s="433"/>
    </row>
    <row r="3900" spans="34:41" x14ac:dyDescent="0.2">
      <c r="AH3900" s="433"/>
      <c r="AI3900" s="433"/>
      <c r="AJ3900" s="433"/>
      <c r="AK3900" s="433"/>
      <c r="AL3900" s="433"/>
      <c r="AM3900" s="433"/>
      <c r="AN3900" s="433"/>
      <c r="AO3900" s="433"/>
    </row>
    <row r="3901" spans="34:41" x14ac:dyDescent="0.2">
      <c r="AH3901" s="433"/>
      <c r="AI3901" s="433"/>
      <c r="AJ3901" s="433"/>
      <c r="AK3901" s="433"/>
      <c r="AL3901" s="433"/>
      <c r="AM3901" s="433"/>
      <c r="AN3901" s="433"/>
      <c r="AO3901" s="433"/>
    </row>
    <row r="3902" spans="34:41" x14ac:dyDescent="0.2">
      <c r="AH3902" s="433"/>
      <c r="AI3902" s="433"/>
      <c r="AJ3902" s="433"/>
      <c r="AK3902" s="433"/>
      <c r="AL3902" s="433"/>
      <c r="AM3902" s="433"/>
      <c r="AN3902" s="433"/>
      <c r="AO3902" s="433"/>
    </row>
    <row r="3903" spans="34:41" x14ac:dyDescent="0.2">
      <c r="AH3903" s="433"/>
      <c r="AI3903" s="433"/>
      <c r="AJ3903" s="433"/>
      <c r="AK3903" s="433"/>
      <c r="AL3903" s="433"/>
      <c r="AM3903" s="433"/>
      <c r="AN3903" s="433"/>
      <c r="AO3903" s="433"/>
    </row>
    <row r="3904" spans="34:41" x14ac:dyDescent="0.2">
      <c r="AH3904" s="433"/>
      <c r="AI3904" s="433"/>
      <c r="AJ3904" s="433"/>
      <c r="AK3904" s="433"/>
      <c r="AL3904" s="433"/>
      <c r="AM3904" s="433"/>
      <c r="AN3904" s="433"/>
      <c r="AO3904" s="433"/>
    </row>
    <row r="3905" spans="34:41" x14ac:dyDescent="0.2">
      <c r="AH3905" s="433"/>
      <c r="AI3905" s="433"/>
      <c r="AJ3905" s="433"/>
      <c r="AK3905" s="433"/>
      <c r="AL3905" s="433"/>
      <c r="AM3905" s="433"/>
      <c r="AN3905" s="433"/>
      <c r="AO3905" s="433"/>
    </row>
    <row r="3906" spans="34:41" x14ac:dyDescent="0.2">
      <c r="AH3906" s="433"/>
      <c r="AI3906" s="433"/>
      <c r="AJ3906" s="433"/>
      <c r="AK3906" s="433"/>
      <c r="AL3906" s="433"/>
      <c r="AM3906" s="433"/>
      <c r="AN3906" s="433"/>
      <c r="AO3906" s="433"/>
    </row>
    <row r="3907" spans="34:41" x14ac:dyDescent="0.2">
      <c r="AH3907" s="433"/>
      <c r="AI3907" s="433"/>
      <c r="AJ3907" s="433"/>
      <c r="AK3907" s="433"/>
      <c r="AL3907" s="433"/>
      <c r="AM3907" s="433"/>
      <c r="AN3907" s="433"/>
      <c r="AO3907" s="433"/>
    </row>
    <row r="3908" spans="34:41" x14ac:dyDescent="0.2">
      <c r="AH3908" s="433"/>
      <c r="AI3908" s="433"/>
      <c r="AJ3908" s="433"/>
      <c r="AK3908" s="433"/>
      <c r="AL3908" s="433"/>
      <c r="AM3908" s="433"/>
      <c r="AN3908" s="433"/>
      <c r="AO3908" s="433"/>
    </row>
    <row r="3909" spans="34:41" x14ac:dyDescent="0.2">
      <c r="AH3909" s="433"/>
      <c r="AI3909" s="433"/>
      <c r="AJ3909" s="433"/>
      <c r="AK3909" s="433"/>
      <c r="AL3909" s="433"/>
      <c r="AM3909" s="433"/>
      <c r="AN3909" s="433"/>
      <c r="AO3909" s="433"/>
    </row>
    <row r="3910" spans="34:41" x14ac:dyDescent="0.2">
      <c r="AH3910" s="433"/>
      <c r="AI3910" s="433"/>
      <c r="AJ3910" s="433"/>
      <c r="AK3910" s="433"/>
      <c r="AL3910" s="433"/>
      <c r="AM3910" s="433"/>
      <c r="AN3910" s="433"/>
      <c r="AO3910" s="433"/>
    </row>
    <row r="3911" spans="34:41" x14ac:dyDescent="0.2">
      <c r="AH3911" s="433"/>
      <c r="AI3911" s="433"/>
      <c r="AJ3911" s="433"/>
      <c r="AK3911" s="433"/>
      <c r="AL3911" s="433"/>
      <c r="AM3911" s="433"/>
      <c r="AN3911" s="433"/>
      <c r="AO3911" s="433"/>
    </row>
    <row r="3912" spans="34:41" x14ac:dyDescent="0.2">
      <c r="AH3912" s="433"/>
      <c r="AI3912" s="433"/>
      <c r="AJ3912" s="433"/>
      <c r="AK3912" s="433"/>
      <c r="AL3912" s="433"/>
      <c r="AM3912" s="433"/>
      <c r="AN3912" s="433"/>
      <c r="AO3912" s="433"/>
    </row>
    <row r="3913" spans="34:41" x14ac:dyDescent="0.2">
      <c r="AH3913" s="433"/>
      <c r="AI3913" s="433"/>
      <c r="AJ3913" s="433"/>
      <c r="AK3913" s="433"/>
      <c r="AL3913" s="433"/>
      <c r="AM3913" s="433"/>
      <c r="AN3913" s="433"/>
      <c r="AO3913" s="433"/>
    </row>
    <row r="3914" spans="34:41" x14ac:dyDescent="0.2">
      <c r="AH3914" s="433"/>
      <c r="AI3914" s="433"/>
      <c r="AJ3914" s="433"/>
      <c r="AK3914" s="433"/>
      <c r="AL3914" s="433"/>
      <c r="AM3914" s="433"/>
      <c r="AN3914" s="433"/>
      <c r="AO3914" s="433"/>
    </row>
    <row r="3915" spans="34:41" x14ac:dyDescent="0.2">
      <c r="AH3915" s="433"/>
      <c r="AI3915" s="433"/>
      <c r="AJ3915" s="433"/>
      <c r="AK3915" s="433"/>
      <c r="AL3915" s="433"/>
      <c r="AM3915" s="433"/>
      <c r="AN3915" s="433"/>
      <c r="AO3915" s="433"/>
    </row>
    <row r="3916" spans="34:41" x14ac:dyDescent="0.2">
      <c r="AH3916" s="433"/>
      <c r="AI3916" s="433"/>
      <c r="AJ3916" s="433"/>
      <c r="AK3916" s="433"/>
      <c r="AL3916" s="433"/>
      <c r="AM3916" s="433"/>
      <c r="AN3916" s="433"/>
      <c r="AO3916" s="433"/>
    </row>
    <row r="3917" spans="34:41" x14ac:dyDescent="0.2">
      <c r="AH3917" s="433"/>
      <c r="AI3917" s="433"/>
      <c r="AJ3917" s="433"/>
      <c r="AK3917" s="433"/>
      <c r="AL3917" s="433"/>
      <c r="AM3917" s="433"/>
      <c r="AN3917" s="433"/>
      <c r="AO3917" s="433"/>
    </row>
    <row r="3918" spans="34:41" x14ac:dyDescent="0.2">
      <c r="AH3918" s="433"/>
      <c r="AI3918" s="433"/>
      <c r="AJ3918" s="433"/>
      <c r="AK3918" s="433"/>
      <c r="AL3918" s="433"/>
      <c r="AM3918" s="433"/>
      <c r="AN3918" s="433"/>
      <c r="AO3918" s="433"/>
    </row>
    <row r="3919" spans="34:41" x14ac:dyDescent="0.2">
      <c r="AH3919" s="433"/>
      <c r="AI3919" s="433"/>
      <c r="AJ3919" s="433"/>
      <c r="AK3919" s="433"/>
      <c r="AL3919" s="433"/>
      <c r="AM3919" s="433"/>
      <c r="AN3919" s="433"/>
      <c r="AO3919" s="433"/>
    </row>
    <row r="3920" spans="34:41" x14ac:dyDescent="0.2">
      <c r="AH3920" s="433"/>
      <c r="AI3920" s="433"/>
      <c r="AJ3920" s="433"/>
      <c r="AK3920" s="433"/>
      <c r="AL3920" s="433"/>
      <c r="AM3920" s="433"/>
      <c r="AN3920" s="433"/>
      <c r="AO3920" s="433"/>
    </row>
    <row r="3921" spans="34:41" x14ac:dyDescent="0.2">
      <c r="AH3921" s="433"/>
      <c r="AI3921" s="433"/>
      <c r="AJ3921" s="433"/>
      <c r="AK3921" s="433"/>
      <c r="AL3921" s="433"/>
      <c r="AM3921" s="433"/>
      <c r="AN3921" s="433"/>
      <c r="AO3921" s="433"/>
    </row>
    <row r="3922" spans="34:41" x14ac:dyDescent="0.2">
      <c r="AH3922" s="433"/>
      <c r="AI3922" s="433"/>
      <c r="AJ3922" s="433"/>
      <c r="AK3922" s="433"/>
      <c r="AL3922" s="433"/>
      <c r="AM3922" s="433"/>
      <c r="AN3922" s="433"/>
      <c r="AO3922" s="433"/>
    </row>
    <row r="3923" spans="34:41" x14ac:dyDescent="0.2">
      <c r="AH3923" s="433"/>
      <c r="AI3923" s="433"/>
      <c r="AJ3923" s="433"/>
      <c r="AK3923" s="433"/>
      <c r="AL3923" s="433"/>
      <c r="AM3923" s="433"/>
      <c r="AN3923" s="433"/>
      <c r="AO3923" s="433"/>
    </row>
    <row r="3924" spans="34:41" x14ac:dyDescent="0.2">
      <c r="AH3924" s="433"/>
      <c r="AI3924" s="433"/>
      <c r="AJ3924" s="433"/>
      <c r="AK3924" s="433"/>
      <c r="AL3924" s="433"/>
      <c r="AM3924" s="433"/>
      <c r="AN3924" s="433"/>
      <c r="AO3924" s="433"/>
    </row>
    <row r="3925" spans="34:41" x14ac:dyDescent="0.2">
      <c r="AH3925" s="433"/>
      <c r="AI3925" s="433"/>
      <c r="AJ3925" s="433"/>
      <c r="AK3925" s="433"/>
      <c r="AL3925" s="433"/>
      <c r="AM3925" s="433"/>
      <c r="AN3925" s="433"/>
      <c r="AO3925" s="433"/>
    </row>
    <row r="3926" spans="34:41" x14ac:dyDescent="0.2">
      <c r="AH3926" s="433"/>
      <c r="AI3926" s="433"/>
      <c r="AJ3926" s="433"/>
      <c r="AK3926" s="433"/>
      <c r="AL3926" s="433"/>
      <c r="AM3926" s="433"/>
      <c r="AN3926" s="433"/>
      <c r="AO3926" s="433"/>
    </row>
    <row r="3927" spans="34:41" x14ac:dyDescent="0.2">
      <c r="AH3927" s="433"/>
      <c r="AI3927" s="433"/>
      <c r="AJ3927" s="433"/>
      <c r="AK3927" s="433"/>
      <c r="AL3927" s="433"/>
      <c r="AM3927" s="433"/>
      <c r="AN3927" s="433"/>
      <c r="AO3927" s="433"/>
    </row>
    <row r="3928" spans="34:41" x14ac:dyDescent="0.2">
      <c r="AH3928" s="433"/>
      <c r="AI3928" s="433"/>
      <c r="AJ3928" s="433"/>
      <c r="AK3928" s="433"/>
      <c r="AL3928" s="433"/>
      <c r="AM3928" s="433"/>
      <c r="AN3928" s="433"/>
      <c r="AO3928" s="433"/>
    </row>
    <row r="3929" spans="34:41" x14ac:dyDescent="0.2">
      <c r="AH3929" s="433"/>
      <c r="AI3929" s="433"/>
      <c r="AJ3929" s="433"/>
      <c r="AK3929" s="433"/>
      <c r="AL3929" s="433"/>
      <c r="AM3929" s="433"/>
      <c r="AN3929" s="433"/>
      <c r="AO3929" s="433"/>
    </row>
    <row r="3930" spans="34:41" x14ac:dyDescent="0.2">
      <c r="AH3930" s="433"/>
      <c r="AI3930" s="433"/>
      <c r="AJ3930" s="433"/>
      <c r="AK3930" s="433"/>
      <c r="AL3930" s="433"/>
      <c r="AM3930" s="433"/>
      <c r="AN3930" s="433"/>
      <c r="AO3930" s="433"/>
    </row>
    <row r="3931" spans="34:41" x14ac:dyDescent="0.2">
      <c r="AH3931" s="433"/>
      <c r="AI3931" s="433"/>
      <c r="AJ3931" s="433"/>
      <c r="AK3931" s="433"/>
      <c r="AL3931" s="433"/>
      <c r="AM3931" s="433"/>
      <c r="AN3931" s="433"/>
      <c r="AO3931" s="433"/>
    </row>
    <row r="3932" spans="34:41" x14ac:dyDescent="0.2">
      <c r="AH3932" s="433"/>
      <c r="AI3932" s="433"/>
      <c r="AJ3932" s="433"/>
      <c r="AK3932" s="433"/>
      <c r="AL3932" s="433"/>
      <c r="AM3932" s="433"/>
      <c r="AN3932" s="433"/>
      <c r="AO3932" s="433"/>
    </row>
    <row r="3933" spans="34:41" x14ac:dyDescent="0.2">
      <c r="AH3933" s="433"/>
      <c r="AI3933" s="433"/>
      <c r="AJ3933" s="433"/>
      <c r="AK3933" s="433"/>
      <c r="AL3933" s="433"/>
      <c r="AM3933" s="433"/>
      <c r="AN3933" s="433"/>
      <c r="AO3933" s="433"/>
    </row>
    <row r="3934" spans="34:41" x14ac:dyDescent="0.2">
      <c r="AH3934" s="433"/>
      <c r="AI3934" s="433"/>
      <c r="AJ3934" s="433"/>
      <c r="AK3934" s="433"/>
      <c r="AL3934" s="433"/>
      <c r="AM3934" s="433"/>
      <c r="AN3934" s="433"/>
      <c r="AO3934" s="433"/>
    </row>
    <row r="3935" spans="34:41" x14ac:dyDescent="0.2">
      <c r="AH3935" s="433"/>
      <c r="AI3935" s="433"/>
      <c r="AJ3935" s="433"/>
      <c r="AK3935" s="433"/>
      <c r="AL3935" s="433"/>
      <c r="AM3935" s="433"/>
      <c r="AN3935" s="433"/>
      <c r="AO3935" s="433"/>
    </row>
    <row r="3936" spans="34:41" x14ac:dyDescent="0.2">
      <c r="AH3936" s="433"/>
      <c r="AI3936" s="433"/>
      <c r="AJ3936" s="433"/>
      <c r="AK3936" s="433"/>
      <c r="AL3936" s="433"/>
      <c r="AM3936" s="433"/>
      <c r="AN3936" s="433"/>
      <c r="AO3936" s="433"/>
    </row>
    <row r="3937" spans="34:41" x14ac:dyDescent="0.2">
      <c r="AH3937" s="433"/>
      <c r="AI3937" s="433"/>
      <c r="AJ3937" s="433"/>
      <c r="AK3937" s="433"/>
      <c r="AL3937" s="433"/>
      <c r="AM3937" s="433"/>
      <c r="AN3937" s="433"/>
      <c r="AO3937" s="433"/>
    </row>
    <row r="3938" spans="34:41" x14ac:dyDescent="0.2">
      <c r="AH3938" s="433"/>
      <c r="AI3938" s="433"/>
      <c r="AJ3938" s="433"/>
      <c r="AK3938" s="433"/>
      <c r="AL3938" s="433"/>
      <c r="AM3938" s="433"/>
      <c r="AN3938" s="433"/>
      <c r="AO3938" s="433"/>
    </row>
    <row r="3939" spans="34:41" x14ac:dyDescent="0.2">
      <c r="AH3939" s="433"/>
      <c r="AI3939" s="433"/>
      <c r="AJ3939" s="433"/>
      <c r="AK3939" s="433"/>
      <c r="AL3939" s="433"/>
      <c r="AM3939" s="433"/>
      <c r="AN3939" s="433"/>
      <c r="AO3939" s="433"/>
    </row>
    <row r="3940" spans="34:41" x14ac:dyDescent="0.2">
      <c r="AH3940" s="433"/>
      <c r="AI3940" s="433"/>
      <c r="AJ3940" s="433"/>
      <c r="AK3940" s="433"/>
      <c r="AL3940" s="433"/>
      <c r="AM3940" s="433"/>
      <c r="AN3940" s="433"/>
      <c r="AO3940" s="433"/>
    </row>
    <row r="3941" spans="34:41" x14ac:dyDescent="0.2">
      <c r="AH3941" s="433"/>
      <c r="AI3941" s="433"/>
      <c r="AJ3941" s="433"/>
      <c r="AK3941" s="433"/>
      <c r="AL3941" s="433"/>
      <c r="AM3941" s="433"/>
      <c r="AN3941" s="433"/>
      <c r="AO3941" s="433"/>
    </row>
    <row r="3942" spans="34:41" x14ac:dyDescent="0.2">
      <c r="AH3942" s="433"/>
      <c r="AI3942" s="433"/>
      <c r="AJ3942" s="433"/>
      <c r="AK3942" s="433"/>
      <c r="AL3942" s="433"/>
      <c r="AM3942" s="433"/>
      <c r="AN3942" s="433"/>
      <c r="AO3942" s="433"/>
    </row>
    <row r="3943" spans="34:41" x14ac:dyDescent="0.2">
      <c r="AH3943" s="433"/>
      <c r="AI3943" s="433"/>
      <c r="AJ3943" s="433"/>
      <c r="AK3943" s="433"/>
      <c r="AL3943" s="433"/>
      <c r="AM3943" s="433"/>
      <c r="AN3943" s="433"/>
      <c r="AO3943" s="433"/>
    </row>
    <row r="3944" spans="34:41" x14ac:dyDescent="0.2">
      <c r="AH3944" s="433"/>
      <c r="AI3944" s="433"/>
      <c r="AJ3944" s="433"/>
      <c r="AK3944" s="433"/>
      <c r="AL3944" s="433"/>
      <c r="AM3944" s="433"/>
      <c r="AN3944" s="433"/>
      <c r="AO3944" s="433"/>
    </row>
    <row r="3945" spans="34:41" x14ac:dyDescent="0.2">
      <c r="AH3945" s="433"/>
      <c r="AI3945" s="433"/>
      <c r="AJ3945" s="433"/>
      <c r="AK3945" s="433"/>
      <c r="AL3945" s="433"/>
      <c r="AM3945" s="433"/>
      <c r="AN3945" s="433"/>
      <c r="AO3945" s="433"/>
    </row>
    <row r="3946" spans="34:41" x14ac:dyDescent="0.2">
      <c r="AH3946" s="433"/>
      <c r="AI3946" s="433"/>
      <c r="AJ3946" s="433"/>
      <c r="AK3946" s="433"/>
      <c r="AL3946" s="433"/>
      <c r="AM3946" s="433"/>
      <c r="AN3946" s="433"/>
      <c r="AO3946" s="433"/>
    </row>
    <row r="3947" spans="34:41" x14ac:dyDescent="0.2">
      <c r="AH3947" s="433"/>
      <c r="AI3947" s="433"/>
      <c r="AJ3947" s="433"/>
      <c r="AK3947" s="433"/>
      <c r="AL3947" s="433"/>
      <c r="AM3947" s="433"/>
      <c r="AN3947" s="433"/>
      <c r="AO3947" s="433"/>
    </row>
    <row r="3948" spans="34:41" x14ac:dyDescent="0.2">
      <c r="AH3948" s="433"/>
      <c r="AI3948" s="433"/>
      <c r="AJ3948" s="433"/>
      <c r="AK3948" s="433"/>
      <c r="AL3948" s="433"/>
      <c r="AM3948" s="433"/>
      <c r="AN3948" s="433"/>
      <c r="AO3948" s="433"/>
    </row>
    <row r="3949" spans="34:41" x14ac:dyDescent="0.2">
      <c r="AH3949" s="433"/>
      <c r="AI3949" s="433"/>
      <c r="AJ3949" s="433"/>
      <c r="AK3949" s="433"/>
      <c r="AL3949" s="433"/>
      <c r="AM3949" s="433"/>
      <c r="AN3949" s="433"/>
      <c r="AO3949" s="433"/>
    </row>
    <row r="3950" spans="34:41" x14ac:dyDescent="0.2">
      <c r="AH3950" s="433"/>
      <c r="AI3950" s="433"/>
      <c r="AJ3950" s="433"/>
      <c r="AK3950" s="433"/>
      <c r="AL3950" s="433"/>
      <c r="AM3950" s="433"/>
      <c r="AN3950" s="433"/>
      <c r="AO3950" s="433"/>
    </row>
    <row r="3951" spans="34:41" x14ac:dyDescent="0.2">
      <c r="AH3951" s="433"/>
      <c r="AI3951" s="433"/>
      <c r="AJ3951" s="433"/>
      <c r="AK3951" s="433"/>
      <c r="AL3951" s="433"/>
      <c r="AM3951" s="433"/>
      <c r="AN3951" s="433"/>
      <c r="AO3951" s="433"/>
    </row>
    <row r="3952" spans="34:41" x14ac:dyDescent="0.2">
      <c r="AH3952" s="433"/>
      <c r="AI3952" s="433"/>
      <c r="AJ3952" s="433"/>
      <c r="AK3952" s="433"/>
      <c r="AL3952" s="433"/>
      <c r="AM3952" s="433"/>
      <c r="AN3952" s="433"/>
      <c r="AO3952" s="433"/>
    </row>
    <row r="3953" spans="34:41" x14ac:dyDescent="0.2">
      <c r="AH3953" s="433"/>
      <c r="AI3953" s="433"/>
      <c r="AJ3953" s="433"/>
      <c r="AK3953" s="433"/>
      <c r="AL3953" s="433"/>
      <c r="AM3953" s="433"/>
      <c r="AN3953" s="433"/>
      <c r="AO3953" s="433"/>
    </row>
    <row r="3954" spans="34:41" x14ac:dyDescent="0.2">
      <c r="AH3954" s="433"/>
      <c r="AI3954" s="433"/>
      <c r="AJ3954" s="433"/>
      <c r="AK3954" s="433"/>
      <c r="AL3954" s="433"/>
      <c r="AM3954" s="433"/>
      <c r="AN3954" s="433"/>
      <c r="AO3954" s="433"/>
    </row>
    <row r="3955" spans="34:41" x14ac:dyDescent="0.2">
      <c r="AH3955" s="433"/>
      <c r="AI3955" s="433"/>
      <c r="AJ3955" s="433"/>
      <c r="AK3955" s="433"/>
      <c r="AL3955" s="433"/>
      <c r="AM3955" s="433"/>
      <c r="AN3955" s="433"/>
      <c r="AO3955" s="433"/>
    </row>
    <row r="3956" spans="34:41" x14ac:dyDescent="0.2">
      <c r="AH3956" s="433"/>
      <c r="AI3956" s="433"/>
      <c r="AJ3956" s="433"/>
      <c r="AK3956" s="433"/>
      <c r="AL3956" s="433"/>
      <c r="AM3956" s="433"/>
      <c r="AN3956" s="433"/>
      <c r="AO3956" s="433"/>
    </row>
    <row r="3957" spans="34:41" x14ac:dyDescent="0.2">
      <c r="AH3957" s="433"/>
      <c r="AI3957" s="433"/>
      <c r="AJ3957" s="433"/>
      <c r="AK3957" s="433"/>
      <c r="AL3957" s="433"/>
      <c r="AM3957" s="433"/>
      <c r="AN3957" s="433"/>
      <c r="AO3957" s="433"/>
    </row>
    <row r="3958" spans="34:41" x14ac:dyDescent="0.2">
      <c r="AH3958" s="433"/>
      <c r="AI3958" s="433"/>
      <c r="AJ3958" s="433"/>
      <c r="AK3958" s="433"/>
      <c r="AL3958" s="433"/>
      <c r="AM3958" s="433"/>
      <c r="AN3958" s="433"/>
      <c r="AO3958" s="433"/>
    </row>
    <row r="3959" spans="34:41" x14ac:dyDescent="0.2">
      <c r="AH3959" s="433"/>
      <c r="AI3959" s="433"/>
      <c r="AJ3959" s="433"/>
      <c r="AK3959" s="433"/>
      <c r="AL3959" s="433"/>
      <c r="AM3959" s="433"/>
      <c r="AN3959" s="433"/>
      <c r="AO3959" s="433"/>
    </row>
    <row r="3960" spans="34:41" x14ac:dyDescent="0.2">
      <c r="AH3960" s="433"/>
      <c r="AI3960" s="433"/>
      <c r="AJ3960" s="433"/>
      <c r="AK3960" s="433"/>
      <c r="AL3960" s="433"/>
      <c r="AM3960" s="433"/>
      <c r="AN3960" s="433"/>
      <c r="AO3960" s="433"/>
    </row>
    <row r="3961" spans="34:41" x14ac:dyDescent="0.2">
      <c r="AH3961" s="433"/>
      <c r="AI3961" s="433"/>
      <c r="AJ3961" s="433"/>
      <c r="AK3961" s="433"/>
      <c r="AL3961" s="433"/>
      <c r="AM3961" s="433"/>
      <c r="AN3961" s="433"/>
      <c r="AO3961" s="433"/>
    </row>
    <row r="3962" spans="34:41" x14ac:dyDescent="0.2">
      <c r="AH3962" s="433"/>
      <c r="AI3962" s="433"/>
      <c r="AJ3962" s="433"/>
      <c r="AK3962" s="433"/>
      <c r="AL3962" s="433"/>
      <c r="AM3962" s="433"/>
      <c r="AN3962" s="433"/>
      <c r="AO3962" s="433"/>
    </row>
    <row r="3963" spans="34:41" x14ac:dyDescent="0.2">
      <c r="AH3963" s="433"/>
      <c r="AI3963" s="433"/>
      <c r="AJ3963" s="433"/>
      <c r="AK3963" s="433"/>
      <c r="AL3963" s="433"/>
      <c r="AM3963" s="433"/>
      <c r="AN3963" s="433"/>
      <c r="AO3963" s="433"/>
    </row>
    <row r="3964" spans="34:41" x14ac:dyDescent="0.2">
      <c r="AH3964" s="433"/>
      <c r="AI3964" s="433"/>
      <c r="AJ3964" s="433"/>
      <c r="AK3964" s="433"/>
      <c r="AL3964" s="433"/>
      <c r="AM3964" s="433"/>
      <c r="AN3964" s="433"/>
      <c r="AO3964" s="433"/>
    </row>
    <row r="3965" spans="34:41" x14ac:dyDescent="0.2">
      <c r="AH3965" s="433"/>
      <c r="AI3965" s="433"/>
      <c r="AJ3965" s="433"/>
      <c r="AK3965" s="433"/>
      <c r="AL3965" s="433"/>
      <c r="AM3965" s="433"/>
      <c r="AN3965" s="433"/>
      <c r="AO3965" s="433"/>
    </row>
    <row r="3966" spans="34:41" x14ac:dyDescent="0.2">
      <c r="AH3966" s="433"/>
      <c r="AI3966" s="433"/>
      <c r="AJ3966" s="433"/>
      <c r="AK3966" s="433"/>
      <c r="AL3966" s="433"/>
      <c r="AM3966" s="433"/>
      <c r="AN3966" s="433"/>
      <c r="AO3966" s="433"/>
    </row>
    <row r="3967" spans="34:41" x14ac:dyDescent="0.2">
      <c r="AH3967" s="433"/>
      <c r="AI3967" s="433"/>
      <c r="AJ3967" s="433"/>
      <c r="AK3967" s="433"/>
      <c r="AL3967" s="433"/>
      <c r="AM3967" s="433"/>
      <c r="AN3967" s="433"/>
      <c r="AO3967" s="433"/>
    </row>
    <row r="3968" spans="34:41" x14ac:dyDescent="0.2">
      <c r="AH3968" s="433"/>
      <c r="AI3968" s="433"/>
      <c r="AJ3968" s="433"/>
      <c r="AK3968" s="433"/>
      <c r="AL3968" s="433"/>
      <c r="AM3968" s="433"/>
      <c r="AN3968" s="433"/>
      <c r="AO3968" s="433"/>
    </row>
    <row r="3969" spans="34:41" x14ac:dyDescent="0.2">
      <c r="AH3969" s="433"/>
      <c r="AI3969" s="433"/>
      <c r="AJ3969" s="433"/>
      <c r="AK3969" s="433"/>
      <c r="AL3969" s="433"/>
      <c r="AM3969" s="433"/>
      <c r="AN3969" s="433"/>
      <c r="AO3969" s="433"/>
    </row>
    <row r="3970" spans="34:41" x14ac:dyDescent="0.2">
      <c r="AH3970" s="433"/>
      <c r="AI3970" s="433"/>
      <c r="AJ3970" s="433"/>
      <c r="AK3970" s="433"/>
      <c r="AL3970" s="433"/>
      <c r="AM3970" s="433"/>
      <c r="AN3970" s="433"/>
      <c r="AO3970" s="433"/>
    </row>
    <row r="3971" spans="34:41" x14ac:dyDescent="0.2">
      <c r="AH3971" s="433"/>
      <c r="AI3971" s="433"/>
      <c r="AJ3971" s="433"/>
      <c r="AK3971" s="433"/>
      <c r="AL3971" s="433"/>
      <c r="AM3971" s="433"/>
      <c r="AN3971" s="433"/>
      <c r="AO3971" s="433"/>
    </row>
    <row r="3972" spans="34:41" x14ac:dyDescent="0.2">
      <c r="AH3972" s="433"/>
      <c r="AI3972" s="433"/>
      <c r="AJ3972" s="433"/>
      <c r="AK3972" s="433"/>
      <c r="AL3972" s="433"/>
      <c r="AM3972" s="433"/>
      <c r="AN3972" s="433"/>
      <c r="AO3972" s="433"/>
    </row>
    <row r="3973" spans="34:41" x14ac:dyDescent="0.2">
      <c r="AH3973" s="433"/>
      <c r="AI3973" s="433"/>
      <c r="AJ3973" s="433"/>
      <c r="AK3973" s="433"/>
      <c r="AL3973" s="433"/>
      <c r="AM3973" s="433"/>
      <c r="AN3973" s="433"/>
      <c r="AO3973" s="433"/>
    </row>
    <row r="3974" spans="34:41" x14ac:dyDescent="0.2">
      <c r="AH3974" s="433"/>
      <c r="AI3974" s="433"/>
      <c r="AJ3974" s="433"/>
      <c r="AK3974" s="433"/>
      <c r="AL3974" s="433"/>
      <c r="AM3974" s="433"/>
      <c r="AN3974" s="433"/>
      <c r="AO3974" s="433"/>
    </row>
    <row r="3975" spans="34:41" x14ac:dyDescent="0.2">
      <c r="AH3975" s="433"/>
      <c r="AI3975" s="433"/>
      <c r="AJ3975" s="433"/>
      <c r="AK3975" s="433"/>
      <c r="AL3975" s="433"/>
      <c r="AM3975" s="433"/>
      <c r="AN3975" s="433"/>
      <c r="AO3975" s="433"/>
    </row>
    <row r="3976" spans="34:41" x14ac:dyDescent="0.2">
      <c r="AH3976" s="433"/>
      <c r="AI3976" s="433"/>
      <c r="AJ3976" s="433"/>
      <c r="AK3976" s="433"/>
      <c r="AL3976" s="433"/>
      <c r="AM3976" s="433"/>
      <c r="AN3976" s="433"/>
      <c r="AO3976" s="433"/>
    </row>
    <row r="3977" spans="34:41" x14ac:dyDescent="0.2">
      <c r="AH3977" s="433"/>
      <c r="AI3977" s="433"/>
      <c r="AJ3977" s="433"/>
      <c r="AK3977" s="433"/>
      <c r="AL3977" s="433"/>
      <c r="AM3977" s="433"/>
      <c r="AN3977" s="433"/>
      <c r="AO3977" s="433"/>
    </row>
    <row r="3978" spans="34:41" x14ac:dyDescent="0.2">
      <c r="AH3978" s="433"/>
      <c r="AI3978" s="433"/>
      <c r="AJ3978" s="433"/>
      <c r="AK3978" s="433"/>
      <c r="AL3978" s="433"/>
      <c r="AM3978" s="433"/>
      <c r="AN3978" s="433"/>
      <c r="AO3978" s="433"/>
    </row>
    <row r="3979" spans="34:41" x14ac:dyDescent="0.2">
      <c r="AH3979" s="433"/>
      <c r="AI3979" s="433"/>
      <c r="AJ3979" s="433"/>
      <c r="AK3979" s="433"/>
      <c r="AL3979" s="433"/>
      <c r="AM3979" s="433"/>
      <c r="AN3979" s="433"/>
      <c r="AO3979" s="433"/>
    </row>
    <row r="3980" spans="34:41" x14ac:dyDescent="0.2">
      <c r="AH3980" s="433"/>
      <c r="AI3980" s="433"/>
      <c r="AJ3980" s="433"/>
      <c r="AK3980" s="433"/>
      <c r="AL3980" s="433"/>
      <c r="AM3980" s="433"/>
      <c r="AN3980" s="433"/>
      <c r="AO3980" s="433"/>
    </row>
    <row r="3981" spans="34:41" x14ac:dyDescent="0.2">
      <c r="AH3981" s="433"/>
      <c r="AI3981" s="433"/>
      <c r="AJ3981" s="433"/>
      <c r="AK3981" s="433"/>
      <c r="AL3981" s="433"/>
      <c r="AM3981" s="433"/>
      <c r="AN3981" s="433"/>
      <c r="AO3981" s="433"/>
    </row>
    <row r="3982" spans="34:41" x14ac:dyDescent="0.2">
      <c r="AH3982" s="433"/>
      <c r="AI3982" s="433"/>
      <c r="AJ3982" s="433"/>
      <c r="AK3982" s="433"/>
      <c r="AL3982" s="433"/>
      <c r="AM3982" s="433"/>
      <c r="AN3982" s="433"/>
      <c r="AO3982" s="433"/>
    </row>
    <row r="3983" spans="34:41" x14ac:dyDescent="0.2">
      <c r="AH3983" s="433"/>
      <c r="AI3983" s="433"/>
      <c r="AJ3983" s="433"/>
      <c r="AK3983" s="433"/>
      <c r="AL3983" s="433"/>
      <c r="AM3983" s="433"/>
      <c r="AN3983" s="433"/>
      <c r="AO3983" s="433"/>
    </row>
    <row r="3984" spans="34:41" x14ac:dyDescent="0.2">
      <c r="AH3984" s="433"/>
      <c r="AI3984" s="433"/>
      <c r="AJ3984" s="433"/>
      <c r="AK3984" s="433"/>
      <c r="AL3984" s="433"/>
      <c r="AM3984" s="433"/>
      <c r="AN3984" s="433"/>
      <c r="AO3984" s="433"/>
    </row>
    <row r="3985" spans="34:41" x14ac:dyDescent="0.2">
      <c r="AH3985" s="433"/>
      <c r="AI3985" s="433"/>
      <c r="AJ3985" s="433"/>
      <c r="AK3985" s="433"/>
      <c r="AL3985" s="433"/>
      <c r="AM3985" s="433"/>
      <c r="AN3985" s="433"/>
      <c r="AO3985" s="433"/>
    </row>
    <row r="3986" spans="34:41" x14ac:dyDescent="0.2">
      <c r="AH3986" s="433"/>
      <c r="AI3986" s="433"/>
      <c r="AJ3986" s="433"/>
      <c r="AK3986" s="433"/>
      <c r="AL3986" s="433"/>
      <c r="AM3986" s="433"/>
      <c r="AN3986" s="433"/>
      <c r="AO3986" s="433"/>
    </row>
    <row r="3987" spans="34:41" x14ac:dyDescent="0.2">
      <c r="AH3987" s="433"/>
      <c r="AI3987" s="433"/>
      <c r="AJ3987" s="433"/>
      <c r="AK3987" s="433"/>
      <c r="AL3987" s="433"/>
      <c r="AM3987" s="433"/>
      <c r="AN3987" s="433"/>
      <c r="AO3987" s="433"/>
    </row>
    <row r="3988" spans="34:41" x14ac:dyDescent="0.2">
      <c r="AH3988" s="433"/>
      <c r="AI3988" s="433"/>
      <c r="AJ3988" s="433"/>
      <c r="AK3988" s="433"/>
      <c r="AL3988" s="433"/>
      <c r="AM3988" s="433"/>
      <c r="AN3988" s="433"/>
      <c r="AO3988" s="433"/>
    </row>
    <row r="3989" spans="34:41" x14ac:dyDescent="0.2">
      <c r="AH3989" s="433"/>
      <c r="AI3989" s="433"/>
      <c r="AJ3989" s="433"/>
      <c r="AK3989" s="433"/>
      <c r="AL3989" s="433"/>
      <c r="AM3989" s="433"/>
      <c r="AN3989" s="433"/>
      <c r="AO3989" s="433"/>
    </row>
    <row r="3990" spans="34:41" x14ac:dyDescent="0.2">
      <c r="AH3990" s="433"/>
      <c r="AI3990" s="433"/>
      <c r="AJ3990" s="433"/>
      <c r="AK3990" s="433"/>
      <c r="AL3990" s="433"/>
      <c r="AM3990" s="433"/>
      <c r="AN3990" s="433"/>
      <c r="AO3990" s="433"/>
    </row>
    <row r="3991" spans="34:41" x14ac:dyDescent="0.2">
      <c r="AH3991" s="433"/>
      <c r="AI3991" s="433"/>
      <c r="AJ3991" s="433"/>
      <c r="AK3991" s="433"/>
      <c r="AL3991" s="433"/>
      <c r="AM3991" s="433"/>
      <c r="AN3991" s="433"/>
      <c r="AO3991" s="433"/>
    </row>
    <row r="3992" spans="34:41" x14ac:dyDescent="0.2">
      <c r="AH3992" s="433"/>
      <c r="AI3992" s="433"/>
      <c r="AJ3992" s="433"/>
      <c r="AK3992" s="433"/>
      <c r="AL3992" s="433"/>
      <c r="AM3992" s="433"/>
      <c r="AN3992" s="433"/>
      <c r="AO3992" s="433"/>
    </row>
    <row r="3993" spans="34:41" x14ac:dyDescent="0.2">
      <c r="AH3993" s="433"/>
      <c r="AI3993" s="433"/>
      <c r="AJ3993" s="433"/>
      <c r="AK3993" s="433"/>
      <c r="AL3993" s="433"/>
      <c r="AM3993" s="433"/>
      <c r="AN3993" s="433"/>
      <c r="AO3993" s="433"/>
    </row>
    <row r="3994" spans="34:41" x14ac:dyDescent="0.2">
      <c r="AH3994" s="433"/>
      <c r="AI3994" s="433"/>
      <c r="AJ3994" s="433"/>
      <c r="AK3994" s="433"/>
      <c r="AL3994" s="433"/>
      <c r="AM3994" s="433"/>
      <c r="AN3994" s="433"/>
      <c r="AO3994" s="433"/>
    </row>
    <row r="3995" spans="34:41" x14ac:dyDescent="0.2">
      <c r="AH3995" s="433"/>
      <c r="AI3995" s="433"/>
      <c r="AJ3995" s="433"/>
      <c r="AK3995" s="433"/>
      <c r="AL3995" s="433"/>
      <c r="AM3995" s="433"/>
      <c r="AN3995" s="433"/>
      <c r="AO3995" s="433"/>
    </row>
    <row r="3996" spans="34:41" x14ac:dyDescent="0.2">
      <c r="AH3996" s="433"/>
      <c r="AI3996" s="433"/>
      <c r="AJ3996" s="433"/>
      <c r="AK3996" s="433"/>
      <c r="AL3996" s="433"/>
      <c r="AM3996" s="433"/>
      <c r="AN3996" s="433"/>
      <c r="AO3996" s="433"/>
    </row>
    <row r="3997" spans="34:41" x14ac:dyDescent="0.2">
      <c r="AH3997" s="433"/>
      <c r="AI3997" s="433"/>
      <c r="AJ3997" s="433"/>
      <c r="AK3997" s="433"/>
      <c r="AL3997" s="433"/>
      <c r="AM3997" s="433"/>
      <c r="AN3997" s="433"/>
      <c r="AO3997" s="433"/>
    </row>
    <row r="3998" spans="34:41" x14ac:dyDescent="0.2">
      <c r="AH3998" s="433"/>
      <c r="AI3998" s="433"/>
      <c r="AJ3998" s="433"/>
      <c r="AK3998" s="433"/>
      <c r="AL3998" s="433"/>
      <c r="AM3998" s="433"/>
      <c r="AN3998" s="433"/>
      <c r="AO3998" s="433"/>
    </row>
    <row r="3999" spans="34:41" x14ac:dyDescent="0.2">
      <c r="AH3999" s="433"/>
      <c r="AI3999" s="433"/>
      <c r="AJ3999" s="433"/>
      <c r="AK3999" s="433"/>
      <c r="AL3999" s="433"/>
      <c r="AM3999" s="433"/>
      <c r="AN3999" s="433"/>
      <c r="AO3999" s="433"/>
    </row>
    <row r="4000" spans="34:41" x14ac:dyDescent="0.2">
      <c r="AH4000" s="433"/>
      <c r="AI4000" s="433"/>
      <c r="AJ4000" s="433"/>
      <c r="AK4000" s="433"/>
      <c r="AL4000" s="433"/>
      <c r="AM4000" s="433"/>
      <c r="AN4000" s="433"/>
      <c r="AO4000" s="433"/>
    </row>
    <row r="4001" spans="34:41" x14ac:dyDescent="0.2">
      <c r="AH4001" s="433"/>
      <c r="AI4001" s="433"/>
      <c r="AJ4001" s="433"/>
      <c r="AK4001" s="433"/>
      <c r="AL4001" s="433"/>
      <c r="AM4001" s="433"/>
      <c r="AN4001" s="433"/>
      <c r="AO4001" s="433"/>
    </row>
    <row r="4002" spans="34:41" x14ac:dyDescent="0.2">
      <c r="AH4002" s="433"/>
      <c r="AI4002" s="433"/>
      <c r="AJ4002" s="433"/>
      <c r="AK4002" s="433"/>
      <c r="AL4002" s="433"/>
      <c r="AM4002" s="433"/>
      <c r="AN4002" s="433"/>
      <c r="AO4002" s="433"/>
    </row>
    <row r="4003" spans="34:41" x14ac:dyDescent="0.2">
      <c r="AH4003" s="433"/>
      <c r="AI4003" s="433"/>
      <c r="AJ4003" s="433"/>
      <c r="AK4003" s="433"/>
      <c r="AL4003" s="433"/>
      <c r="AM4003" s="433"/>
      <c r="AN4003" s="433"/>
      <c r="AO4003" s="433"/>
    </row>
    <row r="4004" spans="34:41" x14ac:dyDescent="0.2">
      <c r="AH4004" s="433"/>
      <c r="AI4004" s="433"/>
      <c r="AJ4004" s="433"/>
      <c r="AK4004" s="433"/>
      <c r="AL4004" s="433"/>
      <c r="AM4004" s="433"/>
      <c r="AN4004" s="433"/>
      <c r="AO4004" s="433"/>
    </row>
    <row r="4005" spans="34:41" x14ac:dyDescent="0.2">
      <c r="AH4005" s="433"/>
      <c r="AI4005" s="433"/>
      <c r="AJ4005" s="433"/>
      <c r="AK4005" s="433"/>
      <c r="AL4005" s="433"/>
      <c r="AM4005" s="433"/>
      <c r="AN4005" s="433"/>
      <c r="AO4005" s="433"/>
    </row>
    <row r="4006" spans="34:41" x14ac:dyDescent="0.2">
      <c r="AH4006" s="433"/>
      <c r="AI4006" s="433"/>
      <c r="AJ4006" s="433"/>
      <c r="AK4006" s="433"/>
      <c r="AL4006" s="433"/>
      <c r="AM4006" s="433"/>
      <c r="AN4006" s="433"/>
      <c r="AO4006" s="433"/>
    </row>
    <row r="4007" spans="34:41" x14ac:dyDescent="0.2">
      <c r="AH4007" s="433"/>
      <c r="AI4007" s="433"/>
      <c r="AJ4007" s="433"/>
      <c r="AK4007" s="433"/>
      <c r="AL4007" s="433"/>
      <c r="AM4007" s="433"/>
      <c r="AN4007" s="433"/>
      <c r="AO4007" s="433"/>
    </row>
    <row r="4008" spans="34:41" x14ac:dyDescent="0.2">
      <c r="AH4008" s="433"/>
      <c r="AI4008" s="433"/>
      <c r="AJ4008" s="433"/>
      <c r="AK4008" s="433"/>
      <c r="AL4008" s="433"/>
      <c r="AM4008" s="433"/>
      <c r="AN4008" s="433"/>
      <c r="AO4008" s="433"/>
    </row>
    <row r="4009" spans="34:41" x14ac:dyDescent="0.2">
      <c r="AH4009" s="433"/>
      <c r="AI4009" s="433"/>
      <c r="AJ4009" s="433"/>
      <c r="AK4009" s="433"/>
      <c r="AL4009" s="433"/>
      <c r="AM4009" s="433"/>
      <c r="AN4009" s="433"/>
      <c r="AO4009" s="433"/>
    </row>
    <row r="4010" spans="34:41" x14ac:dyDescent="0.2">
      <c r="AH4010" s="433"/>
      <c r="AI4010" s="433"/>
      <c r="AJ4010" s="433"/>
      <c r="AK4010" s="433"/>
      <c r="AL4010" s="433"/>
      <c r="AM4010" s="433"/>
      <c r="AN4010" s="433"/>
      <c r="AO4010" s="433"/>
    </row>
    <row r="4011" spans="34:41" x14ac:dyDescent="0.2">
      <c r="AH4011" s="433"/>
      <c r="AI4011" s="433"/>
      <c r="AJ4011" s="433"/>
      <c r="AK4011" s="433"/>
      <c r="AL4011" s="433"/>
      <c r="AM4011" s="433"/>
      <c r="AN4011" s="433"/>
      <c r="AO4011" s="433"/>
    </row>
    <row r="4012" spans="34:41" x14ac:dyDescent="0.2">
      <c r="AH4012" s="433"/>
      <c r="AI4012" s="433"/>
      <c r="AJ4012" s="433"/>
      <c r="AK4012" s="433"/>
      <c r="AL4012" s="433"/>
      <c r="AM4012" s="433"/>
      <c r="AN4012" s="433"/>
      <c r="AO4012" s="433"/>
    </row>
    <row r="4013" spans="34:41" x14ac:dyDescent="0.2">
      <c r="AH4013" s="433"/>
      <c r="AI4013" s="433"/>
      <c r="AJ4013" s="433"/>
      <c r="AK4013" s="433"/>
      <c r="AL4013" s="433"/>
      <c r="AM4013" s="433"/>
      <c r="AN4013" s="433"/>
      <c r="AO4013" s="433"/>
    </row>
    <row r="4014" spans="34:41" x14ac:dyDescent="0.2">
      <c r="AH4014" s="433"/>
      <c r="AI4014" s="433"/>
      <c r="AJ4014" s="433"/>
      <c r="AK4014" s="433"/>
      <c r="AL4014" s="433"/>
      <c r="AM4014" s="433"/>
      <c r="AN4014" s="433"/>
      <c r="AO4014" s="433"/>
    </row>
    <row r="4015" spans="34:41" x14ac:dyDescent="0.2">
      <c r="AH4015" s="433"/>
      <c r="AI4015" s="433"/>
      <c r="AJ4015" s="433"/>
      <c r="AK4015" s="433"/>
      <c r="AL4015" s="433"/>
      <c r="AM4015" s="433"/>
      <c r="AN4015" s="433"/>
      <c r="AO4015" s="433"/>
    </row>
    <row r="4016" spans="34:41" x14ac:dyDescent="0.2">
      <c r="AH4016" s="433"/>
      <c r="AI4016" s="433"/>
      <c r="AJ4016" s="433"/>
      <c r="AK4016" s="433"/>
      <c r="AL4016" s="433"/>
      <c r="AM4016" s="433"/>
      <c r="AN4016" s="433"/>
      <c r="AO4016" s="433"/>
    </row>
    <row r="4017" spans="34:41" x14ac:dyDescent="0.2">
      <c r="AH4017" s="433"/>
      <c r="AI4017" s="433"/>
      <c r="AJ4017" s="433"/>
      <c r="AK4017" s="433"/>
      <c r="AL4017" s="433"/>
      <c r="AM4017" s="433"/>
      <c r="AN4017" s="433"/>
      <c r="AO4017" s="433"/>
    </row>
    <row r="4018" spans="34:41" x14ac:dyDescent="0.2">
      <c r="AH4018" s="433"/>
      <c r="AI4018" s="433"/>
      <c r="AJ4018" s="433"/>
      <c r="AK4018" s="433"/>
      <c r="AL4018" s="433"/>
      <c r="AM4018" s="433"/>
      <c r="AN4018" s="433"/>
      <c r="AO4018" s="433"/>
    </row>
    <row r="4019" spans="34:41" x14ac:dyDescent="0.2">
      <c r="AH4019" s="433"/>
      <c r="AI4019" s="433"/>
      <c r="AJ4019" s="433"/>
      <c r="AK4019" s="433"/>
      <c r="AL4019" s="433"/>
      <c r="AM4019" s="433"/>
      <c r="AN4019" s="433"/>
      <c r="AO4019" s="433"/>
    </row>
    <row r="4020" spans="34:41" x14ac:dyDescent="0.2">
      <c r="AH4020" s="433"/>
      <c r="AI4020" s="433"/>
      <c r="AJ4020" s="433"/>
      <c r="AK4020" s="433"/>
      <c r="AL4020" s="433"/>
      <c r="AM4020" s="433"/>
      <c r="AN4020" s="433"/>
      <c r="AO4020" s="433"/>
    </row>
    <row r="4021" spans="34:41" x14ac:dyDescent="0.2">
      <c r="AH4021" s="433"/>
      <c r="AI4021" s="433"/>
      <c r="AJ4021" s="433"/>
      <c r="AK4021" s="433"/>
      <c r="AL4021" s="433"/>
      <c r="AM4021" s="433"/>
      <c r="AN4021" s="433"/>
      <c r="AO4021" s="433"/>
    </row>
    <row r="4022" spans="34:41" x14ac:dyDescent="0.2">
      <c r="AH4022" s="433"/>
      <c r="AI4022" s="433"/>
      <c r="AJ4022" s="433"/>
      <c r="AK4022" s="433"/>
      <c r="AL4022" s="433"/>
      <c r="AM4022" s="433"/>
      <c r="AN4022" s="433"/>
      <c r="AO4022" s="433"/>
    </row>
    <row r="4023" spans="34:41" x14ac:dyDescent="0.2">
      <c r="AH4023" s="433"/>
      <c r="AI4023" s="433"/>
      <c r="AJ4023" s="433"/>
      <c r="AK4023" s="433"/>
      <c r="AL4023" s="433"/>
      <c r="AM4023" s="433"/>
      <c r="AN4023" s="433"/>
      <c r="AO4023" s="433"/>
    </row>
    <row r="4024" spans="34:41" x14ac:dyDescent="0.2">
      <c r="AH4024" s="433"/>
      <c r="AI4024" s="433"/>
      <c r="AJ4024" s="433"/>
      <c r="AK4024" s="433"/>
      <c r="AL4024" s="433"/>
      <c r="AM4024" s="433"/>
      <c r="AN4024" s="433"/>
      <c r="AO4024" s="433"/>
    </row>
    <row r="4025" spans="34:41" x14ac:dyDescent="0.2">
      <c r="AH4025" s="433"/>
      <c r="AI4025" s="433"/>
      <c r="AJ4025" s="433"/>
      <c r="AK4025" s="433"/>
      <c r="AL4025" s="433"/>
      <c r="AM4025" s="433"/>
      <c r="AN4025" s="433"/>
      <c r="AO4025" s="433"/>
    </row>
    <row r="4026" spans="34:41" x14ac:dyDescent="0.2">
      <c r="AH4026" s="433"/>
      <c r="AI4026" s="433"/>
      <c r="AJ4026" s="433"/>
      <c r="AK4026" s="433"/>
      <c r="AL4026" s="433"/>
      <c r="AM4026" s="433"/>
      <c r="AN4026" s="433"/>
      <c r="AO4026" s="433"/>
    </row>
    <row r="4027" spans="34:41" x14ac:dyDescent="0.2">
      <c r="AH4027" s="433"/>
      <c r="AI4027" s="433"/>
      <c r="AJ4027" s="433"/>
      <c r="AK4027" s="433"/>
      <c r="AL4027" s="433"/>
      <c r="AM4027" s="433"/>
      <c r="AN4027" s="433"/>
      <c r="AO4027" s="433"/>
    </row>
    <row r="4028" spans="34:41" x14ac:dyDescent="0.2">
      <c r="AH4028" s="433"/>
      <c r="AI4028" s="433"/>
      <c r="AJ4028" s="433"/>
      <c r="AK4028" s="433"/>
      <c r="AL4028" s="433"/>
      <c r="AM4028" s="433"/>
      <c r="AN4028" s="433"/>
      <c r="AO4028" s="433"/>
    </row>
    <row r="4029" spans="34:41" x14ac:dyDescent="0.2">
      <c r="AH4029" s="433"/>
      <c r="AI4029" s="433"/>
      <c r="AJ4029" s="433"/>
      <c r="AK4029" s="433"/>
      <c r="AL4029" s="433"/>
      <c r="AM4029" s="433"/>
      <c r="AN4029" s="433"/>
      <c r="AO4029" s="433"/>
    </row>
    <row r="4030" spans="34:41" x14ac:dyDescent="0.2">
      <c r="AH4030" s="433"/>
      <c r="AI4030" s="433"/>
      <c r="AJ4030" s="433"/>
      <c r="AK4030" s="433"/>
      <c r="AL4030" s="433"/>
      <c r="AM4030" s="433"/>
      <c r="AN4030" s="433"/>
      <c r="AO4030" s="433"/>
    </row>
    <row r="4031" spans="34:41" x14ac:dyDescent="0.2">
      <c r="AH4031" s="433"/>
      <c r="AI4031" s="433"/>
      <c r="AJ4031" s="433"/>
      <c r="AK4031" s="433"/>
      <c r="AL4031" s="433"/>
      <c r="AM4031" s="433"/>
      <c r="AN4031" s="433"/>
      <c r="AO4031" s="433"/>
    </row>
    <row r="4032" spans="34:41" x14ac:dyDescent="0.2">
      <c r="AH4032" s="433"/>
      <c r="AI4032" s="433"/>
      <c r="AJ4032" s="433"/>
      <c r="AK4032" s="433"/>
      <c r="AL4032" s="433"/>
      <c r="AM4032" s="433"/>
      <c r="AN4032" s="433"/>
      <c r="AO4032" s="433"/>
    </row>
    <row r="4033" spans="34:41" x14ac:dyDescent="0.2">
      <c r="AH4033" s="433"/>
      <c r="AI4033" s="433"/>
      <c r="AJ4033" s="433"/>
      <c r="AK4033" s="433"/>
      <c r="AL4033" s="433"/>
      <c r="AM4033" s="433"/>
      <c r="AN4033" s="433"/>
      <c r="AO4033" s="433"/>
    </row>
    <row r="4034" spans="34:41" x14ac:dyDescent="0.2">
      <c r="AH4034" s="433"/>
      <c r="AI4034" s="433"/>
      <c r="AJ4034" s="433"/>
      <c r="AK4034" s="433"/>
      <c r="AL4034" s="433"/>
      <c r="AM4034" s="433"/>
      <c r="AN4034" s="433"/>
      <c r="AO4034" s="433"/>
    </row>
    <row r="4035" spans="34:41" x14ac:dyDescent="0.2">
      <c r="AH4035" s="433"/>
      <c r="AI4035" s="433"/>
      <c r="AJ4035" s="433"/>
      <c r="AK4035" s="433"/>
      <c r="AL4035" s="433"/>
      <c r="AM4035" s="433"/>
      <c r="AN4035" s="433"/>
      <c r="AO4035" s="433"/>
    </row>
    <row r="4036" spans="34:41" x14ac:dyDescent="0.2">
      <c r="AH4036" s="433"/>
      <c r="AI4036" s="433"/>
      <c r="AJ4036" s="433"/>
      <c r="AK4036" s="433"/>
      <c r="AL4036" s="433"/>
      <c r="AM4036" s="433"/>
      <c r="AN4036" s="433"/>
      <c r="AO4036" s="433"/>
    </row>
    <row r="4037" spans="34:41" x14ac:dyDescent="0.2">
      <c r="AH4037" s="433"/>
      <c r="AI4037" s="433"/>
      <c r="AJ4037" s="433"/>
      <c r="AK4037" s="433"/>
      <c r="AL4037" s="433"/>
      <c r="AM4037" s="433"/>
      <c r="AN4037" s="433"/>
      <c r="AO4037" s="433"/>
    </row>
    <row r="4038" spans="34:41" x14ac:dyDescent="0.2">
      <c r="AH4038" s="433"/>
      <c r="AI4038" s="433"/>
      <c r="AJ4038" s="433"/>
      <c r="AK4038" s="433"/>
      <c r="AL4038" s="433"/>
      <c r="AM4038" s="433"/>
      <c r="AN4038" s="433"/>
      <c r="AO4038" s="433"/>
    </row>
    <row r="4039" spans="34:41" x14ac:dyDescent="0.2">
      <c r="AH4039" s="433"/>
      <c r="AI4039" s="433"/>
      <c r="AJ4039" s="433"/>
      <c r="AK4039" s="433"/>
      <c r="AL4039" s="433"/>
      <c r="AM4039" s="433"/>
      <c r="AN4039" s="433"/>
      <c r="AO4039" s="433"/>
    </row>
    <row r="4040" spans="34:41" x14ac:dyDescent="0.2">
      <c r="AH4040" s="433"/>
      <c r="AI4040" s="433"/>
      <c r="AJ4040" s="433"/>
      <c r="AK4040" s="433"/>
      <c r="AL4040" s="433"/>
      <c r="AM4040" s="433"/>
      <c r="AN4040" s="433"/>
      <c r="AO4040" s="433"/>
    </row>
    <row r="4041" spans="34:41" x14ac:dyDescent="0.2">
      <c r="AH4041" s="433"/>
      <c r="AI4041" s="433"/>
      <c r="AJ4041" s="433"/>
      <c r="AK4041" s="433"/>
      <c r="AL4041" s="433"/>
      <c r="AM4041" s="433"/>
      <c r="AN4041" s="433"/>
      <c r="AO4041" s="433"/>
    </row>
    <row r="4042" spans="34:41" x14ac:dyDescent="0.2">
      <c r="AH4042" s="433"/>
      <c r="AI4042" s="433"/>
      <c r="AJ4042" s="433"/>
      <c r="AK4042" s="433"/>
      <c r="AL4042" s="433"/>
      <c r="AM4042" s="433"/>
      <c r="AN4042" s="433"/>
      <c r="AO4042" s="433"/>
    </row>
    <row r="4043" spans="34:41" x14ac:dyDescent="0.2">
      <c r="AH4043" s="433"/>
      <c r="AI4043" s="433"/>
      <c r="AJ4043" s="433"/>
      <c r="AK4043" s="433"/>
      <c r="AL4043" s="433"/>
      <c r="AM4043" s="433"/>
      <c r="AN4043" s="433"/>
      <c r="AO4043" s="433"/>
    </row>
    <row r="4044" spans="34:41" x14ac:dyDescent="0.2">
      <c r="AH4044" s="433"/>
      <c r="AI4044" s="433"/>
      <c r="AJ4044" s="433"/>
      <c r="AK4044" s="433"/>
      <c r="AL4044" s="433"/>
      <c r="AM4044" s="433"/>
      <c r="AN4044" s="433"/>
      <c r="AO4044" s="433"/>
    </row>
    <row r="4045" spans="34:41" x14ac:dyDescent="0.2">
      <c r="AH4045" s="433"/>
      <c r="AI4045" s="433"/>
      <c r="AJ4045" s="433"/>
      <c r="AK4045" s="433"/>
      <c r="AL4045" s="433"/>
      <c r="AM4045" s="433"/>
      <c r="AN4045" s="433"/>
      <c r="AO4045" s="433"/>
    </row>
    <row r="4046" spans="34:41" x14ac:dyDescent="0.2">
      <c r="AH4046" s="433"/>
      <c r="AI4046" s="433"/>
      <c r="AJ4046" s="433"/>
      <c r="AK4046" s="433"/>
      <c r="AL4046" s="433"/>
      <c r="AM4046" s="433"/>
      <c r="AN4046" s="433"/>
      <c r="AO4046" s="433"/>
    </row>
    <row r="4047" spans="34:41" x14ac:dyDescent="0.2">
      <c r="AH4047" s="433"/>
      <c r="AI4047" s="433"/>
      <c r="AJ4047" s="433"/>
      <c r="AK4047" s="433"/>
      <c r="AL4047" s="433"/>
      <c r="AM4047" s="433"/>
      <c r="AN4047" s="433"/>
      <c r="AO4047" s="433"/>
    </row>
    <row r="4048" spans="34:41" x14ac:dyDescent="0.2">
      <c r="AH4048" s="433"/>
      <c r="AI4048" s="433"/>
      <c r="AJ4048" s="433"/>
      <c r="AK4048" s="433"/>
      <c r="AL4048" s="433"/>
      <c r="AM4048" s="433"/>
      <c r="AN4048" s="433"/>
      <c r="AO4048" s="433"/>
    </row>
    <row r="4049" spans="34:41" x14ac:dyDescent="0.2">
      <c r="AH4049" s="433"/>
      <c r="AI4049" s="433"/>
      <c r="AJ4049" s="433"/>
      <c r="AK4049" s="433"/>
      <c r="AL4049" s="433"/>
      <c r="AM4049" s="433"/>
      <c r="AN4049" s="433"/>
      <c r="AO4049" s="433"/>
    </row>
    <row r="4050" spans="34:41" x14ac:dyDescent="0.2">
      <c r="AH4050" s="433"/>
      <c r="AI4050" s="433"/>
      <c r="AJ4050" s="433"/>
      <c r="AK4050" s="433"/>
      <c r="AL4050" s="433"/>
      <c r="AM4050" s="433"/>
      <c r="AN4050" s="433"/>
      <c r="AO4050" s="433"/>
    </row>
    <row r="4051" spans="34:41" x14ac:dyDescent="0.2">
      <c r="AH4051" s="433"/>
      <c r="AI4051" s="433"/>
      <c r="AJ4051" s="433"/>
      <c r="AK4051" s="433"/>
      <c r="AL4051" s="433"/>
      <c r="AM4051" s="433"/>
      <c r="AN4051" s="433"/>
      <c r="AO4051" s="433"/>
    </row>
    <row r="4052" spans="34:41" x14ac:dyDescent="0.2">
      <c r="AH4052" s="433"/>
      <c r="AI4052" s="433"/>
      <c r="AJ4052" s="433"/>
      <c r="AK4052" s="433"/>
      <c r="AL4052" s="433"/>
      <c r="AM4052" s="433"/>
      <c r="AN4052" s="433"/>
      <c r="AO4052" s="433"/>
    </row>
    <row r="4053" spans="34:41" x14ac:dyDescent="0.2">
      <c r="AH4053" s="433"/>
      <c r="AI4053" s="433"/>
      <c r="AJ4053" s="433"/>
      <c r="AK4053" s="433"/>
      <c r="AL4053" s="433"/>
      <c r="AM4053" s="433"/>
      <c r="AN4053" s="433"/>
      <c r="AO4053" s="433"/>
    </row>
    <row r="4054" spans="34:41" x14ac:dyDescent="0.2">
      <c r="AH4054" s="433"/>
      <c r="AI4054" s="433"/>
      <c r="AJ4054" s="433"/>
      <c r="AK4054" s="433"/>
      <c r="AL4054" s="433"/>
      <c r="AM4054" s="433"/>
      <c r="AN4054" s="433"/>
      <c r="AO4054" s="433"/>
    </row>
    <row r="4055" spans="34:41" x14ac:dyDescent="0.2">
      <c r="AH4055" s="433"/>
      <c r="AI4055" s="433"/>
      <c r="AJ4055" s="433"/>
      <c r="AK4055" s="433"/>
      <c r="AL4055" s="433"/>
      <c r="AM4055" s="433"/>
      <c r="AN4055" s="433"/>
      <c r="AO4055" s="433"/>
    </row>
    <row r="4056" spans="34:41" x14ac:dyDescent="0.2">
      <c r="AH4056" s="433"/>
      <c r="AI4056" s="433"/>
      <c r="AJ4056" s="433"/>
      <c r="AK4056" s="433"/>
      <c r="AL4056" s="433"/>
      <c r="AM4056" s="433"/>
      <c r="AN4056" s="433"/>
      <c r="AO4056" s="433"/>
    </row>
    <row r="4057" spans="34:41" x14ac:dyDescent="0.2">
      <c r="AH4057" s="433"/>
      <c r="AI4057" s="433"/>
      <c r="AJ4057" s="433"/>
      <c r="AK4057" s="433"/>
      <c r="AL4057" s="433"/>
      <c r="AM4057" s="433"/>
      <c r="AN4057" s="433"/>
      <c r="AO4057" s="433"/>
    </row>
    <row r="4058" spans="34:41" x14ac:dyDescent="0.2">
      <c r="AH4058" s="433"/>
      <c r="AI4058" s="433"/>
      <c r="AJ4058" s="433"/>
      <c r="AK4058" s="433"/>
      <c r="AL4058" s="433"/>
      <c r="AM4058" s="433"/>
      <c r="AN4058" s="433"/>
      <c r="AO4058" s="433"/>
    </row>
    <row r="4059" spans="34:41" x14ac:dyDescent="0.2">
      <c r="AH4059" s="433"/>
      <c r="AI4059" s="433"/>
      <c r="AJ4059" s="433"/>
      <c r="AK4059" s="433"/>
      <c r="AL4059" s="433"/>
      <c r="AM4059" s="433"/>
      <c r="AN4059" s="433"/>
      <c r="AO4059" s="433"/>
    </row>
    <row r="4060" spans="34:41" x14ac:dyDescent="0.2">
      <c r="AH4060" s="433"/>
      <c r="AI4060" s="433"/>
      <c r="AJ4060" s="433"/>
      <c r="AK4060" s="433"/>
      <c r="AL4060" s="433"/>
      <c r="AM4060" s="433"/>
      <c r="AN4060" s="433"/>
      <c r="AO4060" s="433"/>
    </row>
    <row r="4061" spans="34:41" x14ac:dyDescent="0.2">
      <c r="AH4061" s="433"/>
      <c r="AI4061" s="433"/>
      <c r="AJ4061" s="433"/>
      <c r="AK4061" s="433"/>
      <c r="AL4061" s="433"/>
      <c r="AM4061" s="433"/>
      <c r="AN4061" s="433"/>
      <c r="AO4061" s="433"/>
    </row>
    <row r="4062" spans="34:41" x14ac:dyDescent="0.2">
      <c r="AH4062" s="433"/>
      <c r="AI4062" s="433"/>
      <c r="AJ4062" s="433"/>
      <c r="AK4062" s="433"/>
      <c r="AL4062" s="433"/>
      <c r="AM4062" s="433"/>
      <c r="AN4062" s="433"/>
      <c r="AO4062" s="433"/>
    </row>
    <row r="4063" spans="34:41" x14ac:dyDescent="0.2">
      <c r="AH4063" s="433"/>
      <c r="AI4063" s="433"/>
      <c r="AJ4063" s="433"/>
      <c r="AK4063" s="433"/>
      <c r="AL4063" s="433"/>
      <c r="AM4063" s="433"/>
      <c r="AN4063" s="433"/>
      <c r="AO4063" s="433"/>
    </row>
    <row r="4064" spans="34:41" x14ac:dyDescent="0.2">
      <c r="AH4064" s="433"/>
      <c r="AI4064" s="433"/>
      <c r="AJ4064" s="433"/>
      <c r="AK4064" s="433"/>
      <c r="AL4064" s="433"/>
      <c r="AM4064" s="433"/>
      <c r="AN4064" s="433"/>
      <c r="AO4064" s="433"/>
    </row>
    <row r="4065" spans="34:41" x14ac:dyDescent="0.2">
      <c r="AH4065" s="433"/>
      <c r="AI4065" s="433"/>
      <c r="AJ4065" s="433"/>
      <c r="AK4065" s="433"/>
      <c r="AL4065" s="433"/>
      <c r="AM4065" s="433"/>
      <c r="AN4065" s="433"/>
      <c r="AO4065" s="433"/>
    </row>
    <row r="4066" spans="34:41" x14ac:dyDescent="0.2">
      <c r="AH4066" s="433"/>
      <c r="AI4066" s="433"/>
      <c r="AJ4066" s="433"/>
      <c r="AK4066" s="433"/>
      <c r="AL4066" s="433"/>
      <c r="AM4066" s="433"/>
      <c r="AN4066" s="433"/>
      <c r="AO4066" s="433"/>
    </row>
    <row r="4067" spans="34:41" x14ac:dyDescent="0.2">
      <c r="AH4067" s="433"/>
      <c r="AI4067" s="433"/>
      <c r="AJ4067" s="433"/>
      <c r="AK4067" s="433"/>
      <c r="AL4067" s="433"/>
      <c r="AM4067" s="433"/>
      <c r="AN4067" s="433"/>
      <c r="AO4067" s="433"/>
    </row>
    <row r="4068" spans="34:41" x14ac:dyDescent="0.2">
      <c r="AH4068" s="433"/>
      <c r="AI4068" s="433"/>
      <c r="AJ4068" s="433"/>
      <c r="AK4068" s="433"/>
      <c r="AL4068" s="433"/>
      <c r="AM4068" s="433"/>
      <c r="AN4068" s="433"/>
      <c r="AO4068" s="433"/>
    </row>
    <row r="4069" spans="34:41" x14ac:dyDescent="0.2">
      <c r="AH4069" s="433"/>
      <c r="AI4069" s="433"/>
      <c r="AJ4069" s="433"/>
      <c r="AK4069" s="433"/>
      <c r="AL4069" s="433"/>
      <c r="AM4069" s="433"/>
      <c r="AN4069" s="433"/>
      <c r="AO4069" s="433"/>
    </row>
    <row r="4070" spans="34:41" x14ac:dyDescent="0.2">
      <c r="AH4070" s="433"/>
      <c r="AI4070" s="433"/>
      <c r="AJ4070" s="433"/>
      <c r="AK4070" s="433"/>
      <c r="AL4070" s="433"/>
      <c r="AM4070" s="433"/>
      <c r="AN4070" s="433"/>
      <c r="AO4070" s="433"/>
    </row>
    <row r="4071" spans="34:41" x14ac:dyDescent="0.2">
      <c r="AH4071" s="433"/>
      <c r="AI4071" s="433"/>
      <c r="AJ4071" s="433"/>
      <c r="AK4071" s="433"/>
      <c r="AL4071" s="433"/>
      <c r="AM4071" s="433"/>
      <c r="AN4071" s="433"/>
      <c r="AO4071" s="433"/>
    </row>
    <row r="4072" spans="34:41" x14ac:dyDescent="0.2">
      <c r="AH4072" s="433"/>
      <c r="AI4072" s="433"/>
      <c r="AJ4072" s="433"/>
      <c r="AK4072" s="433"/>
      <c r="AL4072" s="433"/>
      <c r="AM4072" s="433"/>
      <c r="AN4072" s="433"/>
      <c r="AO4072" s="433"/>
    </row>
    <row r="4073" spans="34:41" x14ac:dyDescent="0.2">
      <c r="AH4073" s="433"/>
      <c r="AI4073" s="433"/>
      <c r="AJ4073" s="433"/>
      <c r="AK4073" s="433"/>
      <c r="AL4073" s="433"/>
      <c r="AM4073" s="433"/>
      <c r="AN4073" s="433"/>
      <c r="AO4073" s="433"/>
    </row>
    <row r="4074" spans="34:41" x14ac:dyDescent="0.2">
      <c r="AH4074" s="433"/>
      <c r="AI4074" s="433"/>
      <c r="AJ4074" s="433"/>
      <c r="AK4074" s="433"/>
      <c r="AL4074" s="433"/>
      <c r="AM4074" s="433"/>
      <c r="AN4074" s="433"/>
      <c r="AO4074" s="433"/>
    </row>
    <row r="4075" spans="34:41" x14ac:dyDescent="0.2">
      <c r="AH4075" s="433"/>
      <c r="AI4075" s="433"/>
      <c r="AJ4075" s="433"/>
      <c r="AK4075" s="433"/>
      <c r="AL4075" s="433"/>
      <c r="AM4075" s="433"/>
      <c r="AN4075" s="433"/>
      <c r="AO4075" s="433"/>
    </row>
    <row r="4076" spans="34:41" x14ac:dyDescent="0.2">
      <c r="AH4076" s="433"/>
      <c r="AI4076" s="433"/>
      <c r="AJ4076" s="433"/>
      <c r="AK4076" s="433"/>
      <c r="AL4076" s="433"/>
      <c r="AM4076" s="433"/>
      <c r="AN4076" s="433"/>
      <c r="AO4076" s="433"/>
    </row>
    <row r="4077" spans="34:41" x14ac:dyDescent="0.2">
      <c r="AH4077" s="433"/>
      <c r="AI4077" s="433"/>
      <c r="AJ4077" s="433"/>
      <c r="AK4077" s="433"/>
      <c r="AL4077" s="433"/>
      <c r="AM4077" s="433"/>
      <c r="AN4077" s="433"/>
      <c r="AO4077" s="433"/>
    </row>
    <row r="4078" spans="34:41" x14ac:dyDescent="0.2">
      <c r="AH4078" s="433"/>
      <c r="AI4078" s="433"/>
      <c r="AJ4078" s="433"/>
      <c r="AK4078" s="433"/>
      <c r="AL4078" s="433"/>
      <c r="AM4078" s="433"/>
      <c r="AN4078" s="433"/>
      <c r="AO4078" s="433"/>
    </row>
    <row r="4079" spans="34:41" x14ac:dyDescent="0.2">
      <c r="AH4079" s="433"/>
      <c r="AI4079" s="433"/>
      <c r="AJ4079" s="433"/>
      <c r="AK4079" s="433"/>
      <c r="AL4079" s="433"/>
      <c r="AM4079" s="433"/>
      <c r="AN4079" s="433"/>
      <c r="AO4079" s="433"/>
    </row>
    <row r="4080" spans="34:41" x14ac:dyDescent="0.2">
      <c r="AH4080" s="433"/>
      <c r="AI4080" s="433"/>
      <c r="AJ4080" s="433"/>
      <c r="AK4080" s="433"/>
      <c r="AL4080" s="433"/>
      <c r="AM4080" s="433"/>
      <c r="AN4080" s="433"/>
      <c r="AO4080" s="433"/>
    </row>
    <row r="4081" spans="34:41" x14ac:dyDescent="0.2">
      <c r="AH4081" s="433"/>
      <c r="AI4081" s="433"/>
      <c r="AJ4081" s="433"/>
      <c r="AK4081" s="433"/>
      <c r="AL4081" s="433"/>
      <c r="AM4081" s="433"/>
      <c r="AN4081" s="433"/>
      <c r="AO4081" s="433"/>
    </row>
    <row r="4082" spans="34:41" x14ac:dyDescent="0.2">
      <c r="AH4082" s="433"/>
      <c r="AI4082" s="433"/>
      <c r="AJ4082" s="433"/>
      <c r="AK4082" s="433"/>
      <c r="AL4082" s="433"/>
      <c r="AM4082" s="433"/>
      <c r="AN4082" s="433"/>
      <c r="AO4082" s="433"/>
    </row>
    <row r="4083" spans="34:41" x14ac:dyDescent="0.2">
      <c r="AH4083" s="433"/>
      <c r="AI4083" s="433"/>
      <c r="AJ4083" s="433"/>
      <c r="AK4083" s="433"/>
      <c r="AL4083" s="433"/>
      <c r="AM4083" s="433"/>
      <c r="AN4083" s="433"/>
      <c r="AO4083" s="433"/>
    </row>
    <row r="4084" spans="34:41" x14ac:dyDescent="0.2">
      <c r="AH4084" s="433"/>
      <c r="AI4084" s="433"/>
      <c r="AJ4084" s="433"/>
      <c r="AK4084" s="433"/>
      <c r="AL4084" s="433"/>
      <c r="AM4084" s="433"/>
      <c r="AN4084" s="433"/>
      <c r="AO4084" s="433"/>
    </row>
    <row r="4085" spans="34:41" x14ac:dyDescent="0.2">
      <c r="AH4085" s="433"/>
      <c r="AI4085" s="433"/>
      <c r="AJ4085" s="433"/>
      <c r="AK4085" s="433"/>
      <c r="AL4085" s="433"/>
      <c r="AM4085" s="433"/>
      <c r="AN4085" s="433"/>
      <c r="AO4085" s="433"/>
    </row>
    <row r="4086" spans="34:41" x14ac:dyDescent="0.2">
      <c r="AH4086" s="433"/>
      <c r="AI4086" s="433"/>
      <c r="AJ4086" s="433"/>
      <c r="AK4086" s="433"/>
      <c r="AL4086" s="433"/>
      <c r="AM4086" s="433"/>
      <c r="AN4086" s="433"/>
      <c r="AO4086" s="433"/>
    </row>
    <row r="4087" spans="34:41" x14ac:dyDescent="0.2">
      <c r="AH4087" s="433"/>
      <c r="AI4087" s="433"/>
      <c r="AJ4087" s="433"/>
      <c r="AK4087" s="433"/>
      <c r="AL4087" s="433"/>
      <c r="AM4087" s="433"/>
      <c r="AN4087" s="433"/>
      <c r="AO4087" s="433"/>
    </row>
    <row r="4088" spans="34:41" x14ac:dyDescent="0.2">
      <c r="AH4088" s="433"/>
      <c r="AI4088" s="433"/>
      <c r="AJ4088" s="433"/>
      <c r="AK4088" s="433"/>
      <c r="AL4088" s="433"/>
      <c r="AM4088" s="433"/>
      <c r="AN4088" s="433"/>
      <c r="AO4088" s="433"/>
    </row>
    <row r="4089" spans="34:41" x14ac:dyDescent="0.2">
      <c r="AH4089" s="433"/>
      <c r="AI4089" s="433"/>
      <c r="AJ4089" s="433"/>
      <c r="AK4089" s="433"/>
      <c r="AL4089" s="433"/>
      <c r="AM4089" s="433"/>
      <c r="AN4089" s="433"/>
      <c r="AO4089" s="433"/>
    </row>
    <row r="4090" spans="34:41" x14ac:dyDescent="0.2">
      <c r="AH4090" s="433"/>
      <c r="AI4090" s="433"/>
      <c r="AJ4090" s="433"/>
      <c r="AK4090" s="433"/>
      <c r="AL4090" s="433"/>
      <c r="AM4090" s="433"/>
      <c r="AN4090" s="433"/>
      <c r="AO4090" s="433"/>
    </row>
    <row r="4091" spans="34:41" x14ac:dyDescent="0.2">
      <c r="AH4091" s="433"/>
      <c r="AI4091" s="433"/>
      <c r="AJ4091" s="433"/>
      <c r="AK4091" s="433"/>
      <c r="AL4091" s="433"/>
      <c r="AM4091" s="433"/>
      <c r="AN4091" s="433"/>
      <c r="AO4091" s="433"/>
    </row>
    <row r="4092" spans="34:41" x14ac:dyDescent="0.2">
      <c r="AH4092" s="433"/>
      <c r="AI4092" s="433"/>
      <c r="AJ4092" s="433"/>
      <c r="AK4092" s="433"/>
      <c r="AL4092" s="433"/>
      <c r="AM4092" s="433"/>
      <c r="AN4092" s="433"/>
      <c r="AO4092" s="433"/>
    </row>
    <row r="4093" spans="34:41" x14ac:dyDescent="0.2">
      <c r="AH4093" s="433"/>
      <c r="AI4093" s="433"/>
      <c r="AJ4093" s="433"/>
      <c r="AK4093" s="433"/>
      <c r="AL4093" s="433"/>
      <c r="AM4093" s="433"/>
      <c r="AN4093" s="433"/>
      <c r="AO4093" s="433"/>
    </row>
    <row r="4094" spans="34:41" x14ac:dyDescent="0.2">
      <c r="AH4094" s="433"/>
      <c r="AI4094" s="433"/>
      <c r="AJ4094" s="433"/>
      <c r="AK4094" s="433"/>
      <c r="AL4094" s="433"/>
      <c r="AM4094" s="433"/>
      <c r="AN4094" s="433"/>
      <c r="AO4094" s="433"/>
    </row>
    <row r="4095" spans="34:41" x14ac:dyDescent="0.2">
      <c r="AH4095" s="433"/>
      <c r="AI4095" s="433"/>
      <c r="AJ4095" s="433"/>
      <c r="AK4095" s="433"/>
      <c r="AL4095" s="433"/>
      <c r="AM4095" s="433"/>
      <c r="AN4095" s="433"/>
      <c r="AO4095" s="433"/>
    </row>
    <row r="4096" spans="34:41" x14ac:dyDescent="0.2">
      <c r="AH4096" s="433"/>
      <c r="AI4096" s="433"/>
      <c r="AJ4096" s="433"/>
      <c r="AK4096" s="433"/>
      <c r="AL4096" s="433"/>
      <c r="AM4096" s="433"/>
      <c r="AN4096" s="433"/>
      <c r="AO4096" s="433"/>
    </row>
    <row r="4097" spans="34:41" x14ac:dyDescent="0.2">
      <c r="AH4097" s="433"/>
      <c r="AI4097" s="433"/>
      <c r="AJ4097" s="433"/>
      <c r="AK4097" s="433"/>
      <c r="AL4097" s="433"/>
      <c r="AM4097" s="433"/>
      <c r="AN4097" s="433"/>
      <c r="AO4097" s="433"/>
    </row>
    <row r="4098" spans="34:41" x14ac:dyDescent="0.2">
      <c r="AH4098" s="433"/>
      <c r="AI4098" s="433"/>
      <c r="AJ4098" s="433"/>
      <c r="AK4098" s="433"/>
      <c r="AL4098" s="433"/>
      <c r="AM4098" s="433"/>
      <c r="AN4098" s="433"/>
      <c r="AO4098" s="433"/>
    </row>
    <row r="4099" spans="34:41" x14ac:dyDescent="0.2">
      <c r="AH4099" s="433"/>
      <c r="AI4099" s="433"/>
      <c r="AJ4099" s="433"/>
      <c r="AK4099" s="433"/>
      <c r="AL4099" s="433"/>
      <c r="AM4099" s="433"/>
      <c r="AN4099" s="433"/>
      <c r="AO4099" s="433"/>
    </row>
    <row r="4100" spans="34:41" x14ac:dyDescent="0.2">
      <c r="AH4100" s="433"/>
      <c r="AI4100" s="433"/>
      <c r="AJ4100" s="433"/>
      <c r="AK4100" s="433"/>
      <c r="AL4100" s="433"/>
      <c r="AM4100" s="433"/>
      <c r="AN4100" s="433"/>
      <c r="AO4100" s="433"/>
    </row>
    <row r="4101" spans="34:41" x14ac:dyDescent="0.2">
      <c r="AH4101" s="433"/>
      <c r="AI4101" s="433"/>
      <c r="AJ4101" s="433"/>
      <c r="AK4101" s="433"/>
      <c r="AL4101" s="433"/>
      <c r="AM4101" s="433"/>
      <c r="AN4101" s="433"/>
      <c r="AO4101" s="433"/>
    </row>
    <row r="4102" spans="34:41" x14ac:dyDescent="0.2">
      <c r="AH4102" s="433"/>
      <c r="AI4102" s="433"/>
      <c r="AJ4102" s="433"/>
      <c r="AK4102" s="433"/>
      <c r="AL4102" s="433"/>
      <c r="AM4102" s="433"/>
      <c r="AN4102" s="433"/>
      <c r="AO4102" s="433"/>
    </row>
    <row r="4103" spans="34:41" x14ac:dyDescent="0.2">
      <c r="AH4103" s="433"/>
      <c r="AI4103" s="433"/>
      <c r="AJ4103" s="433"/>
      <c r="AK4103" s="433"/>
      <c r="AL4103" s="433"/>
      <c r="AM4103" s="433"/>
      <c r="AN4103" s="433"/>
      <c r="AO4103" s="433"/>
    </row>
    <row r="4104" spans="34:41" x14ac:dyDescent="0.2">
      <c r="AH4104" s="433"/>
      <c r="AI4104" s="433"/>
      <c r="AJ4104" s="433"/>
      <c r="AK4104" s="433"/>
      <c r="AL4104" s="433"/>
      <c r="AM4104" s="433"/>
      <c r="AN4104" s="433"/>
      <c r="AO4104" s="433"/>
    </row>
    <row r="4105" spans="34:41" x14ac:dyDescent="0.2">
      <c r="AH4105" s="433"/>
      <c r="AI4105" s="433"/>
      <c r="AJ4105" s="433"/>
      <c r="AK4105" s="433"/>
      <c r="AL4105" s="433"/>
      <c r="AM4105" s="433"/>
      <c r="AN4105" s="433"/>
      <c r="AO4105" s="433"/>
    </row>
    <row r="4106" spans="34:41" x14ac:dyDescent="0.2">
      <c r="AH4106" s="433"/>
      <c r="AI4106" s="433"/>
      <c r="AJ4106" s="433"/>
      <c r="AK4106" s="433"/>
      <c r="AL4106" s="433"/>
      <c r="AM4106" s="433"/>
      <c r="AN4106" s="433"/>
      <c r="AO4106" s="433"/>
    </row>
    <row r="4107" spans="34:41" x14ac:dyDescent="0.2">
      <c r="AH4107" s="433"/>
      <c r="AI4107" s="433"/>
      <c r="AJ4107" s="433"/>
      <c r="AK4107" s="433"/>
      <c r="AL4107" s="433"/>
      <c r="AM4107" s="433"/>
      <c r="AN4107" s="433"/>
      <c r="AO4107" s="433"/>
    </row>
    <row r="4108" spans="34:41" x14ac:dyDescent="0.2">
      <c r="AH4108" s="433"/>
      <c r="AI4108" s="433"/>
      <c r="AJ4108" s="433"/>
      <c r="AK4108" s="433"/>
      <c r="AL4108" s="433"/>
      <c r="AM4108" s="433"/>
      <c r="AN4108" s="433"/>
      <c r="AO4108" s="433"/>
    </row>
    <row r="4109" spans="34:41" x14ac:dyDescent="0.2">
      <c r="AH4109" s="433"/>
      <c r="AI4109" s="433"/>
      <c r="AJ4109" s="433"/>
      <c r="AK4109" s="433"/>
      <c r="AL4109" s="433"/>
      <c r="AM4109" s="433"/>
      <c r="AN4109" s="433"/>
      <c r="AO4109" s="433"/>
    </row>
    <row r="4110" spans="34:41" x14ac:dyDescent="0.2">
      <c r="AH4110" s="433"/>
      <c r="AI4110" s="433"/>
      <c r="AJ4110" s="433"/>
      <c r="AK4110" s="433"/>
      <c r="AL4110" s="433"/>
      <c r="AM4110" s="433"/>
      <c r="AN4110" s="433"/>
      <c r="AO4110" s="433"/>
    </row>
    <row r="4111" spans="34:41" x14ac:dyDescent="0.2">
      <c r="AH4111" s="433"/>
      <c r="AI4111" s="433"/>
      <c r="AJ4111" s="433"/>
      <c r="AK4111" s="433"/>
      <c r="AL4111" s="433"/>
      <c r="AM4111" s="433"/>
      <c r="AN4111" s="433"/>
      <c r="AO4111" s="433"/>
    </row>
    <row r="4112" spans="34:41" x14ac:dyDescent="0.2">
      <c r="AH4112" s="433"/>
      <c r="AI4112" s="433"/>
      <c r="AJ4112" s="433"/>
      <c r="AK4112" s="433"/>
      <c r="AL4112" s="433"/>
      <c r="AM4112" s="433"/>
      <c r="AN4112" s="433"/>
      <c r="AO4112" s="433"/>
    </row>
    <row r="4113" spans="34:41" x14ac:dyDescent="0.2">
      <c r="AH4113" s="433"/>
      <c r="AI4113" s="433"/>
      <c r="AJ4113" s="433"/>
      <c r="AK4113" s="433"/>
      <c r="AL4113" s="433"/>
      <c r="AM4113" s="433"/>
      <c r="AN4113" s="433"/>
      <c r="AO4113" s="433"/>
    </row>
    <row r="4114" spans="34:41" x14ac:dyDescent="0.2">
      <c r="AH4114" s="433"/>
      <c r="AI4114" s="433"/>
      <c r="AJ4114" s="433"/>
      <c r="AK4114" s="433"/>
      <c r="AL4114" s="433"/>
      <c r="AM4114" s="433"/>
      <c r="AN4114" s="433"/>
      <c r="AO4114" s="433"/>
    </row>
    <row r="4115" spans="34:41" x14ac:dyDescent="0.2">
      <c r="AH4115" s="433"/>
      <c r="AI4115" s="433"/>
      <c r="AJ4115" s="433"/>
      <c r="AK4115" s="433"/>
      <c r="AL4115" s="433"/>
      <c r="AM4115" s="433"/>
      <c r="AN4115" s="433"/>
      <c r="AO4115" s="433"/>
    </row>
    <row r="4116" spans="34:41" x14ac:dyDescent="0.2">
      <c r="AH4116" s="433"/>
      <c r="AI4116" s="433"/>
      <c r="AJ4116" s="433"/>
      <c r="AK4116" s="433"/>
      <c r="AL4116" s="433"/>
      <c r="AM4116" s="433"/>
      <c r="AN4116" s="433"/>
      <c r="AO4116" s="433"/>
    </row>
    <row r="4117" spans="34:41" x14ac:dyDescent="0.2">
      <c r="AH4117" s="433"/>
      <c r="AI4117" s="433"/>
      <c r="AJ4117" s="433"/>
      <c r="AK4117" s="433"/>
      <c r="AL4117" s="433"/>
      <c r="AM4117" s="433"/>
      <c r="AN4117" s="433"/>
      <c r="AO4117" s="433"/>
    </row>
    <row r="4118" spans="34:41" x14ac:dyDescent="0.2">
      <c r="AH4118" s="433"/>
      <c r="AI4118" s="433"/>
      <c r="AJ4118" s="433"/>
      <c r="AK4118" s="433"/>
      <c r="AL4118" s="433"/>
      <c r="AM4118" s="433"/>
      <c r="AN4118" s="433"/>
      <c r="AO4118" s="433"/>
    </row>
    <row r="4119" spans="34:41" x14ac:dyDescent="0.2">
      <c r="AH4119" s="433"/>
      <c r="AI4119" s="433"/>
      <c r="AJ4119" s="433"/>
      <c r="AK4119" s="433"/>
      <c r="AL4119" s="433"/>
      <c r="AM4119" s="433"/>
      <c r="AN4119" s="433"/>
      <c r="AO4119" s="433"/>
    </row>
    <row r="4120" spans="34:41" x14ac:dyDescent="0.2">
      <c r="AH4120" s="433"/>
      <c r="AI4120" s="433"/>
      <c r="AJ4120" s="433"/>
      <c r="AK4120" s="433"/>
      <c r="AL4120" s="433"/>
      <c r="AM4120" s="433"/>
      <c r="AN4120" s="433"/>
      <c r="AO4120" s="433"/>
    </row>
    <row r="4121" spans="34:41" x14ac:dyDescent="0.2">
      <c r="AH4121" s="433"/>
      <c r="AI4121" s="433"/>
      <c r="AJ4121" s="433"/>
      <c r="AK4121" s="433"/>
      <c r="AL4121" s="433"/>
      <c r="AM4121" s="433"/>
      <c r="AN4121" s="433"/>
      <c r="AO4121" s="433"/>
    </row>
    <row r="4122" spans="34:41" x14ac:dyDescent="0.2">
      <c r="AH4122" s="433"/>
      <c r="AI4122" s="433"/>
      <c r="AJ4122" s="433"/>
      <c r="AK4122" s="433"/>
      <c r="AL4122" s="433"/>
      <c r="AM4122" s="433"/>
      <c r="AN4122" s="433"/>
      <c r="AO4122" s="433"/>
    </row>
    <row r="4123" spans="34:41" x14ac:dyDescent="0.2">
      <c r="AH4123" s="433"/>
      <c r="AI4123" s="433"/>
      <c r="AJ4123" s="433"/>
      <c r="AK4123" s="433"/>
      <c r="AL4123" s="433"/>
      <c r="AM4123" s="433"/>
      <c r="AN4123" s="433"/>
      <c r="AO4123" s="433"/>
    </row>
    <row r="4124" spans="34:41" x14ac:dyDescent="0.2">
      <c r="AH4124" s="433"/>
      <c r="AI4124" s="433"/>
      <c r="AJ4124" s="433"/>
      <c r="AK4124" s="433"/>
      <c r="AL4124" s="433"/>
      <c r="AM4124" s="433"/>
      <c r="AN4124" s="433"/>
      <c r="AO4124" s="433"/>
    </row>
    <row r="4125" spans="34:41" x14ac:dyDescent="0.2">
      <c r="AH4125" s="433"/>
      <c r="AI4125" s="433"/>
      <c r="AJ4125" s="433"/>
      <c r="AK4125" s="433"/>
      <c r="AL4125" s="433"/>
      <c r="AM4125" s="433"/>
      <c r="AN4125" s="433"/>
      <c r="AO4125" s="433"/>
    </row>
    <row r="4126" spans="34:41" x14ac:dyDescent="0.2">
      <c r="AH4126" s="433"/>
      <c r="AI4126" s="433"/>
      <c r="AJ4126" s="433"/>
      <c r="AK4126" s="433"/>
      <c r="AL4126" s="433"/>
      <c r="AM4126" s="433"/>
      <c r="AN4126" s="433"/>
      <c r="AO4126" s="433"/>
    </row>
    <row r="4127" spans="34:41" x14ac:dyDescent="0.2">
      <c r="AH4127" s="433"/>
      <c r="AI4127" s="433"/>
      <c r="AJ4127" s="433"/>
      <c r="AK4127" s="433"/>
      <c r="AL4127" s="433"/>
      <c r="AM4127" s="433"/>
      <c r="AN4127" s="433"/>
      <c r="AO4127" s="433"/>
    </row>
    <row r="4128" spans="34:41" x14ac:dyDescent="0.2">
      <c r="AH4128" s="433"/>
      <c r="AI4128" s="433"/>
      <c r="AJ4128" s="433"/>
      <c r="AK4128" s="433"/>
      <c r="AL4128" s="433"/>
      <c r="AM4128" s="433"/>
      <c r="AN4128" s="433"/>
      <c r="AO4128" s="433"/>
    </row>
    <row r="4129" spans="34:41" x14ac:dyDescent="0.2">
      <c r="AH4129" s="433"/>
      <c r="AI4129" s="433"/>
      <c r="AJ4129" s="433"/>
      <c r="AK4129" s="433"/>
      <c r="AL4129" s="433"/>
      <c r="AM4129" s="433"/>
      <c r="AN4129" s="433"/>
      <c r="AO4129" s="433"/>
    </row>
    <row r="4130" spans="34:41" x14ac:dyDescent="0.2">
      <c r="AH4130" s="433"/>
      <c r="AI4130" s="433"/>
      <c r="AJ4130" s="433"/>
      <c r="AK4130" s="433"/>
      <c r="AL4130" s="433"/>
      <c r="AM4130" s="433"/>
      <c r="AN4130" s="433"/>
      <c r="AO4130" s="433"/>
    </row>
    <row r="4131" spans="34:41" x14ac:dyDescent="0.2">
      <c r="AH4131" s="433"/>
      <c r="AI4131" s="433"/>
      <c r="AJ4131" s="433"/>
      <c r="AK4131" s="433"/>
      <c r="AL4131" s="433"/>
      <c r="AM4131" s="433"/>
      <c r="AN4131" s="433"/>
      <c r="AO4131" s="433"/>
    </row>
    <row r="4132" spans="34:41" x14ac:dyDescent="0.2">
      <c r="AH4132" s="433"/>
      <c r="AI4132" s="433"/>
      <c r="AJ4132" s="433"/>
      <c r="AK4132" s="433"/>
      <c r="AL4132" s="433"/>
      <c r="AM4132" s="433"/>
      <c r="AN4132" s="433"/>
      <c r="AO4132" s="433"/>
    </row>
    <row r="4133" spans="34:41" x14ac:dyDescent="0.2">
      <c r="AH4133" s="433"/>
      <c r="AI4133" s="433"/>
      <c r="AJ4133" s="433"/>
      <c r="AK4133" s="433"/>
      <c r="AL4133" s="433"/>
      <c r="AM4133" s="433"/>
      <c r="AN4133" s="433"/>
      <c r="AO4133" s="433"/>
    </row>
    <row r="4134" spans="34:41" x14ac:dyDescent="0.2">
      <c r="AH4134" s="433"/>
      <c r="AI4134" s="433"/>
      <c r="AJ4134" s="433"/>
      <c r="AK4134" s="433"/>
      <c r="AL4134" s="433"/>
      <c r="AM4134" s="433"/>
      <c r="AN4134" s="433"/>
      <c r="AO4134" s="433"/>
    </row>
    <row r="4135" spans="34:41" x14ac:dyDescent="0.2">
      <c r="AH4135" s="433"/>
      <c r="AI4135" s="433"/>
      <c r="AJ4135" s="433"/>
      <c r="AK4135" s="433"/>
      <c r="AL4135" s="433"/>
      <c r="AM4135" s="433"/>
      <c r="AN4135" s="433"/>
      <c r="AO4135" s="433"/>
    </row>
    <row r="4136" spans="34:41" x14ac:dyDescent="0.2">
      <c r="AH4136" s="433"/>
      <c r="AI4136" s="433"/>
      <c r="AJ4136" s="433"/>
      <c r="AK4136" s="433"/>
      <c r="AL4136" s="433"/>
      <c r="AM4136" s="433"/>
      <c r="AN4136" s="433"/>
      <c r="AO4136" s="433"/>
    </row>
    <row r="4137" spans="34:41" x14ac:dyDescent="0.2">
      <c r="AH4137" s="433"/>
      <c r="AI4137" s="433"/>
      <c r="AJ4137" s="433"/>
      <c r="AK4137" s="433"/>
      <c r="AL4137" s="433"/>
      <c r="AM4137" s="433"/>
      <c r="AN4137" s="433"/>
      <c r="AO4137" s="433"/>
    </row>
    <row r="4138" spans="34:41" x14ac:dyDescent="0.2">
      <c r="AH4138" s="433"/>
      <c r="AI4138" s="433"/>
      <c r="AJ4138" s="433"/>
      <c r="AK4138" s="433"/>
      <c r="AL4138" s="433"/>
      <c r="AM4138" s="433"/>
      <c r="AN4138" s="433"/>
      <c r="AO4138" s="433"/>
    </row>
    <row r="4139" spans="34:41" x14ac:dyDescent="0.2">
      <c r="AH4139" s="433"/>
      <c r="AI4139" s="433"/>
      <c r="AJ4139" s="433"/>
      <c r="AK4139" s="433"/>
      <c r="AL4139" s="433"/>
      <c r="AM4139" s="433"/>
      <c r="AN4139" s="433"/>
      <c r="AO4139" s="433"/>
    </row>
    <row r="4140" spans="34:41" x14ac:dyDescent="0.2">
      <c r="AH4140" s="433"/>
      <c r="AI4140" s="433"/>
      <c r="AJ4140" s="433"/>
      <c r="AK4140" s="433"/>
      <c r="AL4140" s="433"/>
      <c r="AM4140" s="433"/>
      <c r="AN4140" s="433"/>
      <c r="AO4140" s="433"/>
    </row>
    <row r="4141" spans="34:41" x14ac:dyDescent="0.2">
      <c r="AH4141" s="433"/>
      <c r="AI4141" s="433"/>
      <c r="AJ4141" s="433"/>
      <c r="AK4141" s="433"/>
      <c r="AL4141" s="433"/>
      <c r="AM4141" s="433"/>
      <c r="AN4141" s="433"/>
      <c r="AO4141" s="433"/>
    </row>
    <row r="4142" spans="34:41" x14ac:dyDescent="0.2">
      <c r="AH4142" s="433"/>
      <c r="AI4142" s="433"/>
      <c r="AJ4142" s="433"/>
      <c r="AK4142" s="433"/>
      <c r="AL4142" s="433"/>
      <c r="AM4142" s="433"/>
      <c r="AN4142" s="433"/>
      <c r="AO4142" s="433"/>
    </row>
    <row r="4143" spans="34:41" x14ac:dyDescent="0.2">
      <c r="AH4143" s="433"/>
      <c r="AI4143" s="433"/>
      <c r="AJ4143" s="433"/>
      <c r="AK4143" s="433"/>
      <c r="AL4143" s="433"/>
      <c r="AM4143" s="433"/>
      <c r="AN4143" s="433"/>
      <c r="AO4143" s="433"/>
    </row>
    <row r="4144" spans="34:41" x14ac:dyDescent="0.2">
      <c r="AH4144" s="433"/>
      <c r="AI4144" s="433"/>
      <c r="AJ4144" s="433"/>
      <c r="AK4144" s="433"/>
      <c r="AL4144" s="433"/>
      <c r="AM4144" s="433"/>
      <c r="AN4144" s="433"/>
      <c r="AO4144" s="433"/>
    </row>
    <row r="4145" spans="34:41" x14ac:dyDescent="0.2">
      <c r="AH4145" s="433"/>
      <c r="AI4145" s="433"/>
      <c r="AJ4145" s="433"/>
      <c r="AK4145" s="433"/>
      <c r="AL4145" s="433"/>
      <c r="AM4145" s="433"/>
      <c r="AN4145" s="433"/>
      <c r="AO4145" s="433"/>
    </row>
    <row r="4146" spans="34:41" x14ac:dyDescent="0.2">
      <c r="AH4146" s="433"/>
      <c r="AI4146" s="433"/>
      <c r="AJ4146" s="433"/>
      <c r="AK4146" s="433"/>
      <c r="AL4146" s="433"/>
      <c r="AM4146" s="433"/>
      <c r="AN4146" s="433"/>
      <c r="AO4146" s="433"/>
    </row>
    <row r="4147" spans="34:41" x14ac:dyDescent="0.2">
      <c r="AH4147" s="433"/>
      <c r="AI4147" s="433"/>
      <c r="AJ4147" s="433"/>
      <c r="AK4147" s="433"/>
      <c r="AL4147" s="433"/>
      <c r="AM4147" s="433"/>
      <c r="AN4147" s="433"/>
      <c r="AO4147" s="433"/>
    </row>
    <row r="4148" spans="34:41" x14ac:dyDescent="0.2">
      <c r="AH4148" s="433"/>
      <c r="AI4148" s="433"/>
      <c r="AJ4148" s="433"/>
      <c r="AK4148" s="433"/>
      <c r="AL4148" s="433"/>
      <c r="AM4148" s="433"/>
      <c r="AN4148" s="433"/>
      <c r="AO4148" s="433"/>
    </row>
    <row r="4149" spans="34:41" x14ac:dyDescent="0.2">
      <c r="AH4149" s="433"/>
      <c r="AI4149" s="433"/>
      <c r="AJ4149" s="433"/>
      <c r="AK4149" s="433"/>
      <c r="AL4149" s="433"/>
      <c r="AM4149" s="433"/>
      <c r="AN4149" s="433"/>
      <c r="AO4149" s="433"/>
    </row>
    <row r="4150" spans="34:41" x14ac:dyDescent="0.2">
      <c r="AH4150" s="433"/>
      <c r="AI4150" s="433"/>
      <c r="AJ4150" s="433"/>
      <c r="AK4150" s="433"/>
      <c r="AL4150" s="433"/>
      <c r="AM4150" s="433"/>
      <c r="AN4150" s="433"/>
      <c r="AO4150" s="433"/>
    </row>
    <row r="4151" spans="34:41" x14ac:dyDescent="0.2">
      <c r="AH4151" s="433"/>
      <c r="AI4151" s="433"/>
      <c r="AJ4151" s="433"/>
      <c r="AK4151" s="433"/>
      <c r="AL4151" s="433"/>
      <c r="AM4151" s="433"/>
      <c r="AN4151" s="433"/>
      <c r="AO4151" s="433"/>
    </row>
    <row r="4152" spans="34:41" x14ac:dyDescent="0.2">
      <c r="AH4152" s="433"/>
      <c r="AI4152" s="433"/>
      <c r="AJ4152" s="433"/>
      <c r="AK4152" s="433"/>
      <c r="AL4152" s="433"/>
      <c r="AM4152" s="433"/>
      <c r="AN4152" s="433"/>
      <c r="AO4152" s="433"/>
    </row>
    <row r="4153" spans="34:41" x14ac:dyDescent="0.2">
      <c r="AH4153" s="433"/>
      <c r="AI4153" s="433"/>
      <c r="AJ4153" s="433"/>
      <c r="AK4153" s="433"/>
      <c r="AL4153" s="433"/>
      <c r="AM4153" s="433"/>
      <c r="AN4153" s="433"/>
      <c r="AO4153" s="433"/>
    </row>
    <row r="4154" spans="34:41" x14ac:dyDescent="0.2">
      <c r="AH4154" s="433"/>
      <c r="AI4154" s="433"/>
      <c r="AJ4154" s="433"/>
      <c r="AK4154" s="433"/>
      <c r="AL4154" s="433"/>
      <c r="AM4154" s="433"/>
      <c r="AN4154" s="433"/>
      <c r="AO4154" s="433"/>
    </row>
    <row r="4155" spans="34:41" x14ac:dyDescent="0.2">
      <c r="AH4155" s="433"/>
      <c r="AI4155" s="433"/>
      <c r="AJ4155" s="433"/>
      <c r="AK4155" s="433"/>
      <c r="AL4155" s="433"/>
      <c r="AM4155" s="433"/>
      <c r="AN4155" s="433"/>
      <c r="AO4155" s="433"/>
    </row>
    <row r="4156" spans="34:41" x14ac:dyDescent="0.2">
      <c r="AH4156" s="433"/>
      <c r="AI4156" s="433"/>
      <c r="AJ4156" s="433"/>
      <c r="AK4156" s="433"/>
      <c r="AL4156" s="433"/>
      <c r="AM4156" s="433"/>
      <c r="AN4156" s="433"/>
      <c r="AO4156" s="433"/>
    </row>
    <row r="4157" spans="34:41" x14ac:dyDescent="0.2">
      <c r="AH4157" s="433"/>
      <c r="AI4157" s="433"/>
      <c r="AJ4157" s="433"/>
      <c r="AK4157" s="433"/>
      <c r="AL4157" s="433"/>
      <c r="AM4157" s="433"/>
      <c r="AN4157" s="433"/>
      <c r="AO4157" s="433"/>
    </row>
    <row r="4158" spans="34:41" x14ac:dyDescent="0.2">
      <c r="AH4158" s="433"/>
      <c r="AI4158" s="433"/>
      <c r="AJ4158" s="433"/>
      <c r="AK4158" s="433"/>
      <c r="AL4158" s="433"/>
      <c r="AM4158" s="433"/>
      <c r="AN4158" s="433"/>
      <c r="AO4158" s="433"/>
    </row>
    <row r="4159" spans="34:41" x14ac:dyDescent="0.2">
      <c r="AH4159" s="433"/>
      <c r="AI4159" s="433"/>
      <c r="AJ4159" s="433"/>
      <c r="AK4159" s="433"/>
      <c r="AL4159" s="433"/>
      <c r="AM4159" s="433"/>
      <c r="AN4159" s="433"/>
      <c r="AO4159" s="433"/>
    </row>
    <row r="4160" spans="34:41" x14ac:dyDescent="0.2">
      <c r="AH4160" s="433"/>
      <c r="AI4160" s="433"/>
      <c r="AJ4160" s="433"/>
      <c r="AK4160" s="433"/>
      <c r="AL4160" s="433"/>
      <c r="AM4160" s="433"/>
      <c r="AN4160" s="433"/>
      <c r="AO4160" s="433"/>
    </row>
    <row r="4161" spans="34:41" x14ac:dyDescent="0.2">
      <c r="AH4161" s="433"/>
      <c r="AI4161" s="433"/>
      <c r="AJ4161" s="433"/>
      <c r="AK4161" s="433"/>
      <c r="AL4161" s="433"/>
      <c r="AM4161" s="433"/>
      <c r="AN4161" s="433"/>
      <c r="AO4161" s="433"/>
    </row>
    <row r="4162" spans="34:41" x14ac:dyDescent="0.2">
      <c r="AH4162" s="433"/>
      <c r="AI4162" s="433"/>
      <c r="AJ4162" s="433"/>
      <c r="AK4162" s="433"/>
      <c r="AL4162" s="433"/>
      <c r="AM4162" s="433"/>
      <c r="AN4162" s="433"/>
      <c r="AO4162" s="433"/>
    </row>
    <row r="4163" spans="34:41" x14ac:dyDescent="0.2">
      <c r="AH4163" s="433"/>
      <c r="AI4163" s="433"/>
      <c r="AJ4163" s="433"/>
      <c r="AK4163" s="433"/>
      <c r="AL4163" s="433"/>
      <c r="AM4163" s="433"/>
      <c r="AN4163" s="433"/>
      <c r="AO4163" s="433"/>
    </row>
    <row r="4164" spans="34:41" x14ac:dyDescent="0.2">
      <c r="AH4164" s="433"/>
      <c r="AI4164" s="433"/>
      <c r="AJ4164" s="433"/>
      <c r="AK4164" s="433"/>
      <c r="AL4164" s="433"/>
      <c r="AM4164" s="433"/>
      <c r="AN4164" s="433"/>
      <c r="AO4164" s="433"/>
    </row>
    <row r="4165" spans="34:41" x14ac:dyDescent="0.2">
      <c r="AH4165" s="433"/>
      <c r="AI4165" s="433"/>
      <c r="AJ4165" s="433"/>
      <c r="AK4165" s="433"/>
      <c r="AL4165" s="433"/>
      <c r="AM4165" s="433"/>
      <c r="AN4165" s="433"/>
      <c r="AO4165" s="433"/>
    </row>
    <row r="4166" spans="34:41" x14ac:dyDescent="0.2">
      <c r="AH4166" s="433"/>
      <c r="AI4166" s="433"/>
      <c r="AJ4166" s="433"/>
      <c r="AK4166" s="433"/>
      <c r="AL4166" s="433"/>
      <c r="AM4166" s="433"/>
      <c r="AN4166" s="433"/>
      <c r="AO4166" s="433"/>
    </row>
    <row r="4167" spans="34:41" x14ac:dyDescent="0.2">
      <c r="AH4167" s="433"/>
      <c r="AI4167" s="433"/>
      <c r="AJ4167" s="433"/>
      <c r="AK4167" s="433"/>
      <c r="AL4167" s="433"/>
      <c r="AM4167" s="433"/>
      <c r="AN4167" s="433"/>
      <c r="AO4167" s="433"/>
    </row>
    <row r="4168" spans="34:41" x14ac:dyDescent="0.2">
      <c r="AH4168" s="433"/>
      <c r="AI4168" s="433"/>
      <c r="AJ4168" s="433"/>
      <c r="AK4168" s="433"/>
      <c r="AL4168" s="433"/>
      <c r="AM4168" s="433"/>
      <c r="AN4168" s="433"/>
      <c r="AO4168" s="433"/>
    </row>
    <row r="4169" spans="34:41" x14ac:dyDescent="0.2">
      <c r="AH4169" s="433"/>
      <c r="AI4169" s="433"/>
      <c r="AJ4169" s="433"/>
      <c r="AK4169" s="433"/>
      <c r="AL4169" s="433"/>
      <c r="AM4169" s="433"/>
      <c r="AN4169" s="433"/>
      <c r="AO4169" s="433"/>
    </row>
    <row r="4170" spans="34:41" x14ac:dyDescent="0.2">
      <c r="AH4170" s="433"/>
      <c r="AI4170" s="433"/>
      <c r="AJ4170" s="433"/>
      <c r="AK4170" s="433"/>
      <c r="AL4170" s="433"/>
      <c r="AM4170" s="433"/>
      <c r="AN4170" s="433"/>
      <c r="AO4170" s="433"/>
    </row>
    <row r="4171" spans="34:41" x14ac:dyDescent="0.2">
      <c r="AH4171" s="433"/>
      <c r="AI4171" s="433"/>
      <c r="AJ4171" s="433"/>
      <c r="AK4171" s="433"/>
      <c r="AL4171" s="433"/>
      <c r="AM4171" s="433"/>
      <c r="AN4171" s="433"/>
      <c r="AO4171" s="433"/>
    </row>
    <row r="4172" spans="34:41" x14ac:dyDescent="0.2">
      <c r="AH4172" s="433"/>
      <c r="AI4172" s="433"/>
      <c r="AJ4172" s="433"/>
      <c r="AK4172" s="433"/>
      <c r="AL4172" s="433"/>
      <c r="AM4172" s="433"/>
      <c r="AN4172" s="433"/>
      <c r="AO4172" s="433"/>
    </row>
    <row r="4173" spans="34:41" x14ac:dyDescent="0.2">
      <c r="AH4173" s="433"/>
      <c r="AI4173" s="433"/>
      <c r="AJ4173" s="433"/>
      <c r="AK4173" s="433"/>
      <c r="AL4173" s="433"/>
      <c r="AM4173" s="433"/>
      <c r="AN4173" s="433"/>
      <c r="AO4173" s="433"/>
    </row>
    <row r="4174" spans="34:41" x14ac:dyDescent="0.2">
      <c r="AH4174" s="433"/>
      <c r="AI4174" s="433"/>
      <c r="AJ4174" s="433"/>
      <c r="AK4174" s="433"/>
      <c r="AL4174" s="433"/>
      <c r="AM4174" s="433"/>
      <c r="AN4174" s="433"/>
      <c r="AO4174" s="433"/>
    </row>
    <row r="4175" spans="34:41" x14ac:dyDescent="0.2">
      <c r="AH4175" s="433"/>
      <c r="AI4175" s="433"/>
      <c r="AJ4175" s="433"/>
      <c r="AK4175" s="433"/>
      <c r="AL4175" s="433"/>
      <c r="AM4175" s="433"/>
      <c r="AN4175" s="433"/>
      <c r="AO4175" s="433"/>
    </row>
    <row r="4176" spans="34:41" x14ac:dyDescent="0.2">
      <c r="AH4176" s="433"/>
      <c r="AI4176" s="433"/>
      <c r="AJ4176" s="433"/>
      <c r="AK4176" s="433"/>
      <c r="AL4176" s="433"/>
      <c r="AM4176" s="433"/>
      <c r="AN4176" s="433"/>
      <c r="AO4176" s="433"/>
    </row>
    <row r="4177" spans="34:41" x14ac:dyDescent="0.2">
      <c r="AH4177" s="433"/>
      <c r="AI4177" s="433"/>
      <c r="AJ4177" s="433"/>
      <c r="AK4177" s="433"/>
      <c r="AL4177" s="433"/>
      <c r="AM4177" s="433"/>
      <c r="AN4177" s="433"/>
      <c r="AO4177" s="433"/>
    </row>
    <row r="4178" spans="34:41" x14ac:dyDescent="0.2">
      <c r="AH4178" s="433"/>
      <c r="AI4178" s="433"/>
      <c r="AJ4178" s="433"/>
      <c r="AK4178" s="433"/>
      <c r="AL4178" s="433"/>
      <c r="AM4178" s="433"/>
      <c r="AN4178" s="433"/>
      <c r="AO4178" s="433"/>
    </row>
    <row r="4179" spans="34:41" x14ac:dyDescent="0.2">
      <c r="AH4179" s="433"/>
      <c r="AI4179" s="433"/>
      <c r="AJ4179" s="433"/>
      <c r="AK4179" s="433"/>
      <c r="AL4179" s="433"/>
      <c r="AM4179" s="433"/>
      <c r="AN4179" s="433"/>
      <c r="AO4179" s="433"/>
    </row>
    <row r="4180" spans="34:41" x14ac:dyDescent="0.2">
      <c r="AH4180" s="433"/>
      <c r="AI4180" s="433"/>
      <c r="AJ4180" s="433"/>
      <c r="AK4180" s="433"/>
      <c r="AL4180" s="433"/>
      <c r="AM4180" s="433"/>
      <c r="AN4180" s="433"/>
      <c r="AO4180" s="433"/>
    </row>
    <row r="4181" spans="34:41" x14ac:dyDescent="0.2">
      <c r="AH4181" s="433"/>
      <c r="AI4181" s="433"/>
      <c r="AJ4181" s="433"/>
      <c r="AK4181" s="433"/>
      <c r="AL4181" s="433"/>
      <c r="AM4181" s="433"/>
      <c r="AN4181" s="433"/>
      <c r="AO4181" s="433"/>
    </row>
    <row r="4182" spans="34:41" x14ac:dyDescent="0.2">
      <c r="AH4182" s="433"/>
      <c r="AI4182" s="433"/>
      <c r="AJ4182" s="433"/>
      <c r="AK4182" s="433"/>
      <c r="AL4182" s="433"/>
      <c r="AM4182" s="433"/>
      <c r="AN4182" s="433"/>
      <c r="AO4182" s="433"/>
    </row>
    <row r="4183" spans="34:41" x14ac:dyDescent="0.2">
      <c r="AH4183" s="433"/>
      <c r="AI4183" s="433"/>
      <c r="AJ4183" s="433"/>
      <c r="AK4183" s="433"/>
      <c r="AL4183" s="433"/>
      <c r="AM4183" s="433"/>
      <c r="AN4183" s="433"/>
      <c r="AO4183" s="433"/>
    </row>
    <row r="4184" spans="34:41" x14ac:dyDescent="0.2">
      <c r="AH4184" s="433"/>
      <c r="AI4184" s="433"/>
      <c r="AJ4184" s="433"/>
      <c r="AK4184" s="433"/>
      <c r="AL4184" s="433"/>
      <c r="AM4184" s="433"/>
      <c r="AN4184" s="433"/>
      <c r="AO4184" s="433"/>
    </row>
    <row r="4185" spans="34:41" x14ac:dyDescent="0.2">
      <c r="AH4185" s="433"/>
      <c r="AI4185" s="433"/>
      <c r="AJ4185" s="433"/>
      <c r="AK4185" s="433"/>
      <c r="AL4185" s="433"/>
      <c r="AM4185" s="433"/>
      <c r="AN4185" s="433"/>
      <c r="AO4185" s="433"/>
    </row>
    <row r="4186" spans="34:41" x14ac:dyDescent="0.2">
      <c r="AH4186" s="433"/>
      <c r="AI4186" s="433"/>
      <c r="AJ4186" s="433"/>
      <c r="AK4186" s="433"/>
      <c r="AL4186" s="433"/>
      <c r="AM4186" s="433"/>
      <c r="AN4186" s="433"/>
      <c r="AO4186" s="433"/>
    </row>
    <row r="4187" spans="34:41" x14ac:dyDescent="0.2">
      <c r="AH4187" s="433"/>
      <c r="AI4187" s="433"/>
      <c r="AJ4187" s="433"/>
      <c r="AK4187" s="433"/>
      <c r="AL4187" s="433"/>
      <c r="AM4187" s="433"/>
      <c r="AN4187" s="433"/>
      <c r="AO4187" s="433"/>
    </row>
    <row r="4188" spans="34:41" x14ac:dyDescent="0.2">
      <c r="AH4188" s="433"/>
      <c r="AI4188" s="433"/>
      <c r="AJ4188" s="433"/>
      <c r="AK4188" s="433"/>
      <c r="AL4188" s="433"/>
      <c r="AM4188" s="433"/>
      <c r="AN4188" s="433"/>
      <c r="AO4188" s="433"/>
    </row>
    <row r="4189" spans="34:41" x14ac:dyDescent="0.2">
      <c r="AH4189" s="433"/>
      <c r="AI4189" s="433"/>
      <c r="AJ4189" s="433"/>
      <c r="AK4189" s="433"/>
      <c r="AL4189" s="433"/>
      <c r="AM4189" s="433"/>
      <c r="AN4189" s="433"/>
      <c r="AO4189" s="433"/>
    </row>
    <row r="4190" spans="34:41" x14ac:dyDescent="0.2">
      <c r="AH4190" s="433"/>
      <c r="AI4190" s="433"/>
      <c r="AJ4190" s="433"/>
      <c r="AK4190" s="433"/>
      <c r="AL4190" s="433"/>
      <c r="AM4190" s="433"/>
      <c r="AN4190" s="433"/>
      <c r="AO4190" s="433"/>
    </row>
    <row r="4191" spans="34:41" x14ac:dyDescent="0.2">
      <c r="AH4191" s="433"/>
      <c r="AI4191" s="433"/>
      <c r="AJ4191" s="433"/>
      <c r="AK4191" s="433"/>
      <c r="AL4191" s="433"/>
      <c r="AM4191" s="433"/>
      <c r="AN4191" s="433"/>
      <c r="AO4191" s="433"/>
    </row>
    <row r="4192" spans="34:41" x14ac:dyDescent="0.2">
      <c r="AH4192" s="433"/>
      <c r="AI4192" s="433"/>
      <c r="AJ4192" s="433"/>
      <c r="AK4192" s="433"/>
      <c r="AL4192" s="433"/>
      <c r="AM4192" s="433"/>
      <c r="AN4192" s="433"/>
      <c r="AO4192" s="433"/>
    </row>
    <row r="4193" spans="34:41" x14ac:dyDescent="0.2">
      <c r="AH4193" s="433"/>
      <c r="AI4193" s="433"/>
      <c r="AJ4193" s="433"/>
      <c r="AK4193" s="433"/>
      <c r="AL4193" s="433"/>
      <c r="AM4193" s="433"/>
      <c r="AN4193" s="433"/>
      <c r="AO4193" s="433"/>
    </row>
    <row r="4194" spans="34:41" x14ac:dyDescent="0.2">
      <c r="AH4194" s="433"/>
      <c r="AI4194" s="433"/>
      <c r="AJ4194" s="433"/>
      <c r="AK4194" s="433"/>
      <c r="AL4194" s="433"/>
      <c r="AM4194" s="433"/>
      <c r="AN4194" s="433"/>
      <c r="AO4194" s="433"/>
    </row>
    <row r="4195" spans="34:41" x14ac:dyDescent="0.2">
      <c r="AH4195" s="433"/>
      <c r="AI4195" s="433"/>
      <c r="AJ4195" s="433"/>
      <c r="AK4195" s="433"/>
      <c r="AL4195" s="433"/>
      <c r="AM4195" s="433"/>
      <c r="AN4195" s="433"/>
      <c r="AO4195" s="433"/>
    </row>
    <row r="4196" spans="34:41" x14ac:dyDescent="0.2">
      <c r="AH4196" s="433"/>
      <c r="AI4196" s="433"/>
      <c r="AJ4196" s="433"/>
      <c r="AK4196" s="433"/>
      <c r="AL4196" s="433"/>
      <c r="AM4196" s="433"/>
      <c r="AN4196" s="433"/>
      <c r="AO4196" s="433"/>
    </row>
    <row r="4197" spans="34:41" x14ac:dyDescent="0.2">
      <c r="AH4197" s="433"/>
      <c r="AI4197" s="433"/>
      <c r="AJ4197" s="433"/>
      <c r="AK4197" s="433"/>
      <c r="AL4197" s="433"/>
      <c r="AM4197" s="433"/>
      <c r="AN4197" s="433"/>
      <c r="AO4197" s="433"/>
    </row>
    <row r="4198" spans="34:41" x14ac:dyDescent="0.2">
      <c r="AH4198" s="433"/>
      <c r="AI4198" s="433"/>
      <c r="AJ4198" s="433"/>
      <c r="AK4198" s="433"/>
      <c r="AL4198" s="433"/>
      <c r="AM4198" s="433"/>
      <c r="AN4198" s="433"/>
      <c r="AO4198" s="433"/>
    </row>
    <row r="4199" spans="34:41" x14ac:dyDescent="0.2">
      <c r="AH4199" s="433"/>
      <c r="AI4199" s="433"/>
      <c r="AJ4199" s="433"/>
      <c r="AK4199" s="433"/>
      <c r="AL4199" s="433"/>
      <c r="AM4199" s="433"/>
      <c r="AN4199" s="433"/>
      <c r="AO4199" s="433"/>
    </row>
    <row r="4200" spans="34:41" x14ac:dyDescent="0.2">
      <c r="AH4200" s="433"/>
      <c r="AI4200" s="433"/>
      <c r="AJ4200" s="433"/>
      <c r="AK4200" s="433"/>
      <c r="AL4200" s="433"/>
      <c r="AM4200" s="433"/>
      <c r="AN4200" s="433"/>
      <c r="AO4200" s="433"/>
    </row>
    <row r="4201" spans="34:41" x14ac:dyDescent="0.2">
      <c r="AH4201" s="433"/>
      <c r="AI4201" s="433"/>
      <c r="AJ4201" s="433"/>
      <c r="AK4201" s="433"/>
      <c r="AL4201" s="433"/>
      <c r="AM4201" s="433"/>
      <c r="AN4201" s="433"/>
      <c r="AO4201" s="433"/>
    </row>
    <row r="4202" spans="34:41" x14ac:dyDescent="0.2">
      <c r="AH4202" s="433"/>
      <c r="AI4202" s="433"/>
      <c r="AJ4202" s="433"/>
      <c r="AK4202" s="433"/>
      <c r="AL4202" s="433"/>
      <c r="AM4202" s="433"/>
      <c r="AN4202" s="433"/>
      <c r="AO4202" s="433"/>
    </row>
    <row r="4203" spans="34:41" x14ac:dyDescent="0.2">
      <c r="AH4203" s="433"/>
      <c r="AI4203" s="433"/>
      <c r="AJ4203" s="433"/>
      <c r="AK4203" s="433"/>
      <c r="AL4203" s="433"/>
      <c r="AM4203" s="433"/>
      <c r="AN4203" s="433"/>
      <c r="AO4203" s="433"/>
    </row>
    <row r="4204" spans="34:41" x14ac:dyDescent="0.2">
      <c r="AH4204" s="433"/>
      <c r="AI4204" s="433"/>
      <c r="AJ4204" s="433"/>
      <c r="AK4204" s="433"/>
      <c r="AL4204" s="433"/>
      <c r="AM4204" s="433"/>
      <c r="AN4204" s="433"/>
      <c r="AO4204" s="433"/>
    </row>
    <row r="4205" spans="34:41" x14ac:dyDescent="0.2">
      <c r="AH4205" s="433"/>
      <c r="AI4205" s="433"/>
      <c r="AJ4205" s="433"/>
      <c r="AK4205" s="433"/>
      <c r="AL4205" s="433"/>
      <c r="AM4205" s="433"/>
      <c r="AN4205" s="433"/>
      <c r="AO4205" s="433"/>
    </row>
    <row r="4206" spans="34:41" x14ac:dyDescent="0.2">
      <c r="AH4206" s="433"/>
      <c r="AI4206" s="433"/>
      <c r="AJ4206" s="433"/>
      <c r="AK4206" s="433"/>
      <c r="AL4206" s="433"/>
      <c r="AM4206" s="433"/>
      <c r="AN4206" s="433"/>
      <c r="AO4206" s="433"/>
    </row>
    <row r="4207" spans="34:41" x14ac:dyDescent="0.2">
      <c r="AH4207" s="433"/>
      <c r="AI4207" s="433"/>
      <c r="AJ4207" s="433"/>
      <c r="AK4207" s="433"/>
      <c r="AL4207" s="433"/>
      <c r="AM4207" s="433"/>
      <c r="AN4207" s="433"/>
      <c r="AO4207" s="433"/>
    </row>
    <row r="4208" spans="34:41" x14ac:dyDescent="0.2">
      <c r="AH4208" s="433"/>
      <c r="AI4208" s="433"/>
      <c r="AJ4208" s="433"/>
      <c r="AK4208" s="433"/>
      <c r="AL4208" s="433"/>
      <c r="AM4208" s="433"/>
      <c r="AN4208" s="433"/>
      <c r="AO4208" s="433"/>
    </row>
    <row r="4209" spans="34:41" x14ac:dyDescent="0.2">
      <c r="AH4209" s="433"/>
      <c r="AI4209" s="433"/>
      <c r="AJ4209" s="433"/>
      <c r="AK4209" s="433"/>
      <c r="AL4209" s="433"/>
      <c r="AM4209" s="433"/>
      <c r="AN4209" s="433"/>
      <c r="AO4209" s="433"/>
    </row>
    <row r="4210" spans="34:41" x14ac:dyDescent="0.2">
      <c r="AH4210" s="433"/>
      <c r="AI4210" s="433"/>
      <c r="AJ4210" s="433"/>
      <c r="AK4210" s="433"/>
      <c r="AL4210" s="433"/>
      <c r="AM4210" s="433"/>
      <c r="AN4210" s="433"/>
      <c r="AO4210" s="433"/>
    </row>
    <row r="4211" spans="34:41" x14ac:dyDescent="0.2">
      <c r="AH4211" s="433"/>
      <c r="AI4211" s="433"/>
      <c r="AJ4211" s="433"/>
      <c r="AK4211" s="433"/>
      <c r="AL4211" s="433"/>
      <c r="AM4211" s="433"/>
      <c r="AN4211" s="433"/>
      <c r="AO4211" s="433"/>
    </row>
    <row r="4212" spans="34:41" x14ac:dyDescent="0.2">
      <c r="AH4212" s="433"/>
      <c r="AI4212" s="433"/>
      <c r="AJ4212" s="433"/>
      <c r="AK4212" s="433"/>
      <c r="AL4212" s="433"/>
      <c r="AM4212" s="433"/>
      <c r="AN4212" s="433"/>
      <c r="AO4212" s="433"/>
    </row>
    <row r="4213" spans="34:41" x14ac:dyDescent="0.2">
      <c r="AH4213" s="433"/>
      <c r="AI4213" s="433"/>
      <c r="AJ4213" s="433"/>
      <c r="AK4213" s="433"/>
      <c r="AL4213" s="433"/>
      <c r="AM4213" s="433"/>
      <c r="AN4213" s="433"/>
      <c r="AO4213" s="433"/>
    </row>
    <row r="4214" spans="34:41" x14ac:dyDescent="0.2">
      <c r="AH4214" s="433"/>
      <c r="AI4214" s="433"/>
      <c r="AJ4214" s="433"/>
      <c r="AK4214" s="433"/>
      <c r="AL4214" s="433"/>
      <c r="AM4214" s="433"/>
      <c r="AN4214" s="433"/>
      <c r="AO4214" s="433"/>
    </row>
    <row r="4215" spans="34:41" x14ac:dyDescent="0.2">
      <c r="AH4215" s="433"/>
      <c r="AI4215" s="433"/>
      <c r="AJ4215" s="433"/>
      <c r="AK4215" s="433"/>
      <c r="AL4215" s="433"/>
      <c r="AM4215" s="433"/>
      <c r="AN4215" s="433"/>
      <c r="AO4215" s="433"/>
    </row>
    <row r="4216" spans="34:41" x14ac:dyDescent="0.2">
      <c r="AH4216" s="433"/>
      <c r="AI4216" s="433"/>
      <c r="AJ4216" s="433"/>
      <c r="AK4216" s="433"/>
      <c r="AL4216" s="433"/>
      <c r="AM4216" s="433"/>
      <c r="AN4216" s="433"/>
      <c r="AO4216" s="433"/>
    </row>
    <row r="4217" spans="34:41" x14ac:dyDescent="0.2">
      <c r="AH4217" s="433"/>
      <c r="AI4217" s="433"/>
      <c r="AJ4217" s="433"/>
      <c r="AK4217" s="433"/>
      <c r="AL4217" s="433"/>
      <c r="AM4217" s="433"/>
      <c r="AN4217" s="433"/>
      <c r="AO4217" s="433"/>
    </row>
    <row r="4218" spans="34:41" x14ac:dyDescent="0.2">
      <c r="AH4218" s="433"/>
      <c r="AI4218" s="433"/>
      <c r="AJ4218" s="433"/>
      <c r="AK4218" s="433"/>
      <c r="AL4218" s="433"/>
      <c r="AM4218" s="433"/>
      <c r="AN4218" s="433"/>
      <c r="AO4218" s="433"/>
    </row>
    <row r="4219" spans="34:41" x14ac:dyDescent="0.2">
      <c r="AH4219" s="433"/>
      <c r="AI4219" s="433"/>
      <c r="AJ4219" s="433"/>
      <c r="AK4219" s="433"/>
      <c r="AL4219" s="433"/>
      <c r="AM4219" s="433"/>
      <c r="AN4219" s="433"/>
      <c r="AO4219" s="433"/>
    </row>
    <row r="4220" spans="34:41" x14ac:dyDescent="0.2">
      <c r="AH4220" s="433"/>
      <c r="AI4220" s="433"/>
      <c r="AJ4220" s="433"/>
      <c r="AK4220" s="433"/>
      <c r="AL4220" s="433"/>
      <c r="AM4220" s="433"/>
      <c r="AN4220" s="433"/>
      <c r="AO4220" s="433"/>
    </row>
    <row r="4221" spans="34:41" x14ac:dyDescent="0.2">
      <c r="AH4221" s="433"/>
      <c r="AI4221" s="433"/>
      <c r="AJ4221" s="433"/>
      <c r="AK4221" s="433"/>
      <c r="AL4221" s="433"/>
      <c r="AM4221" s="433"/>
      <c r="AN4221" s="433"/>
      <c r="AO4221" s="433"/>
    </row>
    <row r="4222" spans="34:41" x14ac:dyDescent="0.2">
      <c r="AH4222" s="433"/>
      <c r="AI4222" s="433"/>
      <c r="AJ4222" s="433"/>
      <c r="AK4222" s="433"/>
      <c r="AL4222" s="433"/>
      <c r="AM4222" s="433"/>
      <c r="AN4222" s="433"/>
      <c r="AO4222" s="433"/>
    </row>
    <row r="4223" spans="34:41" x14ac:dyDescent="0.2">
      <c r="AH4223" s="433"/>
      <c r="AI4223" s="433"/>
      <c r="AJ4223" s="433"/>
      <c r="AK4223" s="433"/>
      <c r="AL4223" s="433"/>
      <c r="AM4223" s="433"/>
      <c r="AN4223" s="433"/>
      <c r="AO4223" s="433"/>
    </row>
  </sheetData>
  <autoFilter ref="A8:XEP1397"/>
  <mergeCells count="7">
    <mergeCell ref="AM1403:AN1403"/>
    <mergeCell ref="AT1403:AU1403"/>
    <mergeCell ref="AH6:AO6"/>
    <mergeCell ref="AQ6:AY6"/>
    <mergeCell ref="AI7:AL7"/>
    <mergeCell ref="AM7:AO7"/>
    <mergeCell ref="AW7:AY7"/>
  </mergeCells>
  <conditionalFormatting sqref="C7 F7">
    <cfRule type="cellIs" dxfId="37" priority="37" stopIfTrue="1" operator="equal">
      <formula>"NOT OK!"</formula>
    </cfRule>
    <cfRule type="cellIs" dxfId="36" priority="38" stopIfTrue="1" operator="equal">
      <formula>"OK!"</formula>
    </cfRule>
  </conditionalFormatting>
  <conditionalFormatting sqref="H7">
    <cfRule type="cellIs" dxfId="35" priority="35" stopIfTrue="1" operator="equal">
      <formula>"NOT OK!"</formula>
    </cfRule>
    <cfRule type="cellIs" dxfId="34" priority="36" stopIfTrue="1" operator="equal">
      <formula>"OK!"</formula>
    </cfRule>
  </conditionalFormatting>
  <conditionalFormatting sqref="I7">
    <cfRule type="cellIs" dxfId="33" priority="33" stopIfTrue="1" operator="equal">
      <formula>"NOT OK!"</formula>
    </cfRule>
    <cfRule type="cellIs" dxfId="32" priority="34" stopIfTrue="1" operator="equal">
      <formula>"OK!"</formula>
    </cfRule>
  </conditionalFormatting>
  <conditionalFormatting sqref="J7:K7">
    <cfRule type="cellIs" dxfId="31" priority="31" stopIfTrue="1" operator="equal">
      <formula>"NOT OK!"</formula>
    </cfRule>
    <cfRule type="cellIs" dxfId="30" priority="32" stopIfTrue="1" operator="equal">
      <formula>"OK!"</formula>
    </cfRule>
  </conditionalFormatting>
  <conditionalFormatting sqref="L7:N7">
    <cfRule type="cellIs" dxfId="29" priority="29" stopIfTrue="1" operator="equal">
      <formula>"NOT OK!"</formula>
    </cfRule>
    <cfRule type="cellIs" dxfId="28" priority="30" stopIfTrue="1" operator="equal">
      <formula>"OK!"</formula>
    </cfRule>
  </conditionalFormatting>
  <conditionalFormatting sqref="B7">
    <cfRule type="cellIs" dxfId="27" priority="27" operator="equal">
      <formula>"ERROR"</formula>
    </cfRule>
    <cfRule type="cellIs" dxfId="26" priority="28" operator="equal">
      <formula>"OK"</formula>
    </cfRule>
  </conditionalFormatting>
  <conditionalFormatting sqref="A7">
    <cfRule type="cellIs" dxfId="25" priority="25" operator="equal">
      <formula>"ERROR"</formula>
    </cfRule>
    <cfRule type="cellIs" dxfId="24" priority="26" operator="equal">
      <formula>"OK"</formula>
    </cfRule>
  </conditionalFormatting>
  <conditionalFormatting sqref="AI4">
    <cfRule type="cellIs" dxfId="23" priority="23" operator="equal">
      <formula>0</formula>
    </cfRule>
    <cfRule type="cellIs" dxfId="22" priority="24" operator="notEqual">
      <formula>0</formula>
    </cfRule>
  </conditionalFormatting>
  <conditionalFormatting sqref="AJ4">
    <cfRule type="cellIs" dxfId="21" priority="21" operator="equal">
      <formula>0</formula>
    </cfRule>
    <cfRule type="cellIs" dxfId="20" priority="22" operator="notEqual">
      <formula>0</formula>
    </cfRule>
  </conditionalFormatting>
  <conditionalFormatting sqref="AS4">
    <cfRule type="cellIs" dxfId="19" priority="19" operator="equal">
      <formula>0</formula>
    </cfRule>
    <cfRule type="cellIs" dxfId="18" priority="20" operator="notEqual">
      <formula>0</formula>
    </cfRule>
  </conditionalFormatting>
  <conditionalFormatting sqref="AT4">
    <cfRule type="cellIs" dxfId="17" priority="17" operator="equal">
      <formula>0</formula>
    </cfRule>
    <cfRule type="cellIs" dxfId="16" priority="18" operator="notEqual">
      <formula>0</formula>
    </cfRule>
  </conditionalFormatting>
  <conditionalFormatting sqref="BC7">
    <cfRule type="cellIs" dxfId="15" priority="15" stopIfTrue="1" operator="equal">
      <formula>"NOT OK!"</formula>
    </cfRule>
    <cfRule type="cellIs" dxfId="14" priority="16" stopIfTrue="1" operator="equal">
      <formula>"OK!"</formula>
    </cfRule>
  </conditionalFormatting>
  <conditionalFormatting sqref="BD7">
    <cfRule type="cellIs" dxfId="13" priority="13" stopIfTrue="1" operator="equal">
      <formula>"NOT OK!"</formula>
    </cfRule>
    <cfRule type="cellIs" dxfId="12" priority="14" stopIfTrue="1" operator="equal">
      <formula>"OK!"</formula>
    </cfRule>
  </conditionalFormatting>
  <conditionalFormatting sqref="BE7:BF7">
    <cfRule type="cellIs" dxfId="11" priority="11" stopIfTrue="1" operator="equal">
      <formula>"NOT OK!"</formula>
    </cfRule>
    <cfRule type="cellIs" dxfId="10" priority="12" stopIfTrue="1" operator="equal">
      <formula>"OK!"</formula>
    </cfRule>
  </conditionalFormatting>
  <conditionalFormatting sqref="BG7:BI7">
    <cfRule type="cellIs" dxfId="9" priority="9" stopIfTrue="1" operator="equal">
      <formula>"NOT OK!"</formula>
    </cfRule>
    <cfRule type="cellIs" dxfId="8" priority="10" stopIfTrue="1" operator="equal">
      <formula>"OK!"</formula>
    </cfRule>
  </conditionalFormatting>
  <conditionalFormatting sqref="BK7">
    <cfRule type="cellIs" dxfId="7" priority="7" stopIfTrue="1" operator="equal">
      <formula>"NOT OK!"</formula>
    </cfRule>
    <cfRule type="cellIs" dxfId="6" priority="8" stopIfTrue="1" operator="equal">
      <formula>"OK!"</formula>
    </cfRule>
  </conditionalFormatting>
  <conditionalFormatting sqref="BL7">
    <cfRule type="cellIs" dxfId="5" priority="5" stopIfTrue="1" operator="equal">
      <formula>"NOT OK!"</formula>
    </cfRule>
    <cfRule type="cellIs" dxfId="4" priority="6" stopIfTrue="1" operator="equal">
      <formula>"OK!"</formula>
    </cfRule>
  </conditionalFormatting>
  <conditionalFormatting sqref="BM7:BN7">
    <cfRule type="cellIs" dxfId="3" priority="3" stopIfTrue="1" operator="equal">
      <formula>"NOT OK!"</formula>
    </cfRule>
    <cfRule type="cellIs" dxfId="2" priority="4" stopIfTrue="1" operator="equal">
      <formula>"OK!"</formula>
    </cfRule>
  </conditionalFormatting>
  <conditionalFormatting sqref="BO7:BQ7">
    <cfRule type="cellIs" dxfId="1" priority="1" stopIfTrue="1" operator="equal">
      <formula>"NOT OK!"</formula>
    </cfRule>
    <cfRule type="cellIs" dxfId="0" priority="2" stopIfTrue="1" operator="equal">
      <formula>"OK!"</formula>
    </cfRule>
  </conditionalFormatting>
  <pageMargins left="0" right="0" top="0" bottom="0.5" header="0.3" footer="0.3"/>
  <pageSetup paperSize="17" scale="7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zoomScaleNormal="100" zoomScaleSheetLayoutView="100" workbookViewId="0">
      <pane ySplit="5" topLeftCell="A15" activePane="bottomLeft" state="frozen"/>
      <selection activeCell="B4" sqref="B4:J4"/>
      <selection pane="bottomLeft" activeCell="B36" sqref="B36"/>
    </sheetView>
  </sheetViews>
  <sheetFormatPr defaultColWidth="10.6640625" defaultRowHeight="12.75" x14ac:dyDescent="0.2"/>
  <cols>
    <col min="1" max="1" width="11.5" style="28" bestFit="1" customWidth="1"/>
    <col min="2" max="2" width="60.5" style="25" bestFit="1" customWidth="1"/>
    <col min="3" max="3" width="12.33203125" style="25" bestFit="1" customWidth="1"/>
    <col min="4" max="4" width="41.5" style="25" customWidth="1"/>
    <col min="5" max="5" width="20" style="25" customWidth="1"/>
    <col min="6" max="6" width="20.1640625" style="25" hidden="1" customWidth="1"/>
    <col min="7" max="7" width="19.5" style="25" hidden="1" customWidth="1"/>
    <col min="8" max="8" width="43" style="25" bestFit="1" customWidth="1"/>
    <col min="9" max="9" width="21.1640625" style="25" customWidth="1"/>
    <col min="10" max="10" width="12.6640625" style="25" bestFit="1" customWidth="1"/>
    <col min="11" max="11" width="10.5" style="25" customWidth="1"/>
    <col min="12" max="16384" width="10.6640625" style="25"/>
  </cols>
  <sheetData>
    <row r="1" spans="1:12" ht="15" x14ac:dyDescent="0.25">
      <c r="A1" s="643" t="s">
        <v>2930</v>
      </c>
    </row>
    <row r="3" spans="1:12" ht="15" x14ac:dyDescent="0.25">
      <c r="A3" s="836" t="s">
        <v>2908</v>
      </c>
      <c r="B3" s="836"/>
      <c r="C3" s="836"/>
      <c r="D3" s="836"/>
    </row>
    <row r="4" spans="1:12" ht="38.25" x14ac:dyDescent="0.2">
      <c r="A4" s="41" t="s">
        <v>64</v>
      </c>
      <c r="B4" s="42" t="s">
        <v>65</v>
      </c>
      <c r="C4" s="43" t="s">
        <v>265</v>
      </c>
      <c r="D4" s="44" t="s">
        <v>2933</v>
      </c>
      <c r="J4" s="644"/>
      <c r="K4" s="644"/>
      <c r="L4" s="644"/>
    </row>
    <row r="5" spans="1:12" ht="15" x14ac:dyDescent="0.25">
      <c r="A5" s="63"/>
      <c r="B5" s="105" t="s">
        <v>948</v>
      </c>
      <c r="C5" s="643"/>
      <c r="D5" s="116"/>
    </row>
    <row r="6" spans="1:12" x14ac:dyDescent="0.2">
      <c r="A6" s="65" t="s">
        <v>370</v>
      </c>
      <c r="B6" s="105"/>
      <c r="C6" s="66"/>
      <c r="D6" s="67"/>
      <c r="E6" s="645"/>
      <c r="F6" s="34"/>
      <c r="G6" s="34"/>
      <c r="H6" s="646"/>
    </row>
    <row r="7" spans="1:12" x14ac:dyDescent="0.2">
      <c r="A7" s="103">
        <v>10100501</v>
      </c>
      <c r="B7" s="68" t="s">
        <v>348</v>
      </c>
      <c r="C7" s="69">
        <v>4</v>
      </c>
      <c r="D7" s="641">
        <f>VLOOKUP(A7,'2017 GRC WC Det Format'!$A$9:$AE$1396,31,0)</f>
        <v>9812513584.2816677</v>
      </c>
      <c r="E7" s="647"/>
      <c r="H7" s="648"/>
    </row>
    <row r="8" spans="1:12" x14ac:dyDescent="0.2">
      <c r="A8" s="103">
        <v>10100601</v>
      </c>
      <c r="B8" s="68" t="s">
        <v>717</v>
      </c>
      <c r="C8" s="69">
        <v>4</v>
      </c>
      <c r="D8" s="641">
        <f>VLOOKUP(A8,'2017 GRC WC Det Format'!$A$9:$AE$1396,31,0)</f>
        <v>1449388.49</v>
      </c>
      <c r="E8" s="647"/>
      <c r="H8" s="648"/>
      <c r="I8" s="30"/>
    </row>
    <row r="9" spans="1:12" x14ac:dyDescent="0.2">
      <c r="A9" s="104">
        <v>10100651</v>
      </c>
      <c r="B9" s="38" t="s">
        <v>893</v>
      </c>
      <c r="C9" s="69">
        <v>4</v>
      </c>
      <c r="D9" s="641">
        <f>VLOOKUP(A9,'2017 GRC WC Det Format'!$A$9:$AE$1396,31,0)</f>
        <v>128755392.21291663</v>
      </c>
      <c r="E9" s="647" t="s">
        <v>994</v>
      </c>
      <c r="H9" s="648"/>
      <c r="I9" s="30"/>
    </row>
    <row r="10" spans="1:12" x14ac:dyDescent="0.2">
      <c r="A10" s="104">
        <v>10100661</v>
      </c>
      <c r="B10" s="38" t="s">
        <v>894</v>
      </c>
      <c r="C10" s="69">
        <v>4</v>
      </c>
      <c r="D10" s="641">
        <f>VLOOKUP(A10,'2017 GRC WC Det Format'!$A$9:$AE$1396,31,0)</f>
        <v>-128755392.21291663</v>
      </c>
      <c r="E10" s="647" t="s">
        <v>994</v>
      </c>
      <c r="H10" s="648"/>
      <c r="I10" s="30"/>
    </row>
    <row r="11" spans="1:12" x14ac:dyDescent="0.2">
      <c r="A11" s="8">
        <v>10600601</v>
      </c>
      <c r="B11" s="68" t="s">
        <v>754</v>
      </c>
      <c r="C11" s="70">
        <v>4</v>
      </c>
      <c r="D11" s="641">
        <v>0</v>
      </c>
      <c r="E11" s="647"/>
      <c r="H11" s="648"/>
    </row>
    <row r="12" spans="1:12" x14ac:dyDescent="0.2">
      <c r="A12" s="8">
        <v>10600501</v>
      </c>
      <c r="B12" s="68" t="s">
        <v>2931</v>
      </c>
      <c r="C12" s="70"/>
      <c r="D12" s="641">
        <f>VLOOKUP(A12,'2017 GRC WC Det Format'!$A$9:$AE$1396,31,0)</f>
        <v>92634101.347916663</v>
      </c>
      <c r="E12" s="647"/>
      <c r="H12" s="648"/>
    </row>
    <row r="13" spans="1:12" x14ac:dyDescent="0.2">
      <c r="A13" s="8">
        <v>10800061</v>
      </c>
      <c r="B13" s="3" t="s">
        <v>562</v>
      </c>
      <c r="C13" s="69">
        <v>17</v>
      </c>
      <c r="D13" s="641">
        <f>VLOOKUP(A13,'2017 GRC WC Det Format'!$A$9:$AE$1396,31,0)</f>
        <v>-77680947.072916657</v>
      </c>
      <c r="E13" s="647" t="s">
        <v>994</v>
      </c>
      <c r="H13" s="648"/>
    </row>
    <row r="14" spans="1:12" x14ac:dyDescent="0.2">
      <c r="A14" s="8">
        <v>10800071</v>
      </c>
      <c r="B14" s="3" t="s">
        <v>563</v>
      </c>
      <c r="C14" s="69">
        <v>17</v>
      </c>
      <c r="D14" s="641">
        <f>VLOOKUP(A14,'2017 GRC WC Det Format'!$A$9:$AE$1396,31,0)</f>
        <v>77680947.072916657</v>
      </c>
      <c r="E14" s="647" t="s">
        <v>994</v>
      </c>
      <c r="H14" s="648"/>
    </row>
    <row r="15" spans="1:12" x14ac:dyDescent="0.2">
      <c r="A15" s="8">
        <v>10800501</v>
      </c>
      <c r="B15" s="68" t="s">
        <v>178</v>
      </c>
      <c r="C15" s="69" t="s">
        <v>266</v>
      </c>
      <c r="D15" s="641">
        <f>VLOOKUP(A15,'2017 GRC WC Det Format'!$A$9:$AE$1396,31,0)</f>
        <v>-3810374014.3674998</v>
      </c>
      <c r="E15" s="647"/>
      <c r="H15" s="648"/>
    </row>
    <row r="16" spans="1:12" x14ac:dyDescent="0.2">
      <c r="A16" s="8">
        <v>10800541</v>
      </c>
      <c r="B16" s="3" t="s">
        <v>349</v>
      </c>
      <c r="C16" s="69" t="s">
        <v>266</v>
      </c>
      <c r="D16" s="641">
        <f>VLOOKUP(A16,'2017 GRC WC Det Format'!$A$9:$AE$1396,31,0)</f>
        <v>12887378.188333334</v>
      </c>
      <c r="E16" s="647"/>
      <c r="H16" s="648"/>
      <c r="I16" s="26"/>
    </row>
    <row r="17" spans="1:13" x14ac:dyDescent="0.2">
      <c r="A17" s="8">
        <v>10800601</v>
      </c>
      <c r="B17" s="3" t="s">
        <v>718</v>
      </c>
      <c r="C17" s="69" t="s">
        <v>266</v>
      </c>
      <c r="D17" s="641">
        <f>VLOOKUP(A17,'2017 GRC WC Det Format'!$A$9:$AE$1396,31,0)</f>
        <v>-3594.4216666666666</v>
      </c>
      <c r="E17" s="647"/>
      <c r="H17" s="648"/>
    </row>
    <row r="18" spans="1:13" x14ac:dyDescent="0.2">
      <c r="A18" s="8">
        <v>10800611</v>
      </c>
      <c r="B18" s="3" t="s">
        <v>1002</v>
      </c>
      <c r="C18" s="69" t="s">
        <v>1596</v>
      </c>
      <c r="D18" s="641">
        <f>VLOOKUP(A18,'2017 GRC WC Det Format'!$A$9:$AE$1396,31,0)</f>
        <v>-95934500</v>
      </c>
      <c r="E18" s="647"/>
      <c r="H18" s="648"/>
    </row>
    <row r="19" spans="1:13" x14ac:dyDescent="0.2">
      <c r="A19" s="8">
        <v>10800621</v>
      </c>
      <c r="B19" s="3" t="s">
        <v>1003</v>
      </c>
      <c r="C19" s="481" t="s">
        <v>1596</v>
      </c>
      <c r="D19" s="641">
        <f>VLOOKUP(A19,'2017 GRC WC Det Format'!$A$9:$AE$1396,31,0)</f>
        <v>6234336.2300000004</v>
      </c>
      <c r="E19" s="647"/>
    </row>
    <row r="20" spans="1:13" x14ac:dyDescent="0.2">
      <c r="A20" s="8">
        <v>10800631</v>
      </c>
      <c r="B20" s="3" t="s">
        <v>1004</v>
      </c>
      <c r="C20" s="481" t="s">
        <v>1596</v>
      </c>
      <c r="D20" s="641">
        <f>VLOOKUP(A20,'2017 GRC WC Det Format'!$A$9:$AE$1396,31,0)</f>
        <v>1044045.1358333334</v>
      </c>
      <c r="E20" s="647"/>
    </row>
    <row r="21" spans="1:13" x14ac:dyDescent="0.2">
      <c r="A21" s="8">
        <v>10800641</v>
      </c>
      <c r="B21" s="3" t="s">
        <v>1005</v>
      </c>
      <c r="C21" s="481" t="s">
        <v>1596</v>
      </c>
      <c r="D21" s="641">
        <v>0</v>
      </c>
      <c r="E21" s="647"/>
      <c r="H21" s="648"/>
      <c r="I21" s="30"/>
    </row>
    <row r="22" spans="1:13" x14ac:dyDescent="0.2">
      <c r="A22" s="8">
        <v>10800661</v>
      </c>
      <c r="B22" s="3" t="s">
        <v>1000</v>
      </c>
      <c r="C22" s="69"/>
      <c r="D22" s="641">
        <v>0</v>
      </c>
      <c r="E22" s="647"/>
      <c r="H22" s="648"/>
      <c r="K22" s="34"/>
      <c r="M22" s="34"/>
    </row>
    <row r="23" spans="1:13" x14ac:dyDescent="0.2">
      <c r="A23" s="8">
        <v>10800671</v>
      </c>
      <c r="B23" s="3" t="s">
        <v>1001</v>
      </c>
      <c r="C23" s="69"/>
      <c r="D23" s="641">
        <v>0</v>
      </c>
      <c r="E23" s="647"/>
      <c r="H23" s="648"/>
    </row>
    <row r="24" spans="1:13" x14ac:dyDescent="0.2">
      <c r="A24" s="8">
        <v>10800651</v>
      </c>
      <c r="B24" s="3" t="s">
        <v>1599</v>
      </c>
      <c r="C24" s="69"/>
      <c r="D24" s="641">
        <f>VLOOKUP(A24,'2017 GRC WC Det Format'!$A$9:$AE$1396,31,0)</f>
        <v>-1250451.7083333333</v>
      </c>
      <c r="E24" s="647" t="s">
        <v>994</v>
      </c>
      <c r="H24" s="648"/>
    </row>
    <row r="25" spans="1:13" x14ac:dyDescent="0.2">
      <c r="A25" s="8">
        <v>10800701</v>
      </c>
      <c r="B25" s="3" t="s">
        <v>1600</v>
      </c>
      <c r="C25" s="69"/>
      <c r="D25" s="641">
        <f>VLOOKUP(A25,'2017 GRC WC Det Format'!$A$9:$AE$1396,31,0)</f>
        <v>6234336.2300000004</v>
      </c>
      <c r="E25" s="647" t="s">
        <v>994</v>
      </c>
      <c r="H25" s="648"/>
    </row>
    <row r="26" spans="1:13" x14ac:dyDescent="0.2">
      <c r="A26" s="8">
        <v>10800711</v>
      </c>
      <c r="B26" s="3" t="s">
        <v>1601</v>
      </c>
      <c r="C26" s="69"/>
      <c r="D26" s="641">
        <f>VLOOKUP(A26,'2017 GRC WC Det Format'!$A$9:$AE$1396,31,0)</f>
        <v>-6234336.2300000004</v>
      </c>
      <c r="E26" s="647" t="s">
        <v>994</v>
      </c>
      <c r="H26" s="648"/>
    </row>
    <row r="27" spans="1:13" x14ac:dyDescent="0.2">
      <c r="A27" s="8">
        <v>10800721</v>
      </c>
      <c r="B27" s="3" t="s">
        <v>1602</v>
      </c>
      <c r="C27" s="69"/>
      <c r="D27" s="641">
        <f>VLOOKUP(A27,'2017 GRC WC Det Format'!$A$9:$AE$1396,31,0)</f>
        <v>6234336.3112500003</v>
      </c>
      <c r="E27" s="647" t="s">
        <v>994</v>
      </c>
      <c r="H27" s="648"/>
    </row>
    <row r="28" spans="1:13" x14ac:dyDescent="0.2">
      <c r="A28" s="8">
        <v>10800741</v>
      </c>
      <c r="B28" s="3" t="s">
        <v>1603</v>
      </c>
      <c r="C28" s="69"/>
      <c r="D28" s="641">
        <f>VLOOKUP(A28,'2017 GRC WC Det Format'!$A$9:$AE$1396,31,0)</f>
        <v>1044045.1358333334</v>
      </c>
      <c r="E28" s="647" t="s">
        <v>994</v>
      </c>
      <c r="H28" s="648"/>
    </row>
    <row r="29" spans="1:13" x14ac:dyDescent="0.2">
      <c r="A29" s="8">
        <v>10800751</v>
      </c>
      <c r="B29" s="3" t="s">
        <v>1604</v>
      </c>
      <c r="C29" s="69"/>
      <c r="D29" s="641">
        <f>VLOOKUP(A29,'2017 GRC WC Det Format'!$A$9:$AE$1396,31,0)</f>
        <v>-1044045.1358333334</v>
      </c>
      <c r="E29" s="647" t="s">
        <v>994</v>
      </c>
      <c r="H29" s="648"/>
    </row>
    <row r="30" spans="1:13" x14ac:dyDescent="0.2">
      <c r="A30" s="8">
        <v>10800791</v>
      </c>
      <c r="B30" s="3" t="s">
        <v>1605</v>
      </c>
      <c r="C30" s="69"/>
      <c r="D30" s="641">
        <f>VLOOKUP(A30,'2017 GRC WC Det Format'!$A$9:$AE$1396,31,0)</f>
        <v>1250451.7083333333</v>
      </c>
      <c r="E30" s="647" t="s">
        <v>994</v>
      </c>
      <c r="H30" s="648"/>
    </row>
    <row r="31" spans="1:13" x14ac:dyDescent="0.2">
      <c r="A31" s="8">
        <v>10800831</v>
      </c>
      <c r="B31" s="3" t="s">
        <v>1606</v>
      </c>
      <c r="C31" s="69"/>
      <c r="D31" s="641">
        <f>VLOOKUP(A31,'2017 GRC WC Det Format'!$A$9:$AE$1396,31,0)</f>
        <v>-6234336.3112500003</v>
      </c>
      <c r="E31" s="647" t="s">
        <v>994</v>
      </c>
      <c r="H31" s="648"/>
    </row>
    <row r="32" spans="1:13" x14ac:dyDescent="0.2">
      <c r="A32" s="8">
        <v>10800861</v>
      </c>
      <c r="B32" s="3" t="s">
        <v>1607</v>
      </c>
      <c r="C32" s="69"/>
      <c r="D32" s="641">
        <f>VLOOKUP(A32,'2017 GRC WC Det Format'!$A$9:$AE$1396,31,0)</f>
        <v>1250451.7083333333</v>
      </c>
      <c r="E32" s="647" t="s">
        <v>994</v>
      </c>
      <c r="H32" s="648"/>
    </row>
    <row r="33" spans="1:11" x14ac:dyDescent="0.2">
      <c r="A33" s="8">
        <v>10800931</v>
      </c>
      <c r="B33" s="3" t="s">
        <v>1608</v>
      </c>
      <c r="C33" s="69"/>
      <c r="D33" s="641">
        <f>VLOOKUP(A33,'2017 GRC WC Det Format'!$A$9:$AE$1396,31,0)</f>
        <v>-1250451.7083333333</v>
      </c>
      <c r="E33" s="647" t="s">
        <v>994</v>
      </c>
      <c r="H33" s="648"/>
    </row>
    <row r="34" spans="1:11" ht="15.75" x14ac:dyDescent="0.25">
      <c r="A34" s="121">
        <v>11100501</v>
      </c>
      <c r="B34" s="13" t="s">
        <v>564</v>
      </c>
      <c r="C34" s="69">
        <v>19</v>
      </c>
      <c r="D34" s="641">
        <f>VLOOKUP(A34,'2017 GRC WC Det Format'!$A$9:$AE$1396,31,0)</f>
        <v>-58428327.198750012</v>
      </c>
      <c r="E34" s="647"/>
      <c r="H34" s="642"/>
      <c r="J34" s="642"/>
    </row>
    <row r="35" spans="1:11" ht="15.75" x14ac:dyDescent="0.25">
      <c r="A35" s="103">
        <v>23001021</v>
      </c>
      <c r="B35" s="68" t="s">
        <v>359</v>
      </c>
      <c r="C35" s="70">
        <v>4</v>
      </c>
      <c r="D35" s="641">
        <f>VLOOKUP(A35,'2017 GRC WC Det Format'!$A$9:$AE$1396,31,0)</f>
        <v>-62094237.268333316</v>
      </c>
      <c r="E35" s="647"/>
      <c r="H35" s="642"/>
      <c r="J35" s="642"/>
    </row>
    <row r="36" spans="1:11" ht="15.75" x14ac:dyDescent="0.25">
      <c r="A36" s="8">
        <v>23001031</v>
      </c>
      <c r="B36" s="3" t="s">
        <v>360</v>
      </c>
      <c r="C36" s="70">
        <v>4</v>
      </c>
      <c r="D36" s="641">
        <f>VLOOKUP(A36,'2017 GRC WC Det Format'!$A$9:$AE$1396,31,0)</f>
        <v>-40818948.189583339</v>
      </c>
      <c r="E36" s="647"/>
      <c r="H36" s="642"/>
      <c r="J36" s="642"/>
    </row>
    <row r="37" spans="1:11" ht="15.75" x14ac:dyDescent="0.25">
      <c r="A37" s="8">
        <v>23001041</v>
      </c>
      <c r="B37" s="3" t="s">
        <v>361</v>
      </c>
      <c r="C37" s="70">
        <v>4</v>
      </c>
      <c r="D37" s="641">
        <f>VLOOKUP(A37,'2017 GRC WC Det Format'!$A$9:$AE$1396,31,0)</f>
        <v>-14170396.95125</v>
      </c>
      <c r="E37" s="647"/>
      <c r="H37" s="642"/>
      <c r="J37" s="642"/>
    </row>
    <row r="38" spans="1:11" ht="15.75" x14ac:dyDescent="0.25">
      <c r="A38" s="8">
        <v>23001061</v>
      </c>
      <c r="B38" s="3" t="s">
        <v>362</v>
      </c>
      <c r="C38" s="70">
        <v>4</v>
      </c>
      <c r="D38" s="641">
        <f>VLOOKUP(A38,'2017 GRC WC Det Format'!$A$9:$AE$1396,31,0)</f>
        <v>-3867896.4391666669</v>
      </c>
      <c r="E38" s="647"/>
      <c r="F38" s="26"/>
      <c r="H38" s="642"/>
      <c r="J38" s="642"/>
    </row>
    <row r="39" spans="1:11" ht="15.75" x14ac:dyDescent="0.25">
      <c r="A39" s="8">
        <v>23001071</v>
      </c>
      <c r="B39" s="3" t="s">
        <v>363</v>
      </c>
      <c r="C39" s="70">
        <v>4</v>
      </c>
      <c r="D39" s="641">
        <f>VLOOKUP(A39,'2017 GRC WC Det Format'!$A$9:$AE$1396,31,0)</f>
        <v>-9860880.4212499987</v>
      </c>
      <c r="E39" s="647"/>
      <c r="H39" s="642"/>
      <c r="J39" s="642"/>
    </row>
    <row r="40" spans="1:11" x14ac:dyDescent="0.2">
      <c r="A40" s="8">
        <v>23001081</v>
      </c>
      <c r="B40" s="3" t="s">
        <v>364</v>
      </c>
      <c r="C40" s="70">
        <v>4</v>
      </c>
      <c r="D40" s="641">
        <v>0</v>
      </c>
      <c r="E40" s="647"/>
    </row>
    <row r="41" spans="1:11" x14ac:dyDescent="0.2">
      <c r="A41" s="8">
        <v>23001131</v>
      </c>
      <c r="B41" s="3" t="s">
        <v>587</v>
      </c>
      <c r="C41" s="70">
        <v>4</v>
      </c>
      <c r="D41" s="641">
        <f>VLOOKUP(A41,'2017 GRC WC Det Format'!$A$9:$AE$1396,31,0)</f>
        <v>-19739290.263333336</v>
      </c>
      <c r="E41" s="647"/>
    </row>
    <row r="42" spans="1:11" x14ac:dyDescent="0.2">
      <c r="A42" s="8">
        <v>23001141</v>
      </c>
      <c r="B42" s="3" t="s">
        <v>595</v>
      </c>
      <c r="C42" s="70">
        <v>4</v>
      </c>
      <c r="D42" s="641">
        <f>VLOOKUP(A42,'2017 GRC WC Det Format'!$A$9:$AE$1396,31,0)</f>
        <v>-583149.64</v>
      </c>
      <c r="E42" s="647"/>
    </row>
    <row r="43" spans="1:11" x14ac:dyDescent="0.2">
      <c r="A43" s="8">
        <v>23001151</v>
      </c>
      <c r="B43" s="3" t="s">
        <v>599</v>
      </c>
      <c r="C43" s="70">
        <v>4</v>
      </c>
      <c r="D43" s="641">
        <f>VLOOKUP(A43,'2017 GRC WC Det Format'!$A$9:$AE$1396,31,0)</f>
        <v>-122932.47500000002</v>
      </c>
      <c r="E43" s="647"/>
    </row>
    <row r="44" spans="1:11" x14ac:dyDescent="0.2">
      <c r="A44" s="8">
        <v>23001211</v>
      </c>
      <c r="B44" s="3" t="s">
        <v>596</v>
      </c>
      <c r="C44" s="70">
        <v>4</v>
      </c>
      <c r="D44" s="641">
        <v>0</v>
      </c>
      <c r="E44" s="647"/>
    </row>
    <row r="45" spans="1:11" ht="15.75" x14ac:dyDescent="0.25">
      <c r="A45" s="8">
        <v>23001221</v>
      </c>
      <c r="B45" s="3" t="s">
        <v>756</v>
      </c>
      <c r="C45" s="70">
        <v>4</v>
      </c>
      <c r="D45" s="641">
        <v>0</v>
      </c>
      <c r="E45" s="647"/>
      <c r="F45" s="26"/>
      <c r="H45" s="642"/>
      <c r="J45" s="642"/>
    </row>
    <row r="46" spans="1:11" x14ac:dyDescent="0.2">
      <c r="A46" s="8">
        <v>23001231</v>
      </c>
      <c r="B46" s="3" t="s">
        <v>597</v>
      </c>
      <c r="C46" s="70">
        <v>4</v>
      </c>
      <c r="D46" s="641">
        <f>VLOOKUP(A46,'2017 GRC WC Det Format'!$A$9:$AE$1396,31,0)</f>
        <v>-1271877.3041666665</v>
      </c>
      <c r="E46" s="644"/>
      <c r="F46" s="644"/>
      <c r="G46" s="644"/>
      <c r="H46" s="644"/>
      <c r="I46" s="644"/>
      <c r="J46" s="644"/>
      <c r="K46" s="644"/>
    </row>
    <row r="47" spans="1:11" x14ac:dyDescent="0.2">
      <c r="A47" s="8">
        <v>23002011</v>
      </c>
      <c r="B47" s="3" t="s">
        <v>177</v>
      </c>
      <c r="C47" s="70">
        <v>4</v>
      </c>
      <c r="D47" s="641">
        <f>VLOOKUP(A47,'2017 GRC WC Det Format'!$A$9:$AE$1396,31,0)</f>
        <v>-1042700.8775000001</v>
      </c>
      <c r="E47" s="647"/>
      <c r="F47" s="27"/>
      <c r="G47" s="26"/>
    </row>
    <row r="48" spans="1:11" x14ac:dyDescent="0.2">
      <c r="A48" s="8">
        <v>23002041</v>
      </c>
      <c r="B48" s="3" t="s">
        <v>350</v>
      </c>
      <c r="C48" s="70">
        <v>4</v>
      </c>
      <c r="D48" s="641">
        <f>VLOOKUP(A48,'2017 GRC WC Det Format'!$A$9:$AE$1396,31,0)</f>
        <v>-24143656.421250004</v>
      </c>
      <c r="E48" s="647"/>
      <c r="F48" s="27"/>
      <c r="G48" s="26"/>
    </row>
    <row r="49" spans="1:7" x14ac:dyDescent="0.2">
      <c r="A49" s="8">
        <v>23002061</v>
      </c>
      <c r="B49" s="3" t="s">
        <v>365</v>
      </c>
      <c r="C49" s="70">
        <v>4</v>
      </c>
      <c r="D49" s="641">
        <f>VLOOKUP(A49,'2017 GRC WC Det Format'!$A$9:$AE$1396,31,0)</f>
        <v>45855.672500000008</v>
      </c>
      <c r="E49" s="647"/>
      <c r="F49" s="27"/>
      <c r="G49" s="26"/>
    </row>
    <row r="50" spans="1:7" x14ac:dyDescent="0.2">
      <c r="A50" s="8">
        <v>23002071</v>
      </c>
      <c r="B50" s="3" t="s">
        <v>366</v>
      </c>
      <c r="C50" s="70">
        <v>4</v>
      </c>
      <c r="D50" s="641">
        <f>VLOOKUP(A50,'2017 GRC WC Det Format'!$A$9:$AE$1396,31,0)</f>
        <v>280593.73874999996</v>
      </c>
      <c r="E50" s="647"/>
      <c r="F50" s="27"/>
      <c r="G50" s="26"/>
    </row>
    <row r="51" spans="1:7" x14ac:dyDescent="0.2">
      <c r="A51" s="8">
        <v>23002081</v>
      </c>
      <c r="B51" s="3" t="s">
        <v>367</v>
      </c>
      <c r="C51" s="70">
        <v>4</v>
      </c>
      <c r="D51" s="641">
        <v>0</v>
      </c>
      <c r="E51" s="647"/>
      <c r="F51" s="27"/>
      <c r="G51" s="26"/>
    </row>
    <row r="52" spans="1:7" x14ac:dyDescent="0.2">
      <c r="A52" s="8">
        <v>23002091</v>
      </c>
      <c r="B52" s="3" t="s">
        <v>368</v>
      </c>
      <c r="C52" s="70">
        <v>4</v>
      </c>
      <c r="D52" s="641">
        <f>VLOOKUP(A52,'2017 GRC WC Det Format'!$A$9:$AE$1396,31,0)</f>
        <v>-6103635.5362500018</v>
      </c>
      <c r="E52" s="647"/>
      <c r="F52" s="27"/>
      <c r="G52" s="26"/>
    </row>
    <row r="53" spans="1:7" x14ac:dyDescent="0.2">
      <c r="A53" s="8">
        <v>23003021</v>
      </c>
      <c r="B53" s="3" t="s">
        <v>998</v>
      </c>
      <c r="C53" s="70"/>
      <c r="D53" s="641">
        <f>VLOOKUP(A53,'2017 GRC WC Det Format'!$A$9:$AE$1396,31,0)</f>
        <v>434324.375</v>
      </c>
      <c r="E53" s="647"/>
      <c r="F53" s="27"/>
      <c r="G53" s="26"/>
    </row>
    <row r="54" spans="1:7" x14ac:dyDescent="0.2">
      <c r="A54" s="8">
        <v>23003031</v>
      </c>
      <c r="B54" s="3" t="s">
        <v>996</v>
      </c>
      <c r="C54" s="70"/>
      <c r="D54" s="641">
        <f>VLOOKUP(A54,'2017 GRC WC Det Format'!$A$9:$AE$1396,31,0)</f>
        <v>5342861.75</v>
      </c>
      <c r="E54" s="647"/>
      <c r="F54" s="27"/>
      <c r="G54" s="26"/>
    </row>
    <row r="55" spans="1:7" x14ac:dyDescent="0.2">
      <c r="A55" s="640">
        <v>23003041</v>
      </c>
      <c r="B55" s="71" t="s">
        <v>999</v>
      </c>
      <c r="C55" s="70"/>
      <c r="D55" s="641">
        <v>0</v>
      </c>
      <c r="E55" s="647"/>
      <c r="F55" s="26"/>
      <c r="G55" s="26"/>
    </row>
    <row r="56" spans="1:7" x14ac:dyDescent="0.2">
      <c r="A56" s="72"/>
      <c r="B56" s="73" t="s">
        <v>343</v>
      </c>
      <c r="C56" s="73"/>
      <c r="D56" s="119">
        <f>SUM(D7:D55)</f>
        <v>5784306431.4349995</v>
      </c>
      <c r="E56" s="647"/>
    </row>
    <row r="57" spans="1:7" x14ac:dyDescent="0.2">
      <c r="A57" s="64"/>
      <c r="B57" s="64"/>
      <c r="C57" s="64"/>
      <c r="D57" s="119"/>
      <c r="E57" s="647"/>
    </row>
    <row r="58" spans="1:7" x14ac:dyDescent="0.2">
      <c r="A58" s="65" t="s">
        <v>369</v>
      </c>
      <c r="B58" s="105"/>
      <c r="C58" s="66"/>
      <c r="D58" s="67"/>
      <c r="E58" s="647"/>
    </row>
    <row r="59" spans="1:7" x14ac:dyDescent="0.2">
      <c r="A59" s="103">
        <v>10100502</v>
      </c>
      <c r="B59" s="3" t="s">
        <v>351</v>
      </c>
      <c r="C59" s="69">
        <v>1</v>
      </c>
      <c r="D59" s="641">
        <f>VLOOKUP(A59,'2017 GRC WC Det Format'!$A$9:$AE$1396,31,0)</f>
        <v>3759166831.3508334</v>
      </c>
      <c r="E59" s="647"/>
    </row>
    <row r="60" spans="1:7" x14ac:dyDescent="0.2">
      <c r="A60" s="103">
        <v>10100602</v>
      </c>
      <c r="B60" s="3" t="s">
        <v>719</v>
      </c>
      <c r="C60" s="69">
        <v>1</v>
      </c>
      <c r="D60" s="641">
        <f>VLOOKUP(A60,'2017 GRC WC Det Format'!$A$9:$AE$1396,31,0)</f>
        <v>528617.71125000005</v>
      </c>
      <c r="E60" s="647"/>
    </row>
    <row r="61" spans="1:7" x14ac:dyDescent="0.2">
      <c r="A61" s="103">
        <v>10600602</v>
      </c>
      <c r="B61" s="3" t="s">
        <v>755</v>
      </c>
      <c r="C61" s="69" t="s">
        <v>267</v>
      </c>
      <c r="D61" s="641">
        <f>VLOOKUP(A61,'2017 GRC WC Det Format'!$A$9:$AE$1396,31,0)</f>
        <v>212131.44791666666</v>
      </c>
      <c r="E61" s="647"/>
    </row>
    <row r="62" spans="1:7" x14ac:dyDescent="0.2">
      <c r="A62" s="103">
        <v>10600502</v>
      </c>
      <c r="B62" s="68" t="s">
        <v>2932</v>
      </c>
      <c r="C62" s="69"/>
      <c r="D62" s="641">
        <f>VLOOKUP(A62,'2017 GRC WC Det Format'!$A$9:$AE$1396,31,0)</f>
        <v>82214253.617500007</v>
      </c>
      <c r="E62" s="647"/>
    </row>
    <row r="63" spans="1:7" x14ac:dyDescent="0.2">
      <c r="A63" s="103">
        <v>10800062</v>
      </c>
      <c r="B63" s="3" t="s">
        <v>562</v>
      </c>
      <c r="C63" s="69">
        <v>5</v>
      </c>
      <c r="D63" s="641">
        <f>VLOOKUP(A63,'2017 GRC WC Det Format'!$A$9:$AE$1396,31,0)</f>
        <v>-327462241.31541675</v>
      </c>
      <c r="E63" s="647" t="s">
        <v>994</v>
      </c>
    </row>
    <row r="64" spans="1:7" x14ac:dyDescent="0.2">
      <c r="A64" s="103">
        <v>10800072</v>
      </c>
      <c r="B64" s="3" t="s">
        <v>563</v>
      </c>
      <c r="C64" s="69">
        <v>5</v>
      </c>
      <c r="D64" s="641">
        <f>VLOOKUP(A64,'2017 GRC WC Det Format'!$A$9:$AE$1396,31,0)</f>
        <v>327462241.31541675</v>
      </c>
      <c r="E64" s="647" t="s">
        <v>994</v>
      </c>
    </row>
    <row r="65" spans="1:7" x14ac:dyDescent="0.2">
      <c r="A65" s="103">
        <v>10800502</v>
      </c>
      <c r="B65" s="3" t="s">
        <v>565</v>
      </c>
      <c r="C65" s="69" t="s">
        <v>268</v>
      </c>
      <c r="D65" s="641">
        <f>VLOOKUP(A65,'2017 GRC WC Det Format'!$A$9:$AE$1396,31,0)</f>
        <v>-1477722774.5579166</v>
      </c>
      <c r="E65" s="647"/>
    </row>
    <row r="66" spans="1:7" x14ac:dyDescent="0.2">
      <c r="A66" s="103">
        <v>10800552</v>
      </c>
      <c r="B66" s="3" t="s">
        <v>352</v>
      </c>
      <c r="C66" s="69">
        <v>5</v>
      </c>
      <c r="D66" s="641">
        <f>VLOOKUP(A66,'2017 GRC WC Det Format'!$A$9:$AE$1396,31,0)</f>
        <v>4326369.2454166673</v>
      </c>
      <c r="E66" s="647"/>
    </row>
    <row r="67" spans="1:7" x14ac:dyDescent="0.2">
      <c r="A67" s="103">
        <v>10800602</v>
      </c>
      <c r="B67" s="3" t="s">
        <v>720</v>
      </c>
      <c r="C67" s="69" t="s">
        <v>268</v>
      </c>
      <c r="D67" s="641">
        <f>VLOOKUP(A67,'2017 GRC WC Det Format'!$A$9:$AE$1396,31,0)</f>
        <v>1842.0550000000001</v>
      </c>
      <c r="E67" s="647"/>
    </row>
    <row r="68" spans="1:7" x14ac:dyDescent="0.2">
      <c r="A68" s="121">
        <v>11100502</v>
      </c>
      <c r="B68" s="13" t="s">
        <v>566</v>
      </c>
      <c r="C68" s="69">
        <v>5</v>
      </c>
      <c r="D68" s="641">
        <f>VLOOKUP(A68,'2017 GRC WC Det Format'!$A$9:$AE$1396,31,0)</f>
        <v>-11359822.536250001</v>
      </c>
      <c r="E68" s="647"/>
    </row>
    <row r="69" spans="1:7" x14ac:dyDescent="0.2">
      <c r="A69" s="103">
        <v>18230432</v>
      </c>
      <c r="B69" s="3" t="s">
        <v>467</v>
      </c>
      <c r="C69" s="69" t="s">
        <v>267</v>
      </c>
      <c r="D69" s="641">
        <v>0</v>
      </c>
      <c r="E69" s="647"/>
    </row>
    <row r="70" spans="1:7" x14ac:dyDescent="0.2">
      <c r="A70" s="103">
        <v>18230442</v>
      </c>
      <c r="B70" s="3" t="s">
        <v>468</v>
      </c>
      <c r="C70" s="69" t="s">
        <v>267</v>
      </c>
      <c r="D70" s="641">
        <v>0</v>
      </c>
      <c r="E70" s="647"/>
    </row>
    <row r="71" spans="1:7" x14ac:dyDescent="0.2">
      <c r="A71" s="103">
        <v>23000100</v>
      </c>
      <c r="B71" s="3" t="s">
        <v>995</v>
      </c>
      <c r="C71" s="69"/>
      <c r="D71" s="641">
        <v>0</v>
      </c>
      <c r="E71" s="647"/>
    </row>
    <row r="72" spans="1:7" x14ac:dyDescent="0.2">
      <c r="A72" s="103">
        <v>23001092</v>
      </c>
      <c r="B72" s="3" t="s">
        <v>174</v>
      </c>
      <c r="C72" s="69">
        <v>1</v>
      </c>
      <c r="D72" s="641">
        <f>VLOOKUP(A72,'2017 GRC WC Det Format'!$A$9:$AE$1396,31,0)</f>
        <v>-9221194.3133333325</v>
      </c>
      <c r="E72" s="647"/>
    </row>
    <row r="73" spans="1:7" x14ac:dyDescent="0.2">
      <c r="A73" s="103">
        <v>23001122</v>
      </c>
      <c r="B73" s="3" t="s">
        <v>997</v>
      </c>
      <c r="C73" s="69"/>
      <c r="D73" s="641">
        <f>VLOOKUP(A73,'2017 GRC WC Det Format'!$A$9:$AE$1396,31,0)</f>
        <v>-3046930.5379166673</v>
      </c>
      <c r="E73" s="647"/>
    </row>
    <row r="74" spans="1:7" x14ac:dyDescent="0.2">
      <c r="A74" s="103">
        <v>23002012</v>
      </c>
      <c r="B74" s="3" t="s">
        <v>173</v>
      </c>
      <c r="C74" s="69">
        <v>1</v>
      </c>
      <c r="D74" s="641">
        <v>0</v>
      </c>
      <c r="E74" s="647"/>
    </row>
    <row r="75" spans="1:7" x14ac:dyDescent="0.2">
      <c r="A75" s="103">
        <v>23002032</v>
      </c>
      <c r="B75" s="3" t="s">
        <v>175</v>
      </c>
      <c r="C75" s="69">
        <v>1</v>
      </c>
      <c r="D75" s="641">
        <v>0</v>
      </c>
      <c r="E75" s="647"/>
    </row>
    <row r="76" spans="1:7" x14ac:dyDescent="0.2">
      <c r="A76" s="103">
        <v>23002052</v>
      </c>
      <c r="B76" s="3" t="s">
        <v>353</v>
      </c>
      <c r="C76" s="69">
        <v>1</v>
      </c>
      <c r="D76" s="641">
        <v>0</v>
      </c>
      <c r="E76" s="647"/>
    </row>
    <row r="77" spans="1:7" x14ac:dyDescent="0.2">
      <c r="A77" s="103">
        <v>23002062</v>
      </c>
      <c r="B77" s="3" t="s">
        <v>164</v>
      </c>
      <c r="C77" s="69">
        <v>1</v>
      </c>
      <c r="D77" s="641">
        <v>0</v>
      </c>
      <c r="E77" s="647"/>
      <c r="F77" s="27"/>
      <c r="G77" s="26"/>
    </row>
    <row r="78" spans="1:7" x14ac:dyDescent="0.2">
      <c r="A78" s="103">
        <v>23002072</v>
      </c>
      <c r="B78" s="3" t="s">
        <v>598</v>
      </c>
      <c r="C78" s="69" t="s">
        <v>267</v>
      </c>
      <c r="D78" s="641">
        <f>VLOOKUP(A78,'2017 GRC WC Det Format'!$A$9:$AE$1396,31,0)</f>
        <v>34124.457499999997</v>
      </c>
      <c r="E78" s="647" t="s">
        <v>994</v>
      </c>
      <c r="F78" s="27"/>
      <c r="G78" s="26"/>
    </row>
    <row r="79" spans="1:7" x14ac:dyDescent="0.2">
      <c r="A79" s="120">
        <v>23002092</v>
      </c>
      <c r="B79" s="71" t="s">
        <v>176</v>
      </c>
      <c r="C79" s="69">
        <v>1</v>
      </c>
      <c r="D79" s="641">
        <f>VLOOKUP(A79,'2017 GRC WC Det Format'!$A$9:$AE$1396,31,0)</f>
        <v>-34124.457499999997</v>
      </c>
      <c r="E79" s="647" t="s">
        <v>994</v>
      </c>
    </row>
    <row r="80" spans="1:7" x14ac:dyDescent="0.2">
      <c r="A80" s="72"/>
      <c r="B80" s="73" t="s">
        <v>344</v>
      </c>
      <c r="C80" s="73"/>
      <c r="D80" s="119">
        <f>SUM(D59:D79)</f>
        <v>2345099323.4824991</v>
      </c>
      <c r="E80" s="647"/>
    </row>
    <row r="81" spans="1:10" x14ac:dyDescent="0.2">
      <c r="A81" s="64"/>
      <c r="B81" s="64"/>
      <c r="C81" s="64"/>
      <c r="D81" s="106"/>
      <c r="E81" s="647"/>
    </row>
    <row r="82" spans="1:10" x14ac:dyDescent="0.2">
      <c r="A82" s="64"/>
      <c r="B82" s="64"/>
      <c r="C82" s="64"/>
      <c r="D82" s="106"/>
      <c r="E82" s="647"/>
    </row>
    <row r="83" spans="1:10" x14ac:dyDescent="0.2">
      <c r="A83" s="64"/>
      <c r="B83" s="74" t="s">
        <v>386</v>
      </c>
      <c r="C83" s="74"/>
      <c r="D83" s="107">
        <f>D56+D80</f>
        <v>8129405754.9174986</v>
      </c>
      <c r="E83" s="647"/>
    </row>
    <row r="84" spans="1:10" s="31" customFormat="1" x14ac:dyDescent="0.2">
      <c r="A84" s="75"/>
      <c r="B84" s="76" t="s">
        <v>370</v>
      </c>
      <c r="C84" s="76"/>
      <c r="D84" s="108">
        <f>D56/D83</f>
        <v>0.71152881352195485</v>
      </c>
      <c r="E84" s="647"/>
      <c r="H84" s="25"/>
      <c r="I84" s="25"/>
      <c r="J84" s="25"/>
    </row>
    <row r="85" spans="1:10" x14ac:dyDescent="0.2">
      <c r="A85" s="64"/>
      <c r="B85" s="74" t="s">
        <v>369</v>
      </c>
      <c r="C85" s="74"/>
      <c r="D85" s="109">
        <f>D80/D83</f>
        <v>0.28847118647804515</v>
      </c>
      <c r="E85" s="647"/>
    </row>
    <row r="86" spans="1:10" x14ac:dyDescent="0.2">
      <c r="A86" s="64"/>
      <c r="B86" s="64"/>
      <c r="C86" s="64"/>
      <c r="D86" s="64"/>
    </row>
    <row r="87" spans="1:10" x14ac:dyDescent="0.2">
      <c r="A87" s="77"/>
      <c r="B87" s="78"/>
      <c r="C87" s="64"/>
      <c r="D87" s="79"/>
    </row>
    <row r="88" spans="1:10" x14ac:dyDescent="0.2">
      <c r="A88" s="20"/>
      <c r="B88" s="21"/>
      <c r="D88" s="27"/>
    </row>
  </sheetData>
  <mergeCells count="1">
    <mergeCell ref="A3:D3"/>
  </mergeCells>
  <phoneticPr fontId="26" type="noConversion"/>
  <pageMargins left="0.5" right="0.5" top="0.75" bottom="0.75" header="0.5" footer="0.5"/>
  <pageSetup scale="54"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8"/>
  <sheetViews>
    <sheetView zoomScaleNormal="100" workbookViewId="0">
      <pane xSplit="1" ySplit="4" topLeftCell="B5" activePane="bottomRight" state="frozen"/>
      <selection activeCell="B4" sqref="B4:J4"/>
      <selection pane="topRight" activeCell="B4" sqref="B4:J4"/>
      <selection pane="bottomLeft" activeCell="B4" sqref="B4:J4"/>
      <selection pane="bottomRight" activeCell="B6" sqref="B6"/>
    </sheetView>
  </sheetViews>
  <sheetFormatPr defaultRowHeight="10.5" x14ac:dyDescent="0.15"/>
  <cols>
    <col min="1" max="1" width="61.5" style="12" customWidth="1"/>
    <col min="2" max="2" width="21" style="12" bestFit="1" customWidth="1"/>
    <col min="3" max="3" width="18.83203125" style="12" customWidth="1"/>
    <col min="4" max="4" width="22.33203125" style="12" bestFit="1" customWidth="1"/>
    <col min="5" max="5" width="19.5" style="12" customWidth="1"/>
    <col min="6" max="6" width="19.83203125" customWidth="1"/>
    <col min="7" max="7" width="21" style="1" bestFit="1" customWidth="1"/>
    <col min="8" max="8" width="16" customWidth="1"/>
    <col min="9" max="10" width="15.5" bestFit="1" customWidth="1"/>
    <col min="11" max="11" width="55.33203125" bestFit="1" customWidth="1"/>
    <col min="12" max="13" width="21" bestFit="1" customWidth="1"/>
    <col min="15" max="15" width="49.33203125" customWidth="1"/>
    <col min="16" max="16" width="14.6640625" bestFit="1" customWidth="1"/>
    <col min="17" max="17" width="15.5" customWidth="1"/>
    <col min="18" max="18" width="14.5" customWidth="1"/>
  </cols>
  <sheetData>
    <row r="1" spans="1:7" ht="12.75" x14ac:dyDescent="0.2">
      <c r="A1" s="837" t="s">
        <v>66</v>
      </c>
      <c r="B1" s="837"/>
      <c r="C1" s="837"/>
      <c r="D1" s="837"/>
      <c r="E1" s="837"/>
      <c r="F1" s="32"/>
    </row>
    <row r="2" spans="1:7" ht="12.75" x14ac:dyDescent="0.2">
      <c r="A2" s="837" t="s">
        <v>312</v>
      </c>
      <c r="B2" s="837"/>
      <c r="C2" s="837"/>
      <c r="D2" s="837"/>
      <c r="E2" s="837"/>
      <c r="F2" s="32"/>
    </row>
    <row r="3" spans="1:7" ht="12.75" x14ac:dyDescent="0.2">
      <c r="A3" s="837" t="s">
        <v>1063</v>
      </c>
      <c r="B3" s="837"/>
      <c r="C3" s="837"/>
      <c r="D3" s="837"/>
      <c r="E3" s="837"/>
      <c r="F3" s="45"/>
    </row>
    <row r="4" spans="1:7" x14ac:dyDescent="0.15">
      <c r="A4" s="110"/>
      <c r="D4" s="83"/>
      <c r="E4" s="83"/>
      <c r="F4" s="83"/>
      <c r="G4"/>
    </row>
    <row r="6" spans="1:7" ht="12.75" x14ac:dyDescent="0.2">
      <c r="A6" s="29" t="s">
        <v>392</v>
      </c>
      <c r="B6" s="22">
        <f>'[1]Allocated (CBR)'!B25+'[1]Allocated (CBR)'!B26</f>
        <v>107690741.48999998</v>
      </c>
      <c r="C6" s="22">
        <f>'[1]Allocated (CBR)'!C25+'[1]Allocated (CBR)'!C26</f>
        <v>60176278.869999982</v>
      </c>
      <c r="D6" s="23"/>
      <c r="E6" s="23"/>
      <c r="G6"/>
    </row>
    <row r="7" spans="1:7" ht="12.75" x14ac:dyDescent="0.2">
      <c r="A7" s="29" t="s">
        <v>391</v>
      </c>
      <c r="B7" s="24">
        <f>'SAP DL Downld'!H9</f>
        <v>32158769.920000002</v>
      </c>
      <c r="C7" s="24">
        <f>'SAP DL Downld'!H10</f>
        <v>22521484.529999997</v>
      </c>
      <c r="D7" s="23"/>
      <c r="E7" s="23"/>
      <c r="G7"/>
    </row>
    <row r="8" spans="1:7" ht="12.75" x14ac:dyDescent="0.2">
      <c r="A8" s="29" t="s">
        <v>393</v>
      </c>
      <c r="B8" s="24">
        <f>+B6-B7</f>
        <v>75531971.569999978</v>
      </c>
      <c r="C8" s="24">
        <f>+C6-C7</f>
        <v>37654794.339999989</v>
      </c>
      <c r="D8" s="23"/>
      <c r="E8" s="23"/>
      <c r="G8"/>
    </row>
    <row r="9" spans="1:7" ht="12.75" x14ac:dyDescent="0.2">
      <c r="A9" s="35"/>
      <c r="G9"/>
    </row>
    <row r="10" spans="1:7" ht="12.75" x14ac:dyDescent="0.2">
      <c r="A10" s="36"/>
      <c r="B10" s="19"/>
      <c r="C10" s="19"/>
      <c r="G10"/>
    </row>
    <row r="11" spans="1:7" x14ac:dyDescent="0.15">
      <c r="A11" s="19"/>
      <c r="B11" s="19"/>
      <c r="C11" s="19"/>
      <c r="G11"/>
    </row>
    <row r="12" spans="1:7" x14ac:dyDescent="0.15">
      <c r="A12" s="19"/>
      <c r="B12" s="19"/>
      <c r="C12" s="19"/>
      <c r="G12"/>
    </row>
    <row r="13" spans="1:7" x14ac:dyDescent="0.15">
      <c r="G13"/>
    </row>
    <row r="14" spans="1:7" x14ac:dyDescent="0.15">
      <c r="G14"/>
    </row>
    <row r="15" spans="1:7" x14ac:dyDescent="0.15">
      <c r="G15"/>
    </row>
    <row r="16" spans="1:7" x14ac:dyDescent="0.15">
      <c r="G16"/>
    </row>
    <row r="17" spans="1:7" x14ac:dyDescent="0.15">
      <c r="G17"/>
    </row>
    <row r="18" spans="1:7" x14ac:dyDescent="0.15">
      <c r="G18"/>
    </row>
    <row r="19" spans="1:7" ht="11.25" x14ac:dyDescent="0.2">
      <c r="A19" s="37"/>
      <c r="B19" s="37"/>
      <c r="G19"/>
    </row>
    <row r="20" spans="1:7" ht="11.25" x14ac:dyDescent="0.2">
      <c r="A20" s="37"/>
      <c r="B20" s="37"/>
    </row>
    <row r="21" spans="1:7" ht="11.25" x14ac:dyDescent="0.2">
      <c r="A21" s="37"/>
      <c r="B21" s="37"/>
    </row>
    <row r="22" spans="1:7" ht="11.25" x14ac:dyDescent="0.2">
      <c r="A22" s="37"/>
      <c r="B22" s="37"/>
    </row>
    <row r="23" spans="1:7" ht="11.25" x14ac:dyDescent="0.2">
      <c r="A23" s="37"/>
      <c r="B23" s="37"/>
    </row>
    <row r="24" spans="1:7" ht="11.25" x14ac:dyDescent="0.2">
      <c r="A24" s="37"/>
      <c r="B24" s="37"/>
    </row>
    <row r="25" spans="1:7" ht="11.25" x14ac:dyDescent="0.2">
      <c r="A25" s="37"/>
      <c r="B25" s="37"/>
    </row>
    <row r="26" spans="1:7" ht="11.25" x14ac:dyDescent="0.2">
      <c r="A26" s="37"/>
      <c r="B26" s="37"/>
    </row>
    <row r="27" spans="1:7" ht="11.25" x14ac:dyDescent="0.2">
      <c r="A27" s="37"/>
      <c r="B27" s="37"/>
    </row>
    <row r="28" spans="1:7" ht="11.25" x14ac:dyDescent="0.2">
      <c r="A28" s="37"/>
      <c r="B28" s="37"/>
    </row>
    <row r="29" spans="1:7" ht="11.25" x14ac:dyDescent="0.2">
      <c r="A29" s="37"/>
      <c r="B29" s="37"/>
    </row>
    <row r="30" spans="1:7" ht="11.25" x14ac:dyDescent="0.2">
      <c r="A30" s="37"/>
      <c r="B30" s="37"/>
    </row>
    <row r="31" spans="1:7" ht="11.25" x14ac:dyDescent="0.2">
      <c r="A31" s="37"/>
      <c r="B31" s="37"/>
    </row>
    <row r="32" spans="1:7" ht="11.25" x14ac:dyDescent="0.2">
      <c r="A32" s="37"/>
      <c r="B32" s="37"/>
    </row>
    <row r="33" spans="1:2" ht="11.25" x14ac:dyDescent="0.2">
      <c r="A33" s="37"/>
      <c r="B33" s="37"/>
    </row>
    <row r="34" spans="1:2" ht="11.25" x14ac:dyDescent="0.2">
      <c r="A34" s="37"/>
      <c r="B34" s="37"/>
    </row>
    <row r="35" spans="1:2" ht="11.25" x14ac:dyDescent="0.2">
      <c r="A35" s="37"/>
      <c r="B35" s="37"/>
    </row>
    <row r="36" spans="1:2" ht="11.25" x14ac:dyDescent="0.2">
      <c r="A36" s="37"/>
      <c r="B36" s="37"/>
    </row>
    <row r="37" spans="1:2" ht="11.25" x14ac:dyDescent="0.2">
      <c r="A37" s="37"/>
      <c r="B37" s="37"/>
    </row>
    <row r="38" spans="1:2" ht="11.25" x14ac:dyDescent="0.2">
      <c r="A38" s="37"/>
      <c r="B38" s="37"/>
    </row>
  </sheetData>
  <mergeCells count="3">
    <mergeCell ref="A1:E1"/>
    <mergeCell ref="A2:E2"/>
    <mergeCell ref="A3:E3"/>
  </mergeCells>
  <phoneticPr fontId="0" type="noConversion"/>
  <pageMargins left="0.66" right="0.24" top="0.47" bottom="0.31" header="0.16" footer="0.17"/>
  <pageSetup scale="82" orientation="landscape" r:id="rId1"/>
  <headerFooter alignWithMargins="0"/>
  <colBreaks count="2" manualBreakCount="2">
    <brk id="5" max="46" man="1"/>
    <brk id="9" max="1048575" man="1"/>
  </col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5"/>
  <sheetViews>
    <sheetView zoomScale="90" zoomScaleNormal="90" workbookViewId="0">
      <pane xSplit="1" ySplit="7" topLeftCell="B8" activePane="bottomRight" state="frozen"/>
      <selection activeCell="B4" sqref="B4:J4"/>
      <selection pane="topRight" activeCell="B4" sqref="B4:J4"/>
      <selection pane="bottomLeft" activeCell="B4" sqref="B4:J4"/>
      <selection pane="bottomRight" activeCell="D9" sqref="D9"/>
    </sheetView>
  </sheetViews>
  <sheetFormatPr defaultColWidth="9.33203125" defaultRowHeight="15" x14ac:dyDescent="0.25"/>
  <cols>
    <col min="1" max="1" width="19.5" style="11" customWidth="1"/>
    <col min="2" max="2" width="55.33203125" style="11" bestFit="1" customWidth="1"/>
    <col min="3" max="3" width="20.33203125" style="11" customWidth="1"/>
    <col min="4" max="4" width="23.5" style="11" bestFit="1" customWidth="1"/>
    <col min="5" max="5" width="1.83203125" style="644" customWidth="1"/>
    <col min="6" max="6" width="52.5" style="644" bestFit="1" customWidth="1"/>
    <col min="7" max="7" width="19.5" style="644" bestFit="1" customWidth="1"/>
    <col min="8" max="8" width="19.1640625" style="644" bestFit="1" customWidth="1"/>
    <col min="9" max="9" width="14.33203125" style="11" bestFit="1" customWidth="1"/>
    <col min="10" max="16384" width="9.33203125" style="11"/>
  </cols>
  <sheetData>
    <row r="1" spans="1:9" x14ac:dyDescent="0.25">
      <c r="A1" s="46" t="s">
        <v>66</v>
      </c>
      <c r="B1" s="47"/>
      <c r="C1" s="46"/>
      <c r="D1" s="47"/>
    </row>
    <row r="2" spans="1:9" x14ac:dyDescent="0.25">
      <c r="A2" s="46" t="s">
        <v>67</v>
      </c>
      <c r="B2" s="47"/>
      <c r="C2" s="46"/>
      <c r="D2" s="47"/>
      <c r="F2" s="111"/>
    </row>
    <row r="3" spans="1:9" x14ac:dyDescent="0.25">
      <c r="A3" s="46" t="str">
        <f>Lead!A3</f>
        <v>FOR THE TWELVE MONTHS ENDED DECEMBER 31, 2018</v>
      </c>
      <c r="B3" s="47"/>
      <c r="C3" s="46"/>
      <c r="D3" s="46"/>
    </row>
    <row r="4" spans="1:9" x14ac:dyDescent="0.25">
      <c r="B4" s="48"/>
      <c r="C4" s="48"/>
      <c r="D4" s="48"/>
    </row>
    <row r="5" spans="1:9" x14ac:dyDescent="0.25">
      <c r="D5" s="49" t="s">
        <v>68</v>
      </c>
    </row>
    <row r="6" spans="1:9" x14ac:dyDescent="0.25">
      <c r="D6" s="39" t="s">
        <v>69</v>
      </c>
    </row>
    <row r="7" spans="1:9" x14ac:dyDescent="0.25">
      <c r="B7" s="50" t="s">
        <v>70</v>
      </c>
      <c r="C7" s="50" t="s">
        <v>71</v>
      </c>
      <c r="D7" s="51" t="s">
        <v>1515</v>
      </c>
    </row>
    <row r="8" spans="1:9" ht="15.75" thickBot="1" x14ac:dyDescent="0.3">
      <c r="C8" s="39"/>
      <c r="D8" s="374"/>
      <c r="G8" s="16" t="s">
        <v>992</v>
      </c>
      <c r="H8" s="16" t="s">
        <v>993</v>
      </c>
    </row>
    <row r="9" spans="1:9" x14ac:dyDescent="0.25">
      <c r="A9" s="84">
        <v>500</v>
      </c>
      <c r="B9" s="655" t="s">
        <v>72</v>
      </c>
      <c r="C9" s="85" t="s">
        <v>421</v>
      </c>
      <c r="D9" s="656">
        <f>SUMIF('12ME Dec 18 ZRW_DLF1'!G:G,'SAP DL Downld'!B9,'12ME Dec 18 ZRW_DLF1'!H:H)</f>
        <v>19492143.210000001</v>
      </c>
      <c r="F9" s="657" t="s">
        <v>370</v>
      </c>
      <c r="G9" s="649">
        <f>D12+D24</f>
        <v>56281744.650000006</v>
      </c>
      <c r="H9" s="650">
        <f>SUM(D10:D11,D22:D23)</f>
        <v>32158769.920000002</v>
      </c>
    </row>
    <row r="10" spans="1:9" ht="16.5" x14ac:dyDescent="0.35">
      <c r="A10" s="84">
        <v>500</v>
      </c>
      <c r="B10" s="655" t="s">
        <v>73</v>
      </c>
      <c r="C10" s="85" t="s">
        <v>422</v>
      </c>
      <c r="D10" s="651">
        <f>SUMIF('12ME Dec 18 ZRW_DLF1'!G:G,'SAP DL Downld'!B10,'12ME Dec 18 ZRW_DLF1'!H:H)</f>
        <v>6150914.4400000004</v>
      </c>
      <c r="F10" s="658" t="s">
        <v>369</v>
      </c>
      <c r="G10" s="652">
        <f>D37+D49+D51</f>
        <v>25481886.959999997</v>
      </c>
      <c r="H10" s="653">
        <f>SUM(D35:D36,D50:D51)</f>
        <v>22521484.529999997</v>
      </c>
    </row>
    <row r="11" spans="1:9" ht="17.25" thickBot="1" x14ac:dyDescent="0.4">
      <c r="A11" s="84">
        <v>500</v>
      </c>
      <c r="B11" s="655" t="s">
        <v>74</v>
      </c>
      <c r="C11" s="85" t="s">
        <v>423</v>
      </c>
      <c r="D11" s="651">
        <f>SUMIF('12ME Dec 18 ZRW_DLF1'!G:G,'SAP DL Downld'!B11,'12ME Dec 18 ZRW_DLF1'!H:H)</f>
        <v>16172656.800000001</v>
      </c>
      <c r="F11" s="659"/>
      <c r="G11" s="115">
        <f>SUM(G9:G10)</f>
        <v>81763631.609999999</v>
      </c>
      <c r="H11" s="80">
        <f>SUM(H9:H10)</f>
        <v>54680254.450000003</v>
      </c>
    </row>
    <row r="12" spans="1:9" ht="15.75" thickBot="1" x14ac:dyDescent="0.3">
      <c r="B12" s="655"/>
      <c r="C12" s="85"/>
      <c r="D12" s="649">
        <f>SUM(D9:D11)</f>
        <v>41815714.450000003</v>
      </c>
      <c r="F12" s="660"/>
      <c r="G12" s="661"/>
      <c r="H12" s="662"/>
    </row>
    <row r="13" spans="1:9" ht="15.75" thickBot="1" x14ac:dyDescent="0.3">
      <c r="B13" s="655"/>
      <c r="C13" s="85"/>
      <c r="D13" s="52"/>
    </row>
    <row r="14" spans="1:9" x14ac:dyDescent="0.25">
      <c r="A14" s="84">
        <v>900</v>
      </c>
      <c r="B14" s="655" t="s">
        <v>75</v>
      </c>
      <c r="C14" s="85" t="s">
        <v>424</v>
      </c>
      <c r="D14" s="656">
        <f>SUMIF('12ME Dec 18 ZRW_DLF1'!G:G,'SAP DL Downld'!B14,'12ME Dec 18 ZRW_DLF1'!H:H)</f>
        <v>66183.360000000001</v>
      </c>
      <c r="F14" s="86"/>
      <c r="G14" s="663"/>
      <c r="H14" s="87" t="s">
        <v>898</v>
      </c>
      <c r="I14" s="91"/>
    </row>
    <row r="15" spans="1:9" x14ac:dyDescent="0.25">
      <c r="A15" s="84">
        <v>900</v>
      </c>
      <c r="B15" s="655" t="s">
        <v>76</v>
      </c>
      <c r="C15" s="85" t="s">
        <v>425</v>
      </c>
      <c r="D15" s="58">
        <f>SUMIF('12ME Dec 18 ZRW_DLF1'!G:G,'SAP DL Downld'!B15,'12ME Dec 18 ZRW_DLF1'!H:H)</f>
        <v>217195.75</v>
      </c>
      <c r="F15" s="81" t="s">
        <v>895</v>
      </c>
      <c r="G15" s="117">
        <f>D19+D26+D44+D49+D51+D53+D106+D153</f>
        <v>138030104.47000003</v>
      </c>
      <c r="H15" s="88">
        <f>G15/G18</f>
        <v>0.49997132880489842</v>
      </c>
      <c r="I15" s="91"/>
    </row>
    <row r="16" spans="1:9" x14ac:dyDescent="0.25">
      <c r="A16" s="84">
        <v>900</v>
      </c>
      <c r="B16" s="655" t="s">
        <v>77</v>
      </c>
      <c r="C16" s="85" t="s">
        <v>426</v>
      </c>
      <c r="D16" s="58">
        <f>SUMIF('12ME Dec 18 ZRW_DLF1'!G:G,'SAP DL Downld'!B16,'12ME Dec 18 ZRW_DLF1'!H:H)</f>
        <v>780515.18</v>
      </c>
      <c r="F16" s="81" t="s">
        <v>896</v>
      </c>
      <c r="G16" s="117">
        <f>D110+D120</f>
        <v>1443800.98</v>
      </c>
      <c r="H16" s="88">
        <f>G16/G18</f>
        <v>5.2297221484557095E-3</v>
      </c>
      <c r="I16" s="91"/>
    </row>
    <row r="17" spans="1:9" x14ac:dyDescent="0.25">
      <c r="A17" s="84">
        <v>900</v>
      </c>
      <c r="B17" s="655" t="s">
        <v>78</v>
      </c>
      <c r="C17" s="85" t="s">
        <v>427</v>
      </c>
      <c r="D17" s="58">
        <f>SUMIF('12ME Dec 18 ZRW_DLF1'!G:G,'SAP DL Downld'!B17,'12ME Dec 18 ZRW_DLF1'!H:H)</f>
        <v>3505334.44</v>
      </c>
      <c r="F17" s="81" t="s">
        <v>897</v>
      </c>
      <c r="G17" s="118">
        <f>D47+D61+D64+D70+D79+D85+D89+D91+D152</f>
        <v>136602134.34999999</v>
      </c>
      <c r="H17" s="89">
        <f>G17/G18</f>
        <v>0.4947989490466459</v>
      </c>
      <c r="I17" s="91"/>
    </row>
    <row r="18" spans="1:9" x14ac:dyDescent="0.25">
      <c r="B18" s="655"/>
      <c r="C18" s="85"/>
      <c r="D18" s="664">
        <f>SUM(D14:D17)</f>
        <v>4569228.7300000004</v>
      </c>
      <c r="F18" s="81" t="s">
        <v>161</v>
      </c>
      <c r="G18" s="117">
        <f>SUM(G15:G17)</f>
        <v>276076039.80000001</v>
      </c>
      <c r="H18" s="88">
        <f>SUM(H15:H17)</f>
        <v>1</v>
      </c>
      <c r="I18" s="91"/>
    </row>
    <row r="19" spans="1:9" x14ac:dyDescent="0.25">
      <c r="B19" s="655"/>
      <c r="C19" s="85"/>
      <c r="D19" s="664">
        <f>+D12+D18</f>
        <v>46384943.180000007</v>
      </c>
      <c r="F19" s="81" t="s">
        <v>464</v>
      </c>
      <c r="G19" s="654">
        <f>D116</f>
        <v>37940048.039999999</v>
      </c>
      <c r="H19" s="88"/>
      <c r="I19" s="91"/>
    </row>
    <row r="20" spans="1:9" ht="15.75" thickBot="1" x14ac:dyDescent="0.3">
      <c r="B20" s="655"/>
      <c r="C20" s="85"/>
      <c r="D20" s="52"/>
      <c r="F20" s="81" t="s">
        <v>162</v>
      </c>
      <c r="G20" s="82">
        <f>SUM(G18:G19)</f>
        <v>314016087.84000003</v>
      </c>
      <c r="H20" s="665"/>
      <c r="I20" s="91"/>
    </row>
    <row r="21" spans="1:9" ht="15.75" thickTop="1" x14ac:dyDescent="0.25">
      <c r="A21" s="84">
        <v>500</v>
      </c>
      <c r="B21" s="655" t="s">
        <v>79</v>
      </c>
      <c r="C21" s="85" t="s">
        <v>428</v>
      </c>
      <c r="D21" s="656">
        <f>SUMIF('12ME Dec 18 ZRW_DLF1'!G:G,'SAP DL Downld'!B21,'12ME Dec 18 ZRW_DLF1'!H:H)</f>
        <v>4630831.5199999996</v>
      </c>
      <c r="F21" s="666" t="s">
        <v>900</v>
      </c>
      <c r="G21" s="667">
        <f>D118</f>
        <v>314016087.84000003</v>
      </c>
      <c r="H21" s="665"/>
      <c r="I21" s="91"/>
    </row>
    <row r="22" spans="1:9" ht="15.75" thickBot="1" x14ac:dyDescent="0.3">
      <c r="A22" s="84">
        <v>500</v>
      </c>
      <c r="B22" s="655" t="s">
        <v>80</v>
      </c>
      <c r="C22" s="85" t="s">
        <v>429</v>
      </c>
      <c r="D22" s="651">
        <f>SUMIF('12ME Dec 18 ZRW_DLF1'!G:G,'SAP DL Downld'!B22,'12ME Dec 18 ZRW_DLF1'!H:H)</f>
        <v>1922630.39</v>
      </c>
      <c r="F22" s="668" t="s">
        <v>899</v>
      </c>
      <c r="G22" s="669">
        <f>G20-G21</f>
        <v>0</v>
      </c>
      <c r="H22" s="662"/>
    </row>
    <row r="23" spans="1:9" ht="15.75" thickBot="1" x14ac:dyDescent="0.3">
      <c r="A23" s="84">
        <v>500</v>
      </c>
      <c r="B23" s="655" t="s">
        <v>81</v>
      </c>
      <c r="C23" s="85" t="s">
        <v>430</v>
      </c>
      <c r="D23" s="651">
        <f>SUMIF('12ME Dec 18 ZRW_DLF1'!G:G,'SAP DL Downld'!B23,'12ME Dec 18 ZRW_DLF1'!H:H)</f>
        <v>7912568.29</v>
      </c>
      <c r="F23" s="670"/>
      <c r="G23" s="670"/>
      <c r="H23" s="670"/>
    </row>
    <row r="24" spans="1:9" x14ac:dyDescent="0.25">
      <c r="A24" s="84"/>
      <c r="B24" s="655"/>
      <c r="C24" s="85"/>
      <c r="D24" s="117">
        <f>SUM(D21:D23)</f>
        <v>14466030.199999999</v>
      </c>
      <c r="F24" s="90" t="s">
        <v>901</v>
      </c>
      <c r="G24" s="663"/>
      <c r="H24" s="671"/>
    </row>
    <row r="25" spans="1:9" x14ac:dyDescent="0.25">
      <c r="A25" s="84">
        <v>900</v>
      </c>
      <c r="B25" s="655" t="s">
        <v>82</v>
      </c>
      <c r="C25" s="85" t="s">
        <v>431</v>
      </c>
      <c r="D25" s="58">
        <f>SUMIF('12ME Dec 18 ZRW_DLF1'!G:G,'SAP DL Downld'!B25,'12ME Dec 18 ZRW_DLF1'!H:H)</f>
        <v>78545.350000000006</v>
      </c>
      <c r="F25" s="672" t="s">
        <v>905</v>
      </c>
      <c r="G25" s="670"/>
      <c r="H25" s="673">
        <f>+D9</f>
        <v>19492143.210000001</v>
      </c>
    </row>
    <row r="26" spans="1:9" x14ac:dyDescent="0.25">
      <c r="B26" s="655"/>
      <c r="C26" s="85"/>
      <c r="D26" s="664">
        <f>SUM(D24:D25)</f>
        <v>14544575.549999999</v>
      </c>
      <c r="F26" s="672" t="s">
        <v>904</v>
      </c>
      <c r="G26" s="670"/>
      <c r="H26" s="674">
        <f>+D21</f>
        <v>4630831.5199999996</v>
      </c>
    </row>
    <row r="27" spans="1:9" ht="15.75" thickBot="1" x14ac:dyDescent="0.3">
      <c r="B27" s="655"/>
      <c r="C27" s="85"/>
      <c r="D27" s="675"/>
      <c r="F27" s="672" t="s">
        <v>908</v>
      </c>
      <c r="G27" s="670"/>
      <c r="H27" s="676">
        <f>SUM(H25:H26)</f>
        <v>24122974.73</v>
      </c>
    </row>
    <row r="28" spans="1:9" ht="15.75" thickTop="1" x14ac:dyDescent="0.25">
      <c r="A28" s="84">
        <v>500</v>
      </c>
      <c r="B28" s="84" t="s">
        <v>567</v>
      </c>
      <c r="C28" s="85"/>
      <c r="D28" s="677">
        <f>+D12+D24</f>
        <v>56281744.650000006</v>
      </c>
      <c r="F28" s="672"/>
      <c r="G28" s="670"/>
      <c r="H28" s="665"/>
    </row>
    <row r="29" spans="1:9" x14ac:dyDescent="0.25">
      <c r="A29" s="84"/>
      <c r="B29" s="84"/>
      <c r="C29" s="85"/>
      <c r="D29" s="678"/>
      <c r="F29" s="672" t="s">
        <v>902</v>
      </c>
      <c r="G29" s="91"/>
      <c r="H29" s="674">
        <f>+D30</f>
        <v>60929518.730000004</v>
      </c>
    </row>
    <row r="30" spans="1:9" ht="15.75" thickBot="1" x14ac:dyDescent="0.3">
      <c r="A30" s="84" t="s">
        <v>903</v>
      </c>
      <c r="B30" s="84" t="s">
        <v>902</v>
      </c>
      <c r="C30" s="85"/>
      <c r="D30" s="679">
        <f>+D19+D26</f>
        <v>60929518.730000004</v>
      </c>
      <c r="F30" s="672" t="s">
        <v>906</v>
      </c>
      <c r="G30" s="680">
        <f>+Lead!E35</f>
        <v>0.66190000000000004</v>
      </c>
      <c r="H30" s="665"/>
    </row>
    <row r="31" spans="1:9" ht="15.75" thickTop="1" x14ac:dyDescent="0.25">
      <c r="B31" s="655"/>
      <c r="C31" s="85"/>
      <c r="D31" s="52"/>
      <c r="F31" s="672" t="s">
        <v>912</v>
      </c>
      <c r="G31" s="117">
        <f>+D106</f>
        <v>49911370.010000005</v>
      </c>
      <c r="H31" s="92"/>
    </row>
    <row r="32" spans="1:9" x14ac:dyDescent="0.25">
      <c r="A32" s="84">
        <v>700800</v>
      </c>
      <c r="B32" s="655" t="s">
        <v>83</v>
      </c>
      <c r="C32" s="85" t="s">
        <v>432</v>
      </c>
      <c r="D32" s="58">
        <f>SUMIF('12ME Dec 18 ZRW_DLF1'!G:G,'SAP DL Downld'!B32,'12ME Dec 18 ZRW_DLF1'!H:H)</f>
        <v>77280.12</v>
      </c>
      <c r="F32" s="672" t="s">
        <v>911</v>
      </c>
      <c r="G32" s="118">
        <f>+D143</f>
        <v>0</v>
      </c>
      <c r="H32" s="92"/>
    </row>
    <row r="33" spans="1:9" x14ac:dyDescent="0.25">
      <c r="A33" s="84">
        <v>700800</v>
      </c>
      <c r="B33" s="655" t="s">
        <v>84</v>
      </c>
      <c r="C33" s="85" t="s">
        <v>433</v>
      </c>
      <c r="D33" s="58">
        <f>SUMIF('12ME Dec 18 ZRW_DLF1'!G:G,'SAP DL Downld'!B33,'12ME Dec 18 ZRW_DLF1'!H:H)</f>
        <v>1822121.71</v>
      </c>
      <c r="F33" s="681" t="s">
        <v>910</v>
      </c>
      <c r="G33" s="117">
        <f>SUM(G31:G32)</f>
        <v>49911370.010000005</v>
      </c>
      <c r="H33" s="682">
        <f>+G33*G30</f>
        <v>33036335.809619006</v>
      </c>
    </row>
    <row r="34" spans="1:9" ht="15.75" thickBot="1" x14ac:dyDescent="0.3">
      <c r="A34" s="84">
        <v>700800</v>
      </c>
      <c r="B34" s="655" t="s">
        <v>85</v>
      </c>
      <c r="C34" s="85" t="s">
        <v>434</v>
      </c>
      <c r="D34" s="58">
        <f>SUMIF('12ME Dec 18 ZRW_DLF1'!G:G,'SAP DL Downld'!B34,'12ME Dec 18 ZRW_DLF1'!H:H)</f>
        <v>829742.1</v>
      </c>
      <c r="F34" s="672" t="s">
        <v>907</v>
      </c>
      <c r="G34" s="91"/>
      <c r="H34" s="683">
        <f>SUM(H29:H33)</f>
        <v>93965854.539619014</v>
      </c>
    </row>
    <row r="35" spans="1:9" ht="15.75" thickBot="1" x14ac:dyDescent="0.3">
      <c r="A35" s="84">
        <v>700800</v>
      </c>
      <c r="B35" s="655" t="s">
        <v>86</v>
      </c>
      <c r="C35" s="85" t="s">
        <v>435</v>
      </c>
      <c r="D35" s="651">
        <f>SUMIF('12ME Dec 18 ZRW_DLF1'!G:G,'SAP DL Downld'!B35,'12ME Dec 18 ZRW_DLF1'!H:H)</f>
        <v>0</v>
      </c>
      <c r="F35" s="93" t="s">
        <v>909</v>
      </c>
      <c r="G35" s="91"/>
      <c r="H35" s="94">
        <f>+H27/H34</f>
        <v>0.25672064441056064</v>
      </c>
    </row>
    <row r="36" spans="1:9" ht="15.75" thickBot="1" x14ac:dyDescent="0.3">
      <c r="A36" s="84">
        <v>700800</v>
      </c>
      <c r="B36" s="655" t="s">
        <v>87</v>
      </c>
      <c r="C36" s="85" t="s">
        <v>436</v>
      </c>
      <c r="D36" s="651">
        <f>SUMIF('12ME Dec 18 ZRW_DLF1'!G:G,'SAP DL Downld'!B36,'12ME Dec 18 ZRW_DLF1'!H:H)</f>
        <v>17177969.489999998</v>
      </c>
      <c r="F36" s="95"/>
      <c r="G36" s="96"/>
      <c r="H36" s="97"/>
    </row>
    <row r="37" spans="1:9" ht="15.75" thickBot="1" x14ac:dyDescent="0.3">
      <c r="B37" s="655"/>
      <c r="C37" s="85"/>
      <c r="D37" s="664">
        <f>SUM(D32:D36)</f>
        <v>19907113.419999998</v>
      </c>
      <c r="I37" s="644"/>
    </row>
    <row r="38" spans="1:9" x14ac:dyDescent="0.25">
      <c r="B38" s="655"/>
      <c r="C38" s="85"/>
      <c r="D38" s="52"/>
      <c r="F38" s="684"/>
      <c r="G38" s="685"/>
      <c r="H38" s="686"/>
      <c r="I38" s="644"/>
    </row>
    <row r="39" spans="1:9" x14ac:dyDescent="0.25">
      <c r="A39" s="84">
        <v>900</v>
      </c>
      <c r="B39" s="655" t="s">
        <v>88</v>
      </c>
      <c r="C39" s="85" t="s">
        <v>437</v>
      </c>
      <c r="D39" s="58">
        <f>SUMIF('12ME Dec 18 ZRW_DLF1'!G:G,'SAP DL Downld'!B39,'12ME Dec 18 ZRW_DLF1'!H:H)</f>
        <v>403401.2</v>
      </c>
      <c r="F39" s="659" t="s">
        <v>203</v>
      </c>
      <c r="G39" s="670"/>
      <c r="H39" s="665"/>
      <c r="I39" s="644"/>
    </row>
    <row r="40" spans="1:9" x14ac:dyDescent="0.25">
      <c r="A40" s="84">
        <v>900</v>
      </c>
      <c r="B40" s="655" t="s">
        <v>89</v>
      </c>
      <c r="C40" s="85" t="s">
        <v>438</v>
      </c>
      <c r="D40" s="58">
        <f>SUMIF('12ME Dec 18 ZRW_DLF1'!G:G,'SAP DL Downld'!B40,'12ME Dec 18 ZRW_DLF1'!H:H)</f>
        <v>64025.75</v>
      </c>
      <c r="F40" s="659" t="s">
        <v>1052</v>
      </c>
      <c r="G40" s="687">
        <f>D30</f>
        <v>60929518.730000004</v>
      </c>
      <c r="H40" s="688">
        <f>ROUND(G40/$G$42,4)</f>
        <v>0.69140000000000001</v>
      </c>
      <c r="I40" s="644"/>
    </row>
    <row r="41" spans="1:9" x14ac:dyDescent="0.25">
      <c r="A41" s="84">
        <v>900</v>
      </c>
      <c r="B41" s="655" t="s">
        <v>90</v>
      </c>
      <c r="C41" s="85" t="s">
        <v>439</v>
      </c>
      <c r="D41" s="58">
        <f>SUMIF('12ME Dec 18 ZRW_DLF1'!G:G,'SAP DL Downld'!B41,'12ME Dec 18 ZRW_DLF1'!H:H)</f>
        <v>0</v>
      </c>
      <c r="F41" s="659" t="s">
        <v>1053</v>
      </c>
      <c r="G41" s="689">
        <f>SUM(D44,D49:D51,D53)</f>
        <v>27189215.729999997</v>
      </c>
      <c r="H41" s="688">
        <f>ROUND(G41/$G$42,4)</f>
        <v>0.30859999999999999</v>
      </c>
      <c r="I41" s="644"/>
    </row>
    <row r="42" spans="1:9" ht="15.75" thickBot="1" x14ac:dyDescent="0.3">
      <c r="A42" s="84">
        <v>900</v>
      </c>
      <c r="B42" s="655" t="s">
        <v>91</v>
      </c>
      <c r="C42" s="85" t="s">
        <v>440</v>
      </c>
      <c r="D42" s="58">
        <f>SUMIF('12ME Dec 18 ZRW_DLF1'!G:G,'SAP DL Downld'!B42,'12ME Dec 18 ZRW_DLF1'!H:H)</f>
        <v>1183529.8400000001</v>
      </c>
      <c r="F42" s="659" t="s">
        <v>1054</v>
      </c>
      <c r="G42" s="690">
        <f>SUM(G40:G41)</f>
        <v>88118734.460000008</v>
      </c>
      <c r="H42" s="691">
        <f>SUM(H40:H41)</f>
        <v>1</v>
      </c>
      <c r="I42" s="644"/>
    </row>
    <row r="43" spans="1:9" ht="16.5" thickTop="1" thickBot="1" x14ac:dyDescent="0.3">
      <c r="B43" s="655"/>
      <c r="C43" s="85"/>
      <c r="D43" s="664">
        <f>SUM(D39:D42)</f>
        <v>1650956.79</v>
      </c>
      <c r="F43" s="692"/>
      <c r="G43" s="693"/>
      <c r="H43" s="694"/>
      <c r="I43" s="644"/>
    </row>
    <row r="44" spans="1:9" x14ac:dyDescent="0.25">
      <c r="B44" s="655"/>
      <c r="C44" s="85"/>
      <c r="D44" s="664">
        <f>D37+D43</f>
        <v>21558070.209999997</v>
      </c>
      <c r="I44" s="644"/>
    </row>
    <row r="45" spans="1:9" x14ac:dyDescent="0.25">
      <c r="B45" s="655"/>
      <c r="C45" s="85"/>
      <c r="D45" s="52"/>
      <c r="I45" s="644"/>
    </row>
    <row r="46" spans="1:9" x14ac:dyDescent="0.25">
      <c r="A46" s="84">
        <v>700800</v>
      </c>
      <c r="B46" s="655" t="s">
        <v>129</v>
      </c>
      <c r="C46" s="39" t="s">
        <v>458</v>
      </c>
      <c r="D46" s="58">
        <f>SUMIF('12ME Dec 18 ZRW_DLF1'!G:G,'SAP DL Downld'!B46,'12ME Dec 18 ZRW_DLF1'!H:H)</f>
        <v>0</v>
      </c>
      <c r="I46" s="644"/>
    </row>
    <row r="47" spans="1:9" x14ac:dyDescent="0.25">
      <c r="A47" s="84">
        <v>700800</v>
      </c>
      <c r="B47" s="655" t="s">
        <v>130</v>
      </c>
      <c r="C47" s="39" t="s">
        <v>457</v>
      </c>
      <c r="D47" s="58">
        <f>SUMIF('12ME Dec 18 ZRW_DLF1'!G:G,'SAP DL Downld'!B47,'12ME Dec 18 ZRW_DLF1'!H:H)</f>
        <v>0</v>
      </c>
      <c r="I47" s="644"/>
    </row>
    <row r="48" spans="1:9" x14ac:dyDescent="0.25">
      <c r="A48" s="84">
        <v>700800</v>
      </c>
      <c r="B48" s="655" t="s">
        <v>92</v>
      </c>
      <c r="C48" s="85" t="s">
        <v>441</v>
      </c>
      <c r="D48" s="58">
        <f>SUMIF('12ME Dec 18 ZRW_DLF1'!G:G,'SAP DL Downld'!B48,'12ME Dec 18 ZRW_DLF1'!H:H)</f>
        <v>0</v>
      </c>
      <c r="I48" s="644"/>
    </row>
    <row r="49" spans="1:9" x14ac:dyDescent="0.25">
      <c r="A49" s="84">
        <v>700800</v>
      </c>
      <c r="B49" s="655" t="s">
        <v>93</v>
      </c>
      <c r="C49" s="39" t="str">
        <f>LEFT(B49,6)</f>
        <v xml:space="preserve">43G   </v>
      </c>
      <c r="D49" s="651">
        <f>SUMIF('12ME Dec 18 ZRW_DLF1'!G:G,'SAP DL Downld'!B49,'12ME Dec 18 ZRW_DLF1'!H:H)</f>
        <v>231258.5</v>
      </c>
      <c r="I49" s="644"/>
    </row>
    <row r="50" spans="1:9" x14ac:dyDescent="0.25">
      <c r="A50" s="84">
        <v>700800</v>
      </c>
      <c r="B50" s="655" t="s">
        <v>94</v>
      </c>
      <c r="C50" s="85" t="s">
        <v>442</v>
      </c>
      <c r="D50" s="58">
        <f>SUMIF('12ME Dec 18 ZRW_DLF1'!G:G,'SAP DL Downld'!B50,'12ME Dec 18 ZRW_DLF1'!H:H)</f>
        <v>0</v>
      </c>
      <c r="I50" s="644"/>
    </row>
    <row r="51" spans="1:9" x14ac:dyDescent="0.25">
      <c r="A51" s="84">
        <v>700800</v>
      </c>
      <c r="B51" s="655" t="s">
        <v>95</v>
      </c>
      <c r="C51" s="85" t="s">
        <v>443</v>
      </c>
      <c r="D51" s="651">
        <f>SUMIF('12ME Dec 18 ZRW_DLF1'!G:G,'SAP DL Downld'!B51,'12ME Dec 18 ZRW_DLF1'!H:H)</f>
        <v>5343515.04</v>
      </c>
      <c r="I51" s="644"/>
    </row>
    <row r="52" spans="1:9" x14ac:dyDescent="0.25">
      <c r="B52" s="655"/>
      <c r="C52" s="85"/>
      <c r="D52" s="664">
        <f>SUM(D46:D51)</f>
        <v>5574773.54</v>
      </c>
      <c r="I52" s="644"/>
    </row>
    <row r="53" spans="1:9" x14ac:dyDescent="0.25">
      <c r="A53" s="84">
        <v>900</v>
      </c>
      <c r="B53" s="655" t="s">
        <v>96</v>
      </c>
      <c r="C53" s="85" t="s">
        <v>444</v>
      </c>
      <c r="D53" s="58">
        <f>SUMIF('12ME Dec 18 ZRW_DLF1'!G:G,'SAP DL Downld'!B53,'12ME Dec 18 ZRW_DLF1'!H:H)</f>
        <v>56371.98</v>
      </c>
      <c r="I53" s="644"/>
    </row>
    <row r="54" spans="1:9" ht="15.75" thickBot="1" x14ac:dyDescent="0.3">
      <c r="B54" s="655"/>
      <c r="C54" s="85"/>
      <c r="D54" s="679">
        <f>SUM(D52:D53)</f>
        <v>5631145.5200000005</v>
      </c>
      <c r="I54" s="644"/>
    </row>
    <row r="55" spans="1:9" ht="15.75" thickTop="1" x14ac:dyDescent="0.25">
      <c r="B55" s="655"/>
      <c r="C55" s="85"/>
      <c r="D55" s="52"/>
      <c r="I55" s="644"/>
    </row>
    <row r="56" spans="1:9" x14ac:dyDescent="0.25">
      <c r="A56" s="84">
        <v>700800</v>
      </c>
      <c r="B56" s="84" t="s">
        <v>339</v>
      </c>
      <c r="C56" s="85"/>
      <c r="D56" s="664">
        <f>D37+D52</f>
        <v>25481886.959999997</v>
      </c>
      <c r="I56" s="644"/>
    </row>
    <row r="57" spans="1:9" x14ac:dyDescent="0.25">
      <c r="B57" s="655"/>
      <c r="C57" s="85"/>
      <c r="D57" s="52"/>
      <c r="I57" s="644"/>
    </row>
    <row r="58" spans="1:9" x14ac:dyDescent="0.25">
      <c r="A58" s="84">
        <v>107</v>
      </c>
      <c r="B58" s="655" t="s">
        <v>102</v>
      </c>
      <c r="C58" s="85" t="s">
        <v>445</v>
      </c>
      <c r="D58" s="58">
        <f>SUMIF('12ME Dec 18 ZRW_DLF1'!G:G,'SAP DL Downld'!B58,'12ME Dec 18 ZRW_DLF1'!H:H)</f>
        <v>27167571.240000002</v>
      </c>
    </row>
    <row r="59" spans="1:9" x14ac:dyDescent="0.25">
      <c r="A59" s="84">
        <v>107</v>
      </c>
      <c r="B59" s="655" t="s">
        <v>103</v>
      </c>
      <c r="C59" s="85" t="s">
        <v>446</v>
      </c>
      <c r="D59" s="58">
        <f>SUMIF('12ME Dec 18 ZRW_DLF1'!G:G,'SAP DL Downld'!B59,'12ME Dec 18 ZRW_DLF1'!H:H)</f>
        <v>9072752.0099999998</v>
      </c>
      <c r="F59" s="695"/>
    </row>
    <row r="60" spans="1:9" x14ac:dyDescent="0.25">
      <c r="A60" s="84">
        <v>107</v>
      </c>
      <c r="B60" s="655" t="s">
        <v>104</v>
      </c>
      <c r="C60" s="85" t="s">
        <v>447</v>
      </c>
      <c r="D60" s="58">
        <f>SUMIF('12ME Dec 18 ZRW_DLF1'!G:G,'SAP DL Downld'!B60,'12ME Dec 18 ZRW_DLF1'!H:H)</f>
        <v>18577878.880000003</v>
      </c>
    </row>
    <row r="61" spans="1:9" x14ac:dyDescent="0.25">
      <c r="B61" s="655"/>
      <c r="C61" s="85"/>
      <c r="D61" s="696">
        <f>SUM(D58:D60)</f>
        <v>54818202.130000003</v>
      </c>
    </row>
    <row r="62" spans="1:9" x14ac:dyDescent="0.25">
      <c r="B62" s="655"/>
      <c r="C62" s="85"/>
      <c r="D62" s="52"/>
    </row>
    <row r="63" spans="1:9" x14ac:dyDescent="0.25">
      <c r="A63" s="84">
        <v>107</v>
      </c>
      <c r="B63" s="655" t="s">
        <v>108</v>
      </c>
      <c r="C63" s="85" t="s">
        <v>109</v>
      </c>
      <c r="D63" s="58">
        <f>SUMIF('12ME Dec 18 ZRW_DLF1'!G:G,'SAP DL Downld'!B63,'12ME Dec 18 ZRW_DLF1'!H:H)</f>
        <v>35971.650000000009</v>
      </c>
    </row>
    <row r="64" spans="1:9" x14ac:dyDescent="0.25">
      <c r="A64" s="84">
        <v>107</v>
      </c>
      <c r="B64" s="655" t="s">
        <v>132</v>
      </c>
      <c r="C64" s="85" t="s">
        <v>465</v>
      </c>
      <c r="D64" s="58">
        <f>SUMIF('12ME Dec 18 ZRW_DLF1'!G:G,'SAP DL Downld'!B64,'12ME Dec 18 ZRW_DLF1'!H:H)</f>
        <v>59303090.350000001</v>
      </c>
    </row>
    <row r="65" spans="1:4" x14ac:dyDescent="0.25">
      <c r="B65" s="655"/>
      <c r="C65" s="85"/>
      <c r="D65" s="696">
        <f>SUM(D63:D64)</f>
        <v>59339062</v>
      </c>
    </row>
    <row r="66" spans="1:4" x14ac:dyDescent="0.25">
      <c r="B66" s="655"/>
      <c r="C66" s="85"/>
      <c r="D66" s="52"/>
    </row>
    <row r="67" spans="1:4" x14ac:dyDescent="0.25">
      <c r="A67" s="84">
        <v>108</v>
      </c>
      <c r="B67" s="655" t="s">
        <v>105</v>
      </c>
      <c r="C67" s="85" t="s">
        <v>448</v>
      </c>
      <c r="D67" s="58">
        <f>SUMIF('12ME Dec 18 ZRW_DLF1'!G:G,'SAP DL Downld'!B67,'12ME Dec 18 ZRW_DLF1'!H:H)</f>
        <v>2526918.58</v>
      </c>
    </row>
    <row r="68" spans="1:4" x14ac:dyDescent="0.25">
      <c r="A68" s="84">
        <v>108</v>
      </c>
      <c r="B68" s="655" t="s">
        <v>106</v>
      </c>
      <c r="C68" s="85" t="s">
        <v>449</v>
      </c>
      <c r="D68" s="58">
        <f>SUMIF('12ME Dec 18 ZRW_DLF1'!G:G,'SAP DL Downld'!B68,'12ME Dec 18 ZRW_DLF1'!H:H)</f>
        <v>1223019.7999999998</v>
      </c>
    </row>
    <row r="69" spans="1:4" x14ac:dyDescent="0.25">
      <c r="A69" s="84">
        <v>108</v>
      </c>
      <c r="B69" s="655" t="s">
        <v>107</v>
      </c>
      <c r="C69" s="85" t="s">
        <v>450</v>
      </c>
      <c r="D69" s="58">
        <f>SUMIF('12ME Dec 18 ZRW_DLF1'!G:G,'SAP DL Downld'!B69,'12ME Dec 18 ZRW_DLF1'!H:H)</f>
        <v>254639.91999999998</v>
      </c>
    </row>
    <row r="70" spans="1:4" x14ac:dyDescent="0.25">
      <c r="B70" s="655"/>
      <c r="C70" s="85"/>
      <c r="D70" s="696">
        <f>SUM(D67:D69)</f>
        <v>4004578.3</v>
      </c>
    </row>
    <row r="71" spans="1:4" x14ac:dyDescent="0.25">
      <c r="A71" s="84">
        <v>108</v>
      </c>
      <c r="B71" s="655" t="s">
        <v>110</v>
      </c>
      <c r="C71" s="85" t="s">
        <v>109</v>
      </c>
      <c r="D71" s="58">
        <f>SUMIF('12ME Dec 18 ZRW_DLF1'!G:G,'SAP DL Downld'!B71,'12ME Dec 18 ZRW_DLF1'!H:H)</f>
        <v>-2440.1799999999994</v>
      </c>
    </row>
    <row r="72" spans="1:4" ht="15.75" thickBot="1" x14ac:dyDescent="0.3">
      <c r="B72" s="655"/>
      <c r="C72" s="85"/>
      <c r="D72" s="679">
        <f>SUM(D70:D71)</f>
        <v>4002138.1199999996</v>
      </c>
    </row>
    <row r="73" spans="1:4" ht="15.75" thickTop="1" x14ac:dyDescent="0.25">
      <c r="B73" s="655"/>
      <c r="C73" s="85"/>
      <c r="D73" s="52"/>
    </row>
    <row r="74" spans="1:4" x14ac:dyDescent="0.25">
      <c r="A74" s="84">
        <v>163</v>
      </c>
      <c r="B74" s="655" t="s">
        <v>112</v>
      </c>
      <c r="C74" s="85" t="s">
        <v>113</v>
      </c>
      <c r="D74" s="58">
        <f>SUMIF('12ME Dec 18 ZRW_DLF1'!G:G,'SAP DL Downld'!B74,'12ME Dec 18 ZRW_DLF1'!H:H)</f>
        <v>0</v>
      </c>
    </row>
    <row r="75" spans="1:4" x14ac:dyDescent="0.25">
      <c r="A75" s="84">
        <v>163</v>
      </c>
      <c r="B75" s="655" t="s">
        <v>114</v>
      </c>
      <c r="C75" s="85" t="s">
        <v>113</v>
      </c>
      <c r="D75" s="58">
        <f>SUMIF('12ME Dec 18 ZRW_DLF1'!G:G,'SAP DL Downld'!B75,'12ME Dec 18 ZRW_DLF1'!H:H)</f>
        <v>0</v>
      </c>
    </row>
    <row r="76" spans="1:4" x14ac:dyDescent="0.25">
      <c r="A76" s="84">
        <v>163</v>
      </c>
      <c r="B76" s="655" t="s">
        <v>115</v>
      </c>
      <c r="C76" s="85" t="s">
        <v>113</v>
      </c>
      <c r="D76" s="58">
        <f>SUMIF('12ME Dec 18 ZRW_DLF1'!G:G,'SAP DL Downld'!B76,'12ME Dec 18 ZRW_DLF1'!H:H)</f>
        <v>0</v>
      </c>
    </row>
    <row r="77" spans="1:4" x14ac:dyDescent="0.25">
      <c r="A77" s="84">
        <v>163</v>
      </c>
      <c r="B77" s="655" t="s">
        <v>116</v>
      </c>
      <c r="C77" s="85" t="s">
        <v>113</v>
      </c>
      <c r="D77" s="58">
        <f>SUMIF('12ME Dec 18 ZRW_DLF1'!G:G,'SAP DL Downld'!B77,'12ME Dec 18 ZRW_DLF1'!H:H)</f>
        <v>0</v>
      </c>
    </row>
    <row r="78" spans="1:4" x14ac:dyDescent="0.25">
      <c r="A78" s="84">
        <v>163</v>
      </c>
      <c r="B78" s="655" t="s">
        <v>977</v>
      </c>
      <c r="C78" s="85" t="s">
        <v>113</v>
      </c>
      <c r="D78" s="58">
        <f>SUMIF('12ME Dec 18 ZRW_DLF1'!G:G,'SAP DL Downld'!B78,'12ME Dec 18 ZRW_DLF1'!H:H)</f>
        <v>3139574.41</v>
      </c>
    </row>
    <row r="79" spans="1:4" x14ac:dyDescent="0.25">
      <c r="B79" s="655" t="s">
        <v>117</v>
      </c>
      <c r="C79" s="85" t="s">
        <v>452</v>
      </c>
      <c r="D79" s="696">
        <f>SUM(D74:D78)</f>
        <v>3139574.41</v>
      </c>
    </row>
    <row r="80" spans="1:4" x14ac:dyDescent="0.25">
      <c r="B80" s="655"/>
      <c r="C80" s="85"/>
      <c r="D80" s="52"/>
    </row>
    <row r="81" spans="1:4" x14ac:dyDescent="0.25">
      <c r="A81" s="84">
        <v>100200</v>
      </c>
      <c r="B81" s="655" t="s">
        <v>127</v>
      </c>
      <c r="C81" s="39" t="s">
        <v>128</v>
      </c>
      <c r="D81" s="58">
        <f>SUMIF('12ME Dec 18 ZRW_DLF1'!G:G,'SAP DL Downld'!B81,'12ME Dec 18 ZRW_DLF1'!H:H)</f>
        <v>0</v>
      </c>
    </row>
    <row r="82" spans="1:4" x14ac:dyDescent="0.25">
      <c r="A82" s="84">
        <v>100200</v>
      </c>
      <c r="B82" s="655" t="s">
        <v>119</v>
      </c>
      <c r="C82" s="85" t="s">
        <v>454</v>
      </c>
      <c r="D82" s="58">
        <f>SUMIF('12ME Dec 18 ZRW_DLF1'!G:G,'SAP DL Downld'!B82,'12ME Dec 18 ZRW_DLF1'!H:H)</f>
        <v>24537.72</v>
      </c>
    </row>
    <row r="83" spans="1:4" x14ac:dyDescent="0.25">
      <c r="A83" s="84">
        <v>100200</v>
      </c>
      <c r="B83" s="655" t="s">
        <v>1061</v>
      </c>
      <c r="C83" s="85" t="s">
        <v>455</v>
      </c>
      <c r="D83" s="58">
        <f>SUMIF('12ME Dec 18 ZRW_DLF1'!G:G,'SAP DL Downld'!B83,'12ME Dec 18 ZRW_DLF1'!H:H)</f>
        <v>0</v>
      </c>
    </row>
    <row r="84" spans="1:4" x14ac:dyDescent="0.25">
      <c r="A84" s="84">
        <v>100200</v>
      </c>
      <c r="B84" s="655" t="s">
        <v>120</v>
      </c>
      <c r="C84" s="85" t="s">
        <v>455</v>
      </c>
      <c r="D84" s="58">
        <f>SUMIF('12ME Dec 18 ZRW_DLF1'!G:G,'SAP DL Downld'!B84,'12ME Dec 18 ZRW_DLF1'!H:H)</f>
        <v>3308536.8199999994</v>
      </c>
    </row>
    <row r="85" spans="1:4" x14ac:dyDescent="0.25">
      <c r="B85" s="655"/>
      <c r="C85" s="85"/>
      <c r="D85" s="696">
        <f>SUM(D81:D84)</f>
        <v>3333074.5399999996</v>
      </c>
    </row>
    <row r="86" spans="1:4" x14ac:dyDescent="0.25">
      <c r="B86" s="655"/>
      <c r="C86" s="85"/>
      <c r="D86" s="52"/>
    </row>
    <row r="87" spans="1:4" x14ac:dyDescent="0.25">
      <c r="A87" s="84">
        <v>1823</v>
      </c>
      <c r="B87" s="655" t="s">
        <v>118</v>
      </c>
      <c r="C87" s="85" t="s">
        <v>453</v>
      </c>
      <c r="D87" s="58">
        <f>SUMIF('12ME Dec 18 ZRW_DLF1'!G:G,'SAP DL Downld'!B87,'12ME Dec 18 ZRW_DLF1'!H:H)</f>
        <v>8136514.2300000004</v>
      </c>
    </row>
    <row r="88" spans="1:4" x14ac:dyDescent="0.25">
      <c r="A88" s="84">
        <v>1821</v>
      </c>
      <c r="B88" s="655" t="s">
        <v>163</v>
      </c>
      <c r="C88" s="85">
        <v>74.03</v>
      </c>
      <c r="D88" s="58">
        <f>SUMIF('12ME Dec 18 ZRW_DLF1'!G:G,'SAP DL Downld'!B88,'12ME Dec 18 ZRW_DLF1'!H:H)</f>
        <v>1700609.29</v>
      </c>
    </row>
    <row r="89" spans="1:4" x14ac:dyDescent="0.25">
      <c r="B89" s="655" t="s">
        <v>165</v>
      </c>
      <c r="C89" s="85" t="s">
        <v>166</v>
      </c>
      <c r="D89" s="696">
        <f>SUM(D87:D88)</f>
        <v>9837123.5199999996</v>
      </c>
    </row>
    <row r="90" spans="1:4" x14ac:dyDescent="0.25">
      <c r="B90" s="655"/>
      <c r="C90" s="85"/>
      <c r="D90" s="52"/>
    </row>
    <row r="91" spans="1:4" x14ac:dyDescent="0.25">
      <c r="A91" s="84">
        <v>184</v>
      </c>
      <c r="B91" s="655" t="s">
        <v>124</v>
      </c>
      <c r="C91" s="85" t="s">
        <v>123</v>
      </c>
      <c r="D91" s="58">
        <f>SUMIF('12ME Dec 18 ZRW_DLF1'!G:G,'SAP DL Downld'!B91,'12ME Dec 18 ZRW_DLF1'!H:H)</f>
        <v>0</v>
      </c>
    </row>
    <row r="92" spans="1:4" x14ac:dyDescent="0.25">
      <c r="A92" s="84">
        <v>184</v>
      </c>
      <c r="B92" s="655" t="s">
        <v>568</v>
      </c>
      <c r="C92" s="85" t="s">
        <v>569</v>
      </c>
      <c r="D92" s="58">
        <f>SUMIF('12ME Dec 18 ZRW_DLF1'!G:G,'SAP DL Downld'!B92,'12ME Dec 18 ZRW_DLF1'!H:H)</f>
        <v>0</v>
      </c>
    </row>
    <row r="93" spans="1:4" x14ac:dyDescent="0.25">
      <c r="A93" s="84">
        <v>184</v>
      </c>
      <c r="B93" s="655" t="s">
        <v>133</v>
      </c>
      <c r="C93" s="85" t="s">
        <v>134</v>
      </c>
      <c r="D93" s="58">
        <f>SUMIF('12ME Dec 18 ZRW_DLF1'!G:G,'SAP DL Downld'!B93,'12ME Dec 18 ZRW_DLF1'!H:H)</f>
        <v>0</v>
      </c>
    </row>
    <row r="94" spans="1:4" x14ac:dyDescent="0.25">
      <c r="A94" s="84">
        <v>184</v>
      </c>
      <c r="B94" s="655" t="s">
        <v>135</v>
      </c>
      <c r="C94" s="85" t="s">
        <v>134</v>
      </c>
      <c r="D94" s="58">
        <f>SUMIF('12ME Dec 18 ZRW_DLF1'!G:G,'SAP DL Downld'!B94,'12ME Dec 18 ZRW_DLF1'!H:H)</f>
        <v>0</v>
      </c>
    </row>
    <row r="95" spans="1:4" x14ac:dyDescent="0.25">
      <c r="A95" s="84">
        <v>184</v>
      </c>
      <c r="B95" s="655" t="s">
        <v>136</v>
      </c>
      <c r="C95" s="85" t="s">
        <v>134</v>
      </c>
      <c r="D95" s="58">
        <f>SUMIF('12ME Dec 18 ZRW_DLF1'!G:G,'SAP DL Downld'!B95,'12ME Dec 18 ZRW_DLF1'!H:H)</f>
        <v>2166491.1</v>
      </c>
    </row>
    <row r="96" spans="1:4" x14ac:dyDescent="0.25">
      <c r="A96" s="84">
        <v>184</v>
      </c>
      <c r="B96" s="655" t="s">
        <v>137</v>
      </c>
      <c r="C96" s="85" t="s">
        <v>134</v>
      </c>
      <c r="D96" s="58">
        <f>SUMIF('12ME Dec 18 ZRW_DLF1'!G:G,'SAP DL Downld'!B96,'12ME Dec 18 ZRW_DLF1'!H:H)</f>
        <v>0</v>
      </c>
    </row>
    <row r="97" spans="1:6" x14ac:dyDescent="0.25">
      <c r="A97" s="84">
        <v>184</v>
      </c>
      <c r="B97" s="655" t="s">
        <v>138</v>
      </c>
      <c r="C97" s="85" t="s">
        <v>134</v>
      </c>
      <c r="D97" s="58">
        <f>SUMIF('12ME Dec 18 ZRW_DLF1'!G:G,'SAP DL Downld'!B97,'12ME Dec 18 ZRW_DLF1'!H:H)</f>
        <v>0</v>
      </c>
    </row>
    <row r="98" spans="1:6" x14ac:dyDescent="0.25">
      <c r="A98" s="84">
        <v>184</v>
      </c>
      <c r="B98" s="655" t="s">
        <v>139</v>
      </c>
      <c r="C98" s="85" t="s">
        <v>134</v>
      </c>
      <c r="D98" s="58">
        <f>SUMIF('12ME Dec 18 ZRW_DLF1'!G:G,'SAP DL Downld'!B98,'12ME Dec 18 ZRW_DLF1'!H:H)</f>
        <v>0</v>
      </c>
    </row>
    <row r="99" spans="1:6" x14ac:dyDescent="0.25">
      <c r="B99" s="655"/>
      <c r="C99" s="85"/>
      <c r="D99" s="696">
        <f>SUM(D91:D98)</f>
        <v>2166491.1</v>
      </c>
    </row>
    <row r="100" spans="1:6" x14ac:dyDescent="0.25">
      <c r="B100" s="655"/>
      <c r="C100" s="85"/>
      <c r="D100" s="52"/>
    </row>
    <row r="101" spans="1:6" x14ac:dyDescent="0.25">
      <c r="A101" s="84">
        <v>900</v>
      </c>
      <c r="B101" s="655" t="s">
        <v>97</v>
      </c>
      <c r="C101" s="85" t="s">
        <v>459</v>
      </c>
      <c r="D101" s="58">
        <f>SUMIF('12ME Dec 18 ZRW_DLF1'!G:G,'SAP DL Downld'!B101,'12ME Dec 18 ZRW_DLF1'!H:H)</f>
        <v>16027469.25</v>
      </c>
    </row>
    <row r="102" spans="1:6" x14ac:dyDescent="0.25">
      <c r="A102" s="84">
        <v>900</v>
      </c>
      <c r="B102" s="655" t="s">
        <v>98</v>
      </c>
      <c r="C102" s="85" t="s">
        <v>460</v>
      </c>
      <c r="D102" s="58">
        <f>SUMIF('12ME Dec 18 ZRW_DLF1'!G:G,'SAP DL Downld'!B102,'12ME Dec 18 ZRW_DLF1'!H:H)</f>
        <v>1633763.59</v>
      </c>
    </row>
    <row r="103" spans="1:6" x14ac:dyDescent="0.25">
      <c r="A103" s="84">
        <v>900</v>
      </c>
      <c r="B103" s="655" t="s">
        <v>99</v>
      </c>
      <c r="C103" s="85" t="s">
        <v>461</v>
      </c>
      <c r="D103" s="58">
        <f>SUMIF('12ME Dec 18 ZRW_DLF1'!G:G,'SAP DL Downld'!B103,'12ME Dec 18 ZRW_DLF1'!H:H)</f>
        <v>-356117.2</v>
      </c>
    </row>
    <row r="104" spans="1:6" x14ac:dyDescent="0.25">
      <c r="A104" s="84">
        <v>900</v>
      </c>
      <c r="B104" s="655" t="s">
        <v>100</v>
      </c>
      <c r="C104" s="85" t="s">
        <v>462</v>
      </c>
      <c r="D104" s="58">
        <f>SUMIF('12ME Dec 18 ZRW_DLF1'!G:G,'SAP DL Downld'!B104,'12ME Dec 18 ZRW_DLF1'!H:H)</f>
        <v>32194203.600000001</v>
      </c>
    </row>
    <row r="105" spans="1:6" x14ac:dyDescent="0.25">
      <c r="A105" s="84">
        <v>900</v>
      </c>
      <c r="B105" s="655" t="s">
        <v>101</v>
      </c>
      <c r="C105" s="85" t="s">
        <v>463</v>
      </c>
      <c r="D105" s="58">
        <f>SUMIF('12ME Dec 18 ZRW_DLF1'!G:G,'SAP DL Downld'!B105,'12ME Dec 18 ZRW_DLF1'!H:H)</f>
        <v>412050.77</v>
      </c>
    </row>
    <row r="106" spans="1:6" x14ac:dyDescent="0.25">
      <c r="B106" s="655"/>
      <c r="C106" s="85"/>
      <c r="D106" s="696">
        <f>SUM(D101:D105)</f>
        <v>49911370.010000005</v>
      </c>
      <c r="F106" s="695"/>
    </row>
    <row r="107" spans="1:6" x14ac:dyDescent="0.25">
      <c r="B107" s="655"/>
      <c r="C107" s="85"/>
      <c r="D107" s="52"/>
    </row>
    <row r="108" spans="1:6" ht="15.75" thickBot="1" x14ac:dyDescent="0.3">
      <c r="A108" s="84">
        <v>900</v>
      </c>
      <c r="B108" s="84" t="s">
        <v>340</v>
      </c>
      <c r="C108" s="85"/>
      <c r="D108" s="53">
        <f>D18+D25+D43+D53+D106</f>
        <v>56266472.860000007</v>
      </c>
    </row>
    <row r="109" spans="1:6" ht="15.75" thickTop="1" x14ac:dyDescent="0.25">
      <c r="B109" s="655"/>
      <c r="C109" s="85"/>
      <c r="D109" s="52"/>
    </row>
    <row r="110" spans="1:6" x14ac:dyDescent="0.25">
      <c r="A110" s="84">
        <v>400</v>
      </c>
      <c r="B110" s="655" t="s">
        <v>121</v>
      </c>
      <c r="C110" s="85" t="s">
        <v>456</v>
      </c>
      <c r="D110" s="58">
        <f>SUMIF('12ME Dec 18 ZRW_DLF1'!G:G,'SAP DL Downld'!B110,'12ME Dec 18 ZRW_DLF1'!H:H)</f>
        <v>1410269.51</v>
      </c>
    </row>
    <row r="111" spans="1:6" x14ac:dyDescent="0.25">
      <c r="A111" s="84">
        <v>400</v>
      </c>
      <c r="B111" s="655" t="s">
        <v>122</v>
      </c>
      <c r="C111" s="85" t="s">
        <v>123</v>
      </c>
      <c r="D111" s="58">
        <f>SUMIF('12ME Dec 18 ZRW_DLF1'!G:G,'SAP DL Downld'!B111,'12ME Dec 18 ZRW_DLF1'!H:H)</f>
        <v>0</v>
      </c>
    </row>
    <row r="112" spans="1:6" x14ac:dyDescent="0.25">
      <c r="A112" s="84">
        <v>400</v>
      </c>
      <c r="B112" s="102" t="s">
        <v>125</v>
      </c>
      <c r="C112" s="85" t="s">
        <v>123</v>
      </c>
      <c r="D112" s="58">
        <f>SUMIF('12ME Dec 18 ZRW_DLF1'!G:G,'SAP DL Downld'!B112,'12ME Dec 18 ZRW_DLF1'!H:H)</f>
        <v>0</v>
      </c>
    </row>
    <row r="113" spans="1:4" x14ac:dyDescent="0.25">
      <c r="B113" s="655"/>
      <c r="C113" s="85"/>
      <c r="D113" s="696">
        <f>SUM(D110:D112)</f>
        <v>1410269.51</v>
      </c>
    </row>
    <row r="114" spans="1:4" ht="5.25" customHeight="1" x14ac:dyDescent="0.25">
      <c r="B114" s="655"/>
      <c r="C114" s="85"/>
      <c r="D114" s="52"/>
    </row>
    <row r="115" spans="1:4" x14ac:dyDescent="0.25">
      <c r="A115" s="84" t="s">
        <v>464</v>
      </c>
      <c r="B115" s="655" t="s">
        <v>131</v>
      </c>
      <c r="C115" s="85" t="s">
        <v>464</v>
      </c>
      <c r="D115" s="58">
        <f>SUMIF('12ME Dec 18 ZRW_DLF1'!G:G,'SAP DL Downld'!B115,'12ME Dec 18 ZRW_DLF1'!H:H)</f>
        <v>0</v>
      </c>
    </row>
    <row r="116" spans="1:4" x14ac:dyDescent="0.25">
      <c r="B116" s="655" t="s">
        <v>978</v>
      </c>
      <c r="C116" s="85" t="s">
        <v>464</v>
      </c>
      <c r="D116" s="58">
        <f>SUMIF('12ME Dec 18 ZRW_DLF1'!G:G,'SAP DL Downld'!B116,'12ME Dec 18 ZRW_DLF1'!H:H)</f>
        <v>37940048.039999999</v>
      </c>
    </row>
    <row r="117" spans="1:4" x14ac:dyDescent="0.25">
      <c r="B117" s="655"/>
      <c r="C117" s="85"/>
      <c r="D117" s="52"/>
    </row>
    <row r="118" spans="1:4" x14ac:dyDescent="0.25">
      <c r="B118" s="54" t="s">
        <v>151</v>
      </c>
      <c r="C118" s="85"/>
      <c r="D118" s="697">
        <f>D115+D113+D108+D99+D89+D85+D79+D72+D65+D61+D56+D28+D116</f>
        <v>314016087.84000003</v>
      </c>
    </row>
    <row r="119" spans="1:4" x14ac:dyDescent="0.25">
      <c r="B119" s="655"/>
      <c r="C119" s="85"/>
      <c r="D119" s="52"/>
    </row>
    <row r="120" spans="1:4" x14ac:dyDescent="0.25">
      <c r="B120" s="102" t="s">
        <v>111</v>
      </c>
      <c r="C120" s="85" t="s">
        <v>451</v>
      </c>
      <c r="D120" s="58">
        <f>SUMIF('12ME Dec 18 ZRW_DLF1'!G:G,'SAP DL Downld'!B120,'12ME Dec 18 ZRW_DLF1'!H:H)</f>
        <v>33531.470000000008</v>
      </c>
    </row>
    <row r="121" spans="1:4" ht="7.5" customHeight="1" x14ac:dyDescent="0.25">
      <c r="B121" s="655"/>
      <c r="C121" s="85"/>
      <c r="D121" s="52"/>
    </row>
    <row r="122" spans="1:4" x14ac:dyDescent="0.25">
      <c r="A122" s="84" t="s">
        <v>341</v>
      </c>
      <c r="B122" s="655" t="s">
        <v>140</v>
      </c>
      <c r="C122" s="85" t="s">
        <v>466</v>
      </c>
      <c r="D122" s="58">
        <f>SUMIF('12ME Dec 18 ZRW_DLF1'!G:G,'SAP DL Downld'!B122,'12ME Dec 18 ZRW_DLF1'!H:H)</f>
        <v>2166491.1</v>
      </c>
    </row>
    <row r="123" spans="1:4" x14ac:dyDescent="0.25">
      <c r="A123" s="84" t="s">
        <v>341</v>
      </c>
      <c r="B123" s="655" t="s">
        <v>141</v>
      </c>
      <c r="C123" s="39" t="s">
        <v>142</v>
      </c>
      <c r="D123" s="58">
        <f>SUMIF('12ME Dec 18 ZRW_DLF1'!G:G,'SAP DL Downld'!B123,'12ME Dec 18 ZRW_DLF1'!H:H)</f>
        <v>80836632.150000006</v>
      </c>
    </row>
    <row r="124" spans="1:4" x14ac:dyDescent="0.25">
      <c r="A124" s="84" t="s">
        <v>341</v>
      </c>
      <c r="B124" s="655" t="s">
        <v>143</v>
      </c>
      <c r="C124" s="39" t="s">
        <v>142</v>
      </c>
      <c r="D124" s="58">
        <f>SUMIF('12ME Dec 18 ZRW_DLF1'!G:G,'SAP DL Downld'!B124,'12ME Dec 18 ZRW_DLF1'!H:H)</f>
        <v>116016252.75000003</v>
      </c>
    </row>
    <row r="125" spans="1:4" x14ac:dyDescent="0.25">
      <c r="A125" s="84" t="s">
        <v>341</v>
      </c>
      <c r="B125" s="655" t="s">
        <v>144</v>
      </c>
      <c r="C125" s="39" t="s">
        <v>142</v>
      </c>
      <c r="D125" s="58">
        <f>SUMIF('12ME Dec 18 ZRW_DLF1'!G:G,'SAP DL Downld'!B125,'12ME Dec 18 ZRW_DLF1'!H:H)</f>
        <v>117163202.94</v>
      </c>
    </row>
    <row r="126" spans="1:4" x14ac:dyDescent="0.25">
      <c r="A126" s="84" t="s">
        <v>342</v>
      </c>
      <c r="B126" s="655" t="s">
        <v>145</v>
      </c>
      <c r="C126" s="39" t="s">
        <v>146</v>
      </c>
      <c r="D126" s="58">
        <f>SUMIF('12ME Dec 18 ZRW_DLF1'!G:G,'SAP DL Downld'!B126,'12ME Dec 18 ZRW_DLF1'!H:H)</f>
        <v>314016087.84000003</v>
      </c>
    </row>
    <row r="127" spans="1:4" x14ac:dyDescent="0.25">
      <c r="A127" s="84"/>
      <c r="B127" s="655" t="s">
        <v>979</v>
      </c>
      <c r="C127" s="39"/>
      <c r="D127" s="58">
        <f>SUMIF('12ME Dec 18 ZRW_DLF1'!G:G,'SAP DL Downld'!B127,'12ME Dec 18 ZRW_DLF1'!H:H)</f>
        <v>0</v>
      </c>
    </row>
    <row r="128" spans="1:4" x14ac:dyDescent="0.25">
      <c r="B128" s="655" t="s">
        <v>147</v>
      </c>
      <c r="C128" s="11" t="s">
        <v>148</v>
      </c>
      <c r="D128" s="58">
        <f>SUMIF('12ME Dec 18 ZRW_DLF1'!G:G,'SAP DL Downld'!B128,'12ME Dec 18 ZRW_DLF1'!H:H)</f>
        <v>314016087.84000003</v>
      </c>
    </row>
    <row r="129" spans="1:4" x14ac:dyDescent="0.25">
      <c r="B129" s="655" t="s">
        <v>149</v>
      </c>
      <c r="C129" s="11" t="s">
        <v>148</v>
      </c>
      <c r="D129" s="58">
        <f>SUMIF('12ME Dec 18 ZRW_DLF1'!G:G,'SAP DL Downld'!B129,'12ME Dec 18 ZRW_DLF1'!H:H)</f>
        <v>314016087.85000002</v>
      </c>
    </row>
    <row r="130" spans="1:4" x14ac:dyDescent="0.25">
      <c r="B130" s="655" t="s">
        <v>150</v>
      </c>
      <c r="C130" s="11" t="s">
        <v>148</v>
      </c>
      <c r="D130" s="58">
        <f>SUMIF('12ME Dec 18 ZRW_DLF1'!G:G,'SAP DL Downld'!B130,'12ME Dec 18 ZRW_DLF1'!H:H)</f>
        <v>0</v>
      </c>
    </row>
    <row r="131" spans="1:4" x14ac:dyDescent="0.25">
      <c r="B131" s="655" t="s">
        <v>976</v>
      </c>
      <c r="C131" s="11" t="s">
        <v>371</v>
      </c>
      <c r="D131" s="58">
        <f>SUMIF('12ME Dec 18 ZRW_DLF1'!G:G,'SAP DL Downld'!B131,'12ME Dec 18 ZRW_DLF1'!H:H)</f>
        <v>0</v>
      </c>
    </row>
    <row r="132" spans="1:4" x14ac:dyDescent="0.25">
      <c r="A132" s="374"/>
      <c r="B132" s="374" t="s">
        <v>975</v>
      </c>
      <c r="C132" s="374" t="s">
        <v>152</v>
      </c>
      <c r="D132" s="58">
        <f>SUMIF('12ME Dec 18 ZRW_DLF1'!G:G,'SAP DL Downld'!B132,'12ME Dec 18 ZRW_DLF1'!H:H)</f>
        <v>9.9999904632568359E-3</v>
      </c>
    </row>
    <row r="133" spans="1:4" x14ac:dyDescent="0.25">
      <c r="B133" s="655" t="s">
        <v>153</v>
      </c>
      <c r="C133" s="11" t="s">
        <v>152</v>
      </c>
      <c r="D133" s="58">
        <f>SUMIF('12ME Dec 18 ZRW_DLF1'!G:G,'SAP DL Downld'!B133,'12ME Dec 18 ZRW_DLF1'!H:H)</f>
        <v>0</v>
      </c>
    </row>
    <row r="134" spans="1:4" x14ac:dyDescent="0.25">
      <c r="B134" s="655" t="s">
        <v>154</v>
      </c>
      <c r="C134" s="11" t="s">
        <v>371</v>
      </c>
      <c r="D134" s="58">
        <f>SUMIF('12ME Dec 18 ZRW_DLF1'!G:G,'SAP DL Downld'!B134,'12ME Dec 18 ZRW_DLF1'!H:H)</f>
        <v>0</v>
      </c>
    </row>
    <row r="135" spans="1:4" x14ac:dyDescent="0.25">
      <c r="B135" s="655" t="s">
        <v>155</v>
      </c>
      <c r="C135" s="11" t="s">
        <v>371</v>
      </c>
      <c r="D135" s="58">
        <f>SUMIF('12ME Dec 18 ZRW_DLF1'!G:G,'SAP DL Downld'!B135,'12ME Dec 18 ZRW_DLF1'!H:H)</f>
        <v>0</v>
      </c>
    </row>
    <row r="136" spans="1:4" x14ac:dyDescent="0.25">
      <c r="B136" s="655" t="s">
        <v>156</v>
      </c>
      <c r="C136" s="11" t="s">
        <v>148</v>
      </c>
      <c r="D136" s="58">
        <f>SUMIF('12ME Dec 18 ZRW_DLF1'!G:G,'SAP DL Downld'!B136,'12ME Dec 18 ZRW_DLF1'!H:H)</f>
        <v>0</v>
      </c>
    </row>
    <row r="137" spans="1:4" ht="7.5" customHeight="1" x14ac:dyDescent="0.25"/>
    <row r="138" spans="1:4" x14ac:dyDescent="0.25">
      <c r="A138" s="39">
        <v>1</v>
      </c>
      <c r="B138" s="55" t="s">
        <v>167</v>
      </c>
      <c r="C138" s="56">
        <f>D122</f>
        <v>2166491.1</v>
      </c>
    </row>
    <row r="139" spans="1:4" x14ac:dyDescent="0.25">
      <c r="A139" s="39">
        <v>2</v>
      </c>
    </row>
    <row r="140" spans="1:4" x14ac:dyDescent="0.25">
      <c r="A140" s="39">
        <v>3</v>
      </c>
      <c r="B140" s="57" t="s">
        <v>168</v>
      </c>
      <c r="C140" s="56">
        <f>D96</f>
        <v>0</v>
      </c>
    </row>
    <row r="141" spans="1:4" x14ac:dyDescent="0.25">
      <c r="A141" s="39">
        <v>4</v>
      </c>
      <c r="B141" s="40"/>
    </row>
    <row r="142" spans="1:4" x14ac:dyDescent="0.25">
      <c r="A142" s="39">
        <v>5</v>
      </c>
      <c r="B142" s="40"/>
      <c r="C142" s="11" t="s">
        <v>159</v>
      </c>
      <c r="D142" s="58">
        <f>+D144-D143</f>
        <v>0</v>
      </c>
    </row>
    <row r="143" spans="1:4" x14ac:dyDescent="0.25">
      <c r="A143" s="39">
        <v>6</v>
      </c>
      <c r="B143" s="11" t="s">
        <v>911</v>
      </c>
      <c r="C143" s="11" t="s">
        <v>160</v>
      </c>
      <c r="D143" s="58">
        <f>SUMIF('12ME Dec 18 ZRW_DLF1'!G:G,'SAP DL Downld'!B143,'12ME Dec 18 ZRW_DLF1'!H:H)</f>
        <v>0</v>
      </c>
    </row>
    <row r="144" spans="1:4" x14ac:dyDescent="0.25">
      <c r="A144" s="39">
        <v>7</v>
      </c>
      <c r="D144" s="58">
        <f>D96</f>
        <v>0</v>
      </c>
    </row>
    <row r="145" spans="1:6" ht="12.75" customHeight="1" x14ac:dyDescent="0.25">
      <c r="A145" s="39">
        <v>8</v>
      </c>
    </row>
    <row r="146" spans="1:6" x14ac:dyDescent="0.25">
      <c r="A146" s="39">
        <v>9</v>
      </c>
      <c r="B146" s="57" t="s">
        <v>169</v>
      </c>
      <c r="C146" s="56">
        <f>C138-C140</f>
        <v>2166491.1</v>
      </c>
    </row>
    <row r="147" spans="1:6" x14ac:dyDescent="0.25">
      <c r="A147" s="39">
        <v>10</v>
      </c>
      <c r="B147" s="59" t="s">
        <v>170</v>
      </c>
      <c r="D147" s="56">
        <f>D93</f>
        <v>0</v>
      </c>
    </row>
    <row r="148" spans="1:6" x14ac:dyDescent="0.25">
      <c r="A148" s="39">
        <v>11</v>
      </c>
      <c r="B148" s="59" t="s">
        <v>171</v>
      </c>
      <c r="D148" s="60">
        <f>D95</f>
        <v>2166491.1</v>
      </c>
    </row>
    <row r="149" spans="1:6" x14ac:dyDescent="0.25">
      <c r="A149" s="39">
        <v>12</v>
      </c>
      <c r="B149" s="40" t="s">
        <v>345</v>
      </c>
      <c r="D149" s="56">
        <f>SUM(D147:D148)</f>
        <v>2166491.1</v>
      </c>
    </row>
    <row r="150" spans="1:6" x14ac:dyDescent="0.25">
      <c r="A150" s="39">
        <v>13</v>
      </c>
    </row>
    <row r="151" spans="1:6" x14ac:dyDescent="0.25">
      <c r="A151" s="39">
        <v>14</v>
      </c>
    </row>
    <row r="152" spans="1:6" x14ac:dyDescent="0.25">
      <c r="A152" s="39">
        <v>15</v>
      </c>
      <c r="B152" s="11" t="s">
        <v>346</v>
      </c>
      <c r="D152" s="56">
        <f>D149+D142</f>
        <v>2166491.1</v>
      </c>
    </row>
    <row r="153" spans="1:6" x14ac:dyDescent="0.25">
      <c r="A153" s="39">
        <v>16</v>
      </c>
      <c r="B153" s="11" t="s">
        <v>347</v>
      </c>
      <c r="D153" s="60">
        <f>D143</f>
        <v>0</v>
      </c>
      <c r="F153" s="695"/>
    </row>
    <row r="154" spans="1:6" ht="15.75" thickBot="1" x14ac:dyDescent="0.3">
      <c r="A154" s="39">
        <v>17</v>
      </c>
      <c r="B154" s="84" t="s">
        <v>172</v>
      </c>
      <c r="D154" s="61">
        <f>SUM(D152:D153)</f>
        <v>2166491.1</v>
      </c>
    </row>
    <row r="155" spans="1:6" ht="15.75" thickTop="1" x14ac:dyDescent="0.25"/>
  </sheetData>
  <phoneticPr fontId="0" type="noConversion"/>
  <printOptions horizontalCentered="1"/>
  <pageMargins left="0.5" right="0.5" top="0.35" bottom="0.21" header="0.17" footer="0"/>
  <pageSetup scale="57" fitToHeight="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W117"/>
  <sheetViews>
    <sheetView workbookViewId="0">
      <selection activeCell="M14" sqref="M14"/>
    </sheetView>
  </sheetViews>
  <sheetFormatPr defaultColWidth="9.1640625" defaultRowHeight="15" x14ac:dyDescent="0.25"/>
  <cols>
    <col min="1" max="6" width="9.1640625" style="353"/>
    <col min="7" max="7" width="51.6640625" style="354" bestFit="1" customWidth="1"/>
    <col min="8" max="8" width="23.6640625" style="354" bestFit="1" customWidth="1"/>
    <col min="9" max="9" width="16.83203125" style="353" bestFit="1" customWidth="1"/>
    <col min="10" max="10" width="38.33203125" style="353" bestFit="1" customWidth="1"/>
    <col min="11" max="11" width="14.1640625" style="353" bestFit="1" customWidth="1"/>
    <col min="12" max="12" width="13.1640625" style="353" bestFit="1" customWidth="1"/>
    <col min="13" max="22" width="11.5" style="353" customWidth="1"/>
    <col min="23" max="23" width="13.1640625" style="353" bestFit="1" customWidth="1"/>
    <col min="24" max="16384" width="9.1640625" style="353"/>
  </cols>
  <sheetData>
    <row r="1" spans="7:23" x14ac:dyDescent="0.25">
      <c r="G1" s="101" t="s">
        <v>808</v>
      </c>
      <c r="H1" s="101"/>
    </row>
    <row r="2" spans="7:23" x14ac:dyDescent="0.25">
      <c r="G2" s="354" t="s">
        <v>749</v>
      </c>
    </row>
    <row r="3" spans="7:23" x14ac:dyDescent="0.25">
      <c r="G3" s="354" t="s">
        <v>1400</v>
      </c>
    </row>
    <row r="4" spans="7:23" x14ac:dyDescent="0.25">
      <c r="G4" s="354" t="s">
        <v>1401</v>
      </c>
      <c r="H4" s="355"/>
    </row>
    <row r="5" spans="7:23" x14ac:dyDescent="0.25">
      <c r="G5" s="356" t="s">
        <v>750</v>
      </c>
      <c r="H5" s="357" t="s">
        <v>2934</v>
      </c>
    </row>
    <row r="6" spans="7:23" x14ac:dyDescent="0.25">
      <c r="G6" s="358" t="s">
        <v>751</v>
      </c>
      <c r="H6" s="354" t="s">
        <v>980</v>
      </c>
      <c r="I6" s="359" t="s">
        <v>1402</v>
      </c>
      <c r="J6" s="359" t="s">
        <v>1403</v>
      </c>
      <c r="K6" s="360" t="s">
        <v>1404</v>
      </c>
      <c r="L6" s="361" t="s">
        <v>1405</v>
      </c>
      <c r="M6" s="361" t="s">
        <v>1406</v>
      </c>
      <c r="N6" s="361" t="s">
        <v>1407</v>
      </c>
      <c r="O6" s="361" t="s">
        <v>1408</v>
      </c>
      <c r="P6" s="361" t="s">
        <v>1409</v>
      </c>
      <c r="Q6" s="361" t="s">
        <v>1410</v>
      </c>
      <c r="R6" s="361" t="s">
        <v>1411</v>
      </c>
      <c r="S6" s="361" t="s">
        <v>1412</v>
      </c>
      <c r="T6" s="361" t="s">
        <v>1413</v>
      </c>
      <c r="U6" s="361" t="s">
        <v>1414</v>
      </c>
      <c r="V6" s="361" t="s">
        <v>1415</v>
      </c>
      <c r="W6" s="361" t="s">
        <v>1416</v>
      </c>
    </row>
    <row r="7" spans="7:23" x14ac:dyDescent="0.25">
      <c r="G7" s="354" t="s">
        <v>72</v>
      </c>
      <c r="H7" s="362">
        <f>+K7</f>
        <v>19492143.210000001</v>
      </c>
      <c r="I7" s="363" t="s">
        <v>1417</v>
      </c>
      <c r="J7" s="364" t="s">
        <v>1418</v>
      </c>
      <c r="K7" s="365">
        <v>19492143.210000001</v>
      </c>
      <c r="L7" s="366">
        <v>1612921.72</v>
      </c>
      <c r="M7" s="366">
        <v>1459314.32</v>
      </c>
      <c r="N7" s="366">
        <v>1673896.71</v>
      </c>
      <c r="O7" s="366">
        <v>1551306.88</v>
      </c>
      <c r="P7" s="366">
        <v>1906602.92</v>
      </c>
      <c r="Q7" s="366">
        <v>1668312.07</v>
      </c>
      <c r="R7" s="366">
        <v>1726866.9</v>
      </c>
      <c r="S7" s="366">
        <v>1792675.1</v>
      </c>
      <c r="T7" s="366">
        <v>1477125.87</v>
      </c>
      <c r="U7" s="366">
        <v>1721334.62</v>
      </c>
      <c r="V7" s="366">
        <v>1472478.18</v>
      </c>
      <c r="W7" s="366">
        <v>1429307.92</v>
      </c>
    </row>
    <row r="8" spans="7:23" x14ac:dyDescent="0.25">
      <c r="G8" s="354" t="s">
        <v>73</v>
      </c>
      <c r="H8" s="362">
        <f t="shared" ref="H8:H72" si="0">+K8</f>
        <v>6150914.4400000004</v>
      </c>
      <c r="I8" s="363" t="s">
        <v>1419</v>
      </c>
      <c r="J8" s="364" t="s">
        <v>1420</v>
      </c>
      <c r="K8" s="365">
        <v>6150914.4400000004</v>
      </c>
      <c r="L8" s="366">
        <v>625536</v>
      </c>
      <c r="M8" s="366">
        <v>544853.74</v>
      </c>
      <c r="N8" s="366">
        <v>406048.48</v>
      </c>
      <c r="O8" s="366">
        <v>541868.93999999994</v>
      </c>
      <c r="P8" s="366">
        <v>597153.56000000006</v>
      </c>
      <c r="Q8" s="366">
        <v>367922.85</v>
      </c>
      <c r="R8" s="366">
        <v>435445.54</v>
      </c>
      <c r="S8" s="366">
        <v>504736.89</v>
      </c>
      <c r="T8" s="366">
        <v>505420.27</v>
      </c>
      <c r="U8" s="366">
        <v>615988.24</v>
      </c>
      <c r="V8" s="366">
        <v>495703.24</v>
      </c>
      <c r="W8" s="366">
        <v>510236.69</v>
      </c>
    </row>
    <row r="9" spans="7:23" x14ac:dyDescent="0.25">
      <c r="G9" s="354" t="s">
        <v>74</v>
      </c>
      <c r="H9" s="362">
        <f t="shared" si="0"/>
        <v>16126158.98</v>
      </c>
      <c r="I9" s="363" t="s">
        <v>1421</v>
      </c>
      <c r="J9" s="364" t="s">
        <v>1422</v>
      </c>
      <c r="K9" s="365">
        <v>16126158.98</v>
      </c>
      <c r="L9" s="366">
        <v>1640337.99</v>
      </c>
      <c r="M9" s="366">
        <v>1412461.39</v>
      </c>
      <c r="N9" s="366">
        <v>1131047.31</v>
      </c>
      <c r="O9" s="366">
        <v>1448089.87</v>
      </c>
      <c r="P9" s="366">
        <v>1611668.8</v>
      </c>
      <c r="Q9" s="366">
        <v>972400.22</v>
      </c>
      <c r="R9" s="366">
        <v>1291302.97</v>
      </c>
      <c r="S9" s="366">
        <v>1344812.34</v>
      </c>
      <c r="T9" s="366">
        <v>1281024.1499999999</v>
      </c>
      <c r="U9" s="366">
        <v>1538276.29</v>
      </c>
      <c r="V9" s="366">
        <v>1391509.86</v>
      </c>
      <c r="W9" s="366">
        <v>1063227.79</v>
      </c>
    </row>
    <row r="10" spans="7:23" x14ac:dyDescent="0.25">
      <c r="G10" s="354" t="s">
        <v>74</v>
      </c>
      <c r="H10" s="362">
        <f t="shared" si="0"/>
        <v>46497.82</v>
      </c>
      <c r="I10" s="363" t="s">
        <v>1421</v>
      </c>
      <c r="J10" s="361" t="s">
        <v>1423</v>
      </c>
      <c r="K10" s="365">
        <v>46497.82</v>
      </c>
      <c r="L10" s="365"/>
      <c r="M10" s="365"/>
      <c r="N10" s="365"/>
      <c r="O10" s="365"/>
      <c r="P10" s="365"/>
      <c r="Q10" s="365"/>
      <c r="R10" s="365"/>
      <c r="S10" s="365"/>
      <c r="T10" s="365"/>
      <c r="U10" s="366">
        <v>11077.98</v>
      </c>
      <c r="V10" s="366">
        <v>9110.91</v>
      </c>
      <c r="W10" s="366">
        <v>26308.93</v>
      </c>
    </row>
    <row r="11" spans="7:23" x14ac:dyDescent="0.25">
      <c r="G11" s="354" t="s">
        <v>75</v>
      </c>
      <c r="H11" s="362">
        <f t="shared" si="0"/>
        <v>63317.85</v>
      </c>
      <c r="I11" s="363" t="s">
        <v>1424</v>
      </c>
      <c r="J11" s="364" t="s">
        <v>1425</v>
      </c>
      <c r="K11" s="365">
        <v>63317.85</v>
      </c>
      <c r="L11" s="366">
        <v>6024.31</v>
      </c>
      <c r="M11" s="366">
        <v>5760.8</v>
      </c>
      <c r="N11" s="366">
        <v>5798.02</v>
      </c>
      <c r="O11" s="366">
        <v>6639.35</v>
      </c>
      <c r="P11" s="366">
        <v>7764.66</v>
      </c>
      <c r="Q11" s="366">
        <v>8102.61</v>
      </c>
      <c r="R11" s="366">
        <v>4194.1000000000004</v>
      </c>
      <c r="S11" s="366">
        <v>4750.83</v>
      </c>
      <c r="T11" s="366">
        <v>3031.91</v>
      </c>
      <c r="U11" s="366">
        <v>4616.45</v>
      </c>
      <c r="V11" s="366">
        <v>4616.21</v>
      </c>
      <c r="W11" s="366">
        <v>2018.6</v>
      </c>
    </row>
    <row r="12" spans="7:23" x14ac:dyDescent="0.25">
      <c r="G12" s="354" t="s">
        <v>75</v>
      </c>
      <c r="H12" s="362">
        <f t="shared" si="0"/>
        <v>2865.51</v>
      </c>
      <c r="I12" s="363" t="s">
        <v>1424</v>
      </c>
      <c r="J12" s="361" t="s">
        <v>1426</v>
      </c>
      <c r="K12" s="365">
        <v>2865.51</v>
      </c>
      <c r="L12" s="365"/>
      <c r="M12" s="365"/>
      <c r="N12" s="365"/>
      <c r="O12" s="365"/>
      <c r="P12" s="365"/>
      <c r="Q12" s="365"/>
      <c r="R12" s="365"/>
      <c r="S12" s="365"/>
      <c r="T12" s="365"/>
      <c r="U12" s="366">
        <v>856</v>
      </c>
      <c r="V12" s="366">
        <v>638.89</v>
      </c>
      <c r="W12" s="366">
        <v>1370.62</v>
      </c>
    </row>
    <row r="13" spans="7:23" x14ac:dyDescent="0.25">
      <c r="G13" s="354" t="s">
        <v>76</v>
      </c>
      <c r="H13" s="362">
        <f t="shared" si="0"/>
        <v>217195.75</v>
      </c>
      <c r="I13" s="363" t="s">
        <v>1427</v>
      </c>
      <c r="J13" s="364" t="s">
        <v>1428</v>
      </c>
      <c r="K13" s="365">
        <v>217195.75</v>
      </c>
      <c r="L13" s="366">
        <v>25888.49</v>
      </c>
      <c r="M13" s="366">
        <v>15779.12</v>
      </c>
      <c r="N13" s="366">
        <v>16383.84</v>
      </c>
      <c r="O13" s="366">
        <v>17818.060000000001</v>
      </c>
      <c r="P13" s="366">
        <v>20971.25</v>
      </c>
      <c r="Q13" s="366">
        <v>13335.43</v>
      </c>
      <c r="R13" s="366">
        <v>15387.33</v>
      </c>
      <c r="S13" s="366">
        <v>19847.61</v>
      </c>
      <c r="T13" s="366">
        <v>19863.73</v>
      </c>
      <c r="U13" s="366">
        <v>22082.22</v>
      </c>
      <c r="V13" s="366">
        <v>15325.03</v>
      </c>
      <c r="W13" s="366">
        <v>14513.64</v>
      </c>
    </row>
    <row r="14" spans="7:23" x14ac:dyDescent="0.25">
      <c r="G14" s="354" t="s">
        <v>77</v>
      </c>
      <c r="H14" s="362">
        <f t="shared" si="0"/>
        <v>780515.18</v>
      </c>
      <c r="I14" s="363" t="s">
        <v>1429</v>
      </c>
      <c r="J14" s="364" t="s">
        <v>1430</v>
      </c>
      <c r="K14" s="365">
        <v>780515.18</v>
      </c>
      <c r="L14" s="366">
        <v>75194.399999999994</v>
      </c>
      <c r="M14" s="366">
        <v>45105.42</v>
      </c>
      <c r="N14" s="366">
        <v>65341.48</v>
      </c>
      <c r="O14" s="366">
        <v>63792.54</v>
      </c>
      <c r="P14" s="366">
        <v>64227</v>
      </c>
      <c r="Q14" s="366">
        <v>58778.05</v>
      </c>
      <c r="R14" s="366">
        <v>59520.68</v>
      </c>
      <c r="S14" s="366">
        <v>65916.14</v>
      </c>
      <c r="T14" s="366">
        <v>65227.86</v>
      </c>
      <c r="U14" s="366">
        <v>76830.09</v>
      </c>
      <c r="V14" s="366">
        <v>70128.570000000007</v>
      </c>
      <c r="W14" s="366">
        <v>70452.95</v>
      </c>
    </row>
    <row r="15" spans="7:23" x14ac:dyDescent="0.25">
      <c r="G15" s="354" t="s">
        <v>78</v>
      </c>
      <c r="H15" s="362">
        <f t="shared" si="0"/>
        <v>3505334.44</v>
      </c>
      <c r="I15" s="363" t="s">
        <v>1431</v>
      </c>
      <c r="J15" s="364" t="s">
        <v>1432</v>
      </c>
      <c r="K15" s="365">
        <v>3505334.44</v>
      </c>
      <c r="L15" s="366">
        <v>317936.56</v>
      </c>
      <c r="M15" s="366">
        <v>282167.46000000002</v>
      </c>
      <c r="N15" s="366">
        <v>312384.65999999997</v>
      </c>
      <c r="O15" s="366">
        <v>303558.06</v>
      </c>
      <c r="P15" s="366">
        <v>324379.78000000003</v>
      </c>
      <c r="Q15" s="366">
        <v>317371.82</v>
      </c>
      <c r="R15" s="366">
        <v>294067.73</v>
      </c>
      <c r="S15" s="366">
        <v>300756.12</v>
      </c>
      <c r="T15" s="366">
        <v>142377.59</v>
      </c>
      <c r="U15" s="366">
        <v>344422.45</v>
      </c>
      <c r="V15" s="366">
        <v>287471.38</v>
      </c>
      <c r="W15" s="366">
        <v>278440.83</v>
      </c>
    </row>
    <row r="16" spans="7:23" x14ac:dyDescent="0.25">
      <c r="G16" s="354" t="s">
        <v>79</v>
      </c>
      <c r="H16" s="362">
        <f t="shared" si="0"/>
        <v>4630831.5199999996</v>
      </c>
      <c r="I16" s="363" t="s">
        <v>1433</v>
      </c>
      <c r="J16" s="364" t="s">
        <v>1434</v>
      </c>
      <c r="K16" s="365">
        <v>4630831.5199999996</v>
      </c>
      <c r="L16" s="366">
        <v>372475.91</v>
      </c>
      <c r="M16" s="366">
        <v>338323.67</v>
      </c>
      <c r="N16" s="366">
        <v>465223.53</v>
      </c>
      <c r="O16" s="366">
        <v>548748.85</v>
      </c>
      <c r="P16" s="366">
        <v>607165.16</v>
      </c>
      <c r="Q16" s="366">
        <v>395602.07</v>
      </c>
      <c r="R16" s="366">
        <v>289806.83</v>
      </c>
      <c r="S16" s="366">
        <v>349471.95</v>
      </c>
      <c r="T16" s="366">
        <v>306070.75</v>
      </c>
      <c r="U16" s="366">
        <v>408923.32</v>
      </c>
      <c r="V16" s="366">
        <v>280441.94</v>
      </c>
      <c r="W16" s="366">
        <v>268577.53999999998</v>
      </c>
    </row>
    <row r="17" spans="7:23" x14ac:dyDescent="0.25">
      <c r="G17" s="354" t="s">
        <v>80</v>
      </c>
      <c r="H17" s="362">
        <f t="shared" si="0"/>
        <v>1922630.39</v>
      </c>
      <c r="I17" s="363" t="s">
        <v>1435</v>
      </c>
      <c r="J17" s="364" t="s">
        <v>1436</v>
      </c>
      <c r="K17" s="365">
        <v>1922630.39</v>
      </c>
      <c r="L17" s="366">
        <v>143009.56</v>
      </c>
      <c r="M17" s="366">
        <v>154746.25</v>
      </c>
      <c r="N17" s="366">
        <v>135547.99</v>
      </c>
      <c r="O17" s="366">
        <v>172155.59</v>
      </c>
      <c r="P17" s="366">
        <v>171836.1</v>
      </c>
      <c r="Q17" s="366">
        <v>173197.01</v>
      </c>
      <c r="R17" s="366">
        <v>125018.94</v>
      </c>
      <c r="S17" s="366">
        <v>106260.06</v>
      </c>
      <c r="T17" s="366">
        <v>182649.23</v>
      </c>
      <c r="U17" s="366">
        <v>207230.93</v>
      </c>
      <c r="V17" s="366">
        <v>165781.66</v>
      </c>
      <c r="W17" s="366">
        <v>185197.07</v>
      </c>
    </row>
    <row r="18" spans="7:23" x14ac:dyDescent="0.25">
      <c r="G18" s="354" t="s">
        <v>81</v>
      </c>
      <c r="H18" s="362">
        <f t="shared" si="0"/>
        <v>7912568.29</v>
      </c>
      <c r="I18" s="363" t="s">
        <v>1437</v>
      </c>
      <c r="J18" s="364" t="s">
        <v>1438</v>
      </c>
      <c r="K18" s="365">
        <v>7912568.29</v>
      </c>
      <c r="L18" s="366">
        <v>747592.5</v>
      </c>
      <c r="M18" s="366">
        <v>1171786.6499999999</v>
      </c>
      <c r="N18" s="366">
        <v>530147.1</v>
      </c>
      <c r="O18" s="366">
        <v>590370.56999999995</v>
      </c>
      <c r="P18" s="366">
        <v>585366.93999999994</v>
      </c>
      <c r="Q18" s="366">
        <v>535206.48</v>
      </c>
      <c r="R18" s="366">
        <v>640318.31999999995</v>
      </c>
      <c r="S18" s="366">
        <v>457461.41</v>
      </c>
      <c r="T18" s="366">
        <v>561534.12</v>
      </c>
      <c r="U18" s="366">
        <v>573777.24</v>
      </c>
      <c r="V18" s="366">
        <v>550408.13</v>
      </c>
      <c r="W18" s="366">
        <v>968598.83</v>
      </c>
    </row>
    <row r="19" spans="7:23" x14ac:dyDescent="0.25">
      <c r="G19" s="354" t="s">
        <v>82</v>
      </c>
      <c r="H19" s="362">
        <f t="shared" si="0"/>
        <v>78545.350000000006</v>
      </c>
      <c r="I19" s="363" t="s">
        <v>1439</v>
      </c>
      <c r="J19" s="364" t="s">
        <v>1440</v>
      </c>
      <c r="K19" s="365">
        <v>78545.350000000006</v>
      </c>
      <c r="L19" s="366">
        <v>613.36</v>
      </c>
      <c r="M19" s="366">
        <v>529.87</v>
      </c>
      <c r="N19" s="366">
        <v>6713.7</v>
      </c>
      <c r="O19" s="366">
        <v>122.66</v>
      </c>
      <c r="P19" s="366">
        <v>16060.04</v>
      </c>
      <c r="Q19" s="366">
        <v>20769.18</v>
      </c>
      <c r="R19" s="366">
        <v>3963.38</v>
      </c>
      <c r="S19" s="366">
        <v>2402.1999999999998</v>
      </c>
      <c r="T19" s="366">
        <v>224.95</v>
      </c>
      <c r="U19" s="366">
        <v>10422.36</v>
      </c>
      <c r="V19" s="366">
        <v>7278.54</v>
      </c>
      <c r="W19" s="366">
        <v>9445.11</v>
      </c>
    </row>
    <row r="20" spans="7:23" x14ac:dyDescent="0.25">
      <c r="G20" s="354" t="s">
        <v>83</v>
      </c>
      <c r="H20" s="362">
        <f t="shared" si="0"/>
        <v>77280.12</v>
      </c>
      <c r="I20" s="363" t="s">
        <v>1441</v>
      </c>
      <c r="J20" s="364" t="s">
        <v>1442</v>
      </c>
      <c r="K20" s="365">
        <v>77280.12</v>
      </c>
      <c r="L20" s="366">
        <v>5583.79</v>
      </c>
      <c r="M20" s="366">
        <v>4297.96</v>
      </c>
      <c r="N20" s="366">
        <v>6595.01</v>
      </c>
      <c r="O20" s="366">
        <v>8804.56</v>
      </c>
      <c r="P20" s="366">
        <v>9920.2999999999993</v>
      </c>
      <c r="Q20" s="366">
        <v>9276.0300000000007</v>
      </c>
      <c r="R20" s="366">
        <v>7159.09</v>
      </c>
      <c r="S20" s="366">
        <v>6633.76</v>
      </c>
      <c r="T20" s="366">
        <v>4325.26</v>
      </c>
      <c r="U20" s="366">
        <v>4594.07</v>
      </c>
      <c r="V20" s="366">
        <v>5907.05</v>
      </c>
      <c r="W20" s="366">
        <v>4183.24</v>
      </c>
    </row>
    <row r="21" spans="7:23" x14ac:dyDescent="0.25">
      <c r="G21" s="354" t="s">
        <v>84</v>
      </c>
      <c r="H21" s="362">
        <f t="shared" si="0"/>
        <v>1822121.71</v>
      </c>
      <c r="I21" s="363" t="s">
        <v>1443</v>
      </c>
      <c r="J21" s="364" t="s">
        <v>1444</v>
      </c>
      <c r="K21" s="365">
        <v>1822121.71</v>
      </c>
      <c r="L21" s="366">
        <v>146566.53</v>
      </c>
      <c r="M21" s="366">
        <v>129554.43</v>
      </c>
      <c r="N21" s="366">
        <v>146794.25</v>
      </c>
      <c r="O21" s="366">
        <v>180058.81</v>
      </c>
      <c r="P21" s="366">
        <v>148517.67000000001</v>
      </c>
      <c r="Q21" s="366">
        <v>151647.72</v>
      </c>
      <c r="R21" s="366">
        <v>156031.59</v>
      </c>
      <c r="S21" s="366">
        <v>167914.83</v>
      </c>
      <c r="T21" s="366">
        <v>147474.57</v>
      </c>
      <c r="U21" s="366">
        <v>159727.78</v>
      </c>
      <c r="V21" s="366">
        <v>144112.23000000001</v>
      </c>
      <c r="W21" s="366">
        <v>143721.29999999999</v>
      </c>
    </row>
    <row r="22" spans="7:23" x14ac:dyDescent="0.25">
      <c r="G22" s="354" t="s">
        <v>85</v>
      </c>
      <c r="H22" s="362">
        <f t="shared" si="0"/>
        <v>829742.1</v>
      </c>
      <c r="I22" s="363" t="s">
        <v>1445</v>
      </c>
      <c r="J22" s="364" t="s">
        <v>1446</v>
      </c>
      <c r="K22" s="365">
        <v>829742.1</v>
      </c>
      <c r="L22" s="366">
        <v>71297.87</v>
      </c>
      <c r="M22" s="366">
        <v>60363.38</v>
      </c>
      <c r="N22" s="366">
        <v>70579.27</v>
      </c>
      <c r="O22" s="366">
        <v>63765.24</v>
      </c>
      <c r="P22" s="366">
        <v>69179.3</v>
      </c>
      <c r="Q22" s="366">
        <v>66446.95</v>
      </c>
      <c r="R22" s="366">
        <v>62705.74</v>
      </c>
      <c r="S22" s="366">
        <v>78900.479999999996</v>
      </c>
      <c r="T22" s="366">
        <v>68460.34</v>
      </c>
      <c r="U22" s="366">
        <v>73266.19</v>
      </c>
      <c r="V22" s="366">
        <v>75473.95</v>
      </c>
      <c r="W22" s="366">
        <v>69303.39</v>
      </c>
    </row>
    <row r="23" spans="7:23" x14ac:dyDescent="0.25">
      <c r="G23" s="354" t="s">
        <v>86</v>
      </c>
      <c r="H23" s="362">
        <f t="shared" si="0"/>
        <v>0</v>
      </c>
      <c r="I23" s="363"/>
      <c r="J23" s="364"/>
      <c r="K23" s="365"/>
      <c r="L23" s="366"/>
      <c r="M23" s="366"/>
      <c r="N23" s="366"/>
      <c r="O23" s="366"/>
      <c r="P23" s="366"/>
      <c r="Q23" s="366"/>
      <c r="R23" s="366"/>
      <c r="S23" s="366"/>
      <c r="T23" s="366"/>
      <c r="U23" s="366"/>
      <c r="V23" s="366"/>
      <c r="W23" s="366"/>
    </row>
    <row r="24" spans="7:23" x14ac:dyDescent="0.25">
      <c r="G24" s="354" t="s">
        <v>87</v>
      </c>
      <c r="H24" s="362">
        <f t="shared" si="0"/>
        <v>17177969.489999998</v>
      </c>
      <c r="I24" s="363" t="s">
        <v>1447</v>
      </c>
      <c r="J24" s="364" t="s">
        <v>1448</v>
      </c>
      <c r="K24" s="365">
        <v>17177969.489999998</v>
      </c>
      <c r="L24" s="366">
        <v>1650996.49</v>
      </c>
      <c r="M24" s="366">
        <v>1476447.12</v>
      </c>
      <c r="N24" s="366">
        <v>1385507.83</v>
      </c>
      <c r="O24" s="366">
        <v>1579382.21</v>
      </c>
      <c r="P24" s="366">
        <v>1697462.45</v>
      </c>
      <c r="Q24" s="366">
        <v>1034353.01</v>
      </c>
      <c r="R24" s="366">
        <v>1294583.2</v>
      </c>
      <c r="S24" s="366">
        <v>1429268.04</v>
      </c>
      <c r="T24" s="366">
        <v>1241425.6399999999</v>
      </c>
      <c r="U24" s="366">
        <v>1644121.1</v>
      </c>
      <c r="V24" s="366">
        <v>1295463.49</v>
      </c>
      <c r="W24" s="366">
        <v>1448958.91</v>
      </c>
    </row>
    <row r="25" spans="7:23" x14ac:dyDescent="0.25">
      <c r="G25" s="354" t="s">
        <v>88</v>
      </c>
      <c r="H25" s="362">
        <f t="shared" si="0"/>
        <v>403401.2</v>
      </c>
      <c r="I25" s="363" t="s">
        <v>1449</v>
      </c>
      <c r="J25" s="364" t="s">
        <v>1450</v>
      </c>
      <c r="K25" s="365">
        <v>403401.2</v>
      </c>
      <c r="L25" s="366">
        <v>44680.78</v>
      </c>
      <c r="M25" s="366">
        <v>26324.73</v>
      </c>
      <c r="N25" s="366">
        <v>36392.06</v>
      </c>
      <c r="O25" s="366">
        <v>33622.43</v>
      </c>
      <c r="P25" s="366">
        <v>32608.91</v>
      </c>
      <c r="Q25" s="366">
        <v>35881.279999999999</v>
      </c>
      <c r="R25" s="366">
        <v>24359.79</v>
      </c>
      <c r="S25" s="366">
        <v>32611.94</v>
      </c>
      <c r="T25" s="366">
        <v>27298.34</v>
      </c>
      <c r="U25" s="366">
        <v>41833.199999999997</v>
      </c>
      <c r="V25" s="366">
        <v>41415.160000000003</v>
      </c>
      <c r="W25" s="366">
        <v>26372.58</v>
      </c>
    </row>
    <row r="26" spans="7:23" x14ac:dyDescent="0.25">
      <c r="G26" s="354" t="s">
        <v>89</v>
      </c>
      <c r="H26" s="362">
        <f t="shared" si="0"/>
        <v>64025.75</v>
      </c>
      <c r="I26" s="363" t="s">
        <v>1451</v>
      </c>
      <c r="J26" s="364" t="s">
        <v>1452</v>
      </c>
      <c r="K26" s="365">
        <v>64025.75</v>
      </c>
      <c r="L26" s="366">
        <v>4806.58</v>
      </c>
      <c r="M26" s="366">
        <v>5033.22</v>
      </c>
      <c r="N26" s="366">
        <v>5675.56</v>
      </c>
      <c r="O26" s="366">
        <v>4967.76</v>
      </c>
      <c r="P26" s="366">
        <v>6480.03</v>
      </c>
      <c r="Q26" s="366">
        <v>6327.31</v>
      </c>
      <c r="R26" s="366">
        <v>5926.75</v>
      </c>
      <c r="S26" s="366">
        <v>6362.95</v>
      </c>
      <c r="T26" s="366">
        <v>5543.17</v>
      </c>
      <c r="U26" s="366">
        <v>7250.61</v>
      </c>
      <c r="V26" s="366">
        <v>4633.46</v>
      </c>
      <c r="W26" s="366">
        <v>1018.35</v>
      </c>
    </row>
    <row r="27" spans="7:23" x14ac:dyDescent="0.25">
      <c r="G27" s="354" t="s">
        <v>90</v>
      </c>
      <c r="H27" s="362">
        <f t="shared" si="0"/>
        <v>0</v>
      </c>
      <c r="I27" s="363"/>
      <c r="J27" s="364"/>
      <c r="K27" s="365"/>
      <c r="L27" s="366"/>
      <c r="M27" s="366"/>
      <c r="N27" s="366"/>
      <c r="O27" s="366"/>
      <c r="P27" s="366"/>
      <c r="Q27" s="366"/>
      <c r="R27" s="366"/>
      <c r="S27" s="366"/>
      <c r="T27" s="366"/>
      <c r="U27" s="366"/>
      <c r="V27" s="366"/>
      <c r="W27" s="366"/>
    </row>
    <row r="28" spans="7:23" x14ac:dyDescent="0.25">
      <c r="G28" s="354" t="s">
        <v>91</v>
      </c>
      <c r="H28" s="362">
        <f t="shared" si="0"/>
        <v>1183529.8400000001</v>
      </c>
      <c r="I28" s="363" t="s">
        <v>1453</v>
      </c>
      <c r="J28" s="364" t="s">
        <v>1454</v>
      </c>
      <c r="K28" s="365">
        <v>1183529.8400000001</v>
      </c>
      <c r="L28" s="366">
        <v>122466.59</v>
      </c>
      <c r="M28" s="366">
        <v>101340.62</v>
      </c>
      <c r="N28" s="366">
        <v>114586.2</v>
      </c>
      <c r="O28" s="366">
        <v>96679.25</v>
      </c>
      <c r="P28" s="366">
        <v>108800.5</v>
      </c>
      <c r="Q28" s="366">
        <v>97915.01</v>
      </c>
      <c r="R28" s="366">
        <v>88853.11</v>
      </c>
      <c r="S28" s="366">
        <v>91262.38</v>
      </c>
      <c r="T28" s="366">
        <v>96336.73</v>
      </c>
      <c r="U28" s="366">
        <v>103072.21</v>
      </c>
      <c r="V28" s="366">
        <v>81710.899999999994</v>
      </c>
      <c r="W28" s="366">
        <v>80506.34</v>
      </c>
    </row>
    <row r="29" spans="7:23" x14ac:dyDescent="0.25">
      <c r="G29" s="354" t="s">
        <v>92</v>
      </c>
      <c r="H29" s="362">
        <f t="shared" si="0"/>
        <v>0</v>
      </c>
      <c r="I29" s="363"/>
      <c r="J29" s="364"/>
      <c r="K29" s="365"/>
      <c r="L29" s="366"/>
      <c r="M29" s="366"/>
      <c r="N29" s="366"/>
      <c r="O29" s="366"/>
      <c r="P29" s="366"/>
      <c r="Q29" s="366"/>
      <c r="R29" s="366"/>
      <c r="S29" s="366"/>
      <c r="T29" s="366"/>
      <c r="U29" s="366"/>
      <c r="V29" s="366"/>
      <c r="W29" s="366"/>
    </row>
    <row r="30" spans="7:23" x14ac:dyDescent="0.25">
      <c r="G30" s="354" t="s">
        <v>93</v>
      </c>
      <c r="H30" s="362">
        <f t="shared" si="0"/>
        <v>231258.5</v>
      </c>
      <c r="I30" s="363" t="s">
        <v>1455</v>
      </c>
      <c r="J30" s="364" t="s">
        <v>1456</v>
      </c>
      <c r="K30" s="365">
        <v>231258.5</v>
      </c>
      <c r="L30" s="366">
        <v>23880.38</v>
      </c>
      <c r="M30" s="366">
        <v>17905.78</v>
      </c>
      <c r="N30" s="366">
        <v>20554.349999999999</v>
      </c>
      <c r="O30" s="366">
        <v>22290.84</v>
      </c>
      <c r="P30" s="366">
        <v>19624.98</v>
      </c>
      <c r="Q30" s="366">
        <v>18242.79</v>
      </c>
      <c r="R30" s="366">
        <v>16677.12</v>
      </c>
      <c r="S30" s="366">
        <v>18686.689999999999</v>
      </c>
      <c r="T30" s="366">
        <v>17007.59</v>
      </c>
      <c r="U30" s="366">
        <v>21054.07</v>
      </c>
      <c r="V30" s="366">
        <v>17951.43</v>
      </c>
      <c r="W30" s="366">
        <v>17382.48</v>
      </c>
    </row>
    <row r="31" spans="7:23" x14ac:dyDescent="0.25">
      <c r="G31" s="354" t="s">
        <v>94</v>
      </c>
      <c r="H31" s="362">
        <f t="shared" si="0"/>
        <v>0</v>
      </c>
      <c r="I31" s="363"/>
      <c r="J31" s="364"/>
      <c r="K31" s="365"/>
      <c r="L31" s="366"/>
      <c r="M31" s="366"/>
      <c r="N31" s="366"/>
      <c r="O31" s="366"/>
      <c r="P31" s="366"/>
      <c r="Q31" s="366"/>
      <c r="R31" s="366"/>
      <c r="S31" s="366"/>
      <c r="T31" s="366"/>
      <c r="U31" s="366"/>
      <c r="V31" s="366"/>
      <c r="W31" s="366"/>
    </row>
    <row r="32" spans="7:23" x14ac:dyDescent="0.25">
      <c r="G32" s="354" t="s">
        <v>95</v>
      </c>
      <c r="H32" s="362">
        <f t="shared" si="0"/>
        <v>5343515.04</v>
      </c>
      <c r="I32" s="363" t="s">
        <v>1457</v>
      </c>
      <c r="J32" s="364" t="s">
        <v>1458</v>
      </c>
      <c r="K32" s="365">
        <v>5343515.04</v>
      </c>
      <c r="L32" s="366">
        <v>536456.46</v>
      </c>
      <c r="M32" s="366">
        <v>469951.5</v>
      </c>
      <c r="N32" s="366">
        <v>404307.1</v>
      </c>
      <c r="O32" s="366">
        <v>527430.68999999994</v>
      </c>
      <c r="P32" s="366">
        <v>469450.03</v>
      </c>
      <c r="Q32" s="366">
        <v>306189.45</v>
      </c>
      <c r="R32" s="366">
        <v>408819.01</v>
      </c>
      <c r="S32" s="366">
        <v>467335.87</v>
      </c>
      <c r="T32" s="366">
        <v>452473.33</v>
      </c>
      <c r="U32" s="366">
        <v>500640.42</v>
      </c>
      <c r="V32" s="366">
        <v>430775.3</v>
      </c>
      <c r="W32" s="366">
        <v>369685.88</v>
      </c>
    </row>
    <row r="33" spans="7:23" x14ac:dyDescent="0.25">
      <c r="G33" s="354" t="s">
        <v>96</v>
      </c>
      <c r="H33" s="362">
        <f t="shared" si="0"/>
        <v>56371.98</v>
      </c>
      <c r="I33" s="363" t="s">
        <v>1459</v>
      </c>
      <c r="J33" s="364" t="s">
        <v>1460</v>
      </c>
      <c r="K33" s="365">
        <v>56371.98</v>
      </c>
      <c r="L33" s="366">
        <v>7513.48</v>
      </c>
      <c r="M33" s="366">
        <v>5674.45</v>
      </c>
      <c r="N33" s="366">
        <v>5411.43</v>
      </c>
      <c r="O33" s="366">
        <v>2781.63</v>
      </c>
      <c r="P33" s="366">
        <v>3392.6</v>
      </c>
      <c r="Q33" s="366">
        <v>5852.03</v>
      </c>
      <c r="R33" s="366">
        <v>8338.06</v>
      </c>
      <c r="S33" s="366">
        <v>4727.95</v>
      </c>
      <c r="T33" s="366">
        <v>2183.0300000000002</v>
      </c>
      <c r="U33" s="366">
        <v>2936.11</v>
      </c>
      <c r="V33" s="366">
        <v>3766.08</v>
      </c>
      <c r="W33" s="366">
        <v>3795.13</v>
      </c>
    </row>
    <row r="34" spans="7:23" x14ac:dyDescent="0.25">
      <c r="G34" s="354" t="s">
        <v>97</v>
      </c>
      <c r="H34" s="362">
        <f t="shared" si="0"/>
        <v>16027469.25</v>
      </c>
      <c r="I34" s="363" t="s">
        <v>1461</v>
      </c>
      <c r="J34" s="364" t="s">
        <v>1462</v>
      </c>
      <c r="K34" s="365">
        <v>16027469.25</v>
      </c>
      <c r="L34" s="366">
        <v>1550875.11</v>
      </c>
      <c r="M34" s="366">
        <v>1321612.06</v>
      </c>
      <c r="N34" s="366">
        <v>1358374.64</v>
      </c>
      <c r="O34" s="366">
        <v>1450358.44</v>
      </c>
      <c r="P34" s="366">
        <v>1506777.52</v>
      </c>
      <c r="Q34" s="366">
        <v>1150378.97</v>
      </c>
      <c r="R34" s="366">
        <v>1240639.72</v>
      </c>
      <c r="S34" s="366">
        <v>1385599.04</v>
      </c>
      <c r="T34" s="366">
        <v>1184527.17</v>
      </c>
      <c r="U34" s="366">
        <v>1422658.76</v>
      </c>
      <c r="V34" s="366">
        <v>1244033.74</v>
      </c>
      <c r="W34" s="366">
        <v>1211634.08</v>
      </c>
    </row>
    <row r="35" spans="7:23" x14ac:dyDescent="0.25">
      <c r="G35" s="354" t="s">
        <v>98</v>
      </c>
      <c r="H35" s="362">
        <f t="shared" si="0"/>
        <v>1633763.59</v>
      </c>
      <c r="I35" s="363" t="s">
        <v>1463</v>
      </c>
      <c r="J35" s="364" t="s">
        <v>1464</v>
      </c>
      <c r="K35" s="365">
        <v>1633763.59</v>
      </c>
      <c r="L35" s="366">
        <v>144054.99</v>
      </c>
      <c r="M35" s="366">
        <v>130455.2</v>
      </c>
      <c r="N35" s="366">
        <v>154639.21</v>
      </c>
      <c r="O35" s="366">
        <v>132323.98000000001</v>
      </c>
      <c r="P35" s="366">
        <v>141883.24</v>
      </c>
      <c r="Q35" s="366">
        <v>131239.04000000001</v>
      </c>
      <c r="R35" s="366">
        <v>127902.76</v>
      </c>
      <c r="S35" s="366">
        <v>130291.81</v>
      </c>
      <c r="T35" s="366">
        <v>110841.53</v>
      </c>
      <c r="U35" s="366">
        <v>141180.68</v>
      </c>
      <c r="V35" s="366">
        <v>151837.74</v>
      </c>
      <c r="W35" s="366">
        <v>137113.41</v>
      </c>
    </row>
    <row r="36" spans="7:23" x14ac:dyDescent="0.25">
      <c r="G36" s="354" t="s">
        <v>99</v>
      </c>
      <c r="H36" s="362">
        <f t="shared" si="0"/>
        <v>-356117.2</v>
      </c>
      <c r="I36" s="363" t="s">
        <v>1465</v>
      </c>
      <c r="J36" s="364" t="s">
        <v>1466</v>
      </c>
      <c r="K36" s="365">
        <v>-356117.2</v>
      </c>
      <c r="L36" s="366">
        <v>-3522.09</v>
      </c>
      <c r="M36" s="366">
        <v>-3522.09</v>
      </c>
      <c r="N36" s="366">
        <v>-79102.06</v>
      </c>
      <c r="O36" s="366">
        <v>-3522.09</v>
      </c>
      <c r="P36" s="366">
        <v>-3522.09</v>
      </c>
      <c r="Q36" s="366">
        <v>-78835.83</v>
      </c>
      <c r="R36" s="366">
        <v>-30085.18</v>
      </c>
      <c r="S36" s="366">
        <v>-30085.18</v>
      </c>
      <c r="T36" s="366">
        <v>-20913.84</v>
      </c>
      <c r="U36" s="366">
        <v>-30085.18</v>
      </c>
      <c r="V36" s="366">
        <v>-30085.18</v>
      </c>
      <c r="W36" s="366">
        <v>-42836.39</v>
      </c>
    </row>
    <row r="37" spans="7:23" x14ac:dyDescent="0.25">
      <c r="G37" s="354" t="s">
        <v>100</v>
      </c>
      <c r="H37" s="362">
        <f t="shared" si="0"/>
        <v>32194203.600000001</v>
      </c>
      <c r="I37" s="363" t="s">
        <v>1467</v>
      </c>
      <c r="J37" s="364" t="s">
        <v>1468</v>
      </c>
      <c r="K37" s="365">
        <v>32194203.600000001</v>
      </c>
      <c r="L37" s="366">
        <v>2375800.06</v>
      </c>
      <c r="M37" s="366">
        <v>2191989.21</v>
      </c>
      <c r="N37" s="366">
        <v>3892576.67</v>
      </c>
      <c r="O37" s="366">
        <v>2950721.58</v>
      </c>
      <c r="P37" s="366">
        <v>2402965.0099999998</v>
      </c>
      <c r="Q37" s="366">
        <v>3074749.85</v>
      </c>
      <c r="R37" s="366">
        <v>2680545.92</v>
      </c>
      <c r="S37" s="366">
        <v>2319688.09</v>
      </c>
      <c r="T37" s="366">
        <v>2695018.36</v>
      </c>
      <c r="U37" s="366">
        <v>2878247.58</v>
      </c>
      <c r="V37" s="366">
        <v>2134694.67</v>
      </c>
      <c r="W37" s="366">
        <v>2597206.6</v>
      </c>
    </row>
    <row r="38" spans="7:23" x14ac:dyDescent="0.25">
      <c r="G38" s="354" t="s">
        <v>101</v>
      </c>
      <c r="H38" s="362">
        <f t="shared" si="0"/>
        <v>412050.77</v>
      </c>
      <c r="I38" s="363" t="s">
        <v>1469</v>
      </c>
      <c r="J38" s="364" t="s">
        <v>1470</v>
      </c>
      <c r="K38" s="365">
        <v>412050.77</v>
      </c>
      <c r="L38" s="366">
        <v>-304536.28000000003</v>
      </c>
      <c r="M38" s="366">
        <v>-310682.01</v>
      </c>
      <c r="N38" s="366">
        <v>813228.58</v>
      </c>
      <c r="O38" s="366">
        <v>-309650.92</v>
      </c>
      <c r="P38" s="366">
        <v>-311822.5</v>
      </c>
      <c r="Q38" s="366">
        <v>684958.98</v>
      </c>
      <c r="R38" s="366">
        <v>20308.29</v>
      </c>
      <c r="S38" s="366">
        <v>26267.31</v>
      </c>
      <c r="T38" s="366">
        <v>22999.89</v>
      </c>
      <c r="U38" s="366">
        <v>27934.79</v>
      </c>
      <c r="V38" s="366">
        <v>27346.32</v>
      </c>
      <c r="W38" s="366">
        <v>25698.32</v>
      </c>
    </row>
    <row r="39" spans="7:23" x14ac:dyDescent="0.25">
      <c r="G39" s="354" t="s">
        <v>102</v>
      </c>
      <c r="H39" s="362">
        <f t="shared" si="0"/>
        <v>26919261.800000001</v>
      </c>
      <c r="I39" s="363" t="s">
        <v>1471</v>
      </c>
      <c r="J39" s="364" t="s">
        <v>1472</v>
      </c>
      <c r="K39" s="365">
        <v>26919261.800000001</v>
      </c>
      <c r="L39" s="366">
        <v>1974016.46</v>
      </c>
      <c r="M39" s="366">
        <v>1701885.77</v>
      </c>
      <c r="N39" s="366">
        <v>2005050.68</v>
      </c>
      <c r="O39" s="366">
        <v>2006590.1</v>
      </c>
      <c r="P39" s="366">
        <v>2530360.75</v>
      </c>
      <c r="Q39" s="366">
        <v>2279741.34</v>
      </c>
      <c r="R39" s="366">
        <v>2127705.1</v>
      </c>
      <c r="S39" s="366">
        <v>2641402.38</v>
      </c>
      <c r="T39" s="366">
        <v>2363391.5299999998</v>
      </c>
      <c r="U39" s="366">
        <v>2830773.06</v>
      </c>
      <c r="V39" s="366">
        <v>2338521.75</v>
      </c>
      <c r="W39" s="366">
        <v>2119822.88</v>
      </c>
    </row>
    <row r="40" spans="7:23" x14ac:dyDescent="0.25">
      <c r="G40" s="354" t="s">
        <v>103</v>
      </c>
      <c r="H40" s="362">
        <f t="shared" si="0"/>
        <v>9033579.8300000001</v>
      </c>
      <c r="I40" s="363" t="s">
        <v>1473</v>
      </c>
      <c r="J40" s="364" t="s">
        <v>1474</v>
      </c>
      <c r="K40" s="365">
        <v>9033579.8300000001</v>
      </c>
      <c r="L40" s="366">
        <v>658474.52</v>
      </c>
      <c r="M40" s="366">
        <v>547145.19999999995</v>
      </c>
      <c r="N40" s="366">
        <v>775091.65</v>
      </c>
      <c r="O40" s="366">
        <v>707226.37</v>
      </c>
      <c r="P40" s="366">
        <v>750187.77</v>
      </c>
      <c r="Q40" s="366">
        <v>875674.25</v>
      </c>
      <c r="R40" s="366">
        <v>684223.43</v>
      </c>
      <c r="S40" s="366">
        <v>782548.77</v>
      </c>
      <c r="T40" s="366">
        <v>919469.41</v>
      </c>
      <c r="U40" s="366">
        <v>840707.28</v>
      </c>
      <c r="V40" s="366">
        <v>765893.82</v>
      </c>
      <c r="W40" s="366">
        <v>726937.36</v>
      </c>
    </row>
    <row r="41" spans="7:23" x14ac:dyDescent="0.25">
      <c r="G41" s="354" t="s">
        <v>104</v>
      </c>
      <c r="H41" s="362">
        <f t="shared" si="0"/>
        <v>18616188.760000002</v>
      </c>
      <c r="I41" s="363" t="s">
        <v>1475</v>
      </c>
      <c r="J41" s="364" t="s">
        <v>1476</v>
      </c>
      <c r="K41" s="365">
        <v>18616188.760000002</v>
      </c>
      <c r="L41" s="366">
        <v>1412489.04</v>
      </c>
      <c r="M41" s="366">
        <v>1383520.93</v>
      </c>
      <c r="N41" s="366">
        <v>1809473.15</v>
      </c>
      <c r="O41" s="366">
        <v>1757605.58</v>
      </c>
      <c r="P41" s="366">
        <v>1460718.04</v>
      </c>
      <c r="Q41" s="366">
        <v>1731807.8</v>
      </c>
      <c r="R41" s="366">
        <v>1554400.78</v>
      </c>
      <c r="S41" s="366">
        <v>1737864.72</v>
      </c>
      <c r="T41" s="366">
        <v>1460469.06</v>
      </c>
      <c r="U41" s="366">
        <v>1665744.52</v>
      </c>
      <c r="V41" s="366">
        <v>1524382.95</v>
      </c>
      <c r="W41" s="366">
        <v>1117712.19</v>
      </c>
    </row>
    <row r="42" spans="7:23" x14ac:dyDescent="0.25">
      <c r="G42" s="354" t="s">
        <v>102</v>
      </c>
      <c r="H42" s="362">
        <f t="shared" si="0"/>
        <v>19480028.23</v>
      </c>
      <c r="I42" s="361" t="s">
        <v>1477</v>
      </c>
      <c r="J42" s="361" t="s">
        <v>1478</v>
      </c>
      <c r="K42" s="365">
        <v>19480028.23</v>
      </c>
      <c r="L42" s="365"/>
      <c r="M42" s="365"/>
      <c r="N42" s="365"/>
      <c r="O42" s="365"/>
      <c r="P42" s="366">
        <v>2541701.6800000002</v>
      </c>
      <c r="Q42" s="366">
        <v>2288844.2999999998</v>
      </c>
      <c r="R42" s="366">
        <v>2135378.7200000002</v>
      </c>
      <c r="S42" s="366">
        <v>2651072.94</v>
      </c>
      <c r="T42" s="366">
        <v>2374520.84</v>
      </c>
      <c r="U42" s="366">
        <v>2891723.26</v>
      </c>
      <c r="V42" s="366">
        <v>2405640.69</v>
      </c>
      <c r="W42" s="366">
        <v>2191145.7999999998</v>
      </c>
    </row>
    <row r="43" spans="7:23" x14ac:dyDescent="0.25">
      <c r="G43" s="354" t="s">
        <v>103</v>
      </c>
      <c r="H43" s="362">
        <f t="shared" si="0"/>
        <v>6384814.2699999996</v>
      </c>
      <c r="I43" s="361" t="s">
        <v>1477</v>
      </c>
      <c r="J43" s="361" t="s">
        <v>372</v>
      </c>
      <c r="K43" s="365">
        <v>6384814.2699999996</v>
      </c>
      <c r="L43" s="365"/>
      <c r="M43" s="365"/>
      <c r="N43" s="365"/>
      <c r="O43" s="365"/>
      <c r="P43" s="366">
        <v>758139.53</v>
      </c>
      <c r="Q43" s="366">
        <v>883534.62</v>
      </c>
      <c r="R43" s="366">
        <v>691616.41</v>
      </c>
      <c r="S43" s="366">
        <v>789847.31</v>
      </c>
      <c r="T43" s="366">
        <v>926191.27</v>
      </c>
      <c r="U43" s="366">
        <v>842653.95</v>
      </c>
      <c r="V43" s="366">
        <v>765893.82</v>
      </c>
      <c r="W43" s="366">
        <v>726937.36</v>
      </c>
    </row>
    <row r="44" spans="7:23" x14ac:dyDescent="0.25">
      <c r="G44" s="354" t="s">
        <v>104</v>
      </c>
      <c r="H44" s="362">
        <f t="shared" si="0"/>
        <v>12216237.18</v>
      </c>
      <c r="I44" s="361" t="s">
        <v>1477</v>
      </c>
      <c r="J44" s="361" t="s">
        <v>1479</v>
      </c>
      <c r="K44" s="365">
        <v>12216237.18</v>
      </c>
      <c r="L44" s="365"/>
      <c r="M44" s="365"/>
      <c r="N44" s="365"/>
      <c r="O44" s="365"/>
      <c r="P44" s="366">
        <v>1452766.28</v>
      </c>
      <c r="Q44" s="366">
        <v>1724122.63</v>
      </c>
      <c r="R44" s="366">
        <v>1547270.6</v>
      </c>
      <c r="S44" s="366">
        <v>1730566.18</v>
      </c>
      <c r="T44" s="366">
        <v>1454906.2</v>
      </c>
      <c r="U44" s="366">
        <v>1664949.85</v>
      </c>
      <c r="V44" s="366">
        <v>1523553.81</v>
      </c>
      <c r="W44" s="366">
        <v>1118101.6299999999</v>
      </c>
    </row>
    <row r="45" spans="7:23" x14ac:dyDescent="0.25">
      <c r="G45" s="354" t="s">
        <v>102</v>
      </c>
      <c r="H45" s="362">
        <f t="shared" si="0"/>
        <v>-19231718.789999999</v>
      </c>
      <c r="I45" s="367" t="s">
        <v>1471</v>
      </c>
      <c r="J45" s="367" t="s">
        <v>1472</v>
      </c>
      <c r="K45" s="365">
        <v>-19231718.789999999</v>
      </c>
      <c r="L45" s="365"/>
      <c r="M45" s="365"/>
      <c r="N45" s="365"/>
      <c r="O45" s="365"/>
      <c r="P45" s="366">
        <v>-2530360.75</v>
      </c>
      <c r="Q45" s="366">
        <v>-2279741.34</v>
      </c>
      <c r="R45" s="366">
        <v>-2127705.1</v>
      </c>
      <c r="S45" s="366">
        <v>-2641402.38</v>
      </c>
      <c r="T45" s="366">
        <v>-2363391.5299999998</v>
      </c>
      <c r="U45" s="366">
        <v>-2830773.06</v>
      </c>
      <c r="V45" s="366">
        <v>-2338521.75</v>
      </c>
      <c r="W45" s="366">
        <v>-2119822.88</v>
      </c>
    </row>
    <row r="46" spans="7:23" x14ac:dyDescent="0.25">
      <c r="G46" s="354" t="s">
        <v>103</v>
      </c>
      <c r="H46" s="362">
        <f t="shared" si="0"/>
        <v>-6345642.0899999999</v>
      </c>
      <c r="I46" s="367" t="s">
        <v>1473</v>
      </c>
      <c r="J46" s="367" t="s">
        <v>1474</v>
      </c>
      <c r="K46" s="365">
        <v>-6345642.0899999999</v>
      </c>
      <c r="L46" s="365"/>
      <c r="M46" s="365"/>
      <c r="N46" s="365"/>
      <c r="O46" s="365"/>
      <c r="P46" s="366">
        <v>-750187.77</v>
      </c>
      <c r="Q46" s="366">
        <v>-875674.25</v>
      </c>
      <c r="R46" s="366">
        <v>-684223.43</v>
      </c>
      <c r="S46" s="366">
        <v>-782548.77</v>
      </c>
      <c r="T46" s="366">
        <v>-919469.41</v>
      </c>
      <c r="U46" s="366">
        <v>-840707.28</v>
      </c>
      <c r="V46" s="366">
        <v>-765893.82</v>
      </c>
      <c r="W46" s="366">
        <v>-726937.36</v>
      </c>
    </row>
    <row r="47" spans="7:23" x14ac:dyDescent="0.25">
      <c r="G47" s="354" t="s">
        <v>104</v>
      </c>
      <c r="H47" s="362">
        <f t="shared" si="0"/>
        <v>-12254547.060000001</v>
      </c>
      <c r="I47" s="367" t="s">
        <v>1475</v>
      </c>
      <c r="J47" s="367" t="s">
        <v>1476</v>
      </c>
      <c r="K47" s="365">
        <v>-12254547.060000001</v>
      </c>
      <c r="L47" s="365"/>
      <c r="M47" s="365"/>
      <c r="N47" s="365"/>
      <c r="O47" s="365"/>
      <c r="P47" s="366">
        <v>-1460718.04</v>
      </c>
      <c r="Q47" s="366">
        <v>-1731807.8</v>
      </c>
      <c r="R47" s="366">
        <v>-1554400.78</v>
      </c>
      <c r="S47" s="366">
        <v>-1737864.72</v>
      </c>
      <c r="T47" s="366">
        <v>-1461628.06</v>
      </c>
      <c r="U47" s="366">
        <v>-1666896.52</v>
      </c>
      <c r="V47" s="366">
        <v>-1523468.95</v>
      </c>
      <c r="W47" s="366">
        <v>-1117762.19</v>
      </c>
    </row>
    <row r="48" spans="7:23" x14ac:dyDescent="0.25">
      <c r="G48" s="354" t="s">
        <v>105</v>
      </c>
      <c r="H48" s="362">
        <f t="shared" si="0"/>
        <v>2126588.4300000002</v>
      </c>
      <c r="I48" s="363" t="s">
        <v>1480</v>
      </c>
      <c r="J48" s="364" t="s">
        <v>1481</v>
      </c>
      <c r="K48" s="365">
        <v>2126588.4300000002</v>
      </c>
      <c r="L48" s="366">
        <v>133839.92000000001</v>
      </c>
      <c r="M48" s="366">
        <v>164762.62</v>
      </c>
      <c r="N48" s="366">
        <v>155204.53</v>
      </c>
      <c r="O48" s="366">
        <v>214714.37</v>
      </c>
      <c r="P48" s="366">
        <v>147288.93</v>
      </c>
      <c r="Q48" s="366">
        <v>169078.92</v>
      </c>
      <c r="R48" s="366">
        <v>184500.24</v>
      </c>
      <c r="S48" s="366">
        <v>201080.04</v>
      </c>
      <c r="T48" s="366">
        <v>227859.34</v>
      </c>
      <c r="U48" s="366">
        <v>179585.08</v>
      </c>
      <c r="V48" s="366">
        <v>208615.44</v>
      </c>
      <c r="W48" s="366">
        <v>140059</v>
      </c>
    </row>
    <row r="49" spans="7:23" x14ac:dyDescent="0.25">
      <c r="G49" s="354" t="s">
        <v>106</v>
      </c>
      <c r="H49" s="362">
        <f t="shared" si="0"/>
        <v>1225888.42</v>
      </c>
      <c r="I49" s="363" t="s">
        <v>1482</v>
      </c>
      <c r="J49" s="364" t="s">
        <v>1483</v>
      </c>
      <c r="K49" s="365">
        <v>1225888.42</v>
      </c>
      <c r="L49" s="366">
        <v>55648.63</v>
      </c>
      <c r="M49" s="366">
        <v>44866.49</v>
      </c>
      <c r="N49" s="366">
        <v>105837.09</v>
      </c>
      <c r="O49" s="366">
        <v>91540.63</v>
      </c>
      <c r="P49" s="366">
        <v>90433.11</v>
      </c>
      <c r="Q49" s="366">
        <v>88113.3</v>
      </c>
      <c r="R49" s="366">
        <v>101390.87</v>
      </c>
      <c r="S49" s="366">
        <v>136304.99</v>
      </c>
      <c r="T49" s="366">
        <v>81837.22</v>
      </c>
      <c r="U49" s="366">
        <v>190152.71</v>
      </c>
      <c r="V49" s="366">
        <v>130990.9</v>
      </c>
      <c r="W49" s="366">
        <v>108772.48</v>
      </c>
    </row>
    <row r="50" spans="7:23" x14ac:dyDescent="0.25">
      <c r="G50" s="354" t="s">
        <v>107</v>
      </c>
      <c r="H50" s="362">
        <f t="shared" si="0"/>
        <v>560518.32999999996</v>
      </c>
      <c r="I50" s="363" t="s">
        <v>1484</v>
      </c>
      <c r="J50" s="364" t="s">
        <v>1485</v>
      </c>
      <c r="K50" s="365">
        <v>560518.32999999996</v>
      </c>
      <c r="L50" s="366">
        <v>51094.51</v>
      </c>
      <c r="M50" s="366">
        <v>50459.13</v>
      </c>
      <c r="N50" s="366">
        <v>43952.25</v>
      </c>
      <c r="O50" s="366">
        <v>34690.620000000003</v>
      </c>
      <c r="P50" s="366">
        <v>41925.07</v>
      </c>
      <c r="Q50" s="366">
        <v>41356.67</v>
      </c>
      <c r="R50" s="366">
        <v>73372.87</v>
      </c>
      <c r="S50" s="366">
        <v>53541.62</v>
      </c>
      <c r="T50" s="366">
        <v>38262.32</v>
      </c>
      <c r="U50" s="366">
        <v>48511.06</v>
      </c>
      <c r="V50" s="366">
        <v>43935.66</v>
      </c>
      <c r="W50" s="366">
        <v>39416.550000000003</v>
      </c>
    </row>
    <row r="51" spans="7:23" x14ac:dyDescent="0.25">
      <c r="G51" s="354" t="s">
        <v>105</v>
      </c>
      <c r="H51" s="362">
        <f t="shared" si="0"/>
        <v>1858397.14</v>
      </c>
      <c r="I51" s="361" t="s">
        <v>1486</v>
      </c>
      <c r="J51" s="361" t="s">
        <v>1478</v>
      </c>
      <c r="K51" s="365">
        <v>1858397.14</v>
      </c>
      <c r="L51" s="365"/>
      <c r="M51" s="365"/>
      <c r="N51" s="365"/>
      <c r="O51" s="365"/>
      <c r="P51" s="366">
        <v>186898.09</v>
      </c>
      <c r="Q51" s="366">
        <v>187637.28</v>
      </c>
      <c r="R51" s="366">
        <v>222940.62</v>
      </c>
      <c r="S51" s="366">
        <v>246506.33</v>
      </c>
      <c r="T51" s="366">
        <v>264754.34999999998</v>
      </c>
      <c r="U51" s="366">
        <v>267871.89</v>
      </c>
      <c r="V51" s="366">
        <v>274076.67</v>
      </c>
      <c r="W51" s="366">
        <v>207711.91</v>
      </c>
    </row>
    <row r="52" spans="7:23" x14ac:dyDescent="0.25">
      <c r="G52" s="354" t="s">
        <v>106</v>
      </c>
      <c r="H52" s="362">
        <f t="shared" si="0"/>
        <v>925126.96</v>
      </c>
      <c r="I52" s="361" t="s">
        <v>1486</v>
      </c>
      <c r="J52" s="361" t="s">
        <v>372</v>
      </c>
      <c r="K52" s="365">
        <v>925126.96</v>
      </c>
      <c r="L52" s="365"/>
      <c r="M52" s="365"/>
      <c r="N52" s="365"/>
      <c r="O52" s="365"/>
      <c r="P52" s="366">
        <v>89536.76</v>
      </c>
      <c r="Q52" s="366">
        <v>105702.45</v>
      </c>
      <c r="R52" s="366">
        <v>101294.25</v>
      </c>
      <c r="S52" s="366">
        <v>131171.19</v>
      </c>
      <c r="T52" s="366">
        <v>79965.59</v>
      </c>
      <c r="U52" s="366">
        <v>182514.14</v>
      </c>
      <c r="V52" s="366">
        <v>128171.6</v>
      </c>
      <c r="W52" s="366">
        <v>106770.98</v>
      </c>
    </row>
    <row r="53" spans="7:23" x14ac:dyDescent="0.25">
      <c r="G53" s="354" t="s">
        <v>107</v>
      </c>
      <c r="H53" s="362">
        <f t="shared" si="0"/>
        <v>74443.41</v>
      </c>
      <c r="I53" s="361" t="s">
        <v>1486</v>
      </c>
      <c r="J53" s="361" t="s">
        <v>1479</v>
      </c>
      <c r="K53" s="365">
        <v>74443.41</v>
      </c>
      <c r="L53" s="365"/>
      <c r="M53" s="365"/>
      <c r="N53" s="365"/>
      <c r="O53" s="365"/>
      <c r="P53" s="366">
        <v>3212.26</v>
      </c>
      <c r="Q53" s="366">
        <v>5209.16</v>
      </c>
      <c r="R53" s="366">
        <v>35029.11</v>
      </c>
      <c r="S53" s="366">
        <v>13249.13</v>
      </c>
      <c r="T53" s="366">
        <v>3238.94</v>
      </c>
      <c r="U53" s="366">
        <v>6231.78</v>
      </c>
      <c r="V53" s="366">
        <v>4931.8599999999997</v>
      </c>
      <c r="W53" s="366">
        <v>3341.17</v>
      </c>
    </row>
    <row r="54" spans="7:23" x14ac:dyDescent="0.25">
      <c r="G54" s="354" t="s">
        <v>105</v>
      </c>
      <c r="H54" s="362">
        <f t="shared" si="0"/>
        <v>-1458066.99</v>
      </c>
      <c r="I54" s="367" t="s">
        <v>1480</v>
      </c>
      <c r="J54" s="367" t="s">
        <v>1481</v>
      </c>
      <c r="K54" s="365">
        <v>-1458066.99</v>
      </c>
      <c r="L54" s="365"/>
      <c r="M54" s="365"/>
      <c r="N54" s="365"/>
      <c r="O54" s="365"/>
      <c r="P54" s="366">
        <v>-147288.93</v>
      </c>
      <c r="Q54" s="366">
        <v>-169078.92</v>
      </c>
      <c r="R54" s="366">
        <v>-184500.24</v>
      </c>
      <c r="S54" s="366">
        <v>-201080.04</v>
      </c>
      <c r="T54" s="366">
        <v>-227859.34</v>
      </c>
      <c r="U54" s="366">
        <v>-179585.08</v>
      </c>
      <c r="V54" s="366">
        <v>-208615.44</v>
      </c>
      <c r="W54" s="366">
        <v>-140059</v>
      </c>
    </row>
    <row r="55" spans="7:23" x14ac:dyDescent="0.25">
      <c r="G55" s="354" t="s">
        <v>106</v>
      </c>
      <c r="H55" s="362">
        <f t="shared" si="0"/>
        <v>-927995.58</v>
      </c>
      <c r="I55" s="367" t="s">
        <v>1482</v>
      </c>
      <c r="J55" s="367" t="s">
        <v>1483</v>
      </c>
      <c r="K55" s="365">
        <v>-927995.58</v>
      </c>
      <c r="L55" s="365"/>
      <c r="M55" s="365"/>
      <c r="N55" s="365"/>
      <c r="O55" s="365"/>
      <c r="P55" s="366">
        <v>-90433.11</v>
      </c>
      <c r="Q55" s="366">
        <v>-88113.3</v>
      </c>
      <c r="R55" s="366">
        <v>-101390.87</v>
      </c>
      <c r="S55" s="366">
        <v>-136304.99</v>
      </c>
      <c r="T55" s="366">
        <v>-81837.22</v>
      </c>
      <c r="U55" s="366">
        <v>-190152.71</v>
      </c>
      <c r="V55" s="366">
        <v>-130990.9</v>
      </c>
      <c r="W55" s="366">
        <v>-108772.48</v>
      </c>
    </row>
    <row r="56" spans="7:23" x14ac:dyDescent="0.25">
      <c r="G56" s="354" t="s">
        <v>107</v>
      </c>
      <c r="H56" s="362">
        <f t="shared" si="0"/>
        <v>-380321.82</v>
      </c>
      <c r="I56" s="367" t="s">
        <v>1484</v>
      </c>
      <c r="J56" s="367" t="s">
        <v>1485</v>
      </c>
      <c r="K56" s="365">
        <v>-380321.82</v>
      </c>
      <c r="L56" s="365"/>
      <c r="M56" s="365"/>
      <c r="N56" s="365"/>
      <c r="O56" s="365"/>
      <c r="P56" s="366">
        <v>-41925.07</v>
      </c>
      <c r="Q56" s="366">
        <v>-41356.67</v>
      </c>
      <c r="R56" s="366">
        <v>-73372.87</v>
      </c>
      <c r="S56" s="366">
        <v>-53541.62</v>
      </c>
      <c r="T56" s="366">
        <v>-38262.32</v>
      </c>
      <c r="U56" s="366">
        <v>-48511.06</v>
      </c>
      <c r="V56" s="366">
        <v>-43935.66</v>
      </c>
      <c r="W56" s="366">
        <v>-39416.550000000003</v>
      </c>
    </row>
    <row r="57" spans="7:23" x14ac:dyDescent="0.25">
      <c r="G57" s="354" t="s">
        <v>108</v>
      </c>
      <c r="H57" s="362">
        <f t="shared" si="0"/>
        <v>130516.57</v>
      </c>
      <c r="I57" s="363" t="s">
        <v>1487</v>
      </c>
      <c r="J57" s="364" t="s">
        <v>1488</v>
      </c>
      <c r="K57" s="365">
        <v>130516.57</v>
      </c>
      <c r="L57" s="366">
        <v>8417.09</v>
      </c>
      <c r="M57" s="366">
        <v>8495.73</v>
      </c>
      <c r="N57" s="366">
        <v>10673.81</v>
      </c>
      <c r="O57" s="366">
        <v>8385.02</v>
      </c>
      <c r="P57" s="366">
        <v>11340.93</v>
      </c>
      <c r="Q57" s="366">
        <v>9278.16</v>
      </c>
      <c r="R57" s="366">
        <v>7936.42</v>
      </c>
      <c r="S57" s="366">
        <v>9670.56</v>
      </c>
      <c r="T57" s="366">
        <v>11129.31</v>
      </c>
      <c r="U57" s="366">
        <v>11912.43</v>
      </c>
      <c r="V57" s="366">
        <v>13725.15</v>
      </c>
      <c r="W57" s="366">
        <v>19551.96</v>
      </c>
    </row>
    <row r="58" spans="7:23" x14ac:dyDescent="0.25">
      <c r="G58" s="354" t="s">
        <v>108</v>
      </c>
      <c r="H58" s="362">
        <f t="shared" si="0"/>
        <v>-94544.92</v>
      </c>
      <c r="I58" s="367" t="s">
        <v>1487</v>
      </c>
      <c r="J58" s="367" t="s">
        <v>1488</v>
      </c>
      <c r="K58" s="365">
        <v>-94544.92</v>
      </c>
      <c r="L58" s="365"/>
      <c r="M58" s="365"/>
      <c r="N58" s="365"/>
      <c r="O58" s="365"/>
      <c r="P58" s="366">
        <v>-11340.93</v>
      </c>
      <c r="Q58" s="366">
        <v>-9278.16</v>
      </c>
      <c r="R58" s="366">
        <v>-7936.42</v>
      </c>
      <c r="S58" s="366">
        <v>-9670.56</v>
      </c>
      <c r="T58" s="366">
        <v>-11129.31</v>
      </c>
      <c r="U58" s="366">
        <v>-11912.43</v>
      </c>
      <c r="V58" s="366">
        <v>-13725.15</v>
      </c>
      <c r="W58" s="366">
        <v>-19551.96</v>
      </c>
    </row>
    <row r="59" spans="7:23" x14ac:dyDescent="0.25">
      <c r="G59" s="354" t="s">
        <v>110</v>
      </c>
      <c r="H59" s="362">
        <f t="shared" si="0"/>
        <v>-2440.1799999999998</v>
      </c>
      <c r="I59" s="363" t="s">
        <v>1489</v>
      </c>
      <c r="J59" s="364" t="s">
        <v>1490</v>
      </c>
      <c r="K59" s="365">
        <v>-2440.1799999999998</v>
      </c>
      <c r="L59" s="366">
        <v>1193.1199999999999</v>
      </c>
      <c r="M59" s="366">
        <v>522.02</v>
      </c>
      <c r="N59" s="366">
        <v>2308.29</v>
      </c>
      <c r="O59" s="366">
        <v>1130.01</v>
      </c>
      <c r="P59" s="366">
        <v>122.78</v>
      </c>
      <c r="Q59" s="368"/>
      <c r="R59" s="368"/>
      <c r="S59" s="369">
        <v>0</v>
      </c>
      <c r="T59" s="368"/>
      <c r="U59" s="366">
        <v>700.8</v>
      </c>
      <c r="V59" s="368"/>
      <c r="W59" s="366">
        <v>-8417.2000000000007</v>
      </c>
    </row>
    <row r="60" spans="7:23" x14ac:dyDescent="0.25">
      <c r="G60" s="354" t="s">
        <v>110</v>
      </c>
      <c r="H60" s="362">
        <f t="shared" si="0"/>
        <v>7593.62</v>
      </c>
      <c r="I60" s="370" t="s">
        <v>1489</v>
      </c>
      <c r="J60" s="370" t="s">
        <v>1490</v>
      </c>
      <c r="K60" s="365">
        <v>7593.62</v>
      </c>
      <c r="L60" s="365"/>
      <c r="M60" s="365"/>
      <c r="N60" s="365"/>
      <c r="O60" s="365"/>
      <c r="P60" s="366">
        <v>-122.78</v>
      </c>
      <c r="Q60" s="368"/>
      <c r="R60" s="368"/>
      <c r="S60" s="369">
        <v>0</v>
      </c>
      <c r="T60" s="368"/>
      <c r="U60" s="366">
        <v>-700.8</v>
      </c>
      <c r="V60" s="368"/>
      <c r="W60" s="366">
        <v>8417.2000000000007</v>
      </c>
    </row>
    <row r="61" spans="7:23" x14ac:dyDescent="0.25">
      <c r="G61" s="354" t="s">
        <v>110</v>
      </c>
      <c r="H61" s="362">
        <f t="shared" si="0"/>
        <v>-7593.62</v>
      </c>
      <c r="I61" s="371" t="s">
        <v>1491</v>
      </c>
      <c r="J61" s="371" t="s">
        <v>1479</v>
      </c>
      <c r="K61" s="365">
        <v>-7593.62</v>
      </c>
      <c r="L61" s="365"/>
      <c r="M61" s="365"/>
      <c r="N61" s="365"/>
      <c r="O61" s="365"/>
      <c r="P61" s="366">
        <v>122.78</v>
      </c>
      <c r="Q61" s="368"/>
      <c r="R61" s="368"/>
      <c r="S61" s="369">
        <v>0</v>
      </c>
      <c r="T61" s="368"/>
      <c r="U61" s="366">
        <v>700.8</v>
      </c>
      <c r="V61" s="368"/>
      <c r="W61" s="366">
        <v>-8417.2000000000007</v>
      </c>
    </row>
    <row r="62" spans="7:23" x14ac:dyDescent="0.25">
      <c r="G62" s="354" t="s">
        <v>111</v>
      </c>
      <c r="H62" s="372">
        <f>SUBTOTAL(9,H57:H61)</f>
        <v>33531.470000000008</v>
      </c>
      <c r="I62" s="363"/>
      <c r="J62" s="364"/>
      <c r="K62" s="365"/>
      <c r="L62" s="366"/>
      <c r="M62" s="366"/>
      <c r="N62" s="366"/>
      <c r="O62" s="366"/>
      <c r="P62" s="366"/>
      <c r="Q62" s="368"/>
      <c r="R62" s="368"/>
      <c r="S62" s="369"/>
      <c r="T62" s="368"/>
      <c r="U62" s="366"/>
      <c r="V62" s="368"/>
      <c r="W62" s="366"/>
    </row>
    <row r="63" spans="7:23" x14ac:dyDescent="0.25">
      <c r="G63" s="354" t="s">
        <v>112</v>
      </c>
      <c r="H63" s="362">
        <f t="shared" si="0"/>
        <v>0</v>
      </c>
      <c r="I63" s="363"/>
      <c r="J63" s="364"/>
      <c r="K63" s="365"/>
      <c r="L63" s="366"/>
      <c r="M63" s="366"/>
      <c r="N63" s="366"/>
      <c r="O63" s="366"/>
      <c r="P63" s="366"/>
      <c r="Q63" s="368"/>
      <c r="R63" s="368"/>
      <c r="S63" s="369"/>
      <c r="T63" s="368"/>
      <c r="U63" s="366"/>
      <c r="V63" s="368"/>
      <c r="W63" s="366"/>
    </row>
    <row r="64" spans="7:23" x14ac:dyDescent="0.25">
      <c r="G64" s="354" t="s">
        <v>114</v>
      </c>
      <c r="H64" s="362">
        <f t="shared" si="0"/>
        <v>0</v>
      </c>
      <c r="I64" s="363"/>
      <c r="J64" s="364"/>
      <c r="K64" s="365"/>
      <c r="L64" s="366"/>
      <c r="M64" s="366"/>
      <c r="N64" s="366"/>
      <c r="O64" s="366"/>
      <c r="P64" s="366"/>
      <c r="Q64" s="368"/>
      <c r="R64" s="368"/>
      <c r="S64" s="369"/>
      <c r="T64" s="368"/>
      <c r="U64" s="366"/>
      <c r="V64" s="368"/>
      <c r="W64" s="366"/>
    </row>
    <row r="65" spans="7:23" x14ac:dyDescent="0.25">
      <c r="G65" s="354" t="s">
        <v>977</v>
      </c>
      <c r="H65" s="362">
        <f t="shared" si="0"/>
        <v>3139574.41</v>
      </c>
      <c r="I65" s="363" t="s">
        <v>1492</v>
      </c>
      <c r="J65" s="364" t="s">
        <v>1493</v>
      </c>
      <c r="K65" s="365">
        <v>3139574.41</v>
      </c>
      <c r="L65" s="366">
        <v>273541.84999999998</v>
      </c>
      <c r="M65" s="366">
        <v>252304.37</v>
      </c>
      <c r="N65" s="366">
        <v>285240.87</v>
      </c>
      <c r="O65" s="366">
        <v>262630.59999999998</v>
      </c>
      <c r="P65" s="366">
        <v>262508.43</v>
      </c>
      <c r="Q65" s="366">
        <v>261062.84</v>
      </c>
      <c r="R65" s="366">
        <v>246432.7</v>
      </c>
      <c r="S65" s="366">
        <v>274949.7</v>
      </c>
      <c r="T65" s="366">
        <v>234169.94</v>
      </c>
      <c r="U65" s="366">
        <v>281878.56</v>
      </c>
      <c r="V65" s="366">
        <v>252767.88</v>
      </c>
      <c r="W65" s="366">
        <v>252086.67</v>
      </c>
    </row>
    <row r="66" spans="7:23" x14ac:dyDescent="0.25">
      <c r="G66" s="354" t="s">
        <v>115</v>
      </c>
      <c r="H66" s="362">
        <f t="shared" si="0"/>
        <v>0</v>
      </c>
      <c r="I66" s="363"/>
      <c r="J66" s="364"/>
      <c r="K66" s="365"/>
      <c r="L66" s="366"/>
      <c r="M66" s="366"/>
      <c r="N66" s="366"/>
      <c r="O66" s="366"/>
      <c r="P66" s="366"/>
      <c r="Q66" s="366"/>
      <c r="R66" s="366"/>
      <c r="S66" s="366"/>
      <c r="T66" s="366"/>
      <c r="U66" s="366"/>
      <c r="V66" s="366"/>
      <c r="W66" s="366"/>
    </row>
    <row r="67" spans="7:23" x14ac:dyDescent="0.25">
      <c r="G67" s="354" t="s">
        <v>116</v>
      </c>
      <c r="H67" s="362">
        <f t="shared" si="0"/>
        <v>0</v>
      </c>
      <c r="I67" s="363"/>
      <c r="J67" s="364"/>
      <c r="K67" s="365"/>
      <c r="L67" s="366"/>
      <c r="M67" s="366"/>
      <c r="N67" s="366"/>
      <c r="O67" s="366"/>
      <c r="P67" s="366"/>
      <c r="Q67" s="366"/>
      <c r="R67" s="366"/>
      <c r="S67" s="366"/>
      <c r="T67" s="366"/>
      <c r="U67" s="366"/>
      <c r="V67" s="366"/>
      <c r="W67" s="366"/>
    </row>
    <row r="68" spans="7:23" x14ac:dyDescent="0.25">
      <c r="G68" s="356" t="s">
        <v>117</v>
      </c>
      <c r="H68" s="372">
        <f>SUBTOTAL(9,H63:H67)</f>
        <v>3139574.41</v>
      </c>
      <c r="I68" s="363"/>
      <c r="J68" s="364"/>
      <c r="K68" s="365"/>
      <c r="L68" s="366"/>
      <c r="M68" s="366"/>
      <c r="N68" s="366"/>
      <c r="O68" s="366"/>
      <c r="P68" s="366"/>
      <c r="Q68" s="366"/>
      <c r="R68" s="366"/>
      <c r="S68" s="366"/>
      <c r="T68" s="366"/>
      <c r="U68" s="366"/>
      <c r="V68" s="366"/>
      <c r="W68" s="366"/>
    </row>
    <row r="69" spans="7:23" x14ac:dyDescent="0.25">
      <c r="G69" s="354" t="s">
        <v>163</v>
      </c>
      <c r="H69" s="362">
        <f t="shared" si="0"/>
        <v>1700609.29</v>
      </c>
      <c r="I69" s="363" t="s">
        <v>1494</v>
      </c>
      <c r="J69" s="364" t="s">
        <v>1495</v>
      </c>
      <c r="K69" s="365">
        <v>1700609.29</v>
      </c>
      <c r="L69" s="366">
        <v>150748.14000000001</v>
      </c>
      <c r="M69" s="366">
        <v>493.72</v>
      </c>
      <c r="N69" s="366">
        <v>565.52</v>
      </c>
      <c r="O69" s="366">
        <v>252.85</v>
      </c>
      <c r="P69" s="366">
        <v>431.15</v>
      </c>
      <c r="Q69" s="366">
        <v>77.12</v>
      </c>
      <c r="R69" s="368"/>
      <c r="S69" s="368"/>
      <c r="T69" s="368"/>
      <c r="U69" s="368"/>
      <c r="V69" s="368"/>
      <c r="W69" s="366">
        <v>1548040.79</v>
      </c>
    </row>
    <row r="70" spans="7:23" x14ac:dyDescent="0.25">
      <c r="G70" s="354" t="s">
        <v>118</v>
      </c>
      <c r="H70" s="362">
        <f t="shared" si="0"/>
        <v>8136514.2300000004</v>
      </c>
      <c r="I70" s="363" t="s">
        <v>1496</v>
      </c>
      <c r="J70" s="364" t="s">
        <v>1497</v>
      </c>
      <c r="K70" s="365">
        <v>8136514.2300000004</v>
      </c>
      <c r="L70" s="366">
        <v>703736.45</v>
      </c>
      <c r="M70" s="366">
        <v>640889.24</v>
      </c>
      <c r="N70" s="366">
        <v>743907.36</v>
      </c>
      <c r="O70" s="366">
        <v>694859.57</v>
      </c>
      <c r="P70" s="366">
        <v>726117.29</v>
      </c>
      <c r="Q70" s="366">
        <v>678110.52</v>
      </c>
      <c r="R70" s="366">
        <v>663310.12</v>
      </c>
      <c r="S70" s="366">
        <v>710550.33</v>
      </c>
      <c r="T70" s="366">
        <v>625127.62</v>
      </c>
      <c r="U70" s="366">
        <v>750551.48</v>
      </c>
      <c r="V70" s="366">
        <v>633960.81000000006</v>
      </c>
      <c r="W70" s="366">
        <v>565393.43999999994</v>
      </c>
    </row>
    <row r="71" spans="7:23" x14ac:dyDescent="0.25">
      <c r="G71" s="356" t="s">
        <v>165</v>
      </c>
      <c r="H71" s="372">
        <f>SUBTOTAL(9,H69:H70)</f>
        <v>9837123.5199999996</v>
      </c>
      <c r="I71" s="363"/>
      <c r="J71" s="364"/>
      <c r="K71" s="365"/>
      <c r="L71" s="366"/>
      <c r="M71" s="366"/>
      <c r="N71" s="366"/>
      <c r="O71" s="366"/>
      <c r="P71" s="366"/>
      <c r="Q71" s="366"/>
      <c r="R71" s="366"/>
      <c r="S71" s="366"/>
      <c r="T71" s="366"/>
      <c r="U71" s="366"/>
      <c r="V71" s="366"/>
      <c r="W71" s="366"/>
    </row>
    <row r="72" spans="7:23" x14ac:dyDescent="0.25">
      <c r="G72" s="354" t="s">
        <v>119</v>
      </c>
      <c r="H72" s="362">
        <f t="shared" si="0"/>
        <v>24537.72</v>
      </c>
      <c r="I72" s="363" t="s">
        <v>1498</v>
      </c>
      <c r="J72" s="364" t="s">
        <v>1499</v>
      </c>
      <c r="K72" s="365">
        <v>24537.72</v>
      </c>
      <c r="L72" s="366">
        <v>501.81</v>
      </c>
      <c r="M72" s="366">
        <v>103.42</v>
      </c>
      <c r="N72" s="366">
        <v>348.33</v>
      </c>
      <c r="O72" s="366">
        <v>849.86</v>
      </c>
      <c r="P72" s="366">
        <v>1835.02</v>
      </c>
      <c r="Q72" s="366">
        <v>285.54000000000002</v>
      </c>
      <c r="R72" s="366">
        <v>836.09</v>
      </c>
      <c r="S72" s="366">
        <v>3203.12</v>
      </c>
      <c r="T72" s="366">
        <v>1958.34</v>
      </c>
      <c r="U72" s="366">
        <v>2954.24</v>
      </c>
      <c r="V72" s="366">
        <v>2243.1799999999998</v>
      </c>
      <c r="W72" s="366">
        <v>9418.77</v>
      </c>
    </row>
    <row r="73" spans="7:23" x14ac:dyDescent="0.25">
      <c r="G73" s="354" t="s">
        <v>120</v>
      </c>
      <c r="H73" s="362">
        <f t="shared" ref="H73:H80" si="1">+K73</f>
        <v>2802494.34</v>
      </c>
      <c r="I73" s="363" t="s">
        <v>1500</v>
      </c>
      <c r="J73" s="364" t="s">
        <v>1501</v>
      </c>
      <c r="K73" s="365">
        <v>2802494.34</v>
      </c>
      <c r="L73" s="366">
        <v>236496.76</v>
      </c>
      <c r="M73" s="366">
        <v>227496.33</v>
      </c>
      <c r="N73" s="366">
        <v>288586.7</v>
      </c>
      <c r="O73" s="366">
        <v>263205.38</v>
      </c>
      <c r="P73" s="366">
        <v>219350.21</v>
      </c>
      <c r="Q73" s="366">
        <v>223596.93</v>
      </c>
      <c r="R73" s="366">
        <v>192660.02</v>
      </c>
      <c r="S73" s="366">
        <v>225681.01</v>
      </c>
      <c r="T73" s="366">
        <v>268101.40000000002</v>
      </c>
      <c r="U73" s="366">
        <v>260281.08</v>
      </c>
      <c r="V73" s="366">
        <v>236931.38</v>
      </c>
      <c r="W73" s="366">
        <v>160107.14000000001</v>
      </c>
    </row>
    <row r="74" spans="7:23" x14ac:dyDescent="0.25">
      <c r="G74" s="354" t="s">
        <v>120</v>
      </c>
      <c r="H74" s="362">
        <f t="shared" si="1"/>
        <v>955.55</v>
      </c>
      <c r="I74" s="363" t="s">
        <v>1500</v>
      </c>
      <c r="J74" s="361" t="s">
        <v>1502</v>
      </c>
      <c r="K74" s="365">
        <v>955.55</v>
      </c>
      <c r="L74" s="365"/>
      <c r="M74" s="365"/>
      <c r="N74" s="365"/>
      <c r="O74" s="365"/>
      <c r="P74" s="365"/>
      <c r="Q74" s="365"/>
      <c r="R74" s="365"/>
      <c r="S74" s="365"/>
      <c r="T74" s="365"/>
      <c r="U74" s="366">
        <v>88.58</v>
      </c>
      <c r="V74" s="366">
        <v>520.08000000000004</v>
      </c>
      <c r="W74" s="366">
        <v>346.89</v>
      </c>
    </row>
    <row r="75" spans="7:23" x14ac:dyDescent="0.25">
      <c r="G75" s="354" t="s">
        <v>120</v>
      </c>
      <c r="H75" s="362">
        <f t="shared" si="1"/>
        <v>505023.67</v>
      </c>
      <c r="I75" s="363" t="s">
        <v>1503</v>
      </c>
      <c r="J75" s="364" t="s">
        <v>1504</v>
      </c>
      <c r="K75" s="365">
        <v>505023.67</v>
      </c>
      <c r="L75" s="368"/>
      <c r="M75" s="368"/>
      <c r="N75" s="368"/>
      <c r="O75" s="368"/>
      <c r="P75" s="366">
        <v>71340.639999999999</v>
      </c>
      <c r="Q75" s="366">
        <v>52715.9</v>
      </c>
      <c r="R75" s="366">
        <v>57203.98</v>
      </c>
      <c r="S75" s="366">
        <v>79245.16</v>
      </c>
      <c r="T75" s="366">
        <v>63824.26</v>
      </c>
      <c r="U75" s="366">
        <v>83651.960000000006</v>
      </c>
      <c r="V75" s="366">
        <v>62006.55</v>
      </c>
      <c r="W75" s="366">
        <v>35035.22</v>
      </c>
    </row>
    <row r="76" spans="7:23" x14ac:dyDescent="0.25">
      <c r="G76" s="354" t="s">
        <v>120</v>
      </c>
      <c r="H76" s="362">
        <f t="shared" si="1"/>
        <v>63.26</v>
      </c>
      <c r="I76" s="363" t="s">
        <v>1505</v>
      </c>
      <c r="J76" s="364" t="s">
        <v>1506</v>
      </c>
      <c r="K76" s="365">
        <v>63.26</v>
      </c>
      <c r="L76" s="368"/>
      <c r="M76" s="368"/>
      <c r="N76" s="368"/>
      <c r="O76" s="368"/>
      <c r="P76" s="368"/>
      <c r="Q76" s="368"/>
      <c r="R76" s="368"/>
      <c r="S76" s="368"/>
      <c r="T76" s="366">
        <v>63.26</v>
      </c>
      <c r="U76" s="368"/>
      <c r="V76" s="368"/>
      <c r="W76" s="368"/>
    </row>
    <row r="77" spans="7:23" x14ac:dyDescent="0.25">
      <c r="G77" s="354" t="s">
        <v>121</v>
      </c>
      <c r="H77" s="362">
        <f t="shared" si="1"/>
        <v>1410269.51</v>
      </c>
      <c r="I77" s="363" t="s">
        <v>1507</v>
      </c>
      <c r="J77" s="364" t="s">
        <v>1508</v>
      </c>
      <c r="K77" s="365">
        <v>1410269.51</v>
      </c>
      <c r="L77" s="366">
        <v>116274.34</v>
      </c>
      <c r="M77" s="366">
        <v>112171.64</v>
      </c>
      <c r="N77" s="366">
        <v>127805.23</v>
      </c>
      <c r="O77" s="366">
        <v>110941.01</v>
      </c>
      <c r="P77" s="366">
        <v>127559.67999999999</v>
      </c>
      <c r="Q77" s="366">
        <v>117469.66</v>
      </c>
      <c r="R77" s="366">
        <v>106571.28</v>
      </c>
      <c r="S77" s="366">
        <v>118897.41</v>
      </c>
      <c r="T77" s="366">
        <v>106452.39</v>
      </c>
      <c r="U77" s="366">
        <v>146327.48000000001</v>
      </c>
      <c r="V77" s="366">
        <v>122162.82</v>
      </c>
      <c r="W77" s="366">
        <v>97636.57</v>
      </c>
    </row>
    <row r="78" spans="7:23" x14ac:dyDescent="0.25">
      <c r="G78" s="354" t="s">
        <v>122</v>
      </c>
      <c r="H78" s="362">
        <f t="shared" si="1"/>
        <v>0</v>
      </c>
    </row>
    <row r="79" spans="7:23" x14ac:dyDescent="0.25">
      <c r="G79" s="354" t="s">
        <v>124</v>
      </c>
      <c r="H79" s="362">
        <f t="shared" si="1"/>
        <v>0</v>
      </c>
    </row>
    <row r="80" spans="7:23" x14ac:dyDescent="0.25">
      <c r="G80" s="354" t="s">
        <v>125</v>
      </c>
      <c r="H80" s="362">
        <f t="shared" si="1"/>
        <v>0</v>
      </c>
    </row>
    <row r="81" spans="7:23" x14ac:dyDescent="0.25">
      <c r="G81" s="356" t="s">
        <v>126</v>
      </c>
      <c r="H81" s="372">
        <f>SUBTOTAL(9,H78:H80)</f>
        <v>0</v>
      </c>
    </row>
    <row r="82" spans="7:23" x14ac:dyDescent="0.25">
      <c r="H82" s="362"/>
    </row>
    <row r="83" spans="7:23" x14ac:dyDescent="0.25">
      <c r="G83" s="354" t="s">
        <v>568</v>
      </c>
      <c r="H83" s="362">
        <f t="shared" ref="H83:H96" si="2">+K83</f>
        <v>0</v>
      </c>
    </row>
    <row r="84" spans="7:23" x14ac:dyDescent="0.25">
      <c r="G84" s="354" t="s">
        <v>127</v>
      </c>
      <c r="H84" s="362">
        <f t="shared" si="2"/>
        <v>0</v>
      </c>
    </row>
    <row r="85" spans="7:23" x14ac:dyDescent="0.25">
      <c r="G85" s="354" t="s">
        <v>129</v>
      </c>
      <c r="H85" s="362">
        <f t="shared" si="2"/>
        <v>0</v>
      </c>
    </row>
    <row r="86" spans="7:23" x14ac:dyDescent="0.25">
      <c r="G86" s="354" t="s">
        <v>130</v>
      </c>
      <c r="H86" s="362">
        <f t="shared" si="2"/>
        <v>0</v>
      </c>
    </row>
    <row r="87" spans="7:23" x14ac:dyDescent="0.25">
      <c r="G87" s="354" t="s">
        <v>131</v>
      </c>
      <c r="H87" s="362">
        <f t="shared" si="2"/>
        <v>0</v>
      </c>
    </row>
    <row r="88" spans="7:23" x14ac:dyDescent="0.25">
      <c r="G88" s="354" t="s">
        <v>978</v>
      </c>
      <c r="H88" s="362">
        <f t="shared" si="2"/>
        <v>37940048.039999999</v>
      </c>
      <c r="I88" s="363" t="s">
        <v>1509</v>
      </c>
      <c r="J88" s="364" t="s">
        <v>1510</v>
      </c>
      <c r="K88" s="365">
        <v>37940048.039999999</v>
      </c>
      <c r="L88" s="366">
        <v>3738898.98</v>
      </c>
      <c r="M88" s="366">
        <v>2834287.48</v>
      </c>
      <c r="N88" s="366">
        <v>1961228.29</v>
      </c>
      <c r="O88" s="366">
        <v>2355015.37</v>
      </c>
      <c r="P88" s="366">
        <v>3297870.85</v>
      </c>
      <c r="Q88" s="366">
        <v>2199315.87</v>
      </c>
      <c r="R88" s="366">
        <v>4185963.66</v>
      </c>
      <c r="S88" s="366">
        <v>3444830.29</v>
      </c>
      <c r="T88" s="366">
        <v>3230717.32</v>
      </c>
      <c r="U88" s="366">
        <v>2040392.54</v>
      </c>
      <c r="V88" s="366">
        <v>4340487.17</v>
      </c>
      <c r="W88" s="366">
        <v>4311040.22</v>
      </c>
    </row>
    <row r="89" spans="7:23" x14ac:dyDescent="0.25">
      <c r="G89" s="354" t="s">
        <v>132</v>
      </c>
      <c r="H89" s="362">
        <f t="shared" si="2"/>
        <v>59303090.350000001</v>
      </c>
      <c r="I89" s="363" t="s">
        <v>1511</v>
      </c>
      <c r="J89" s="364" t="s">
        <v>1512</v>
      </c>
      <c r="K89" s="365">
        <v>59303090.350000001</v>
      </c>
      <c r="L89" s="366">
        <v>4674661.13</v>
      </c>
      <c r="M89" s="366">
        <v>4673489.26</v>
      </c>
      <c r="N89" s="366">
        <v>5492657.9699999997</v>
      </c>
      <c r="O89" s="366">
        <v>4675886.99</v>
      </c>
      <c r="P89" s="366">
        <v>4672530.25</v>
      </c>
      <c r="Q89" s="366">
        <v>5397834.9400000004</v>
      </c>
      <c r="R89" s="366">
        <v>5133378.34</v>
      </c>
      <c r="S89" s="366">
        <v>5142222.3899999997</v>
      </c>
      <c r="T89" s="366">
        <v>3983983.65</v>
      </c>
      <c r="U89" s="366">
        <v>5150215.13</v>
      </c>
      <c r="V89" s="366">
        <v>5138496.6500000004</v>
      </c>
      <c r="W89" s="366">
        <v>5167733.6500000004</v>
      </c>
    </row>
    <row r="90" spans="7:23" x14ac:dyDescent="0.25">
      <c r="G90" s="354" t="s">
        <v>181</v>
      </c>
      <c r="H90" s="362">
        <f t="shared" si="2"/>
        <v>0</v>
      </c>
    </row>
    <row r="91" spans="7:23" x14ac:dyDescent="0.25">
      <c r="G91" s="354" t="s">
        <v>133</v>
      </c>
      <c r="H91" s="362">
        <f t="shared" si="2"/>
        <v>0</v>
      </c>
    </row>
    <row r="92" spans="7:23" x14ac:dyDescent="0.25">
      <c r="G92" s="354" t="s">
        <v>135</v>
      </c>
      <c r="H92" s="362">
        <f t="shared" si="2"/>
        <v>0</v>
      </c>
    </row>
    <row r="93" spans="7:23" x14ac:dyDescent="0.25">
      <c r="G93" s="354" t="s">
        <v>136</v>
      </c>
      <c r="H93" s="362">
        <f t="shared" si="2"/>
        <v>2166491.1</v>
      </c>
      <c r="I93" s="363" t="s">
        <v>1513</v>
      </c>
      <c r="J93" s="364" t="s">
        <v>1514</v>
      </c>
      <c r="K93" s="365">
        <v>2166491.1</v>
      </c>
      <c r="L93" s="366">
        <v>195289.11</v>
      </c>
      <c r="M93" s="366">
        <v>166388.84</v>
      </c>
      <c r="N93" s="366">
        <v>194015.18</v>
      </c>
      <c r="O93" s="366">
        <v>184033.14</v>
      </c>
      <c r="P93" s="366">
        <v>190584.15</v>
      </c>
      <c r="Q93" s="366">
        <v>175231.92</v>
      </c>
      <c r="R93" s="366">
        <v>171713.99</v>
      </c>
      <c r="S93" s="366">
        <v>176892.66</v>
      </c>
      <c r="T93" s="366">
        <v>169865.69</v>
      </c>
      <c r="U93" s="366">
        <v>194846.09</v>
      </c>
      <c r="V93" s="366">
        <v>176437.66</v>
      </c>
      <c r="W93" s="366">
        <v>171192.67</v>
      </c>
    </row>
    <row r="94" spans="7:23" x14ac:dyDescent="0.25">
      <c r="G94" s="354" t="s">
        <v>137</v>
      </c>
      <c r="H94" s="362">
        <f t="shared" si="2"/>
        <v>0</v>
      </c>
    </row>
    <row r="95" spans="7:23" x14ac:dyDescent="0.25">
      <c r="G95" s="354" t="s">
        <v>138</v>
      </c>
      <c r="H95" s="362">
        <f t="shared" si="2"/>
        <v>0</v>
      </c>
    </row>
    <row r="96" spans="7:23" x14ac:dyDescent="0.25">
      <c r="G96" s="354" t="s">
        <v>139</v>
      </c>
      <c r="H96" s="362">
        <f t="shared" si="2"/>
        <v>0</v>
      </c>
    </row>
    <row r="97" spans="7:8" x14ac:dyDescent="0.25">
      <c r="G97" s="354" t="s">
        <v>140</v>
      </c>
      <c r="H97" s="372">
        <f>SUBTOTAL(9,H90:H96)</f>
        <v>2166491.1</v>
      </c>
    </row>
    <row r="98" spans="7:8" x14ac:dyDescent="0.25">
      <c r="G98" s="354" t="s">
        <v>141</v>
      </c>
      <c r="H98" s="372">
        <f>SUBTOTAL(9,H7:H24)</f>
        <v>80836632.150000006</v>
      </c>
    </row>
    <row r="99" spans="7:8" x14ac:dyDescent="0.25">
      <c r="G99" s="354" t="s">
        <v>143</v>
      </c>
      <c r="H99" s="372">
        <f>SUBTOTAL(9,H25:H56)</f>
        <v>116016252.75000003</v>
      </c>
    </row>
    <row r="100" spans="7:8" x14ac:dyDescent="0.25">
      <c r="G100" s="354" t="s">
        <v>144</v>
      </c>
      <c r="H100" s="373">
        <f>SUBTOTAL(9,H57:H97)</f>
        <v>117163202.94</v>
      </c>
    </row>
    <row r="101" spans="7:8" x14ac:dyDescent="0.25">
      <c r="G101" s="354" t="s">
        <v>145</v>
      </c>
      <c r="H101" s="372">
        <f>+H98+H99+H100</f>
        <v>314016087.84000003</v>
      </c>
    </row>
    <row r="102" spans="7:8" x14ac:dyDescent="0.25">
      <c r="H102" s="362"/>
    </row>
    <row r="103" spans="7:8" x14ac:dyDescent="0.25">
      <c r="H103" s="362">
        <v>0</v>
      </c>
    </row>
    <row r="104" spans="7:8" x14ac:dyDescent="0.25">
      <c r="G104" s="354" t="s">
        <v>147</v>
      </c>
      <c r="H104" s="362">
        <f>+H101</f>
        <v>314016087.84000003</v>
      </c>
    </row>
    <row r="105" spans="7:8" x14ac:dyDescent="0.25">
      <c r="G105" s="354" t="s">
        <v>149</v>
      </c>
      <c r="H105" s="362">
        <v>314016087.85000002</v>
      </c>
    </row>
    <row r="106" spans="7:8" x14ac:dyDescent="0.25">
      <c r="H106" s="362"/>
    </row>
    <row r="107" spans="7:8" x14ac:dyDescent="0.25">
      <c r="H107" s="362"/>
    </row>
    <row r="108" spans="7:8" x14ac:dyDescent="0.25">
      <c r="H108" s="362"/>
    </row>
    <row r="109" spans="7:8" x14ac:dyDescent="0.25">
      <c r="H109" s="362"/>
    </row>
    <row r="110" spans="7:8" x14ac:dyDescent="0.25">
      <c r="G110" s="354" t="s">
        <v>975</v>
      </c>
      <c r="H110" s="362">
        <f>+H105-H104</f>
        <v>9.9999904632568359E-3</v>
      </c>
    </row>
    <row r="111" spans="7:8" x14ac:dyDescent="0.25">
      <c r="H111" s="362"/>
    </row>
    <row r="112" spans="7:8" x14ac:dyDescent="0.25">
      <c r="H112" s="362"/>
    </row>
    <row r="113" spans="8:8" x14ac:dyDescent="0.25">
      <c r="H113" s="362"/>
    </row>
    <row r="114" spans="8:8" x14ac:dyDescent="0.25">
      <c r="H114" s="362"/>
    </row>
    <row r="115" spans="8:8" x14ac:dyDescent="0.25">
      <c r="H115" s="362"/>
    </row>
    <row r="116" spans="8:8" x14ac:dyDescent="0.25">
      <c r="H116" s="372"/>
    </row>
    <row r="117" spans="8:8" x14ac:dyDescent="0.25">
      <c r="H117" s="36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1"/>
  <sheetViews>
    <sheetView zoomScaleNormal="100" zoomScaleSheetLayoutView="100" workbookViewId="0">
      <pane ySplit="2" topLeftCell="A1706" activePane="bottomLeft" state="frozen"/>
      <selection activeCell="B4" sqref="B4:J4"/>
      <selection pane="bottomLeft" activeCell="E1733" sqref="E1733"/>
    </sheetView>
  </sheetViews>
  <sheetFormatPr defaultColWidth="9.33203125" defaultRowHeight="10.5" x14ac:dyDescent="0.15"/>
  <cols>
    <col min="1" max="1" width="48.33203125" style="128" bestFit="1" customWidth="1"/>
    <col min="2" max="2" width="15.5" style="129" bestFit="1" customWidth="1"/>
    <col min="3" max="3" width="20" style="129" bestFit="1" customWidth="1"/>
    <col min="4" max="4" width="19.1640625" style="129" bestFit="1" customWidth="1"/>
    <col min="5" max="5" width="14.83203125" style="129" bestFit="1" customWidth="1"/>
    <col min="6" max="6" width="9.33203125" style="128"/>
    <col min="7" max="7" width="1.6640625" style="128" bestFit="1" customWidth="1"/>
    <col min="8" max="10" width="9.33203125" style="128"/>
    <col min="11" max="12" width="10.1640625" style="128" bestFit="1" customWidth="1"/>
    <col min="13" max="13" width="11.83203125" style="128" bestFit="1" customWidth="1"/>
    <col min="14" max="16384" width="9.33203125" style="128"/>
  </cols>
  <sheetData>
    <row r="1" spans="1:8" s="123" customFormat="1" ht="13.5" thickBot="1" x14ac:dyDescent="0.25">
      <c r="A1" s="127" t="s">
        <v>2935</v>
      </c>
      <c r="B1" s="323"/>
      <c r="C1" s="323"/>
      <c r="D1" s="323"/>
      <c r="E1" s="110"/>
    </row>
    <row r="2" spans="1:8" ht="13.5" thickBot="1" x14ac:dyDescent="0.25">
      <c r="A2" s="124" t="s">
        <v>822</v>
      </c>
      <c r="B2" s="324" t="s">
        <v>418</v>
      </c>
      <c r="C2" s="324" t="s">
        <v>419</v>
      </c>
      <c r="D2" s="324" t="s">
        <v>420</v>
      </c>
      <c r="E2" s="125" t="s">
        <v>374</v>
      </c>
      <c r="H2" s="33"/>
    </row>
    <row r="3" spans="1:8" ht="15" x14ac:dyDescent="0.25">
      <c r="A3" s="325" t="s">
        <v>823</v>
      </c>
      <c r="B3" s="325">
        <v>8166588</v>
      </c>
      <c r="C3" s="325">
        <v>349</v>
      </c>
      <c r="D3" s="325">
        <v>1</v>
      </c>
      <c r="E3" s="136">
        <f>C3+D3</f>
        <v>350</v>
      </c>
    </row>
    <row r="4" spans="1:8" ht="15" x14ac:dyDescent="0.25">
      <c r="A4" s="325" t="s">
        <v>951</v>
      </c>
      <c r="B4" s="325">
        <v>8024546</v>
      </c>
      <c r="C4" s="325">
        <v>636</v>
      </c>
      <c r="D4" s="325">
        <v>486</v>
      </c>
      <c r="E4" s="136">
        <f t="shared" ref="E4:E67" si="0">C4+D4</f>
        <v>1122</v>
      </c>
    </row>
    <row r="5" spans="1:8" ht="15" x14ac:dyDescent="0.25">
      <c r="A5" s="325" t="s">
        <v>951</v>
      </c>
      <c r="B5" s="325">
        <v>14023335</v>
      </c>
      <c r="C5" s="325">
        <v>339</v>
      </c>
      <c r="D5" s="325">
        <v>310</v>
      </c>
      <c r="E5" s="136">
        <f t="shared" si="0"/>
        <v>649</v>
      </c>
    </row>
    <row r="6" spans="1:8" ht="15" x14ac:dyDescent="0.25">
      <c r="A6" s="325" t="s">
        <v>951</v>
      </c>
      <c r="B6" s="325">
        <v>2034339</v>
      </c>
      <c r="C6" s="325">
        <v>128</v>
      </c>
      <c r="D6" s="325">
        <v>27</v>
      </c>
      <c r="E6" s="136">
        <f t="shared" si="0"/>
        <v>155</v>
      </c>
    </row>
    <row r="7" spans="1:8" ht="15" x14ac:dyDescent="0.25">
      <c r="A7" s="325" t="s">
        <v>951</v>
      </c>
      <c r="B7" s="325">
        <v>3103128</v>
      </c>
      <c r="C7" s="325">
        <v>284</v>
      </c>
      <c r="D7" s="325">
        <v>234</v>
      </c>
      <c r="E7" s="136">
        <f t="shared" si="0"/>
        <v>518</v>
      </c>
    </row>
    <row r="8" spans="1:8" ht="15" x14ac:dyDescent="0.25">
      <c r="A8" s="325" t="s">
        <v>951</v>
      </c>
      <c r="B8" s="325">
        <v>19525156</v>
      </c>
      <c r="C8" s="325">
        <v>305</v>
      </c>
      <c r="D8" s="325">
        <v>269</v>
      </c>
      <c r="E8" s="136">
        <f t="shared" si="0"/>
        <v>574</v>
      </c>
    </row>
    <row r="9" spans="1:8" ht="15" x14ac:dyDescent="0.25">
      <c r="A9" s="325" t="s">
        <v>951</v>
      </c>
      <c r="B9" s="325">
        <v>10324648</v>
      </c>
      <c r="C9" s="325">
        <v>921</v>
      </c>
      <c r="D9" s="325">
        <v>196</v>
      </c>
      <c r="E9" s="136">
        <f t="shared" si="0"/>
        <v>1117</v>
      </c>
    </row>
    <row r="10" spans="1:8" ht="15" x14ac:dyDescent="0.25">
      <c r="A10" s="325" t="s">
        <v>951</v>
      </c>
      <c r="B10" s="325">
        <v>7024545</v>
      </c>
      <c r="C10" s="325">
        <v>258</v>
      </c>
      <c r="D10" s="325">
        <v>14</v>
      </c>
      <c r="E10" s="136">
        <f t="shared" si="0"/>
        <v>272</v>
      </c>
    </row>
    <row r="11" spans="1:8" ht="15" x14ac:dyDescent="0.25">
      <c r="A11" s="325" t="s">
        <v>951</v>
      </c>
      <c r="B11" s="325">
        <v>14295152</v>
      </c>
      <c r="C11" s="325">
        <v>180</v>
      </c>
      <c r="D11" s="325">
        <v>159</v>
      </c>
      <c r="E11" s="136">
        <f t="shared" si="0"/>
        <v>339</v>
      </c>
    </row>
    <row r="12" spans="1:8" ht="15" x14ac:dyDescent="0.25">
      <c r="A12" s="325" t="s">
        <v>951</v>
      </c>
      <c r="B12" s="325">
        <v>16233536</v>
      </c>
      <c r="C12" s="325">
        <v>285</v>
      </c>
      <c r="D12" s="325">
        <v>203</v>
      </c>
      <c r="E12" s="136">
        <f t="shared" si="0"/>
        <v>488</v>
      </c>
    </row>
    <row r="13" spans="1:8" ht="15" x14ac:dyDescent="0.25">
      <c r="A13" s="325" t="s">
        <v>951</v>
      </c>
      <c r="B13" s="325">
        <v>9044547</v>
      </c>
      <c r="C13" s="325">
        <v>224</v>
      </c>
      <c r="D13" s="325">
        <v>80</v>
      </c>
      <c r="E13" s="136">
        <f t="shared" si="0"/>
        <v>304</v>
      </c>
    </row>
    <row r="14" spans="1:8" ht="15" x14ac:dyDescent="0.25">
      <c r="A14" s="325" t="s">
        <v>951</v>
      </c>
      <c r="B14" s="325">
        <v>10064548</v>
      </c>
      <c r="C14" s="325">
        <v>240</v>
      </c>
      <c r="D14" s="325">
        <v>209</v>
      </c>
      <c r="E14" s="136">
        <f t="shared" si="0"/>
        <v>449</v>
      </c>
    </row>
    <row r="15" spans="1:8" ht="15" x14ac:dyDescent="0.25">
      <c r="A15" s="325" t="s">
        <v>951</v>
      </c>
      <c r="B15" s="325">
        <v>20305257</v>
      </c>
      <c r="C15" s="325">
        <v>843</v>
      </c>
      <c r="D15" s="325">
        <v>761</v>
      </c>
      <c r="E15" s="136">
        <f t="shared" si="0"/>
        <v>1604</v>
      </c>
    </row>
    <row r="16" spans="1:8" ht="15" x14ac:dyDescent="0.25">
      <c r="A16" s="325" t="s">
        <v>951</v>
      </c>
      <c r="B16" s="325">
        <v>17043537</v>
      </c>
      <c r="C16" s="325">
        <v>235</v>
      </c>
      <c r="D16" s="325">
        <v>189</v>
      </c>
      <c r="E16" s="136">
        <f t="shared" si="0"/>
        <v>424</v>
      </c>
    </row>
    <row r="17" spans="1:7" ht="15" x14ac:dyDescent="0.25">
      <c r="A17" s="325" t="s">
        <v>951</v>
      </c>
      <c r="B17" s="325">
        <v>1083430</v>
      </c>
      <c r="C17" s="325">
        <v>236</v>
      </c>
      <c r="D17" s="325">
        <v>1</v>
      </c>
      <c r="E17" s="136">
        <f t="shared" si="0"/>
        <v>237</v>
      </c>
    </row>
    <row r="18" spans="1:7" ht="15" x14ac:dyDescent="0.25">
      <c r="A18" s="325" t="s">
        <v>951</v>
      </c>
      <c r="B18" s="325">
        <v>13425151</v>
      </c>
      <c r="C18" s="325">
        <v>379</v>
      </c>
      <c r="D18" s="325">
        <v>328</v>
      </c>
      <c r="E18" s="136">
        <f t="shared" si="0"/>
        <v>707</v>
      </c>
    </row>
    <row r="19" spans="1:7" ht="12" customHeight="1" x14ac:dyDescent="0.25">
      <c r="A19" s="325" t="s">
        <v>951</v>
      </c>
      <c r="B19" s="325">
        <v>4003438</v>
      </c>
      <c r="C19" s="325">
        <v>168</v>
      </c>
      <c r="D19" s="325">
        <v>42</v>
      </c>
      <c r="E19" s="136">
        <f t="shared" si="0"/>
        <v>210</v>
      </c>
    </row>
    <row r="20" spans="1:7" ht="12" customHeight="1" x14ac:dyDescent="0.25">
      <c r="A20" s="325" t="s">
        <v>951</v>
      </c>
      <c r="B20" s="325">
        <v>21375259</v>
      </c>
      <c r="C20" s="325">
        <v>253</v>
      </c>
      <c r="D20" s="325">
        <v>185</v>
      </c>
      <c r="E20" s="136">
        <f t="shared" si="0"/>
        <v>438</v>
      </c>
    </row>
    <row r="21" spans="1:7" ht="15" x14ac:dyDescent="0.25">
      <c r="A21" s="325" t="s">
        <v>951</v>
      </c>
      <c r="B21" s="325">
        <v>16153536</v>
      </c>
      <c r="C21" s="325">
        <v>260</v>
      </c>
      <c r="D21" s="325">
        <v>199</v>
      </c>
      <c r="E21" s="136">
        <f t="shared" si="0"/>
        <v>459</v>
      </c>
    </row>
    <row r="22" spans="1:7" ht="15" x14ac:dyDescent="0.25">
      <c r="A22" s="325" t="s">
        <v>951</v>
      </c>
      <c r="B22" s="325">
        <v>8084546</v>
      </c>
      <c r="C22" s="325">
        <v>205</v>
      </c>
      <c r="D22" s="325">
        <v>13</v>
      </c>
      <c r="E22" s="136">
        <f t="shared" si="0"/>
        <v>218</v>
      </c>
    </row>
    <row r="23" spans="1:7" ht="15" x14ac:dyDescent="0.25">
      <c r="A23" s="325" t="s">
        <v>951</v>
      </c>
      <c r="B23" s="325">
        <v>4064343</v>
      </c>
      <c r="C23" s="325">
        <v>63</v>
      </c>
      <c r="D23" s="325">
        <v>337</v>
      </c>
      <c r="E23" s="136">
        <f t="shared" si="0"/>
        <v>400</v>
      </c>
      <c r="G23" s="128" t="s">
        <v>396</v>
      </c>
    </row>
    <row r="24" spans="1:7" ht="15" x14ac:dyDescent="0.25">
      <c r="A24" s="325" t="s">
        <v>951</v>
      </c>
      <c r="B24" s="325">
        <v>12114650</v>
      </c>
      <c r="C24" s="325">
        <v>316</v>
      </c>
      <c r="D24" s="325">
        <v>286</v>
      </c>
      <c r="E24" s="136">
        <f t="shared" si="0"/>
        <v>602</v>
      </c>
    </row>
    <row r="25" spans="1:7" ht="15" x14ac:dyDescent="0.25">
      <c r="A25" s="325" t="s">
        <v>951</v>
      </c>
      <c r="B25" s="325">
        <v>3053127</v>
      </c>
      <c r="C25" s="325">
        <v>295</v>
      </c>
      <c r="D25" s="325">
        <v>246</v>
      </c>
      <c r="E25" s="136">
        <f t="shared" si="0"/>
        <v>541</v>
      </c>
    </row>
    <row r="26" spans="1:7" ht="15" x14ac:dyDescent="0.25">
      <c r="A26" s="325" t="s">
        <v>951</v>
      </c>
      <c r="B26" s="325">
        <v>19185156</v>
      </c>
      <c r="C26" s="325">
        <v>315</v>
      </c>
      <c r="D26" s="325">
        <v>259</v>
      </c>
      <c r="E26" s="136">
        <f t="shared" si="0"/>
        <v>574</v>
      </c>
    </row>
    <row r="27" spans="1:7" ht="15" x14ac:dyDescent="0.25">
      <c r="A27" s="325" t="s">
        <v>951</v>
      </c>
      <c r="B27" s="325">
        <v>20205257</v>
      </c>
      <c r="C27" s="325">
        <v>510</v>
      </c>
      <c r="D27" s="325">
        <v>381</v>
      </c>
      <c r="E27" s="136">
        <f t="shared" si="0"/>
        <v>891</v>
      </c>
    </row>
    <row r="28" spans="1:7" ht="15" x14ac:dyDescent="0.25">
      <c r="A28" s="325" t="s">
        <v>951</v>
      </c>
      <c r="B28" s="325">
        <v>1053126</v>
      </c>
      <c r="C28" s="325">
        <v>149</v>
      </c>
      <c r="D28" s="325">
        <v>28</v>
      </c>
      <c r="E28" s="136">
        <f t="shared" si="0"/>
        <v>177</v>
      </c>
    </row>
    <row r="29" spans="1:7" ht="15" x14ac:dyDescent="0.25">
      <c r="A29" s="325" t="s">
        <v>951</v>
      </c>
      <c r="B29" s="325">
        <v>14425152</v>
      </c>
      <c r="C29" s="325">
        <v>368</v>
      </c>
      <c r="D29" s="325">
        <v>289</v>
      </c>
      <c r="E29" s="136">
        <f t="shared" si="0"/>
        <v>657</v>
      </c>
    </row>
    <row r="30" spans="1:7" ht="15" x14ac:dyDescent="0.25">
      <c r="A30" s="325" t="s">
        <v>951</v>
      </c>
      <c r="B30" s="325">
        <v>11244650</v>
      </c>
      <c r="C30" s="325">
        <v>577</v>
      </c>
      <c r="D30" s="325">
        <v>221</v>
      </c>
      <c r="E30" s="136">
        <f t="shared" si="0"/>
        <v>798</v>
      </c>
    </row>
    <row r="31" spans="1:7" ht="15" x14ac:dyDescent="0.25">
      <c r="A31" s="325" t="s">
        <v>951</v>
      </c>
      <c r="B31" s="325">
        <v>15055153</v>
      </c>
      <c r="C31" s="325">
        <v>453</v>
      </c>
      <c r="D31" s="325">
        <v>301</v>
      </c>
      <c r="E31" s="136">
        <f t="shared" si="0"/>
        <v>754</v>
      </c>
    </row>
    <row r="32" spans="1:7" ht="15" x14ac:dyDescent="0.25">
      <c r="A32" s="325" t="s">
        <v>951</v>
      </c>
      <c r="B32" s="325">
        <v>18145155</v>
      </c>
      <c r="C32" s="325">
        <v>327</v>
      </c>
      <c r="D32" s="325">
        <v>309</v>
      </c>
      <c r="E32" s="136">
        <f t="shared" si="0"/>
        <v>636</v>
      </c>
    </row>
    <row r="33" spans="1:5" ht="15" x14ac:dyDescent="0.25">
      <c r="A33" s="325" t="s">
        <v>951</v>
      </c>
      <c r="B33" s="325">
        <v>9054547</v>
      </c>
      <c r="C33" s="325">
        <v>334</v>
      </c>
      <c r="D33" s="325">
        <v>299</v>
      </c>
      <c r="E33" s="136">
        <f t="shared" si="0"/>
        <v>633</v>
      </c>
    </row>
    <row r="34" spans="1:5" ht="15" x14ac:dyDescent="0.25">
      <c r="A34" s="325" t="s">
        <v>951</v>
      </c>
      <c r="B34" s="325">
        <v>9015537</v>
      </c>
      <c r="C34" s="325">
        <v>1</v>
      </c>
      <c r="D34" s="325">
        <v>588</v>
      </c>
      <c r="E34" s="136">
        <f t="shared" si="0"/>
        <v>589</v>
      </c>
    </row>
    <row r="35" spans="1:5" ht="15" x14ac:dyDescent="0.25">
      <c r="A35" s="325" t="s">
        <v>951</v>
      </c>
      <c r="B35" s="325">
        <v>19345156</v>
      </c>
      <c r="C35" s="325">
        <v>244</v>
      </c>
      <c r="D35" s="325">
        <v>241</v>
      </c>
      <c r="E35" s="136">
        <f t="shared" si="0"/>
        <v>485</v>
      </c>
    </row>
    <row r="36" spans="1:5" ht="15" x14ac:dyDescent="0.25">
      <c r="A36" s="325" t="s">
        <v>951</v>
      </c>
      <c r="B36" s="325">
        <v>14335152</v>
      </c>
      <c r="C36" s="325">
        <v>319</v>
      </c>
      <c r="D36" s="325">
        <v>294</v>
      </c>
      <c r="E36" s="136">
        <f t="shared" si="0"/>
        <v>613</v>
      </c>
    </row>
    <row r="37" spans="1:5" ht="15" x14ac:dyDescent="0.25">
      <c r="A37" s="325" t="s">
        <v>951</v>
      </c>
      <c r="B37" s="325">
        <v>16003536</v>
      </c>
      <c r="C37" s="325">
        <v>326</v>
      </c>
      <c r="D37" s="325">
        <v>218</v>
      </c>
      <c r="E37" s="136">
        <f t="shared" si="0"/>
        <v>544</v>
      </c>
    </row>
    <row r="38" spans="1:5" ht="15" x14ac:dyDescent="0.25">
      <c r="A38" s="325" t="s">
        <v>951</v>
      </c>
      <c r="B38" s="325">
        <v>4043231</v>
      </c>
      <c r="C38" s="325">
        <v>242</v>
      </c>
      <c r="D38" s="325">
        <v>216</v>
      </c>
      <c r="E38" s="136">
        <f t="shared" si="0"/>
        <v>458</v>
      </c>
    </row>
    <row r="39" spans="1:5" ht="15" x14ac:dyDescent="0.25">
      <c r="A39" s="325" t="s">
        <v>951</v>
      </c>
      <c r="B39" s="325">
        <v>15073535</v>
      </c>
      <c r="C39" s="325">
        <v>788</v>
      </c>
      <c r="D39" s="325">
        <v>101</v>
      </c>
      <c r="E39" s="136">
        <f t="shared" si="0"/>
        <v>889</v>
      </c>
    </row>
    <row r="40" spans="1:5" ht="15" x14ac:dyDescent="0.25">
      <c r="A40" s="325" t="s">
        <v>951</v>
      </c>
      <c r="B40" s="325">
        <v>15053535</v>
      </c>
      <c r="C40" s="325">
        <v>48</v>
      </c>
      <c r="D40" s="325">
        <v>26</v>
      </c>
      <c r="E40" s="136">
        <f t="shared" si="0"/>
        <v>74</v>
      </c>
    </row>
    <row r="41" spans="1:5" ht="15" x14ac:dyDescent="0.25">
      <c r="A41" s="325" t="s">
        <v>951</v>
      </c>
      <c r="B41" s="325">
        <v>20095257</v>
      </c>
      <c r="C41" s="325">
        <v>369</v>
      </c>
      <c r="D41" s="325">
        <v>314</v>
      </c>
      <c r="E41" s="136">
        <f t="shared" si="0"/>
        <v>683</v>
      </c>
    </row>
    <row r="42" spans="1:5" ht="15" x14ac:dyDescent="0.25">
      <c r="A42" s="325" t="s">
        <v>951</v>
      </c>
      <c r="B42" s="325">
        <v>20065257</v>
      </c>
      <c r="C42" s="325">
        <v>656</v>
      </c>
      <c r="D42" s="325">
        <v>498</v>
      </c>
      <c r="E42" s="136">
        <f t="shared" si="0"/>
        <v>1154</v>
      </c>
    </row>
    <row r="43" spans="1:5" ht="15" x14ac:dyDescent="0.25">
      <c r="A43" s="325" t="s">
        <v>951</v>
      </c>
      <c r="B43" s="325">
        <v>19395156</v>
      </c>
      <c r="C43" s="325">
        <v>264</v>
      </c>
      <c r="D43" s="325">
        <v>257</v>
      </c>
      <c r="E43" s="136">
        <f t="shared" si="0"/>
        <v>521</v>
      </c>
    </row>
    <row r="44" spans="1:5" ht="15" x14ac:dyDescent="0.25">
      <c r="A44" s="325" t="s">
        <v>951</v>
      </c>
      <c r="B44" s="325">
        <v>4173431</v>
      </c>
      <c r="C44" s="325">
        <v>717</v>
      </c>
      <c r="D44" s="325">
        <v>404</v>
      </c>
      <c r="E44" s="136">
        <f t="shared" si="0"/>
        <v>1121</v>
      </c>
    </row>
    <row r="45" spans="1:5" ht="15" x14ac:dyDescent="0.25">
      <c r="A45" s="325" t="s">
        <v>951</v>
      </c>
      <c r="B45" s="325">
        <v>18195155</v>
      </c>
      <c r="C45" s="325">
        <v>260</v>
      </c>
      <c r="D45" s="325">
        <v>255</v>
      </c>
      <c r="E45" s="136">
        <f t="shared" si="0"/>
        <v>515</v>
      </c>
    </row>
    <row r="46" spans="1:5" ht="15" x14ac:dyDescent="0.25">
      <c r="A46" s="325" t="s">
        <v>951</v>
      </c>
      <c r="B46" s="325">
        <v>19085155</v>
      </c>
      <c r="C46" s="325">
        <v>213</v>
      </c>
      <c r="D46" s="325">
        <v>166</v>
      </c>
      <c r="E46" s="136">
        <f t="shared" si="0"/>
        <v>379</v>
      </c>
    </row>
    <row r="47" spans="1:5" ht="15" x14ac:dyDescent="0.25">
      <c r="A47" s="325" t="s">
        <v>951</v>
      </c>
      <c r="B47" s="325">
        <v>18385155</v>
      </c>
      <c r="C47" s="325">
        <v>980</v>
      </c>
      <c r="D47" s="325">
        <v>146</v>
      </c>
      <c r="E47" s="136">
        <f t="shared" si="0"/>
        <v>1126</v>
      </c>
    </row>
    <row r="48" spans="1:5" ht="15" x14ac:dyDescent="0.25">
      <c r="A48" s="325" t="s">
        <v>951</v>
      </c>
      <c r="B48" s="325">
        <v>20335257</v>
      </c>
      <c r="C48" s="325">
        <v>374</v>
      </c>
      <c r="D48" s="325">
        <v>339</v>
      </c>
      <c r="E48" s="136">
        <f t="shared" si="0"/>
        <v>713</v>
      </c>
    </row>
    <row r="49" spans="1:5" ht="15" x14ac:dyDescent="0.25">
      <c r="A49" s="325" t="s">
        <v>951</v>
      </c>
      <c r="B49" s="325">
        <v>16025139</v>
      </c>
      <c r="C49" s="325">
        <v>157</v>
      </c>
      <c r="D49" s="325">
        <v>132</v>
      </c>
      <c r="E49" s="136">
        <f t="shared" si="0"/>
        <v>289</v>
      </c>
    </row>
    <row r="50" spans="1:5" ht="15" x14ac:dyDescent="0.25">
      <c r="A50" s="325" t="s">
        <v>951</v>
      </c>
      <c r="B50" s="325">
        <v>11194650</v>
      </c>
      <c r="C50" s="325">
        <v>293</v>
      </c>
      <c r="D50" s="325">
        <v>256</v>
      </c>
      <c r="E50" s="136">
        <f t="shared" si="0"/>
        <v>549</v>
      </c>
    </row>
    <row r="51" spans="1:5" ht="15" x14ac:dyDescent="0.25">
      <c r="A51" s="325" t="s">
        <v>951</v>
      </c>
      <c r="B51" s="325">
        <v>17063536</v>
      </c>
      <c r="C51" s="325">
        <v>386</v>
      </c>
      <c r="D51" s="325">
        <v>78</v>
      </c>
      <c r="E51" s="136">
        <f t="shared" si="0"/>
        <v>464</v>
      </c>
    </row>
    <row r="52" spans="1:5" ht="15" x14ac:dyDescent="0.25">
      <c r="A52" s="325" t="s">
        <v>951</v>
      </c>
      <c r="B52" s="325">
        <v>14043334</v>
      </c>
      <c r="C52" s="325">
        <v>384</v>
      </c>
      <c r="D52" s="325">
        <v>235</v>
      </c>
      <c r="E52" s="136">
        <f t="shared" si="0"/>
        <v>619</v>
      </c>
    </row>
    <row r="53" spans="1:5" ht="15" x14ac:dyDescent="0.25">
      <c r="A53" s="325" t="s">
        <v>951</v>
      </c>
      <c r="B53" s="325">
        <v>7015535</v>
      </c>
      <c r="C53" s="325">
        <v>2</v>
      </c>
      <c r="D53" s="325">
        <v>939</v>
      </c>
      <c r="E53" s="136">
        <f t="shared" si="0"/>
        <v>941</v>
      </c>
    </row>
    <row r="54" spans="1:5" ht="15" x14ac:dyDescent="0.25">
      <c r="A54" s="325" t="s">
        <v>951</v>
      </c>
      <c r="B54" s="325">
        <v>12134650</v>
      </c>
      <c r="C54" s="325">
        <v>478</v>
      </c>
      <c r="D54" s="325">
        <v>443</v>
      </c>
      <c r="E54" s="136">
        <f t="shared" si="0"/>
        <v>921</v>
      </c>
    </row>
    <row r="55" spans="1:5" ht="15" x14ac:dyDescent="0.25">
      <c r="A55" s="325" t="s">
        <v>951</v>
      </c>
      <c r="B55" s="325">
        <v>3063128</v>
      </c>
      <c r="C55" s="325">
        <v>260</v>
      </c>
      <c r="D55" s="325">
        <v>209</v>
      </c>
      <c r="E55" s="136">
        <f t="shared" si="0"/>
        <v>469</v>
      </c>
    </row>
    <row r="56" spans="1:5" ht="15" x14ac:dyDescent="0.25">
      <c r="A56" s="325" t="s">
        <v>951</v>
      </c>
      <c r="B56" s="325">
        <v>6194545</v>
      </c>
      <c r="C56" s="325">
        <v>218</v>
      </c>
      <c r="D56" s="325">
        <v>178</v>
      </c>
      <c r="E56" s="136">
        <f t="shared" si="0"/>
        <v>396</v>
      </c>
    </row>
    <row r="57" spans="1:5" ht="15" x14ac:dyDescent="0.25">
      <c r="A57" s="325" t="s">
        <v>951</v>
      </c>
      <c r="B57" s="325">
        <v>7003232</v>
      </c>
      <c r="C57" s="325">
        <v>282</v>
      </c>
      <c r="D57" s="325">
        <v>195</v>
      </c>
      <c r="E57" s="136">
        <f t="shared" si="0"/>
        <v>477</v>
      </c>
    </row>
    <row r="58" spans="1:5" ht="15" x14ac:dyDescent="0.25">
      <c r="A58" s="325" t="s">
        <v>951</v>
      </c>
      <c r="B58" s="325">
        <v>12093333</v>
      </c>
      <c r="C58" s="325">
        <v>342</v>
      </c>
      <c r="D58" s="325">
        <v>293</v>
      </c>
      <c r="E58" s="136">
        <f t="shared" si="0"/>
        <v>635</v>
      </c>
    </row>
    <row r="59" spans="1:5" ht="15" x14ac:dyDescent="0.25">
      <c r="A59" s="325" t="s">
        <v>951</v>
      </c>
      <c r="B59" s="325">
        <v>18305155</v>
      </c>
      <c r="C59" s="325">
        <v>212</v>
      </c>
      <c r="D59" s="325">
        <v>209</v>
      </c>
      <c r="E59" s="136">
        <f t="shared" si="0"/>
        <v>421</v>
      </c>
    </row>
    <row r="60" spans="1:5" ht="15" x14ac:dyDescent="0.25">
      <c r="A60" s="325" t="s">
        <v>951</v>
      </c>
      <c r="B60" s="325">
        <v>14144552</v>
      </c>
      <c r="C60" s="325">
        <v>937</v>
      </c>
      <c r="D60" s="325">
        <v>141</v>
      </c>
      <c r="E60" s="136">
        <f t="shared" si="0"/>
        <v>1078</v>
      </c>
    </row>
    <row r="61" spans="1:5" ht="15" x14ac:dyDescent="0.25">
      <c r="A61" s="325" t="s">
        <v>951</v>
      </c>
      <c r="B61" s="325">
        <v>19305156</v>
      </c>
      <c r="C61" s="325">
        <v>292</v>
      </c>
      <c r="D61" s="325">
        <v>277</v>
      </c>
      <c r="E61" s="136">
        <f t="shared" si="0"/>
        <v>569</v>
      </c>
    </row>
    <row r="62" spans="1:5" ht="15" x14ac:dyDescent="0.25">
      <c r="A62" s="325" t="s">
        <v>951</v>
      </c>
      <c r="B62" s="325">
        <v>12054650</v>
      </c>
      <c r="C62" s="325">
        <v>793</v>
      </c>
      <c r="D62" s="325">
        <v>117</v>
      </c>
      <c r="E62" s="136">
        <f t="shared" si="0"/>
        <v>910</v>
      </c>
    </row>
    <row r="63" spans="1:5" ht="15" x14ac:dyDescent="0.25">
      <c r="A63" s="325" t="s">
        <v>951</v>
      </c>
      <c r="B63" s="325">
        <v>13083333</v>
      </c>
      <c r="C63" s="325">
        <v>257</v>
      </c>
      <c r="D63" s="325">
        <v>244</v>
      </c>
      <c r="E63" s="136">
        <f t="shared" si="0"/>
        <v>501</v>
      </c>
    </row>
    <row r="64" spans="1:5" ht="15" x14ac:dyDescent="0.25">
      <c r="A64" s="325" t="s">
        <v>951</v>
      </c>
      <c r="B64" s="325">
        <v>20385257</v>
      </c>
      <c r="C64" s="325">
        <v>435</v>
      </c>
      <c r="D64" s="325">
        <v>230</v>
      </c>
      <c r="E64" s="136">
        <f t="shared" si="0"/>
        <v>665</v>
      </c>
    </row>
    <row r="65" spans="1:5" ht="15" x14ac:dyDescent="0.25">
      <c r="A65" s="325" t="s">
        <v>951</v>
      </c>
      <c r="B65" s="325">
        <v>1013430</v>
      </c>
      <c r="C65" s="325">
        <v>398</v>
      </c>
      <c r="D65" s="325">
        <v>222</v>
      </c>
      <c r="E65" s="136">
        <f t="shared" si="0"/>
        <v>620</v>
      </c>
    </row>
    <row r="66" spans="1:5" ht="15" x14ac:dyDescent="0.25">
      <c r="A66" s="325" t="s">
        <v>951</v>
      </c>
      <c r="B66" s="325">
        <v>18105155</v>
      </c>
      <c r="C66" s="325">
        <v>995</v>
      </c>
      <c r="D66" s="325">
        <v>190</v>
      </c>
      <c r="E66" s="136">
        <f t="shared" si="0"/>
        <v>1185</v>
      </c>
    </row>
    <row r="67" spans="1:5" ht="15" x14ac:dyDescent="0.25">
      <c r="A67" s="325" t="s">
        <v>951</v>
      </c>
      <c r="B67" s="325">
        <v>10414648</v>
      </c>
      <c r="C67" s="325">
        <v>309</v>
      </c>
      <c r="D67" s="325">
        <v>280</v>
      </c>
      <c r="E67" s="136">
        <f t="shared" si="0"/>
        <v>589</v>
      </c>
    </row>
    <row r="68" spans="1:5" ht="15" x14ac:dyDescent="0.25">
      <c r="A68" s="325" t="s">
        <v>951</v>
      </c>
      <c r="B68" s="325">
        <v>20405257</v>
      </c>
      <c r="C68" s="325">
        <v>987</v>
      </c>
      <c r="D68" s="325">
        <v>79</v>
      </c>
      <c r="E68" s="136">
        <f t="shared" ref="E68:E131" si="1">C68+D68</f>
        <v>1066</v>
      </c>
    </row>
    <row r="69" spans="1:5" ht="15" x14ac:dyDescent="0.25">
      <c r="A69" s="325" t="s">
        <v>951</v>
      </c>
      <c r="B69" s="325">
        <v>10203334</v>
      </c>
      <c r="C69" s="325">
        <v>204</v>
      </c>
      <c r="D69" s="325">
        <v>204</v>
      </c>
      <c r="E69" s="136">
        <f t="shared" si="1"/>
        <v>408</v>
      </c>
    </row>
    <row r="70" spans="1:5" ht="15" x14ac:dyDescent="0.25">
      <c r="A70" s="325" t="s">
        <v>951</v>
      </c>
      <c r="B70" s="325">
        <v>3073128</v>
      </c>
      <c r="C70" s="325">
        <v>322</v>
      </c>
      <c r="D70" s="325">
        <v>191</v>
      </c>
      <c r="E70" s="136">
        <f t="shared" si="1"/>
        <v>513</v>
      </c>
    </row>
    <row r="71" spans="1:5" ht="15" x14ac:dyDescent="0.25">
      <c r="A71" s="325" t="s">
        <v>951</v>
      </c>
      <c r="B71" s="325">
        <v>4014343</v>
      </c>
      <c r="C71" s="325">
        <v>249</v>
      </c>
      <c r="D71" s="325">
        <v>398</v>
      </c>
      <c r="E71" s="136">
        <f t="shared" si="1"/>
        <v>647</v>
      </c>
    </row>
    <row r="72" spans="1:5" ht="15" x14ac:dyDescent="0.25">
      <c r="A72" s="325" t="s">
        <v>951</v>
      </c>
      <c r="B72" s="325">
        <v>15033535</v>
      </c>
      <c r="C72" s="325">
        <v>1007</v>
      </c>
      <c r="D72" s="325">
        <v>73</v>
      </c>
      <c r="E72" s="136">
        <f t="shared" si="1"/>
        <v>1080</v>
      </c>
    </row>
    <row r="73" spans="1:5" ht="15" x14ac:dyDescent="0.25">
      <c r="A73" s="325" t="s">
        <v>951</v>
      </c>
      <c r="B73" s="325">
        <v>11164650</v>
      </c>
      <c r="C73" s="325">
        <v>553</v>
      </c>
      <c r="D73" s="325">
        <v>311</v>
      </c>
      <c r="E73" s="136">
        <f t="shared" si="1"/>
        <v>864</v>
      </c>
    </row>
    <row r="74" spans="1:5" ht="15" x14ac:dyDescent="0.25">
      <c r="A74" s="325" t="s">
        <v>951</v>
      </c>
      <c r="B74" s="325">
        <v>19195156</v>
      </c>
      <c r="C74" s="325">
        <v>240</v>
      </c>
      <c r="D74" s="325">
        <v>228</v>
      </c>
      <c r="E74" s="136">
        <f t="shared" si="1"/>
        <v>468</v>
      </c>
    </row>
    <row r="75" spans="1:5" ht="15" x14ac:dyDescent="0.25">
      <c r="A75" s="325" t="s">
        <v>951</v>
      </c>
      <c r="B75" s="325">
        <v>1254440</v>
      </c>
      <c r="C75" s="325">
        <v>254</v>
      </c>
      <c r="D75" s="325">
        <v>53</v>
      </c>
      <c r="E75" s="136">
        <f t="shared" si="1"/>
        <v>307</v>
      </c>
    </row>
    <row r="76" spans="1:5" ht="15" x14ac:dyDescent="0.25">
      <c r="A76" s="325" t="s">
        <v>951</v>
      </c>
      <c r="B76" s="325">
        <v>21195258</v>
      </c>
      <c r="C76" s="325">
        <v>320</v>
      </c>
      <c r="D76" s="325">
        <v>316</v>
      </c>
      <c r="E76" s="136">
        <f t="shared" si="1"/>
        <v>636</v>
      </c>
    </row>
    <row r="77" spans="1:5" ht="15" x14ac:dyDescent="0.25">
      <c r="A77" s="325" t="s">
        <v>951</v>
      </c>
      <c r="B77" s="325">
        <v>21235259</v>
      </c>
      <c r="C77" s="325">
        <v>580</v>
      </c>
      <c r="D77" s="325">
        <v>236</v>
      </c>
      <c r="E77" s="136">
        <f t="shared" si="1"/>
        <v>816</v>
      </c>
    </row>
    <row r="78" spans="1:5" ht="15" x14ac:dyDescent="0.25">
      <c r="A78" s="325" t="s">
        <v>951</v>
      </c>
      <c r="B78" s="325">
        <v>1143430</v>
      </c>
      <c r="C78" s="325">
        <v>556</v>
      </c>
      <c r="D78" s="325">
        <v>491</v>
      </c>
      <c r="E78" s="136">
        <f t="shared" si="1"/>
        <v>1047</v>
      </c>
    </row>
    <row r="79" spans="1:5" ht="15" x14ac:dyDescent="0.25">
      <c r="A79" s="325" t="s">
        <v>951</v>
      </c>
      <c r="B79" s="325">
        <v>19063438</v>
      </c>
      <c r="C79" s="325">
        <v>361</v>
      </c>
      <c r="D79" s="325">
        <v>191</v>
      </c>
      <c r="E79" s="136">
        <f t="shared" si="1"/>
        <v>552</v>
      </c>
    </row>
    <row r="80" spans="1:5" ht="15" x14ac:dyDescent="0.25">
      <c r="A80" s="325" t="s">
        <v>951</v>
      </c>
      <c r="B80" s="325">
        <v>10404648</v>
      </c>
      <c r="C80" s="325">
        <v>302</v>
      </c>
      <c r="D80" s="325">
        <v>289</v>
      </c>
      <c r="E80" s="136">
        <f t="shared" si="1"/>
        <v>591</v>
      </c>
    </row>
    <row r="81" spans="1:5" ht="15" x14ac:dyDescent="0.25">
      <c r="A81" s="325" t="s">
        <v>951</v>
      </c>
      <c r="B81" s="325">
        <v>14153335</v>
      </c>
      <c r="C81" s="325">
        <v>554</v>
      </c>
      <c r="D81" s="325">
        <v>130</v>
      </c>
      <c r="E81" s="136">
        <f t="shared" si="1"/>
        <v>684</v>
      </c>
    </row>
    <row r="82" spans="1:5" ht="15" x14ac:dyDescent="0.25">
      <c r="A82" s="325" t="s">
        <v>951</v>
      </c>
      <c r="B82" s="325">
        <v>8014546</v>
      </c>
      <c r="C82" s="325">
        <v>116</v>
      </c>
      <c r="D82" s="325">
        <v>1</v>
      </c>
      <c r="E82" s="136">
        <f t="shared" si="1"/>
        <v>117</v>
      </c>
    </row>
    <row r="83" spans="1:5" ht="15" x14ac:dyDescent="0.25">
      <c r="A83" s="325" t="s">
        <v>951</v>
      </c>
      <c r="B83" s="325">
        <v>4153431</v>
      </c>
      <c r="C83" s="325">
        <v>207</v>
      </c>
      <c r="D83" s="325">
        <v>185</v>
      </c>
      <c r="E83" s="136">
        <f t="shared" si="1"/>
        <v>392</v>
      </c>
    </row>
    <row r="84" spans="1:5" ht="15" x14ac:dyDescent="0.25">
      <c r="A84" s="325" t="s">
        <v>951</v>
      </c>
      <c r="B84" s="325">
        <v>20193438</v>
      </c>
      <c r="C84" s="325">
        <v>421</v>
      </c>
      <c r="D84" s="325">
        <v>419</v>
      </c>
      <c r="E84" s="136">
        <f t="shared" si="1"/>
        <v>840</v>
      </c>
    </row>
    <row r="85" spans="1:5" ht="15" x14ac:dyDescent="0.25">
      <c r="A85" s="325" t="s">
        <v>951</v>
      </c>
      <c r="B85" s="325">
        <v>14113334</v>
      </c>
      <c r="C85" s="325">
        <v>381</v>
      </c>
      <c r="D85" s="325">
        <v>166</v>
      </c>
      <c r="E85" s="136">
        <f t="shared" si="1"/>
        <v>547</v>
      </c>
    </row>
    <row r="86" spans="1:5" ht="15" x14ac:dyDescent="0.25">
      <c r="A86" s="325" t="s">
        <v>951</v>
      </c>
      <c r="B86" s="325">
        <v>19505156</v>
      </c>
      <c r="C86" s="325">
        <v>349</v>
      </c>
      <c r="D86" s="325">
        <v>228</v>
      </c>
      <c r="E86" s="136">
        <f t="shared" si="1"/>
        <v>577</v>
      </c>
    </row>
    <row r="87" spans="1:5" ht="15" x14ac:dyDescent="0.25">
      <c r="A87" s="325" t="s">
        <v>951</v>
      </c>
      <c r="B87" s="325">
        <v>18013537</v>
      </c>
      <c r="C87" s="325">
        <v>365</v>
      </c>
      <c r="D87" s="325">
        <v>139</v>
      </c>
      <c r="E87" s="136">
        <f t="shared" si="1"/>
        <v>504</v>
      </c>
    </row>
    <row r="88" spans="1:5" ht="15" x14ac:dyDescent="0.25">
      <c r="A88" s="325" t="s">
        <v>951</v>
      </c>
      <c r="B88" s="325">
        <v>13143333</v>
      </c>
      <c r="C88" s="325">
        <v>598</v>
      </c>
      <c r="D88" s="325">
        <v>151</v>
      </c>
      <c r="E88" s="136">
        <f t="shared" si="1"/>
        <v>749</v>
      </c>
    </row>
    <row r="89" spans="1:5" ht="15" x14ac:dyDescent="0.25">
      <c r="A89" s="325" t="s">
        <v>951</v>
      </c>
      <c r="B89" s="325">
        <v>6094544</v>
      </c>
      <c r="C89" s="325">
        <v>292</v>
      </c>
      <c r="D89" s="325">
        <v>270</v>
      </c>
      <c r="E89" s="136">
        <f t="shared" si="1"/>
        <v>562</v>
      </c>
    </row>
    <row r="90" spans="1:5" ht="15" x14ac:dyDescent="0.25">
      <c r="A90" s="325" t="s">
        <v>951</v>
      </c>
      <c r="B90" s="325">
        <v>18425155</v>
      </c>
      <c r="C90" s="325">
        <v>301</v>
      </c>
      <c r="D90" s="325">
        <v>188</v>
      </c>
      <c r="E90" s="136">
        <f t="shared" si="1"/>
        <v>489</v>
      </c>
    </row>
    <row r="91" spans="1:5" ht="15" x14ac:dyDescent="0.25">
      <c r="A91" s="325" t="s">
        <v>951</v>
      </c>
      <c r="B91" s="325">
        <v>15083535</v>
      </c>
      <c r="C91" s="325">
        <v>441</v>
      </c>
      <c r="D91" s="325">
        <v>150</v>
      </c>
      <c r="E91" s="136">
        <f t="shared" si="1"/>
        <v>591</v>
      </c>
    </row>
    <row r="92" spans="1:5" ht="15" x14ac:dyDescent="0.25">
      <c r="A92" s="325" t="s">
        <v>951</v>
      </c>
      <c r="B92" s="325">
        <v>14073335</v>
      </c>
      <c r="C92" s="325">
        <v>487</v>
      </c>
      <c r="D92" s="325">
        <v>150</v>
      </c>
      <c r="E92" s="136">
        <f t="shared" si="1"/>
        <v>637</v>
      </c>
    </row>
    <row r="93" spans="1:5" ht="15" x14ac:dyDescent="0.25">
      <c r="A93" s="325" t="s">
        <v>951</v>
      </c>
      <c r="B93" s="325">
        <v>12265150</v>
      </c>
      <c r="C93" s="325">
        <v>620</v>
      </c>
      <c r="D93" s="325">
        <v>382</v>
      </c>
      <c r="E93" s="136">
        <f t="shared" si="1"/>
        <v>1002</v>
      </c>
    </row>
    <row r="94" spans="1:5" ht="15" x14ac:dyDescent="0.25">
      <c r="A94" s="325" t="s">
        <v>951</v>
      </c>
      <c r="B94" s="325">
        <v>3043128</v>
      </c>
      <c r="C94" s="325">
        <v>198</v>
      </c>
      <c r="D94" s="325">
        <v>121</v>
      </c>
      <c r="E94" s="136">
        <f t="shared" si="1"/>
        <v>319</v>
      </c>
    </row>
    <row r="95" spans="1:5" ht="15" x14ac:dyDescent="0.25">
      <c r="A95" s="325" t="s">
        <v>951</v>
      </c>
      <c r="B95" s="325">
        <v>13395151</v>
      </c>
      <c r="C95" s="325">
        <v>315</v>
      </c>
      <c r="D95" s="325">
        <v>193</v>
      </c>
      <c r="E95" s="136">
        <f t="shared" si="1"/>
        <v>508</v>
      </c>
    </row>
    <row r="96" spans="1:5" ht="15" x14ac:dyDescent="0.25">
      <c r="A96" s="325" t="s">
        <v>951</v>
      </c>
      <c r="B96" s="325">
        <v>21115238</v>
      </c>
      <c r="C96" s="325">
        <v>743</v>
      </c>
      <c r="D96" s="325">
        <v>729</v>
      </c>
      <c r="E96" s="136">
        <f t="shared" si="1"/>
        <v>1472</v>
      </c>
    </row>
    <row r="97" spans="1:5" ht="15" x14ac:dyDescent="0.25">
      <c r="A97" s="325" t="s">
        <v>951</v>
      </c>
      <c r="B97" s="325">
        <v>6023232</v>
      </c>
      <c r="C97" s="325">
        <v>312</v>
      </c>
      <c r="D97" s="325">
        <v>144</v>
      </c>
      <c r="E97" s="136">
        <f t="shared" si="1"/>
        <v>456</v>
      </c>
    </row>
    <row r="98" spans="1:5" ht="15" x14ac:dyDescent="0.25">
      <c r="A98" s="325" t="s">
        <v>951</v>
      </c>
      <c r="B98" s="325">
        <v>5364544</v>
      </c>
      <c r="C98" s="325">
        <v>547</v>
      </c>
      <c r="D98" s="325">
        <v>488</v>
      </c>
      <c r="E98" s="136">
        <f t="shared" si="1"/>
        <v>1035</v>
      </c>
    </row>
    <row r="99" spans="1:5" ht="15" x14ac:dyDescent="0.25">
      <c r="A99" s="325" t="s">
        <v>951</v>
      </c>
      <c r="B99" s="325">
        <v>19033438</v>
      </c>
      <c r="C99" s="325">
        <v>1482</v>
      </c>
      <c r="D99" s="325">
        <v>42</v>
      </c>
      <c r="E99" s="136">
        <f t="shared" si="1"/>
        <v>1524</v>
      </c>
    </row>
    <row r="100" spans="1:5" ht="15" x14ac:dyDescent="0.25">
      <c r="A100" s="325" t="s">
        <v>951</v>
      </c>
      <c r="B100" s="325">
        <v>12113333</v>
      </c>
      <c r="C100" s="325">
        <v>494</v>
      </c>
      <c r="D100" s="325">
        <v>235</v>
      </c>
      <c r="E100" s="136">
        <f t="shared" si="1"/>
        <v>729</v>
      </c>
    </row>
    <row r="101" spans="1:5" ht="15" x14ac:dyDescent="0.25">
      <c r="A101" s="325" t="s">
        <v>951</v>
      </c>
      <c r="B101" s="325">
        <v>21145258</v>
      </c>
      <c r="C101" s="325">
        <v>310</v>
      </c>
      <c r="D101" s="325">
        <v>302</v>
      </c>
      <c r="E101" s="136">
        <f t="shared" si="1"/>
        <v>612</v>
      </c>
    </row>
    <row r="102" spans="1:5" ht="15" x14ac:dyDescent="0.25">
      <c r="A102" s="325" t="s">
        <v>951</v>
      </c>
      <c r="B102" s="325">
        <v>1204440</v>
      </c>
      <c r="C102" s="325">
        <v>280</v>
      </c>
      <c r="D102" s="325">
        <v>71</v>
      </c>
      <c r="E102" s="136">
        <f t="shared" si="1"/>
        <v>351</v>
      </c>
    </row>
    <row r="103" spans="1:5" ht="15" x14ac:dyDescent="0.25">
      <c r="A103" s="325" t="s">
        <v>951</v>
      </c>
      <c r="B103" s="325">
        <v>7013232</v>
      </c>
      <c r="C103" s="325">
        <v>396</v>
      </c>
      <c r="D103" s="325">
        <v>251</v>
      </c>
      <c r="E103" s="136">
        <f t="shared" si="1"/>
        <v>647</v>
      </c>
    </row>
    <row r="104" spans="1:5" ht="15" x14ac:dyDescent="0.25">
      <c r="A104" s="325" t="s">
        <v>951</v>
      </c>
      <c r="B104" s="325">
        <v>19113438</v>
      </c>
      <c r="C104" s="325">
        <v>360</v>
      </c>
      <c r="D104" s="325">
        <v>329</v>
      </c>
      <c r="E104" s="136">
        <f t="shared" si="1"/>
        <v>689</v>
      </c>
    </row>
    <row r="105" spans="1:5" ht="15" x14ac:dyDescent="0.25">
      <c r="A105" s="325" t="s">
        <v>951</v>
      </c>
      <c r="B105" s="325">
        <v>17075154</v>
      </c>
      <c r="C105" s="325">
        <v>997</v>
      </c>
      <c r="D105" s="325">
        <v>932</v>
      </c>
      <c r="E105" s="136">
        <f t="shared" si="1"/>
        <v>1929</v>
      </c>
    </row>
    <row r="106" spans="1:5" ht="15" x14ac:dyDescent="0.25">
      <c r="A106" s="325" t="s">
        <v>951</v>
      </c>
      <c r="B106" s="325">
        <v>2074341</v>
      </c>
      <c r="C106" s="325">
        <v>167</v>
      </c>
      <c r="D106" s="325">
        <v>89</v>
      </c>
      <c r="E106" s="136">
        <f t="shared" si="1"/>
        <v>256</v>
      </c>
    </row>
    <row r="107" spans="1:5" ht="15" x14ac:dyDescent="0.25">
      <c r="A107" s="325" t="s">
        <v>951</v>
      </c>
      <c r="B107" s="325">
        <v>12305150</v>
      </c>
      <c r="C107" s="325">
        <v>542</v>
      </c>
      <c r="D107" s="325">
        <v>386</v>
      </c>
      <c r="E107" s="136">
        <f t="shared" si="1"/>
        <v>928</v>
      </c>
    </row>
    <row r="108" spans="1:5" ht="15" x14ac:dyDescent="0.25">
      <c r="A108" s="325" t="s">
        <v>951</v>
      </c>
      <c r="B108" s="325">
        <v>18215155</v>
      </c>
      <c r="C108" s="325">
        <v>321</v>
      </c>
      <c r="D108" s="325">
        <v>310</v>
      </c>
      <c r="E108" s="136">
        <f t="shared" si="1"/>
        <v>631</v>
      </c>
    </row>
    <row r="109" spans="1:5" ht="15" x14ac:dyDescent="0.25">
      <c r="A109" s="325" t="s">
        <v>951</v>
      </c>
      <c r="B109" s="325">
        <v>1003430</v>
      </c>
      <c r="C109" s="325">
        <v>357</v>
      </c>
      <c r="D109" s="325">
        <v>295</v>
      </c>
      <c r="E109" s="136">
        <f t="shared" si="1"/>
        <v>652</v>
      </c>
    </row>
    <row r="110" spans="1:5" ht="15" x14ac:dyDescent="0.25">
      <c r="A110" s="325" t="s">
        <v>951</v>
      </c>
      <c r="B110" s="325">
        <v>19023437</v>
      </c>
      <c r="C110" s="325">
        <v>351</v>
      </c>
      <c r="D110" s="325">
        <v>188</v>
      </c>
      <c r="E110" s="136">
        <f t="shared" si="1"/>
        <v>539</v>
      </c>
    </row>
    <row r="111" spans="1:5" ht="15" x14ac:dyDescent="0.25">
      <c r="A111" s="325" t="s">
        <v>951</v>
      </c>
      <c r="B111" s="325">
        <v>14273335</v>
      </c>
      <c r="C111" s="325">
        <v>558</v>
      </c>
      <c r="D111" s="325">
        <v>416</v>
      </c>
      <c r="E111" s="136">
        <f t="shared" si="1"/>
        <v>974</v>
      </c>
    </row>
    <row r="112" spans="1:5" ht="15" x14ac:dyDescent="0.25">
      <c r="A112" s="325" t="s">
        <v>951</v>
      </c>
      <c r="B112" s="325">
        <v>18063537</v>
      </c>
      <c r="C112" s="325">
        <v>305</v>
      </c>
      <c r="D112" s="325">
        <v>224</v>
      </c>
      <c r="E112" s="136">
        <f t="shared" si="1"/>
        <v>529</v>
      </c>
    </row>
    <row r="113" spans="1:5" ht="15" x14ac:dyDescent="0.25">
      <c r="A113" s="325" t="s">
        <v>951</v>
      </c>
      <c r="B113" s="325">
        <v>15025139</v>
      </c>
      <c r="C113" s="325">
        <v>129</v>
      </c>
      <c r="D113" s="325">
        <v>108</v>
      </c>
      <c r="E113" s="136">
        <f t="shared" si="1"/>
        <v>237</v>
      </c>
    </row>
    <row r="114" spans="1:5" ht="15" x14ac:dyDescent="0.25">
      <c r="A114" s="325" t="s">
        <v>951</v>
      </c>
      <c r="B114" s="325">
        <v>16085153</v>
      </c>
      <c r="C114" s="325">
        <v>1632</v>
      </c>
      <c r="D114" s="325">
        <v>86</v>
      </c>
      <c r="E114" s="136">
        <f t="shared" si="1"/>
        <v>1718</v>
      </c>
    </row>
    <row r="115" spans="1:5" ht="15" x14ac:dyDescent="0.25">
      <c r="A115" s="325" t="s">
        <v>951</v>
      </c>
      <c r="B115" s="325">
        <v>20003438</v>
      </c>
      <c r="C115" s="325">
        <v>975</v>
      </c>
      <c r="D115" s="325">
        <v>178</v>
      </c>
      <c r="E115" s="136">
        <f t="shared" si="1"/>
        <v>1153</v>
      </c>
    </row>
    <row r="116" spans="1:5" ht="15" x14ac:dyDescent="0.25">
      <c r="A116" s="325" t="s">
        <v>951</v>
      </c>
      <c r="B116" s="325">
        <v>21015258</v>
      </c>
      <c r="C116" s="325">
        <v>299</v>
      </c>
      <c r="D116" s="325">
        <v>191</v>
      </c>
      <c r="E116" s="136">
        <f t="shared" si="1"/>
        <v>490</v>
      </c>
    </row>
    <row r="117" spans="1:5" ht="15" x14ac:dyDescent="0.25">
      <c r="A117" s="325" t="s">
        <v>951</v>
      </c>
      <c r="B117" s="325">
        <v>10154548</v>
      </c>
      <c r="C117" s="325">
        <v>242</v>
      </c>
      <c r="D117" s="325">
        <v>218</v>
      </c>
      <c r="E117" s="136">
        <f t="shared" si="1"/>
        <v>460</v>
      </c>
    </row>
    <row r="118" spans="1:5" ht="15" x14ac:dyDescent="0.25">
      <c r="A118" s="325" t="s">
        <v>951</v>
      </c>
      <c r="B118" s="325">
        <v>1234440</v>
      </c>
      <c r="C118" s="325">
        <v>199</v>
      </c>
      <c r="D118" s="325">
        <v>171</v>
      </c>
      <c r="E118" s="136">
        <f t="shared" si="1"/>
        <v>370</v>
      </c>
    </row>
    <row r="119" spans="1:5" ht="15" x14ac:dyDescent="0.25">
      <c r="A119" s="325" t="s">
        <v>951</v>
      </c>
      <c r="B119" s="325">
        <v>13325151</v>
      </c>
      <c r="C119" s="325">
        <v>359</v>
      </c>
      <c r="D119" s="325">
        <v>330</v>
      </c>
      <c r="E119" s="136">
        <f t="shared" si="1"/>
        <v>689</v>
      </c>
    </row>
    <row r="120" spans="1:5" ht="15" x14ac:dyDescent="0.25">
      <c r="A120" s="325" t="s">
        <v>951</v>
      </c>
      <c r="B120" s="325">
        <v>10304648</v>
      </c>
      <c r="C120" s="325">
        <v>521</v>
      </c>
      <c r="D120" s="325">
        <v>468</v>
      </c>
      <c r="E120" s="136">
        <f t="shared" si="1"/>
        <v>989</v>
      </c>
    </row>
    <row r="121" spans="1:5" ht="15" x14ac:dyDescent="0.25">
      <c r="A121" s="325" t="s">
        <v>951</v>
      </c>
      <c r="B121" s="325">
        <v>14274552</v>
      </c>
      <c r="C121" s="325">
        <v>397</v>
      </c>
      <c r="D121" s="325">
        <v>175</v>
      </c>
      <c r="E121" s="136">
        <f t="shared" si="1"/>
        <v>572</v>
      </c>
    </row>
    <row r="122" spans="1:5" ht="15" x14ac:dyDescent="0.25">
      <c r="A122" s="325" t="s">
        <v>951</v>
      </c>
      <c r="B122" s="325">
        <v>11174650</v>
      </c>
      <c r="C122" s="325">
        <v>1078</v>
      </c>
      <c r="D122" s="325">
        <v>74</v>
      </c>
      <c r="E122" s="136">
        <f t="shared" si="1"/>
        <v>1152</v>
      </c>
    </row>
    <row r="123" spans="1:5" ht="15" x14ac:dyDescent="0.25">
      <c r="A123" s="325" t="s">
        <v>951</v>
      </c>
      <c r="B123" s="325">
        <v>14154552</v>
      </c>
      <c r="C123" s="325">
        <v>353</v>
      </c>
      <c r="D123" s="325">
        <v>325</v>
      </c>
      <c r="E123" s="136">
        <f t="shared" si="1"/>
        <v>678</v>
      </c>
    </row>
    <row r="124" spans="1:5" ht="15" x14ac:dyDescent="0.25">
      <c r="A124" s="325" t="s">
        <v>951</v>
      </c>
      <c r="B124" s="325">
        <v>10015509</v>
      </c>
      <c r="C124" s="325">
        <v>2</v>
      </c>
      <c r="D124" s="325">
        <v>512</v>
      </c>
      <c r="E124" s="136">
        <f t="shared" si="1"/>
        <v>514</v>
      </c>
    </row>
    <row r="125" spans="1:5" ht="15" x14ac:dyDescent="0.25">
      <c r="A125" s="325" t="s">
        <v>951</v>
      </c>
      <c r="B125" s="325">
        <v>14023334</v>
      </c>
      <c r="C125" s="325">
        <v>281</v>
      </c>
      <c r="D125" s="325">
        <v>227</v>
      </c>
      <c r="E125" s="136">
        <f t="shared" si="1"/>
        <v>508</v>
      </c>
    </row>
    <row r="126" spans="1:5" ht="15" x14ac:dyDescent="0.25">
      <c r="A126" s="325" t="s">
        <v>951</v>
      </c>
      <c r="B126" s="325">
        <v>9064547</v>
      </c>
      <c r="C126" s="325">
        <v>328</v>
      </c>
      <c r="D126" s="325">
        <v>309</v>
      </c>
      <c r="E126" s="136">
        <f t="shared" si="1"/>
        <v>637</v>
      </c>
    </row>
    <row r="127" spans="1:5" ht="15" x14ac:dyDescent="0.25">
      <c r="A127" s="325" t="s">
        <v>951</v>
      </c>
      <c r="B127" s="325">
        <v>3163127</v>
      </c>
      <c r="C127" s="325">
        <v>363</v>
      </c>
      <c r="D127" s="325">
        <v>195</v>
      </c>
      <c r="E127" s="136">
        <f t="shared" si="1"/>
        <v>558</v>
      </c>
    </row>
    <row r="128" spans="1:5" ht="15" x14ac:dyDescent="0.25">
      <c r="A128" s="325" t="s">
        <v>951</v>
      </c>
      <c r="B128" s="325">
        <v>9043437</v>
      </c>
      <c r="C128" s="325">
        <v>406</v>
      </c>
      <c r="D128" s="325">
        <v>178</v>
      </c>
      <c r="E128" s="136">
        <f t="shared" si="1"/>
        <v>584</v>
      </c>
    </row>
    <row r="129" spans="1:5" ht="15" x14ac:dyDescent="0.25">
      <c r="A129" s="325" t="s">
        <v>951</v>
      </c>
      <c r="B129" s="325">
        <v>1154440</v>
      </c>
      <c r="C129" s="325">
        <v>638</v>
      </c>
      <c r="D129" s="325">
        <v>146</v>
      </c>
      <c r="E129" s="136">
        <f t="shared" si="1"/>
        <v>784</v>
      </c>
    </row>
    <row r="130" spans="1:5" ht="15" x14ac:dyDescent="0.25">
      <c r="A130" s="325" t="s">
        <v>951</v>
      </c>
      <c r="B130" s="325">
        <v>10244548</v>
      </c>
      <c r="C130" s="325">
        <v>298</v>
      </c>
      <c r="D130" s="325">
        <v>296</v>
      </c>
      <c r="E130" s="136">
        <f t="shared" si="1"/>
        <v>594</v>
      </c>
    </row>
    <row r="131" spans="1:5" ht="15" x14ac:dyDescent="0.25">
      <c r="A131" s="325" t="s">
        <v>951</v>
      </c>
      <c r="B131" s="325">
        <v>14193335</v>
      </c>
      <c r="C131" s="325">
        <v>227</v>
      </c>
      <c r="D131" s="325">
        <v>223</v>
      </c>
      <c r="E131" s="136">
        <f t="shared" si="1"/>
        <v>450</v>
      </c>
    </row>
    <row r="132" spans="1:5" ht="15" x14ac:dyDescent="0.25">
      <c r="A132" s="325" t="s">
        <v>951</v>
      </c>
      <c r="B132" s="325">
        <v>21065258</v>
      </c>
      <c r="C132" s="325">
        <v>366</v>
      </c>
      <c r="D132" s="325">
        <v>282</v>
      </c>
      <c r="E132" s="136">
        <f t="shared" ref="E132:E195" si="2">C132+D132</f>
        <v>648</v>
      </c>
    </row>
    <row r="133" spans="1:5" ht="15" x14ac:dyDescent="0.25">
      <c r="A133" s="325" t="s">
        <v>951</v>
      </c>
      <c r="B133" s="325">
        <v>10344648</v>
      </c>
      <c r="C133" s="325">
        <v>691</v>
      </c>
      <c r="D133" s="325">
        <v>379</v>
      </c>
      <c r="E133" s="136">
        <f t="shared" si="2"/>
        <v>1070</v>
      </c>
    </row>
    <row r="134" spans="1:5" ht="15" x14ac:dyDescent="0.25">
      <c r="A134" s="325" t="s">
        <v>951</v>
      </c>
      <c r="B134" s="325">
        <v>3044342</v>
      </c>
      <c r="C134" s="325">
        <v>297</v>
      </c>
      <c r="D134" s="325">
        <v>174</v>
      </c>
      <c r="E134" s="136">
        <f t="shared" si="2"/>
        <v>471</v>
      </c>
    </row>
    <row r="135" spans="1:5" ht="15" x14ac:dyDescent="0.25">
      <c r="A135" s="325" t="s">
        <v>951</v>
      </c>
      <c r="B135" s="325">
        <v>14203334</v>
      </c>
      <c r="C135" s="325">
        <v>404</v>
      </c>
      <c r="D135" s="325">
        <v>225</v>
      </c>
      <c r="E135" s="136">
        <f t="shared" si="2"/>
        <v>629</v>
      </c>
    </row>
    <row r="136" spans="1:5" ht="15" x14ac:dyDescent="0.25">
      <c r="A136" s="325" t="s">
        <v>951</v>
      </c>
      <c r="B136" s="325">
        <v>5073128</v>
      </c>
      <c r="C136" s="325">
        <v>186</v>
      </c>
      <c r="D136" s="325">
        <v>6</v>
      </c>
      <c r="E136" s="136">
        <f t="shared" si="2"/>
        <v>192</v>
      </c>
    </row>
    <row r="137" spans="1:5" ht="15" x14ac:dyDescent="0.25">
      <c r="A137" s="325" t="s">
        <v>951</v>
      </c>
      <c r="B137" s="325">
        <v>20325257</v>
      </c>
      <c r="C137" s="325">
        <v>1020</v>
      </c>
      <c r="D137" s="325">
        <v>442</v>
      </c>
      <c r="E137" s="136">
        <f t="shared" si="2"/>
        <v>1462</v>
      </c>
    </row>
    <row r="138" spans="1:5" ht="15" x14ac:dyDescent="0.25">
      <c r="A138" s="325" t="s">
        <v>951</v>
      </c>
      <c r="B138" s="325">
        <v>5344544</v>
      </c>
      <c r="C138" s="325">
        <v>421</v>
      </c>
      <c r="D138" s="325">
        <v>373</v>
      </c>
      <c r="E138" s="136">
        <f t="shared" si="2"/>
        <v>794</v>
      </c>
    </row>
    <row r="139" spans="1:5" ht="15" x14ac:dyDescent="0.25">
      <c r="A139" s="325" t="s">
        <v>951</v>
      </c>
      <c r="B139" s="325">
        <v>19103438</v>
      </c>
      <c r="C139" s="325">
        <v>361</v>
      </c>
      <c r="D139" s="325">
        <v>314</v>
      </c>
      <c r="E139" s="136">
        <f t="shared" si="2"/>
        <v>675</v>
      </c>
    </row>
    <row r="140" spans="1:5" ht="15" x14ac:dyDescent="0.25">
      <c r="A140" s="325" t="s">
        <v>951</v>
      </c>
      <c r="B140" s="325">
        <v>3083128</v>
      </c>
      <c r="C140" s="325">
        <v>294</v>
      </c>
      <c r="D140" s="325">
        <v>142</v>
      </c>
      <c r="E140" s="136">
        <f t="shared" si="2"/>
        <v>436</v>
      </c>
    </row>
    <row r="141" spans="1:5" ht="15" x14ac:dyDescent="0.25">
      <c r="A141" s="325" t="s">
        <v>951</v>
      </c>
      <c r="B141" s="325">
        <v>17115154</v>
      </c>
      <c r="C141" s="325">
        <v>637</v>
      </c>
      <c r="D141" s="325">
        <v>552</v>
      </c>
      <c r="E141" s="136">
        <f t="shared" si="2"/>
        <v>1189</v>
      </c>
    </row>
    <row r="142" spans="1:5" ht="15" x14ac:dyDescent="0.25">
      <c r="A142" s="325" t="s">
        <v>951</v>
      </c>
      <c r="B142" s="325">
        <v>18075155</v>
      </c>
      <c r="C142" s="325">
        <v>544</v>
      </c>
      <c r="D142" s="325">
        <v>250</v>
      </c>
      <c r="E142" s="136">
        <f t="shared" si="2"/>
        <v>794</v>
      </c>
    </row>
    <row r="143" spans="1:5" ht="15" x14ac:dyDescent="0.25">
      <c r="A143" s="325" t="s">
        <v>951</v>
      </c>
      <c r="B143" s="325">
        <v>10103334</v>
      </c>
      <c r="C143" s="325">
        <v>631</v>
      </c>
      <c r="D143" s="325">
        <v>131</v>
      </c>
      <c r="E143" s="136">
        <f t="shared" si="2"/>
        <v>762</v>
      </c>
    </row>
    <row r="144" spans="1:5" ht="15" x14ac:dyDescent="0.25">
      <c r="A144" s="325" t="s">
        <v>951</v>
      </c>
      <c r="B144" s="325">
        <v>10384648</v>
      </c>
      <c r="C144" s="325">
        <v>305</v>
      </c>
      <c r="D144" s="325">
        <v>298</v>
      </c>
      <c r="E144" s="136">
        <f t="shared" si="2"/>
        <v>603</v>
      </c>
    </row>
    <row r="145" spans="1:5" ht="15" x14ac:dyDescent="0.25">
      <c r="A145" s="325" t="s">
        <v>951</v>
      </c>
      <c r="B145" s="325">
        <v>6274545</v>
      </c>
      <c r="C145" s="325">
        <v>244</v>
      </c>
      <c r="D145" s="325">
        <v>207</v>
      </c>
      <c r="E145" s="136">
        <f t="shared" si="2"/>
        <v>451</v>
      </c>
    </row>
    <row r="146" spans="1:5" ht="15" x14ac:dyDescent="0.25">
      <c r="A146" s="325" t="s">
        <v>951</v>
      </c>
      <c r="B146" s="325">
        <v>15215153</v>
      </c>
      <c r="C146" s="325">
        <v>250</v>
      </c>
      <c r="D146" s="325">
        <v>237</v>
      </c>
      <c r="E146" s="136">
        <f t="shared" si="2"/>
        <v>487</v>
      </c>
    </row>
    <row r="147" spans="1:5" ht="15" x14ac:dyDescent="0.25">
      <c r="A147" s="325" t="s">
        <v>951</v>
      </c>
      <c r="B147" s="325">
        <v>10214548</v>
      </c>
      <c r="C147" s="325">
        <v>262</v>
      </c>
      <c r="D147" s="325">
        <v>235</v>
      </c>
      <c r="E147" s="136">
        <f t="shared" si="2"/>
        <v>497</v>
      </c>
    </row>
    <row r="148" spans="1:5" ht="15" x14ac:dyDescent="0.25">
      <c r="A148" s="325" t="s">
        <v>951</v>
      </c>
      <c r="B148" s="325">
        <v>10124548</v>
      </c>
      <c r="C148" s="325">
        <v>236</v>
      </c>
      <c r="D148" s="325">
        <v>203</v>
      </c>
      <c r="E148" s="136">
        <f t="shared" si="2"/>
        <v>439</v>
      </c>
    </row>
    <row r="149" spans="1:5" ht="15" x14ac:dyDescent="0.25">
      <c r="A149" s="325" t="s">
        <v>951</v>
      </c>
      <c r="B149" s="325">
        <v>18365155</v>
      </c>
      <c r="C149" s="325">
        <v>275</v>
      </c>
      <c r="D149" s="325">
        <v>269</v>
      </c>
      <c r="E149" s="136">
        <f t="shared" si="2"/>
        <v>544</v>
      </c>
    </row>
    <row r="150" spans="1:5" ht="15" x14ac:dyDescent="0.25">
      <c r="A150" s="325" t="s">
        <v>951</v>
      </c>
      <c r="B150" s="325">
        <v>1193430</v>
      </c>
      <c r="C150" s="325">
        <v>587</v>
      </c>
      <c r="D150" s="325">
        <v>485</v>
      </c>
      <c r="E150" s="136">
        <f t="shared" si="2"/>
        <v>1072</v>
      </c>
    </row>
    <row r="151" spans="1:5" ht="15" x14ac:dyDescent="0.25">
      <c r="A151" s="325" t="s">
        <v>951</v>
      </c>
      <c r="B151" s="325">
        <v>12154650</v>
      </c>
      <c r="C151" s="325">
        <v>394</v>
      </c>
      <c r="D151" s="325">
        <v>264</v>
      </c>
      <c r="E151" s="136">
        <f t="shared" si="2"/>
        <v>658</v>
      </c>
    </row>
    <row r="152" spans="1:5" ht="15" x14ac:dyDescent="0.25">
      <c r="A152" s="325" t="s">
        <v>951</v>
      </c>
      <c r="B152" s="325">
        <v>4003431</v>
      </c>
      <c r="C152" s="325">
        <v>1134</v>
      </c>
      <c r="D152" s="325">
        <v>190</v>
      </c>
      <c r="E152" s="136">
        <f t="shared" si="2"/>
        <v>1324</v>
      </c>
    </row>
    <row r="153" spans="1:5" ht="15" x14ac:dyDescent="0.25">
      <c r="A153" s="325" t="s">
        <v>951</v>
      </c>
      <c r="B153" s="325">
        <v>3033128</v>
      </c>
      <c r="C153" s="325">
        <v>199</v>
      </c>
      <c r="D153" s="325">
        <v>104</v>
      </c>
      <c r="E153" s="136">
        <f t="shared" si="2"/>
        <v>303</v>
      </c>
    </row>
    <row r="154" spans="1:5" ht="15" x14ac:dyDescent="0.25">
      <c r="A154" s="325" t="s">
        <v>951</v>
      </c>
      <c r="B154" s="325">
        <v>4013431</v>
      </c>
      <c r="C154" s="325">
        <v>597</v>
      </c>
      <c r="D154" s="325">
        <v>151</v>
      </c>
      <c r="E154" s="136">
        <f t="shared" si="2"/>
        <v>748</v>
      </c>
    </row>
    <row r="155" spans="1:5" ht="15" x14ac:dyDescent="0.25">
      <c r="A155" s="325" t="s">
        <v>951</v>
      </c>
      <c r="B155" s="325">
        <v>13124551</v>
      </c>
      <c r="C155" s="325">
        <v>778</v>
      </c>
      <c r="D155" s="325">
        <v>394</v>
      </c>
      <c r="E155" s="136">
        <f t="shared" si="2"/>
        <v>1172</v>
      </c>
    </row>
    <row r="156" spans="1:5" ht="15" x14ac:dyDescent="0.25">
      <c r="A156" s="325" t="s">
        <v>951</v>
      </c>
      <c r="B156" s="325">
        <v>16213536</v>
      </c>
      <c r="C156" s="325">
        <v>302</v>
      </c>
      <c r="D156" s="325">
        <v>200</v>
      </c>
      <c r="E156" s="136">
        <f t="shared" si="2"/>
        <v>502</v>
      </c>
    </row>
    <row r="157" spans="1:5" ht="15" x14ac:dyDescent="0.25">
      <c r="A157" s="325" t="s">
        <v>951</v>
      </c>
      <c r="B157" s="325">
        <v>10074548</v>
      </c>
      <c r="C157" s="325">
        <v>731</v>
      </c>
      <c r="D157" s="325">
        <v>416</v>
      </c>
      <c r="E157" s="136">
        <f t="shared" si="2"/>
        <v>1147</v>
      </c>
    </row>
    <row r="158" spans="1:5" ht="15" x14ac:dyDescent="0.25">
      <c r="A158" s="325" t="s">
        <v>951</v>
      </c>
      <c r="B158" s="325">
        <v>20053431</v>
      </c>
      <c r="C158" s="325">
        <v>1242</v>
      </c>
      <c r="D158" s="325">
        <v>87</v>
      </c>
      <c r="E158" s="136">
        <f t="shared" si="2"/>
        <v>1329</v>
      </c>
    </row>
    <row r="159" spans="1:5" ht="15" x14ac:dyDescent="0.25">
      <c r="A159" s="325" t="s">
        <v>951</v>
      </c>
      <c r="B159" s="325">
        <v>21415259</v>
      </c>
      <c r="C159" s="325">
        <v>238</v>
      </c>
      <c r="D159" s="325">
        <v>73</v>
      </c>
      <c r="E159" s="136">
        <f t="shared" si="2"/>
        <v>311</v>
      </c>
    </row>
    <row r="160" spans="1:5" ht="15" x14ac:dyDescent="0.25">
      <c r="A160" s="325" t="s">
        <v>951</v>
      </c>
      <c r="B160" s="325">
        <v>20255257</v>
      </c>
      <c r="C160" s="325">
        <v>613</v>
      </c>
      <c r="D160" s="325">
        <v>478</v>
      </c>
      <c r="E160" s="136">
        <f t="shared" si="2"/>
        <v>1091</v>
      </c>
    </row>
    <row r="161" spans="1:5" ht="15" x14ac:dyDescent="0.25">
      <c r="A161" s="325" t="s">
        <v>951</v>
      </c>
      <c r="B161" s="325">
        <v>7203232</v>
      </c>
      <c r="C161" s="325">
        <v>348</v>
      </c>
      <c r="D161" s="325">
        <v>110</v>
      </c>
      <c r="E161" s="136">
        <f t="shared" si="2"/>
        <v>458</v>
      </c>
    </row>
    <row r="162" spans="1:5" ht="15" x14ac:dyDescent="0.25">
      <c r="A162" s="325" t="s">
        <v>951</v>
      </c>
      <c r="B162" s="325">
        <v>13064551</v>
      </c>
      <c r="C162" s="325">
        <v>456</v>
      </c>
      <c r="D162" s="325">
        <v>422</v>
      </c>
      <c r="E162" s="136">
        <f t="shared" si="2"/>
        <v>878</v>
      </c>
    </row>
    <row r="163" spans="1:5" ht="15" x14ac:dyDescent="0.25">
      <c r="A163" s="325" t="s">
        <v>951</v>
      </c>
      <c r="B163" s="325">
        <v>19135156</v>
      </c>
      <c r="C163" s="325">
        <v>348</v>
      </c>
      <c r="D163" s="325">
        <v>246</v>
      </c>
      <c r="E163" s="136">
        <f t="shared" si="2"/>
        <v>594</v>
      </c>
    </row>
    <row r="164" spans="1:5" ht="15" x14ac:dyDescent="0.25">
      <c r="A164" s="325" t="s">
        <v>951</v>
      </c>
      <c r="B164" s="325">
        <v>11274650</v>
      </c>
      <c r="C164" s="325">
        <v>364</v>
      </c>
      <c r="D164" s="325">
        <v>307</v>
      </c>
      <c r="E164" s="136">
        <f t="shared" si="2"/>
        <v>671</v>
      </c>
    </row>
    <row r="165" spans="1:5" ht="15" x14ac:dyDescent="0.25">
      <c r="A165" s="325" t="s">
        <v>951</v>
      </c>
      <c r="B165" s="325">
        <v>8173232</v>
      </c>
      <c r="C165" s="325">
        <v>436</v>
      </c>
      <c r="D165" s="325">
        <v>238</v>
      </c>
      <c r="E165" s="136">
        <f t="shared" si="2"/>
        <v>674</v>
      </c>
    </row>
    <row r="166" spans="1:5" ht="15" x14ac:dyDescent="0.25">
      <c r="A166" s="325" t="s">
        <v>951</v>
      </c>
      <c r="B166" s="325">
        <v>15175153</v>
      </c>
      <c r="C166" s="325">
        <v>343</v>
      </c>
      <c r="D166" s="325">
        <v>314</v>
      </c>
      <c r="E166" s="136">
        <f t="shared" si="2"/>
        <v>657</v>
      </c>
    </row>
    <row r="167" spans="1:5" ht="15" x14ac:dyDescent="0.25">
      <c r="A167" s="325" t="s">
        <v>951</v>
      </c>
      <c r="B167" s="325">
        <v>12194650</v>
      </c>
      <c r="C167" s="325">
        <v>284</v>
      </c>
      <c r="D167" s="325">
        <v>218</v>
      </c>
      <c r="E167" s="136">
        <f t="shared" si="2"/>
        <v>502</v>
      </c>
    </row>
    <row r="168" spans="1:5" ht="15" x14ac:dyDescent="0.25">
      <c r="A168" s="325" t="s">
        <v>951</v>
      </c>
      <c r="B168" s="325">
        <v>13163333</v>
      </c>
      <c r="C168" s="325">
        <v>294</v>
      </c>
      <c r="D168" s="325">
        <v>301</v>
      </c>
      <c r="E168" s="136">
        <f t="shared" si="2"/>
        <v>595</v>
      </c>
    </row>
    <row r="169" spans="1:5" ht="15" x14ac:dyDescent="0.25">
      <c r="A169" s="325" t="s">
        <v>951</v>
      </c>
      <c r="B169" s="325">
        <v>21495259</v>
      </c>
      <c r="C169" s="325">
        <v>1056</v>
      </c>
      <c r="D169" s="325">
        <v>925</v>
      </c>
      <c r="E169" s="136">
        <f t="shared" si="2"/>
        <v>1981</v>
      </c>
    </row>
    <row r="170" spans="1:5" ht="15" x14ac:dyDescent="0.25">
      <c r="A170" s="325" t="s">
        <v>951</v>
      </c>
      <c r="B170" s="325">
        <v>20025257</v>
      </c>
      <c r="C170" s="325">
        <v>449</v>
      </c>
      <c r="D170" s="325">
        <v>432</v>
      </c>
      <c r="E170" s="136">
        <f t="shared" si="2"/>
        <v>881</v>
      </c>
    </row>
    <row r="171" spans="1:5" ht="15" x14ac:dyDescent="0.25">
      <c r="A171" s="325" t="s">
        <v>951</v>
      </c>
      <c r="B171" s="325">
        <v>3133128</v>
      </c>
      <c r="C171" s="325">
        <v>246</v>
      </c>
      <c r="D171" s="325">
        <v>159</v>
      </c>
      <c r="E171" s="136">
        <f t="shared" si="2"/>
        <v>405</v>
      </c>
    </row>
    <row r="172" spans="1:5" ht="15" x14ac:dyDescent="0.25">
      <c r="A172" s="325" t="s">
        <v>951</v>
      </c>
      <c r="B172" s="325">
        <v>17095154</v>
      </c>
      <c r="C172" s="325">
        <v>674</v>
      </c>
      <c r="D172" s="325">
        <v>615</v>
      </c>
      <c r="E172" s="136">
        <f t="shared" si="2"/>
        <v>1289</v>
      </c>
    </row>
    <row r="173" spans="1:5" ht="15" x14ac:dyDescent="0.25">
      <c r="A173" s="325" t="s">
        <v>951</v>
      </c>
      <c r="B173" s="325">
        <v>21365259</v>
      </c>
      <c r="C173" s="325">
        <v>255</v>
      </c>
      <c r="D173" s="325">
        <v>143</v>
      </c>
      <c r="E173" s="136">
        <f t="shared" si="2"/>
        <v>398</v>
      </c>
    </row>
    <row r="174" spans="1:5" ht="15" x14ac:dyDescent="0.25">
      <c r="A174" s="325" t="s">
        <v>951</v>
      </c>
      <c r="B174" s="325">
        <v>8143232</v>
      </c>
      <c r="C174" s="325">
        <v>341</v>
      </c>
      <c r="D174" s="325">
        <v>207</v>
      </c>
      <c r="E174" s="136">
        <f t="shared" si="2"/>
        <v>548</v>
      </c>
    </row>
    <row r="175" spans="1:5" ht="15" x14ac:dyDescent="0.25">
      <c r="A175" s="325" t="s">
        <v>951</v>
      </c>
      <c r="B175" s="325">
        <v>10183334</v>
      </c>
      <c r="C175" s="325">
        <v>309</v>
      </c>
      <c r="D175" s="325">
        <v>301</v>
      </c>
      <c r="E175" s="136">
        <f t="shared" si="2"/>
        <v>610</v>
      </c>
    </row>
    <row r="176" spans="1:5" ht="15" x14ac:dyDescent="0.25">
      <c r="A176" s="325" t="s">
        <v>951</v>
      </c>
      <c r="B176" s="325">
        <v>3143128</v>
      </c>
      <c r="C176" s="325">
        <v>412</v>
      </c>
      <c r="D176" s="325">
        <v>376</v>
      </c>
      <c r="E176" s="136">
        <f t="shared" si="2"/>
        <v>788</v>
      </c>
    </row>
    <row r="177" spans="1:5" ht="15" x14ac:dyDescent="0.25">
      <c r="A177" s="325" t="s">
        <v>951</v>
      </c>
      <c r="B177" s="325">
        <v>5084544</v>
      </c>
      <c r="C177" s="325">
        <v>510</v>
      </c>
      <c r="D177" s="325">
        <v>481</v>
      </c>
      <c r="E177" s="136">
        <f t="shared" si="2"/>
        <v>991</v>
      </c>
    </row>
    <row r="178" spans="1:5" ht="15" x14ac:dyDescent="0.25">
      <c r="A178" s="325" t="s">
        <v>951</v>
      </c>
      <c r="B178" s="325">
        <v>10293334</v>
      </c>
      <c r="C178" s="325">
        <v>268</v>
      </c>
      <c r="D178" s="325">
        <v>172</v>
      </c>
      <c r="E178" s="136">
        <f t="shared" si="2"/>
        <v>440</v>
      </c>
    </row>
    <row r="179" spans="1:5" ht="15" x14ac:dyDescent="0.25">
      <c r="A179" s="325" t="s">
        <v>951</v>
      </c>
      <c r="B179" s="325">
        <v>20035257</v>
      </c>
      <c r="C179" s="325">
        <v>1017</v>
      </c>
      <c r="D179" s="325">
        <v>361</v>
      </c>
      <c r="E179" s="136">
        <f t="shared" si="2"/>
        <v>1378</v>
      </c>
    </row>
    <row r="180" spans="1:5" ht="15" x14ac:dyDescent="0.25">
      <c r="A180" s="325" t="s">
        <v>951</v>
      </c>
      <c r="B180" s="325">
        <v>3034342</v>
      </c>
      <c r="C180" s="325">
        <v>152</v>
      </c>
      <c r="D180" s="325">
        <v>90</v>
      </c>
      <c r="E180" s="136">
        <f t="shared" si="2"/>
        <v>242</v>
      </c>
    </row>
    <row r="181" spans="1:5" ht="15" x14ac:dyDescent="0.25">
      <c r="A181" s="325" t="s">
        <v>951</v>
      </c>
      <c r="B181" s="325">
        <v>5354544</v>
      </c>
      <c r="C181" s="325">
        <v>202</v>
      </c>
      <c r="D181" s="325">
        <v>173</v>
      </c>
      <c r="E181" s="136">
        <f t="shared" si="2"/>
        <v>375</v>
      </c>
    </row>
    <row r="182" spans="1:5" ht="15" x14ac:dyDescent="0.25">
      <c r="A182" s="325" t="s">
        <v>951</v>
      </c>
      <c r="B182" s="325">
        <v>10073334</v>
      </c>
      <c r="C182" s="325">
        <v>406</v>
      </c>
      <c r="D182" s="325">
        <v>162</v>
      </c>
      <c r="E182" s="136">
        <f t="shared" si="2"/>
        <v>568</v>
      </c>
    </row>
    <row r="183" spans="1:5" ht="15" x14ac:dyDescent="0.25">
      <c r="A183" s="325" t="s">
        <v>951</v>
      </c>
      <c r="B183" s="325">
        <v>10015534</v>
      </c>
      <c r="C183" s="325">
        <v>1</v>
      </c>
      <c r="D183" s="325">
        <v>725</v>
      </c>
      <c r="E183" s="136">
        <f t="shared" si="2"/>
        <v>726</v>
      </c>
    </row>
    <row r="184" spans="1:5" ht="15" x14ac:dyDescent="0.25">
      <c r="A184" s="325" t="s">
        <v>951</v>
      </c>
      <c r="B184" s="325">
        <v>14063334</v>
      </c>
      <c r="C184" s="325">
        <v>286</v>
      </c>
      <c r="D184" s="325">
        <v>248</v>
      </c>
      <c r="E184" s="136">
        <f t="shared" si="2"/>
        <v>534</v>
      </c>
    </row>
    <row r="185" spans="1:5" ht="15" x14ac:dyDescent="0.25">
      <c r="A185" s="325" t="s">
        <v>951</v>
      </c>
      <c r="B185" s="325">
        <v>7104546</v>
      </c>
      <c r="C185" s="325">
        <v>255</v>
      </c>
      <c r="D185" s="325">
        <v>30</v>
      </c>
      <c r="E185" s="136">
        <f t="shared" si="2"/>
        <v>285</v>
      </c>
    </row>
    <row r="186" spans="1:5" ht="15" x14ac:dyDescent="0.25">
      <c r="A186" s="325" t="s">
        <v>951</v>
      </c>
      <c r="B186" s="325">
        <v>12224650</v>
      </c>
      <c r="C186" s="325">
        <v>494</v>
      </c>
      <c r="D186" s="325">
        <v>264</v>
      </c>
      <c r="E186" s="136">
        <f t="shared" si="2"/>
        <v>758</v>
      </c>
    </row>
    <row r="187" spans="1:5" ht="15" x14ac:dyDescent="0.25">
      <c r="A187" s="325" t="s">
        <v>951</v>
      </c>
      <c r="B187" s="325">
        <v>3113128</v>
      </c>
      <c r="C187" s="325">
        <v>331</v>
      </c>
      <c r="D187" s="325">
        <v>227</v>
      </c>
      <c r="E187" s="136">
        <f t="shared" si="2"/>
        <v>558</v>
      </c>
    </row>
    <row r="188" spans="1:5" ht="15" x14ac:dyDescent="0.25">
      <c r="A188" s="325" t="s">
        <v>951</v>
      </c>
      <c r="B188" s="325">
        <v>14024552</v>
      </c>
      <c r="C188" s="325">
        <v>294</v>
      </c>
      <c r="D188" s="325">
        <v>267</v>
      </c>
      <c r="E188" s="136">
        <f t="shared" si="2"/>
        <v>561</v>
      </c>
    </row>
    <row r="189" spans="1:5" ht="15" x14ac:dyDescent="0.25">
      <c r="A189" s="325" t="s">
        <v>951</v>
      </c>
      <c r="B189" s="325">
        <v>18025155</v>
      </c>
      <c r="C189" s="325">
        <v>410</v>
      </c>
      <c r="D189" s="325">
        <v>309</v>
      </c>
      <c r="E189" s="136">
        <f t="shared" si="2"/>
        <v>719</v>
      </c>
    </row>
    <row r="190" spans="1:5" ht="15" x14ac:dyDescent="0.25">
      <c r="A190" s="325" t="s">
        <v>951</v>
      </c>
      <c r="B190" s="325">
        <v>20153438</v>
      </c>
      <c r="C190" s="325">
        <v>260</v>
      </c>
      <c r="D190" s="325">
        <v>261</v>
      </c>
      <c r="E190" s="136">
        <f t="shared" si="2"/>
        <v>521</v>
      </c>
    </row>
    <row r="191" spans="1:5" ht="15" x14ac:dyDescent="0.25">
      <c r="A191" s="325" t="s">
        <v>951</v>
      </c>
      <c r="B191" s="325">
        <v>15123535</v>
      </c>
      <c r="C191" s="325">
        <v>474</v>
      </c>
      <c r="D191" s="325">
        <v>100</v>
      </c>
      <c r="E191" s="136">
        <f t="shared" si="2"/>
        <v>574</v>
      </c>
    </row>
    <row r="192" spans="1:5" ht="15" x14ac:dyDescent="0.25">
      <c r="A192" s="325" t="s">
        <v>951</v>
      </c>
      <c r="B192" s="325">
        <v>6214545</v>
      </c>
      <c r="C192" s="325">
        <v>240</v>
      </c>
      <c r="D192" s="325">
        <v>114</v>
      </c>
      <c r="E192" s="136">
        <f t="shared" si="2"/>
        <v>354</v>
      </c>
    </row>
    <row r="193" spans="1:5" ht="15" x14ac:dyDescent="0.25">
      <c r="A193" s="325" t="s">
        <v>951</v>
      </c>
      <c r="B193" s="325">
        <v>7054545</v>
      </c>
      <c r="C193" s="325">
        <v>385</v>
      </c>
      <c r="D193" s="325">
        <v>106</v>
      </c>
      <c r="E193" s="136">
        <f t="shared" si="2"/>
        <v>491</v>
      </c>
    </row>
    <row r="194" spans="1:5" ht="15" x14ac:dyDescent="0.25">
      <c r="A194" s="325" t="s">
        <v>951</v>
      </c>
      <c r="B194" s="325">
        <v>11114650</v>
      </c>
      <c r="C194" s="325">
        <v>376</v>
      </c>
      <c r="D194" s="325">
        <v>348</v>
      </c>
      <c r="E194" s="136">
        <f t="shared" si="2"/>
        <v>724</v>
      </c>
    </row>
    <row r="195" spans="1:5" ht="15" x14ac:dyDescent="0.25">
      <c r="A195" s="325" t="s">
        <v>951</v>
      </c>
      <c r="B195" s="325">
        <v>1133430</v>
      </c>
      <c r="C195" s="325">
        <v>645</v>
      </c>
      <c r="D195" s="325">
        <v>579</v>
      </c>
      <c r="E195" s="136">
        <f t="shared" si="2"/>
        <v>1224</v>
      </c>
    </row>
    <row r="196" spans="1:5" ht="15" x14ac:dyDescent="0.25">
      <c r="A196" s="325" t="s">
        <v>951</v>
      </c>
      <c r="B196" s="325">
        <v>9164547</v>
      </c>
      <c r="C196" s="325">
        <v>221</v>
      </c>
      <c r="D196" s="325">
        <v>65</v>
      </c>
      <c r="E196" s="136">
        <f t="shared" ref="E196:E259" si="3">C196+D196</f>
        <v>286</v>
      </c>
    </row>
    <row r="197" spans="1:5" ht="15" x14ac:dyDescent="0.25">
      <c r="A197" s="325" t="s">
        <v>951</v>
      </c>
      <c r="B197" s="325">
        <v>5404544</v>
      </c>
      <c r="C197" s="325">
        <v>651</v>
      </c>
      <c r="D197" s="325">
        <v>480</v>
      </c>
      <c r="E197" s="136">
        <f t="shared" si="3"/>
        <v>1131</v>
      </c>
    </row>
    <row r="198" spans="1:5" ht="15" x14ac:dyDescent="0.25">
      <c r="A198" s="325" t="s">
        <v>951</v>
      </c>
      <c r="B198" s="325">
        <v>21355259</v>
      </c>
      <c r="C198" s="325">
        <v>239</v>
      </c>
      <c r="D198" s="325">
        <v>194</v>
      </c>
      <c r="E198" s="136">
        <f t="shared" si="3"/>
        <v>433</v>
      </c>
    </row>
    <row r="199" spans="1:5" ht="15" x14ac:dyDescent="0.25">
      <c r="A199" s="325" t="s">
        <v>951</v>
      </c>
      <c r="B199" s="325">
        <v>12325150</v>
      </c>
      <c r="C199" s="325">
        <v>1308</v>
      </c>
      <c r="D199" s="325">
        <v>129</v>
      </c>
      <c r="E199" s="136">
        <f t="shared" si="3"/>
        <v>1437</v>
      </c>
    </row>
    <row r="200" spans="1:5" ht="15" x14ac:dyDescent="0.25">
      <c r="A200" s="325" t="s">
        <v>951</v>
      </c>
      <c r="B200" s="325">
        <v>12014650</v>
      </c>
      <c r="C200" s="325">
        <v>342</v>
      </c>
      <c r="D200" s="325">
        <v>337</v>
      </c>
      <c r="E200" s="136">
        <f t="shared" si="3"/>
        <v>679</v>
      </c>
    </row>
    <row r="201" spans="1:5" ht="15" x14ac:dyDescent="0.25">
      <c r="A201" s="325" t="s">
        <v>951</v>
      </c>
      <c r="B201" s="325">
        <v>16123536</v>
      </c>
      <c r="C201" s="325">
        <v>915</v>
      </c>
      <c r="D201" s="325">
        <v>119</v>
      </c>
      <c r="E201" s="136">
        <f t="shared" si="3"/>
        <v>1034</v>
      </c>
    </row>
    <row r="202" spans="1:5" ht="15" x14ac:dyDescent="0.25">
      <c r="A202" s="325" t="s">
        <v>951</v>
      </c>
      <c r="B202" s="325">
        <v>5134544</v>
      </c>
      <c r="C202" s="325">
        <v>321</v>
      </c>
      <c r="D202" s="325">
        <v>276</v>
      </c>
      <c r="E202" s="136">
        <f t="shared" si="3"/>
        <v>597</v>
      </c>
    </row>
    <row r="203" spans="1:5" ht="15" x14ac:dyDescent="0.25">
      <c r="A203" s="325" t="s">
        <v>951</v>
      </c>
      <c r="B203" s="325">
        <v>18565155</v>
      </c>
      <c r="C203" s="325">
        <v>479</v>
      </c>
      <c r="D203" s="325">
        <v>289</v>
      </c>
      <c r="E203" s="136">
        <f t="shared" si="3"/>
        <v>768</v>
      </c>
    </row>
    <row r="204" spans="1:5" ht="15" x14ac:dyDescent="0.25">
      <c r="A204" s="325" t="s">
        <v>951</v>
      </c>
      <c r="B204" s="325">
        <v>15085153</v>
      </c>
      <c r="C204" s="325">
        <v>873</v>
      </c>
      <c r="D204" s="325">
        <v>131</v>
      </c>
      <c r="E204" s="136">
        <f t="shared" si="3"/>
        <v>1004</v>
      </c>
    </row>
    <row r="205" spans="1:5" ht="15" x14ac:dyDescent="0.25">
      <c r="A205" s="325" t="s">
        <v>951</v>
      </c>
      <c r="B205" s="325">
        <v>15155153</v>
      </c>
      <c r="C205" s="325">
        <v>313</v>
      </c>
      <c r="D205" s="325">
        <v>281</v>
      </c>
      <c r="E205" s="136">
        <f t="shared" si="3"/>
        <v>594</v>
      </c>
    </row>
    <row r="206" spans="1:5" ht="15" x14ac:dyDescent="0.25">
      <c r="A206" s="325" t="s">
        <v>951</v>
      </c>
      <c r="B206" s="325">
        <v>14173334</v>
      </c>
      <c r="C206" s="325">
        <v>255</v>
      </c>
      <c r="D206" s="325">
        <v>249</v>
      </c>
      <c r="E206" s="136">
        <f t="shared" si="3"/>
        <v>504</v>
      </c>
    </row>
    <row r="207" spans="1:5" ht="15" x14ac:dyDescent="0.25">
      <c r="A207" s="325" t="s">
        <v>951</v>
      </c>
      <c r="B207" s="325">
        <v>20133431</v>
      </c>
      <c r="C207" s="325">
        <v>629</v>
      </c>
      <c r="D207" s="325">
        <v>300</v>
      </c>
      <c r="E207" s="136">
        <f t="shared" si="3"/>
        <v>929</v>
      </c>
    </row>
    <row r="208" spans="1:5" ht="15" x14ac:dyDescent="0.25">
      <c r="A208" s="325" t="s">
        <v>951</v>
      </c>
      <c r="B208" s="325">
        <v>14025139</v>
      </c>
      <c r="C208" s="325">
        <v>199</v>
      </c>
      <c r="D208" s="325">
        <v>185</v>
      </c>
      <c r="E208" s="136">
        <f t="shared" si="3"/>
        <v>384</v>
      </c>
    </row>
    <row r="209" spans="1:5" ht="15" x14ac:dyDescent="0.25">
      <c r="A209" s="325" t="s">
        <v>951</v>
      </c>
      <c r="B209" s="325">
        <v>14064552</v>
      </c>
      <c r="C209" s="325">
        <v>473</v>
      </c>
      <c r="D209" s="325">
        <v>375</v>
      </c>
      <c r="E209" s="136">
        <f t="shared" si="3"/>
        <v>848</v>
      </c>
    </row>
    <row r="210" spans="1:5" ht="15" x14ac:dyDescent="0.25">
      <c r="A210" s="325" t="s">
        <v>951</v>
      </c>
      <c r="B210" s="325">
        <v>19045155</v>
      </c>
      <c r="C210" s="325">
        <v>269</v>
      </c>
      <c r="D210" s="325">
        <v>264</v>
      </c>
      <c r="E210" s="136">
        <f t="shared" si="3"/>
        <v>533</v>
      </c>
    </row>
    <row r="211" spans="1:5" ht="15" x14ac:dyDescent="0.25">
      <c r="A211" s="325" t="s">
        <v>951</v>
      </c>
      <c r="B211" s="325">
        <v>20435258</v>
      </c>
      <c r="C211" s="325">
        <v>62</v>
      </c>
      <c r="D211" s="325">
        <v>169</v>
      </c>
      <c r="E211" s="136">
        <f t="shared" si="3"/>
        <v>231</v>
      </c>
    </row>
    <row r="212" spans="1:5" ht="15" x14ac:dyDescent="0.25">
      <c r="A212" s="325" t="s">
        <v>951</v>
      </c>
      <c r="B212" s="325">
        <v>15043535</v>
      </c>
      <c r="C212" s="325">
        <v>217</v>
      </c>
      <c r="D212" s="325">
        <v>133</v>
      </c>
      <c r="E212" s="136">
        <f t="shared" si="3"/>
        <v>350</v>
      </c>
    </row>
    <row r="213" spans="1:5" ht="15" x14ac:dyDescent="0.25">
      <c r="A213" s="325" t="s">
        <v>951</v>
      </c>
      <c r="B213" s="325">
        <v>11154650</v>
      </c>
      <c r="C213" s="325">
        <v>858</v>
      </c>
      <c r="D213" s="325">
        <v>770</v>
      </c>
      <c r="E213" s="136">
        <f t="shared" si="3"/>
        <v>1628</v>
      </c>
    </row>
    <row r="214" spans="1:5" ht="15" x14ac:dyDescent="0.25">
      <c r="A214" s="325" t="s">
        <v>951</v>
      </c>
      <c r="B214" s="325">
        <v>1044440</v>
      </c>
      <c r="C214" s="325">
        <v>773</v>
      </c>
      <c r="D214" s="325">
        <v>152</v>
      </c>
      <c r="E214" s="136">
        <f t="shared" si="3"/>
        <v>925</v>
      </c>
    </row>
    <row r="215" spans="1:5" ht="15" x14ac:dyDescent="0.25">
      <c r="A215" s="325" t="s">
        <v>951</v>
      </c>
      <c r="B215" s="325">
        <v>10123334</v>
      </c>
      <c r="C215" s="325">
        <v>251</v>
      </c>
      <c r="D215" s="325">
        <v>198</v>
      </c>
      <c r="E215" s="136">
        <f t="shared" si="3"/>
        <v>449</v>
      </c>
    </row>
    <row r="216" spans="1:5" ht="15" x14ac:dyDescent="0.25">
      <c r="A216" s="325" t="s">
        <v>951</v>
      </c>
      <c r="B216" s="325">
        <v>11094650</v>
      </c>
      <c r="C216" s="325">
        <v>924</v>
      </c>
      <c r="D216" s="325">
        <v>217</v>
      </c>
      <c r="E216" s="136">
        <f t="shared" si="3"/>
        <v>1141</v>
      </c>
    </row>
    <row r="217" spans="1:5" ht="15" x14ac:dyDescent="0.25">
      <c r="A217" s="325" t="s">
        <v>951</v>
      </c>
      <c r="B217" s="325">
        <v>1184440</v>
      </c>
      <c r="C217" s="325">
        <v>303</v>
      </c>
      <c r="D217" s="325">
        <v>4</v>
      </c>
      <c r="E217" s="136">
        <f t="shared" si="3"/>
        <v>307</v>
      </c>
    </row>
    <row r="218" spans="1:5" ht="15" x14ac:dyDescent="0.25">
      <c r="A218" s="325" t="s">
        <v>951</v>
      </c>
      <c r="B218" s="325">
        <v>16063536</v>
      </c>
      <c r="C218" s="325">
        <v>484</v>
      </c>
      <c r="D218" s="325">
        <v>183</v>
      </c>
      <c r="E218" s="136">
        <f t="shared" si="3"/>
        <v>667</v>
      </c>
    </row>
    <row r="219" spans="1:5" ht="15" x14ac:dyDescent="0.25">
      <c r="A219" s="325" t="s">
        <v>951</v>
      </c>
      <c r="B219" s="325">
        <v>6044544</v>
      </c>
      <c r="C219" s="325">
        <v>284</v>
      </c>
      <c r="D219" s="325">
        <v>278</v>
      </c>
      <c r="E219" s="136">
        <f t="shared" si="3"/>
        <v>562</v>
      </c>
    </row>
    <row r="220" spans="1:5" ht="15" x14ac:dyDescent="0.25">
      <c r="A220" s="325" t="s">
        <v>951</v>
      </c>
      <c r="B220" s="325">
        <v>8053232</v>
      </c>
      <c r="C220" s="325">
        <v>404</v>
      </c>
      <c r="D220" s="325">
        <v>115</v>
      </c>
      <c r="E220" s="136">
        <f t="shared" si="3"/>
        <v>519</v>
      </c>
    </row>
    <row r="221" spans="1:5" ht="15" x14ac:dyDescent="0.25">
      <c r="A221" s="325" t="s">
        <v>951</v>
      </c>
      <c r="B221" s="325">
        <v>6013232</v>
      </c>
      <c r="C221" s="325">
        <v>503</v>
      </c>
      <c r="D221" s="325">
        <v>50</v>
      </c>
      <c r="E221" s="136">
        <f t="shared" si="3"/>
        <v>553</v>
      </c>
    </row>
    <row r="222" spans="1:5" ht="15" x14ac:dyDescent="0.25">
      <c r="A222" s="325" t="s">
        <v>951</v>
      </c>
      <c r="B222" s="325">
        <v>11013233</v>
      </c>
      <c r="C222" s="325">
        <v>382</v>
      </c>
      <c r="D222" s="325">
        <v>326</v>
      </c>
      <c r="E222" s="136">
        <f t="shared" si="3"/>
        <v>708</v>
      </c>
    </row>
    <row r="223" spans="1:5" ht="15" x14ac:dyDescent="0.25">
      <c r="A223" s="325" t="s">
        <v>951</v>
      </c>
      <c r="B223" s="325">
        <v>16095153</v>
      </c>
      <c r="C223" s="325">
        <v>1915</v>
      </c>
      <c r="D223" s="325">
        <v>153</v>
      </c>
      <c r="E223" s="136">
        <f t="shared" si="3"/>
        <v>2068</v>
      </c>
    </row>
    <row r="224" spans="1:5" ht="15" x14ac:dyDescent="0.25">
      <c r="A224" s="325" t="s">
        <v>951</v>
      </c>
      <c r="B224" s="325">
        <v>16023536</v>
      </c>
      <c r="C224" s="325">
        <v>316</v>
      </c>
      <c r="D224" s="325">
        <v>203</v>
      </c>
      <c r="E224" s="136">
        <f t="shared" si="3"/>
        <v>519</v>
      </c>
    </row>
    <row r="225" spans="1:5" ht="15" x14ac:dyDescent="0.25">
      <c r="A225" s="325" t="s">
        <v>951</v>
      </c>
      <c r="B225" s="325">
        <v>16043535</v>
      </c>
      <c r="C225" s="325">
        <v>251</v>
      </c>
      <c r="D225" s="325">
        <v>205</v>
      </c>
      <c r="E225" s="136">
        <f t="shared" si="3"/>
        <v>456</v>
      </c>
    </row>
    <row r="226" spans="1:5" ht="15" x14ac:dyDescent="0.25">
      <c r="A226" s="325" t="s">
        <v>951</v>
      </c>
      <c r="B226" s="325">
        <v>14074552</v>
      </c>
      <c r="C226" s="325">
        <v>403</v>
      </c>
      <c r="D226" s="325">
        <v>351</v>
      </c>
      <c r="E226" s="136">
        <f t="shared" si="3"/>
        <v>754</v>
      </c>
    </row>
    <row r="227" spans="1:5" ht="15" x14ac:dyDescent="0.25">
      <c r="A227" s="325" t="s">
        <v>951</v>
      </c>
      <c r="B227" s="325">
        <v>14073334</v>
      </c>
      <c r="C227" s="325">
        <v>554</v>
      </c>
      <c r="D227" s="325">
        <v>230</v>
      </c>
      <c r="E227" s="136">
        <f t="shared" si="3"/>
        <v>784</v>
      </c>
    </row>
    <row r="228" spans="1:5" ht="15" x14ac:dyDescent="0.25">
      <c r="A228" s="325" t="s">
        <v>951</v>
      </c>
      <c r="B228" s="325">
        <v>15065153</v>
      </c>
      <c r="C228" s="325">
        <v>632</v>
      </c>
      <c r="D228" s="325">
        <v>209</v>
      </c>
      <c r="E228" s="136">
        <f t="shared" si="3"/>
        <v>841</v>
      </c>
    </row>
    <row r="229" spans="1:5" ht="15" x14ac:dyDescent="0.25">
      <c r="A229" s="325" t="s">
        <v>951</v>
      </c>
      <c r="B229" s="325">
        <v>16013536</v>
      </c>
      <c r="C229" s="325">
        <v>356</v>
      </c>
      <c r="D229" s="325">
        <v>261</v>
      </c>
      <c r="E229" s="136">
        <f t="shared" si="3"/>
        <v>617</v>
      </c>
    </row>
    <row r="230" spans="1:5" ht="15" x14ac:dyDescent="0.25">
      <c r="A230" s="325" t="s">
        <v>951</v>
      </c>
      <c r="B230" s="325">
        <v>13013334</v>
      </c>
      <c r="C230" s="325">
        <v>229</v>
      </c>
      <c r="D230" s="325">
        <v>186</v>
      </c>
      <c r="E230" s="136">
        <f t="shared" si="3"/>
        <v>415</v>
      </c>
    </row>
    <row r="231" spans="1:5" ht="15" x14ac:dyDescent="0.25">
      <c r="A231" s="325" t="s">
        <v>951</v>
      </c>
      <c r="B231" s="325">
        <v>12063333</v>
      </c>
      <c r="C231" s="325">
        <v>359</v>
      </c>
      <c r="D231" s="325">
        <v>202</v>
      </c>
      <c r="E231" s="136">
        <f t="shared" si="3"/>
        <v>561</v>
      </c>
    </row>
    <row r="232" spans="1:5" ht="15" x14ac:dyDescent="0.25">
      <c r="A232" s="325" t="s">
        <v>951</v>
      </c>
      <c r="B232" s="325">
        <v>11063233</v>
      </c>
      <c r="C232" s="325">
        <v>352</v>
      </c>
      <c r="D232" s="325">
        <v>291</v>
      </c>
      <c r="E232" s="136">
        <f t="shared" si="3"/>
        <v>643</v>
      </c>
    </row>
    <row r="233" spans="1:5" ht="15" x14ac:dyDescent="0.25">
      <c r="A233" s="325" t="s">
        <v>951</v>
      </c>
      <c r="B233" s="325">
        <v>6074544</v>
      </c>
      <c r="C233" s="325">
        <v>239</v>
      </c>
      <c r="D233" s="325">
        <v>233</v>
      </c>
      <c r="E233" s="136">
        <f t="shared" si="3"/>
        <v>472</v>
      </c>
    </row>
    <row r="234" spans="1:5" ht="15" x14ac:dyDescent="0.25">
      <c r="A234" s="325" t="s">
        <v>951</v>
      </c>
      <c r="B234" s="325">
        <v>13154551</v>
      </c>
      <c r="C234" s="325">
        <v>1103</v>
      </c>
      <c r="D234" s="325">
        <v>129</v>
      </c>
      <c r="E234" s="136">
        <f t="shared" si="3"/>
        <v>1232</v>
      </c>
    </row>
    <row r="235" spans="1:5" ht="15" x14ac:dyDescent="0.25">
      <c r="A235" s="325" t="s">
        <v>951</v>
      </c>
      <c r="B235" s="325">
        <v>18245155</v>
      </c>
      <c r="C235" s="325">
        <v>430</v>
      </c>
      <c r="D235" s="325">
        <v>323</v>
      </c>
      <c r="E235" s="136">
        <f t="shared" si="3"/>
        <v>753</v>
      </c>
    </row>
    <row r="236" spans="1:5" ht="15" x14ac:dyDescent="0.25">
      <c r="A236" s="325" t="s">
        <v>951</v>
      </c>
      <c r="B236" s="325">
        <v>19013438</v>
      </c>
      <c r="C236" s="325">
        <v>299</v>
      </c>
      <c r="D236" s="325">
        <v>258</v>
      </c>
      <c r="E236" s="136">
        <f t="shared" si="3"/>
        <v>557</v>
      </c>
    </row>
    <row r="237" spans="1:5" ht="15" x14ac:dyDescent="0.25">
      <c r="A237" s="325" t="s">
        <v>951</v>
      </c>
      <c r="B237" s="325">
        <v>8083232</v>
      </c>
      <c r="C237" s="325">
        <v>278</v>
      </c>
      <c r="D237" s="325">
        <v>180</v>
      </c>
      <c r="E237" s="136">
        <f t="shared" si="3"/>
        <v>458</v>
      </c>
    </row>
    <row r="238" spans="1:5" ht="15" x14ac:dyDescent="0.25">
      <c r="A238" s="325" t="s">
        <v>951</v>
      </c>
      <c r="B238" s="325">
        <v>4114343</v>
      </c>
      <c r="C238" s="325">
        <v>567</v>
      </c>
      <c r="D238" s="325">
        <v>216</v>
      </c>
      <c r="E238" s="136">
        <f t="shared" si="3"/>
        <v>783</v>
      </c>
    </row>
    <row r="239" spans="1:5" ht="15" x14ac:dyDescent="0.25">
      <c r="A239" s="325" t="s">
        <v>951</v>
      </c>
      <c r="B239" s="325">
        <v>3023127</v>
      </c>
      <c r="C239" s="325">
        <v>496</v>
      </c>
      <c r="D239" s="325">
        <v>391</v>
      </c>
      <c r="E239" s="136">
        <f t="shared" si="3"/>
        <v>887</v>
      </c>
    </row>
    <row r="240" spans="1:5" ht="15" x14ac:dyDescent="0.25">
      <c r="A240" s="325" t="s">
        <v>951</v>
      </c>
      <c r="B240" s="325">
        <v>14015139</v>
      </c>
      <c r="C240" s="325">
        <v>115</v>
      </c>
      <c r="D240" s="325">
        <v>96</v>
      </c>
      <c r="E240" s="136">
        <f t="shared" si="3"/>
        <v>211</v>
      </c>
    </row>
    <row r="241" spans="1:5" ht="15" x14ac:dyDescent="0.25">
      <c r="A241" s="325" t="s">
        <v>951</v>
      </c>
      <c r="B241" s="325">
        <v>9013232</v>
      </c>
      <c r="C241" s="325">
        <v>396</v>
      </c>
      <c r="D241" s="325">
        <v>123</v>
      </c>
      <c r="E241" s="136">
        <f t="shared" si="3"/>
        <v>519</v>
      </c>
    </row>
    <row r="242" spans="1:5" ht="15" x14ac:dyDescent="0.25">
      <c r="A242" s="325" t="s">
        <v>951</v>
      </c>
      <c r="B242" s="325">
        <v>14014552</v>
      </c>
      <c r="C242" s="325">
        <v>304</v>
      </c>
      <c r="D242" s="325">
        <v>282</v>
      </c>
      <c r="E242" s="136">
        <f t="shared" si="3"/>
        <v>586</v>
      </c>
    </row>
    <row r="243" spans="1:5" ht="15" x14ac:dyDescent="0.25">
      <c r="A243" s="325" t="s">
        <v>951</v>
      </c>
      <c r="B243" s="325">
        <v>10164548</v>
      </c>
      <c r="C243" s="325">
        <v>253</v>
      </c>
      <c r="D243" s="325">
        <v>216</v>
      </c>
      <c r="E243" s="136">
        <f t="shared" si="3"/>
        <v>469</v>
      </c>
    </row>
    <row r="244" spans="1:5" ht="15" x14ac:dyDescent="0.25">
      <c r="A244" s="325" t="s">
        <v>951</v>
      </c>
      <c r="B244" s="325">
        <v>19053438</v>
      </c>
      <c r="C244" s="325">
        <v>602</v>
      </c>
      <c r="D244" s="325">
        <v>422</v>
      </c>
      <c r="E244" s="136">
        <f t="shared" si="3"/>
        <v>1024</v>
      </c>
    </row>
    <row r="245" spans="1:5" ht="15" x14ac:dyDescent="0.25">
      <c r="A245" s="325" t="s">
        <v>951</v>
      </c>
      <c r="B245" s="325">
        <v>16175153</v>
      </c>
      <c r="C245" s="325">
        <v>255</v>
      </c>
      <c r="D245" s="325">
        <v>210</v>
      </c>
      <c r="E245" s="136">
        <f t="shared" si="3"/>
        <v>465</v>
      </c>
    </row>
    <row r="246" spans="1:5" ht="15" x14ac:dyDescent="0.25">
      <c r="A246" s="325" t="s">
        <v>951</v>
      </c>
      <c r="B246" s="325">
        <v>4023231</v>
      </c>
      <c r="C246" s="325">
        <v>401</v>
      </c>
      <c r="D246" s="325">
        <v>109</v>
      </c>
      <c r="E246" s="136">
        <f t="shared" si="3"/>
        <v>510</v>
      </c>
    </row>
    <row r="247" spans="1:5" ht="15" x14ac:dyDescent="0.25">
      <c r="A247" s="325" t="s">
        <v>951</v>
      </c>
      <c r="B247" s="325">
        <v>6284545</v>
      </c>
      <c r="C247" s="325">
        <v>329</v>
      </c>
      <c r="D247" s="325">
        <v>282</v>
      </c>
      <c r="E247" s="136">
        <f t="shared" si="3"/>
        <v>611</v>
      </c>
    </row>
    <row r="248" spans="1:5" ht="15" x14ac:dyDescent="0.25">
      <c r="A248" s="325" t="s">
        <v>951</v>
      </c>
      <c r="B248" s="325">
        <v>11364650</v>
      </c>
      <c r="C248" s="325">
        <v>766</v>
      </c>
      <c r="D248" s="325">
        <v>557</v>
      </c>
      <c r="E248" s="136">
        <f t="shared" si="3"/>
        <v>1323</v>
      </c>
    </row>
    <row r="249" spans="1:5" ht="15" x14ac:dyDescent="0.25">
      <c r="A249" s="325" t="s">
        <v>951</v>
      </c>
      <c r="B249" s="325">
        <v>18355155</v>
      </c>
      <c r="C249" s="325">
        <v>248</v>
      </c>
      <c r="D249" s="325">
        <v>242</v>
      </c>
      <c r="E249" s="136">
        <f t="shared" si="3"/>
        <v>490</v>
      </c>
    </row>
    <row r="250" spans="1:5" ht="15" x14ac:dyDescent="0.25">
      <c r="A250" s="325" t="s">
        <v>951</v>
      </c>
      <c r="B250" s="325">
        <v>2024341</v>
      </c>
      <c r="C250" s="325">
        <v>27</v>
      </c>
      <c r="D250" s="325">
        <v>8</v>
      </c>
      <c r="E250" s="136">
        <f t="shared" si="3"/>
        <v>35</v>
      </c>
    </row>
    <row r="251" spans="1:5" ht="15" x14ac:dyDescent="0.25">
      <c r="A251" s="325" t="s">
        <v>951</v>
      </c>
      <c r="B251" s="325">
        <v>1053430</v>
      </c>
      <c r="C251" s="325">
        <v>233</v>
      </c>
      <c r="D251" s="325">
        <v>124</v>
      </c>
      <c r="E251" s="136">
        <f t="shared" si="3"/>
        <v>357</v>
      </c>
    </row>
    <row r="252" spans="1:5" ht="15" x14ac:dyDescent="0.25">
      <c r="A252" s="325" t="s">
        <v>951</v>
      </c>
      <c r="B252" s="325">
        <v>2153126</v>
      </c>
      <c r="C252" s="325">
        <v>730</v>
      </c>
      <c r="D252" s="325">
        <v>447</v>
      </c>
      <c r="E252" s="136">
        <f t="shared" si="3"/>
        <v>1177</v>
      </c>
    </row>
    <row r="253" spans="1:5" ht="15" x14ac:dyDescent="0.25">
      <c r="A253" s="325" t="s">
        <v>951</v>
      </c>
      <c r="B253" s="325">
        <v>19475156</v>
      </c>
      <c r="C253" s="325">
        <v>389</v>
      </c>
      <c r="D253" s="325">
        <v>373</v>
      </c>
      <c r="E253" s="136">
        <f t="shared" si="3"/>
        <v>762</v>
      </c>
    </row>
    <row r="254" spans="1:5" ht="15" x14ac:dyDescent="0.25">
      <c r="A254" s="325" t="s">
        <v>951</v>
      </c>
      <c r="B254" s="325">
        <v>1244440</v>
      </c>
      <c r="C254" s="325">
        <v>195</v>
      </c>
      <c r="D254" s="325">
        <v>104</v>
      </c>
      <c r="E254" s="136">
        <f t="shared" si="3"/>
        <v>299</v>
      </c>
    </row>
    <row r="255" spans="1:5" ht="15" x14ac:dyDescent="0.25">
      <c r="A255" s="325" t="s">
        <v>951</v>
      </c>
      <c r="B255" s="325">
        <v>8124546</v>
      </c>
      <c r="C255" s="325">
        <v>253</v>
      </c>
      <c r="D255" s="325">
        <v>65</v>
      </c>
      <c r="E255" s="136">
        <f t="shared" si="3"/>
        <v>318</v>
      </c>
    </row>
    <row r="256" spans="1:5" ht="15" x14ac:dyDescent="0.25">
      <c r="A256" s="325" t="s">
        <v>951</v>
      </c>
      <c r="B256" s="325">
        <v>9124547</v>
      </c>
      <c r="C256" s="325">
        <v>225</v>
      </c>
      <c r="D256" s="325">
        <v>168</v>
      </c>
      <c r="E256" s="136">
        <f t="shared" si="3"/>
        <v>393</v>
      </c>
    </row>
    <row r="257" spans="1:5" ht="15" x14ac:dyDescent="0.25">
      <c r="A257" s="325" t="s">
        <v>951</v>
      </c>
      <c r="B257" s="325">
        <v>20415258</v>
      </c>
      <c r="C257" s="325">
        <v>191</v>
      </c>
      <c r="D257" s="325">
        <v>225</v>
      </c>
      <c r="E257" s="136">
        <f t="shared" si="3"/>
        <v>416</v>
      </c>
    </row>
    <row r="258" spans="1:5" ht="15" x14ac:dyDescent="0.25">
      <c r="A258" s="325" t="s">
        <v>951</v>
      </c>
      <c r="B258" s="325">
        <v>20365257</v>
      </c>
      <c r="C258" s="325">
        <v>644</v>
      </c>
      <c r="D258" s="325">
        <v>171</v>
      </c>
      <c r="E258" s="136">
        <f t="shared" si="3"/>
        <v>815</v>
      </c>
    </row>
    <row r="259" spans="1:5" ht="15" x14ac:dyDescent="0.25">
      <c r="A259" s="325" t="s">
        <v>951</v>
      </c>
      <c r="B259" s="325">
        <v>1043430</v>
      </c>
      <c r="C259" s="325">
        <v>482</v>
      </c>
      <c r="D259" s="325">
        <v>239</v>
      </c>
      <c r="E259" s="136">
        <f t="shared" si="3"/>
        <v>721</v>
      </c>
    </row>
    <row r="260" spans="1:5" ht="15" x14ac:dyDescent="0.25">
      <c r="A260" s="325" t="s">
        <v>951</v>
      </c>
      <c r="B260" s="325">
        <v>14214552</v>
      </c>
      <c r="C260" s="325">
        <v>249</v>
      </c>
      <c r="D260" s="325">
        <v>237</v>
      </c>
      <c r="E260" s="136">
        <f t="shared" ref="E260:E323" si="4">C260+D260</f>
        <v>486</v>
      </c>
    </row>
    <row r="261" spans="1:5" ht="15" x14ac:dyDescent="0.25">
      <c r="A261" s="325" t="s">
        <v>951</v>
      </c>
      <c r="B261" s="325">
        <v>15025153</v>
      </c>
      <c r="C261" s="325">
        <v>545</v>
      </c>
      <c r="D261" s="325">
        <v>247</v>
      </c>
      <c r="E261" s="136">
        <f t="shared" si="4"/>
        <v>792</v>
      </c>
    </row>
    <row r="262" spans="1:5" ht="15" x14ac:dyDescent="0.25">
      <c r="A262" s="325" t="s">
        <v>951</v>
      </c>
      <c r="B262" s="325">
        <v>20003431</v>
      </c>
      <c r="C262" s="325">
        <v>291</v>
      </c>
      <c r="D262" s="325">
        <v>171</v>
      </c>
      <c r="E262" s="136">
        <f t="shared" si="4"/>
        <v>462</v>
      </c>
    </row>
    <row r="263" spans="1:5" ht="15" x14ac:dyDescent="0.25">
      <c r="A263" s="325" t="s">
        <v>951</v>
      </c>
      <c r="B263" s="325">
        <v>13103334</v>
      </c>
      <c r="C263" s="325">
        <v>597</v>
      </c>
      <c r="D263" s="325">
        <v>234</v>
      </c>
      <c r="E263" s="136">
        <f t="shared" si="4"/>
        <v>831</v>
      </c>
    </row>
    <row r="264" spans="1:5" ht="15" x14ac:dyDescent="0.25">
      <c r="A264" s="325" t="s">
        <v>951</v>
      </c>
      <c r="B264" s="325">
        <v>12345150</v>
      </c>
      <c r="C264" s="325">
        <v>812</v>
      </c>
      <c r="D264" s="325">
        <v>89</v>
      </c>
      <c r="E264" s="136">
        <f t="shared" si="4"/>
        <v>901</v>
      </c>
    </row>
    <row r="265" spans="1:5" ht="15" x14ac:dyDescent="0.25">
      <c r="A265" s="325" t="s">
        <v>951</v>
      </c>
      <c r="B265" s="325">
        <v>20485258</v>
      </c>
      <c r="C265" s="325">
        <v>56</v>
      </c>
      <c r="D265" s="325">
        <v>223</v>
      </c>
      <c r="E265" s="136">
        <f t="shared" si="4"/>
        <v>279</v>
      </c>
    </row>
    <row r="266" spans="1:5" ht="15" x14ac:dyDescent="0.25">
      <c r="A266" s="325" t="s">
        <v>951</v>
      </c>
      <c r="B266" s="325">
        <v>21105238</v>
      </c>
      <c r="C266" s="325">
        <v>284</v>
      </c>
      <c r="D266" s="325">
        <v>273</v>
      </c>
      <c r="E266" s="136">
        <f t="shared" si="4"/>
        <v>557</v>
      </c>
    </row>
    <row r="267" spans="1:5" ht="15" x14ac:dyDescent="0.25">
      <c r="A267" s="325" t="s">
        <v>951</v>
      </c>
      <c r="B267" s="325">
        <v>20165257</v>
      </c>
      <c r="C267" s="325">
        <v>332</v>
      </c>
      <c r="D267" s="325">
        <v>288</v>
      </c>
      <c r="E267" s="136">
        <f t="shared" si="4"/>
        <v>620</v>
      </c>
    </row>
    <row r="268" spans="1:5" ht="15" x14ac:dyDescent="0.25">
      <c r="A268" s="325" t="s">
        <v>951</v>
      </c>
      <c r="B268" s="325">
        <v>19315156</v>
      </c>
      <c r="C268" s="325">
        <v>233</v>
      </c>
      <c r="D268" s="325">
        <v>213</v>
      </c>
      <c r="E268" s="136">
        <f t="shared" si="4"/>
        <v>446</v>
      </c>
    </row>
    <row r="269" spans="1:5" ht="15" x14ac:dyDescent="0.25">
      <c r="A269" s="325" t="s">
        <v>951</v>
      </c>
      <c r="B269" s="325">
        <v>20005238</v>
      </c>
      <c r="C269" s="325">
        <v>100</v>
      </c>
      <c r="D269" s="325">
        <v>477</v>
      </c>
      <c r="E269" s="136">
        <f t="shared" si="4"/>
        <v>577</v>
      </c>
    </row>
    <row r="270" spans="1:5" ht="15" x14ac:dyDescent="0.25">
      <c r="A270" s="325" t="s">
        <v>951</v>
      </c>
      <c r="B270" s="325">
        <v>3074342</v>
      </c>
      <c r="C270" s="325">
        <v>234</v>
      </c>
      <c r="D270" s="325">
        <v>130</v>
      </c>
      <c r="E270" s="136">
        <f t="shared" si="4"/>
        <v>364</v>
      </c>
    </row>
    <row r="271" spans="1:5" ht="15" x14ac:dyDescent="0.25">
      <c r="A271" s="325" t="s">
        <v>951</v>
      </c>
      <c r="B271" s="325">
        <v>20225257</v>
      </c>
      <c r="C271" s="325">
        <v>390</v>
      </c>
      <c r="D271" s="325">
        <v>360</v>
      </c>
      <c r="E271" s="136">
        <f t="shared" si="4"/>
        <v>750</v>
      </c>
    </row>
    <row r="272" spans="1:5" ht="15" x14ac:dyDescent="0.25">
      <c r="A272" s="325" t="s">
        <v>951</v>
      </c>
      <c r="B272" s="325">
        <v>11134650</v>
      </c>
      <c r="C272" s="325">
        <v>603</v>
      </c>
      <c r="D272" s="325">
        <v>360</v>
      </c>
      <c r="E272" s="136">
        <f t="shared" si="4"/>
        <v>963</v>
      </c>
    </row>
    <row r="273" spans="1:5" ht="15" x14ac:dyDescent="0.25">
      <c r="A273" s="325" t="s">
        <v>951</v>
      </c>
      <c r="B273" s="325">
        <v>5013128</v>
      </c>
      <c r="C273" s="325">
        <v>405</v>
      </c>
      <c r="D273" s="325">
        <v>179</v>
      </c>
      <c r="E273" s="136">
        <f t="shared" si="4"/>
        <v>584</v>
      </c>
    </row>
    <row r="274" spans="1:5" ht="15" x14ac:dyDescent="0.25">
      <c r="A274" s="325" t="s">
        <v>951</v>
      </c>
      <c r="B274" s="325">
        <v>10033334</v>
      </c>
      <c r="C274" s="325">
        <v>352</v>
      </c>
      <c r="D274" s="325">
        <v>369</v>
      </c>
      <c r="E274" s="136">
        <f t="shared" si="4"/>
        <v>721</v>
      </c>
    </row>
    <row r="275" spans="1:5" ht="15" x14ac:dyDescent="0.25">
      <c r="A275" s="325" t="s">
        <v>951</v>
      </c>
      <c r="B275" s="325">
        <v>4104343</v>
      </c>
      <c r="C275" s="325">
        <v>227</v>
      </c>
      <c r="D275" s="325">
        <v>84</v>
      </c>
      <c r="E275" s="136">
        <f t="shared" si="4"/>
        <v>311</v>
      </c>
    </row>
    <row r="276" spans="1:5" ht="15" x14ac:dyDescent="0.25">
      <c r="A276" s="325" t="s">
        <v>951</v>
      </c>
      <c r="B276" s="325">
        <v>20063431</v>
      </c>
      <c r="C276" s="325">
        <v>714</v>
      </c>
      <c r="D276" s="325">
        <v>531</v>
      </c>
      <c r="E276" s="136">
        <f t="shared" si="4"/>
        <v>1245</v>
      </c>
    </row>
    <row r="277" spans="1:5" ht="15" x14ac:dyDescent="0.25">
      <c r="A277" s="325" t="s">
        <v>951</v>
      </c>
      <c r="B277" s="325">
        <v>20123438</v>
      </c>
      <c r="C277" s="325">
        <v>370</v>
      </c>
      <c r="D277" s="325">
        <v>297</v>
      </c>
      <c r="E277" s="136">
        <f t="shared" si="4"/>
        <v>667</v>
      </c>
    </row>
    <row r="278" spans="1:5" ht="15" x14ac:dyDescent="0.25">
      <c r="A278" s="325" t="s">
        <v>951</v>
      </c>
      <c r="B278" s="325">
        <v>13385151</v>
      </c>
      <c r="C278" s="325">
        <v>325</v>
      </c>
      <c r="D278" s="325">
        <v>296</v>
      </c>
      <c r="E278" s="136">
        <f t="shared" si="4"/>
        <v>621</v>
      </c>
    </row>
    <row r="279" spans="1:5" ht="15" x14ac:dyDescent="0.25">
      <c r="A279" s="325" t="s">
        <v>951</v>
      </c>
      <c r="B279" s="325">
        <v>11023333</v>
      </c>
      <c r="C279" s="325">
        <v>432</v>
      </c>
      <c r="D279" s="325">
        <v>86</v>
      </c>
      <c r="E279" s="136">
        <f t="shared" si="4"/>
        <v>518</v>
      </c>
    </row>
    <row r="280" spans="1:5" ht="15" x14ac:dyDescent="0.25">
      <c r="A280" s="325" t="s">
        <v>951</v>
      </c>
      <c r="B280" s="325">
        <v>16205153</v>
      </c>
      <c r="C280" s="325">
        <v>335</v>
      </c>
      <c r="D280" s="325">
        <v>299</v>
      </c>
      <c r="E280" s="136">
        <f t="shared" si="4"/>
        <v>634</v>
      </c>
    </row>
    <row r="281" spans="1:5" ht="15" x14ac:dyDescent="0.25">
      <c r="A281" s="325" t="s">
        <v>951</v>
      </c>
      <c r="B281" s="325">
        <v>4003231</v>
      </c>
      <c r="C281" s="325">
        <v>475</v>
      </c>
      <c r="D281" s="325">
        <v>129</v>
      </c>
      <c r="E281" s="136">
        <f t="shared" si="4"/>
        <v>604</v>
      </c>
    </row>
    <row r="282" spans="1:5" ht="15" x14ac:dyDescent="0.25">
      <c r="A282" s="325" t="s">
        <v>951</v>
      </c>
      <c r="B282" s="325">
        <v>5043128</v>
      </c>
      <c r="C282" s="325">
        <v>211</v>
      </c>
      <c r="D282" s="325">
        <v>63</v>
      </c>
      <c r="E282" s="136">
        <f t="shared" si="4"/>
        <v>274</v>
      </c>
    </row>
    <row r="283" spans="1:5" ht="15" x14ac:dyDescent="0.25">
      <c r="A283" s="325" t="s">
        <v>951</v>
      </c>
      <c r="B283" s="325">
        <v>14305152</v>
      </c>
      <c r="C283" s="325">
        <v>210</v>
      </c>
      <c r="D283" s="325">
        <v>202</v>
      </c>
      <c r="E283" s="136">
        <f t="shared" si="4"/>
        <v>412</v>
      </c>
    </row>
    <row r="284" spans="1:5" ht="15" x14ac:dyDescent="0.25">
      <c r="A284" s="325" t="s">
        <v>951</v>
      </c>
      <c r="B284" s="325">
        <v>1094440</v>
      </c>
      <c r="C284" s="325">
        <v>248</v>
      </c>
      <c r="D284" s="325">
        <v>237</v>
      </c>
      <c r="E284" s="136">
        <f t="shared" si="4"/>
        <v>485</v>
      </c>
    </row>
    <row r="285" spans="1:5" ht="15" x14ac:dyDescent="0.25">
      <c r="A285" s="325" t="s">
        <v>951</v>
      </c>
      <c r="B285" s="325">
        <v>16243536</v>
      </c>
      <c r="C285" s="325">
        <v>304</v>
      </c>
      <c r="D285" s="325">
        <v>169</v>
      </c>
      <c r="E285" s="136">
        <f t="shared" si="4"/>
        <v>473</v>
      </c>
    </row>
    <row r="286" spans="1:5" ht="15" x14ac:dyDescent="0.25">
      <c r="A286" s="325" t="s">
        <v>951</v>
      </c>
      <c r="B286" s="325">
        <v>7183232</v>
      </c>
      <c r="C286" s="325">
        <v>445</v>
      </c>
      <c r="D286" s="325">
        <v>157</v>
      </c>
      <c r="E286" s="136">
        <f t="shared" si="4"/>
        <v>602</v>
      </c>
    </row>
    <row r="287" spans="1:5" ht="15" x14ac:dyDescent="0.25">
      <c r="A287" s="325" t="s">
        <v>951</v>
      </c>
      <c r="B287" s="325">
        <v>4183431</v>
      </c>
      <c r="C287" s="325">
        <v>662</v>
      </c>
      <c r="D287" s="325">
        <v>398</v>
      </c>
      <c r="E287" s="136">
        <f t="shared" si="4"/>
        <v>1060</v>
      </c>
    </row>
    <row r="288" spans="1:5" ht="15" x14ac:dyDescent="0.25">
      <c r="A288" s="325" t="s">
        <v>951</v>
      </c>
      <c r="B288" s="325">
        <v>13033333</v>
      </c>
      <c r="C288" s="325">
        <v>330</v>
      </c>
      <c r="D288" s="325">
        <v>278</v>
      </c>
      <c r="E288" s="136">
        <f t="shared" si="4"/>
        <v>608</v>
      </c>
    </row>
    <row r="289" spans="1:5" ht="15" x14ac:dyDescent="0.25">
      <c r="A289" s="325" t="s">
        <v>951</v>
      </c>
      <c r="B289" s="325">
        <v>19023438</v>
      </c>
      <c r="C289" s="325">
        <v>312</v>
      </c>
      <c r="D289" s="325">
        <v>131</v>
      </c>
      <c r="E289" s="136">
        <f t="shared" si="4"/>
        <v>443</v>
      </c>
    </row>
    <row r="290" spans="1:5" ht="15" x14ac:dyDescent="0.25">
      <c r="A290" s="325" t="s">
        <v>951</v>
      </c>
      <c r="B290" s="325">
        <v>20103438</v>
      </c>
      <c r="C290" s="325">
        <v>258</v>
      </c>
      <c r="D290" s="325">
        <v>208</v>
      </c>
      <c r="E290" s="136">
        <f t="shared" si="4"/>
        <v>466</v>
      </c>
    </row>
    <row r="291" spans="1:5" ht="15" x14ac:dyDescent="0.25">
      <c r="A291" s="325" t="s">
        <v>951</v>
      </c>
      <c r="B291" s="325">
        <v>1074440</v>
      </c>
      <c r="C291" s="325">
        <v>1496</v>
      </c>
      <c r="D291" s="325">
        <v>1310</v>
      </c>
      <c r="E291" s="136">
        <f t="shared" si="4"/>
        <v>2806</v>
      </c>
    </row>
    <row r="292" spans="1:5" ht="15" x14ac:dyDescent="0.25">
      <c r="A292" s="325" t="s">
        <v>951</v>
      </c>
      <c r="B292" s="325">
        <v>12214650</v>
      </c>
      <c r="C292" s="325">
        <v>386</v>
      </c>
      <c r="D292" s="325">
        <v>336</v>
      </c>
      <c r="E292" s="136">
        <f t="shared" si="4"/>
        <v>722</v>
      </c>
    </row>
    <row r="293" spans="1:5" ht="15" x14ac:dyDescent="0.25">
      <c r="A293" s="325" t="s">
        <v>951</v>
      </c>
      <c r="B293" s="325">
        <v>1123430</v>
      </c>
      <c r="C293" s="325">
        <v>551</v>
      </c>
      <c r="D293" s="325">
        <v>394</v>
      </c>
      <c r="E293" s="136">
        <f t="shared" si="4"/>
        <v>945</v>
      </c>
    </row>
    <row r="294" spans="1:5" ht="15" x14ac:dyDescent="0.25">
      <c r="A294" s="325" t="s">
        <v>951</v>
      </c>
      <c r="B294" s="325">
        <v>9084547</v>
      </c>
      <c r="C294" s="325">
        <v>189</v>
      </c>
      <c r="D294" s="325">
        <v>134</v>
      </c>
      <c r="E294" s="136">
        <f t="shared" si="4"/>
        <v>323</v>
      </c>
    </row>
    <row r="295" spans="1:5" ht="15" x14ac:dyDescent="0.25">
      <c r="A295" s="325" t="s">
        <v>951</v>
      </c>
      <c r="B295" s="325">
        <v>15225153</v>
      </c>
      <c r="C295" s="325">
        <v>231</v>
      </c>
      <c r="D295" s="325">
        <v>221</v>
      </c>
      <c r="E295" s="136">
        <f t="shared" si="4"/>
        <v>452</v>
      </c>
    </row>
    <row r="296" spans="1:5" ht="15" x14ac:dyDescent="0.25">
      <c r="A296" s="325" t="s">
        <v>951</v>
      </c>
      <c r="B296" s="325">
        <v>3213128</v>
      </c>
      <c r="C296" s="325">
        <v>194</v>
      </c>
      <c r="D296" s="325">
        <v>191</v>
      </c>
      <c r="E296" s="136">
        <f t="shared" si="4"/>
        <v>385</v>
      </c>
    </row>
    <row r="297" spans="1:5" ht="15" x14ac:dyDescent="0.25">
      <c r="A297" s="325" t="s">
        <v>951</v>
      </c>
      <c r="B297" s="325">
        <v>18285155</v>
      </c>
      <c r="C297" s="325">
        <v>252</v>
      </c>
      <c r="D297" s="325">
        <v>240</v>
      </c>
      <c r="E297" s="136">
        <f t="shared" si="4"/>
        <v>492</v>
      </c>
    </row>
    <row r="298" spans="1:5" ht="15" x14ac:dyDescent="0.25">
      <c r="A298" s="325" t="s">
        <v>951</v>
      </c>
      <c r="B298" s="325">
        <v>3053128</v>
      </c>
      <c r="C298" s="325">
        <v>469</v>
      </c>
      <c r="D298" s="325">
        <v>368</v>
      </c>
      <c r="E298" s="136">
        <f t="shared" si="4"/>
        <v>837</v>
      </c>
    </row>
    <row r="299" spans="1:5" ht="15" x14ac:dyDescent="0.25">
      <c r="A299" s="325" t="s">
        <v>951</v>
      </c>
      <c r="B299" s="325">
        <v>14093335</v>
      </c>
      <c r="C299" s="325">
        <v>306</v>
      </c>
      <c r="D299" s="325">
        <v>244</v>
      </c>
      <c r="E299" s="136">
        <f t="shared" si="4"/>
        <v>550</v>
      </c>
    </row>
    <row r="300" spans="1:5" ht="15" x14ac:dyDescent="0.25">
      <c r="A300" s="325" t="s">
        <v>951</v>
      </c>
      <c r="B300" s="325">
        <v>16105153</v>
      </c>
      <c r="C300" s="325">
        <v>1042</v>
      </c>
      <c r="D300" s="325">
        <v>257</v>
      </c>
      <c r="E300" s="136">
        <f t="shared" si="4"/>
        <v>1299</v>
      </c>
    </row>
    <row r="301" spans="1:5" ht="15" x14ac:dyDescent="0.25">
      <c r="A301" s="325" t="s">
        <v>951</v>
      </c>
      <c r="B301" s="325">
        <v>5244544</v>
      </c>
      <c r="C301" s="325">
        <v>453</v>
      </c>
      <c r="D301" s="325">
        <v>443</v>
      </c>
      <c r="E301" s="136">
        <f t="shared" si="4"/>
        <v>896</v>
      </c>
    </row>
    <row r="302" spans="1:5" ht="15" x14ac:dyDescent="0.25">
      <c r="A302" s="325" t="s">
        <v>951</v>
      </c>
      <c r="B302" s="325">
        <v>1203430</v>
      </c>
      <c r="C302" s="325">
        <v>220</v>
      </c>
      <c r="D302" s="325">
        <v>59</v>
      </c>
      <c r="E302" s="136">
        <f t="shared" si="4"/>
        <v>279</v>
      </c>
    </row>
    <row r="303" spans="1:5" ht="15" x14ac:dyDescent="0.25">
      <c r="A303" s="325" t="s">
        <v>951</v>
      </c>
      <c r="B303" s="325">
        <v>3153127</v>
      </c>
      <c r="C303" s="325">
        <v>289</v>
      </c>
      <c r="D303" s="325">
        <v>273</v>
      </c>
      <c r="E303" s="136">
        <f t="shared" si="4"/>
        <v>562</v>
      </c>
    </row>
    <row r="304" spans="1:5" ht="15" x14ac:dyDescent="0.25">
      <c r="A304" s="325" t="s">
        <v>951</v>
      </c>
      <c r="B304" s="325">
        <v>13285151</v>
      </c>
      <c r="C304" s="325">
        <v>707</v>
      </c>
      <c r="D304" s="325">
        <v>667</v>
      </c>
      <c r="E304" s="136">
        <f t="shared" si="4"/>
        <v>1374</v>
      </c>
    </row>
    <row r="305" spans="1:5" ht="15" x14ac:dyDescent="0.25">
      <c r="A305" s="325" t="s">
        <v>951</v>
      </c>
      <c r="B305" s="325">
        <v>18043537</v>
      </c>
      <c r="C305" s="325">
        <v>656</v>
      </c>
      <c r="D305" s="325">
        <v>153</v>
      </c>
      <c r="E305" s="136">
        <f t="shared" si="4"/>
        <v>809</v>
      </c>
    </row>
    <row r="306" spans="1:5" ht="15" x14ac:dyDescent="0.25">
      <c r="A306" s="325" t="s">
        <v>951</v>
      </c>
      <c r="B306" s="325">
        <v>4043128</v>
      </c>
      <c r="C306" s="325">
        <v>247</v>
      </c>
      <c r="D306" s="325">
        <v>198</v>
      </c>
      <c r="E306" s="136">
        <f t="shared" si="4"/>
        <v>445</v>
      </c>
    </row>
    <row r="307" spans="1:5" ht="15" x14ac:dyDescent="0.25">
      <c r="A307" s="325" t="s">
        <v>951</v>
      </c>
      <c r="B307" s="325">
        <v>17023537</v>
      </c>
      <c r="C307" s="325">
        <v>253</v>
      </c>
      <c r="D307" s="325">
        <v>224</v>
      </c>
      <c r="E307" s="136">
        <f t="shared" si="4"/>
        <v>477</v>
      </c>
    </row>
    <row r="308" spans="1:5" ht="15" x14ac:dyDescent="0.25">
      <c r="A308" s="325" t="s">
        <v>951</v>
      </c>
      <c r="B308" s="325">
        <v>10253334</v>
      </c>
      <c r="C308" s="325">
        <v>278</v>
      </c>
      <c r="D308" s="325">
        <v>180</v>
      </c>
      <c r="E308" s="136">
        <f t="shared" si="4"/>
        <v>458</v>
      </c>
    </row>
    <row r="309" spans="1:5" ht="15" x14ac:dyDescent="0.25">
      <c r="A309" s="325" t="s">
        <v>951</v>
      </c>
      <c r="B309" s="325">
        <v>19075155</v>
      </c>
      <c r="C309" s="325">
        <v>246</v>
      </c>
      <c r="D309" s="325">
        <v>217</v>
      </c>
      <c r="E309" s="136">
        <f t="shared" si="4"/>
        <v>463</v>
      </c>
    </row>
    <row r="310" spans="1:5" ht="15" x14ac:dyDescent="0.25">
      <c r="A310" s="325" t="s">
        <v>951</v>
      </c>
      <c r="B310" s="325">
        <v>20235257</v>
      </c>
      <c r="C310" s="325">
        <v>925</v>
      </c>
      <c r="D310" s="325">
        <v>152</v>
      </c>
      <c r="E310" s="136">
        <f t="shared" si="4"/>
        <v>1077</v>
      </c>
    </row>
    <row r="311" spans="1:5" ht="15" x14ac:dyDescent="0.25">
      <c r="A311" s="325" t="s">
        <v>951</v>
      </c>
      <c r="B311" s="325">
        <v>16113536</v>
      </c>
      <c r="C311" s="325">
        <v>395</v>
      </c>
      <c r="D311" s="325">
        <v>302</v>
      </c>
      <c r="E311" s="136">
        <f t="shared" si="4"/>
        <v>697</v>
      </c>
    </row>
    <row r="312" spans="1:5" ht="15" x14ac:dyDescent="0.25">
      <c r="A312" s="325" t="s">
        <v>951</v>
      </c>
      <c r="B312" s="325">
        <v>20195257</v>
      </c>
      <c r="C312" s="325">
        <v>483</v>
      </c>
      <c r="D312" s="325">
        <v>261</v>
      </c>
      <c r="E312" s="136">
        <f t="shared" si="4"/>
        <v>744</v>
      </c>
    </row>
    <row r="313" spans="1:5" ht="15" x14ac:dyDescent="0.25">
      <c r="A313" s="325" t="s">
        <v>951</v>
      </c>
      <c r="B313" s="325">
        <v>10394648</v>
      </c>
      <c r="C313" s="325">
        <v>432</v>
      </c>
      <c r="D313" s="325">
        <v>310</v>
      </c>
      <c r="E313" s="136">
        <f t="shared" si="4"/>
        <v>742</v>
      </c>
    </row>
    <row r="314" spans="1:5" ht="15" x14ac:dyDescent="0.25">
      <c r="A314" s="325" t="s">
        <v>951</v>
      </c>
      <c r="B314" s="325">
        <v>21055258</v>
      </c>
      <c r="C314" s="325">
        <v>532</v>
      </c>
      <c r="D314" s="325">
        <v>489</v>
      </c>
      <c r="E314" s="136">
        <f t="shared" si="4"/>
        <v>1021</v>
      </c>
    </row>
    <row r="315" spans="1:5" ht="15" x14ac:dyDescent="0.25">
      <c r="A315" s="325" t="s">
        <v>951</v>
      </c>
      <c r="B315" s="325">
        <v>13345151</v>
      </c>
      <c r="C315" s="325">
        <v>319</v>
      </c>
      <c r="D315" s="325">
        <v>292</v>
      </c>
      <c r="E315" s="136">
        <f t="shared" si="4"/>
        <v>611</v>
      </c>
    </row>
    <row r="316" spans="1:5" ht="15" x14ac:dyDescent="0.25">
      <c r="A316" s="325" t="s">
        <v>951</v>
      </c>
      <c r="B316" s="325">
        <v>21475259</v>
      </c>
      <c r="C316" s="325">
        <v>289</v>
      </c>
      <c r="D316" s="325">
        <v>270</v>
      </c>
      <c r="E316" s="136">
        <f t="shared" si="4"/>
        <v>559</v>
      </c>
    </row>
    <row r="317" spans="1:5" ht="15" x14ac:dyDescent="0.25">
      <c r="A317" s="325" t="s">
        <v>951</v>
      </c>
      <c r="B317" s="325">
        <v>12174650</v>
      </c>
      <c r="C317" s="325">
        <v>316</v>
      </c>
      <c r="D317" s="325">
        <v>285</v>
      </c>
      <c r="E317" s="136">
        <f t="shared" si="4"/>
        <v>601</v>
      </c>
    </row>
    <row r="318" spans="1:5" ht="15" x14ac:dyDescent="0.25">
      <c r="A318" s="325" t="s">
        <v>951</v>
      </c>
      <c r="B318" s="325">
        <v>1023430</v>
      </c>
      <c r="C318" s="325">
        <v>683</v>
      </c>
      <c r="D318" s="325">
        <v>499</v>
      </c>
      <c r="E318" s="136">
        <f t="shared" si="4"/>
        <v>1182</v>
      </c>
    </row>
    <row r="319" spans="1:5" ht="15" x14ac:dyDescent="0.25">
      <c r="A319" s="325" t="s">
        <v>951</v>
      </c>
      <c r="B319" s="325">
        <v>6043232</v>
      </c>
      <c r="C319" s="325">
        <v>276</v>
      </c>
      <c r="D319" s="325">
        <v>273</v>
      </c>
      <c r="E319" s="136">
        <f t="shared" si="4"/>
        <v>549</v>
      </c>
    </row>
    <row r="320" spans="1:5" ht="15" x14ac:dyDescent="0.25">
      <c r="A320" s="325" t="s">
        <v>951</v>
      </c>
      <c r="B320" s="325">
        <v>13255151</v>
      </c>
      <c r="C320" s="325">
        <v>372</v>
      </c>
      <c r="D320" s="325">
        <v>333</v>
      </c>
      <c r="E320" s="136">
        <f t="shared" si="4"/>
        <v>705</v>
      </c>
    </row>
    <row r="321" spans="1:5" ht="15" x14ac:dyDescent="0.25">
      <c r="A321" s="325" t="s">
        <v>951</v>
      </c>
      <c r="B321" s="325">
        <v>16003535</v>
      </c>
      <c r="C321" s="325">
        <v>400</v>
      </c>
      <c r="D321" s="325">
        <v>136</v>
      </c>
      <c r="E321" s="136">
        <f t="shared" si="4"/>
        <v>536</v>
      </c>
    </row>
    <row r="322" spans="1:5" ht="15" x14ac:dyDescent="0.25">
      <c r="A322" s="325" t="s">
        <v>951</v>
      </c>
      <c r="B322" s="325">
        <v>13275151</v>
      </c>
      <c r="C322" s="325">
        <v>904</v>
      </c>
      <c r="D322" s="325">
        <v>363</v>
      </c>
      <c r="E322" s="136">
        <f t="shared" si="4"/>
        <v>1267</v>
      </c>
    </row>
    <row r="323" spans="1:5" ht="15" x14ac:dyDescent="0.25">
      <c r="A323" s="325" t="s">
        <v>951</v>
      </c>
      <c r="B323" s="325">
        <v>20053438</v>
      </c>
      <c r="C323" s="325">
        <v>407</v>
      </c>
      <c r="D323" s="325">
        <v>295</v>
      </c>
      <c r="E323" s="136">
        <f t="shared" si="4"/>
        <v>702</v>
      </c>
    </row>
    <row r="324" spans="1:5" ht="15" x14ac:dyDescent="0.25">
      <c r="A324" s="325" t="s">
        <v>951</v>
      </c>
      <c r="B324" s="325">
        <v>19215156</v>
      </c>
      <c r="C324" s="325">
        <v>429</v>
      </c>
      <c r="D324" s="325">
        <v>361</v>
      </c>
      <c r="E324" s="136">
        <f t="shared" ref="E324:E387" si="5">C324+D324</f>
        <v>790</v>
      </c>
    </row>
    <row r="325" spans="1:5" ht="15" x14ac:dyDescent="0.25">
      <c r="A325" s="325" t="s">
        <v>951</v>
      </c>
      <c r="B325" s="325">
        <v>13093334</v>
      </c>
      <c r="C325" s="325">
        <v>274</v>
      </c>
      <c r="D325" s="325">
        <v>228</v>
      </c>
      <c r="E325" s="136">
        <f t="shared" si="5"/>
        <v>502</v>
      </c>
    </row>
    <row r="326" spans="1:5" ht="15" x14ac:dyDescent="0.25">
      <c r="A326" s="325" t="s">
        <v>951</v>
      </c>
      <c r="B326" s="325">
        <v>9033437</v>
      </c>
      <c r="C326" s="325">
        <v>291</v>
      </c>
      <c r="D326" s="325">
        <v>148</v>
      </c>
      <c r="E326" s="136">
        <f t="shared" si="5"/>
        <v>439</v>
      </c>
    </row>
    <row r="327" spans="1:5" ht="15" x14ac:dyDescent="0.25">
      <c r="A327" s="325" t="s">
        <v>951</v>
      </c>
      <c r="B327" s="325">
        <v>12104650</v>
      </c>
      <c r="C327" s="325">
        <v>314</v>
      </c>
      <c r="D327" s="325">
        <v>291</v>
      </c>
      <c r="E327" s="136">
        <f t="shared" si="5"/>
        <v>605</v>
      </c>
    </row>
    <row r="328" spans="1:5" ht="15" x14ac:dyDescent="0.25">
      <c r="A328" s="325" t="s">
        <v>951</v>
      </c>
      <c r="B328" s="325">
        <v>6294545</v>
      </c>
      <c r="C328" s="325">
        <v>426</v>
      </c>
      <c r="D328" s="325">
        <v>339</v>
      </c>
      <c r="E328" s="136">
        <f t="shared" si="5"/>
        <v>765</v>
      </c>
    </row>
    <row r="329" spans="1:5" ht="15" x14ac:dyDescent="0.25">
      <c r="A329" s="325" t="s">
        <v>951</v>
      </c>
      <c r="B329" s="325">
        <v>5224544</v>
      </c>
      <c r="C329" s="325">
        <v>1589</v>
      </c>
      <c r="D329" s="325">
        <v>1190</v>
      </c>
      <c r="E329" s="136">
        <f t="shared" si="5"/>
        <v>2779</v>
      </c>
    </row>
    <row r="330" spans="1:5" ht="15" x14ac:dyDescent="0.25">
      <c r="A330" s="325" t="s">
        <v>951</v>
      </c>
      <c r="B330" s="325">
        <v>17003537</v>
      </c>
      <c r="C330" s="325">
        <v>327</v>
      </c>
      <c r="D330" s="325">
        <v>210</v>
      </c>
      <c r="E330" s="136">
        <f t="shared" si="5"/>
        <v>537</v>
      </c>
    </row>
    <row r="331" spans="1:5" ht="15" x14ac:dyDescent="0.25">
      <c r="A331" s="325" t="s">
        <v>951</v>
      </c>
      <c r="B331" s="325">
        <v>10094548</v>
      </c>
      <c r="C331" s="325">
        <v>1200</v>
      </c>
      <c r="D331" s="325">
        <v>59</v>
      </c>
      <c r="E331" s="136">
        <f t="shared" si="5"/>
        <v>1259</v>
      </c>
    </row>
    <row r="332" spans="1:5" ht="15" x14ac:dyDescent="0.25">
      <c r="A332" s="325" t="s">
        <v>951</v>
      </c>
      <c r="B332" s="325">
        <v>11324650</v>
      </c>
      <c r="C332" s="325">
        <v>413</v>
      </c>
      <c r="D332" s="325">
        <v>319</v>
      </c>
      <c r="E332" s="136">
        <f t="shared" si="5"/>
        <v>732</v>
      </c>
    </row>
    <row r="333" spans="1:5" ht="15" x14ac:dyDescent="0.25">
      <c r="A333" s="325" t="s">
        <v>951</v>
      </c>
      <c r="B333" s="325">
        <v>11384650</v>
      </c>
      <c r="C333" s="325">
        <v>518</v>
      </c>
      <c r="D333" s="325">
        <v>389</v>
      </c>
      <c r="E333" s="136">
        <f t="shared" si="5"/>
        <v>907</v>
      </c>
    </row>
    <row r="334" spans="1:5" ht="15" x14ac:dyDescent="0.25">
      <c r="A334" s="325" t="s">
        <v>951</v>
      </c>
      <c r="B334" s="325">
        <v>18175155</v>
      </c>
      <c r="C334" s="325">
        <v>283</v>
      </c>
      <c r="D334" s="325">
        <v>276</v>
      </c>
      <c r="E334" s="136">
        <f t="shared" si="5"/>
        <v>559</v>
      </c>
    </row>
    <row r="335" spans="1:5" ht="15" x14ac:dyDescent="0.25">
      <c r="A335" s="325" t="s">
        <v>951</v>
      </c>
      <c r="B335" s="325">
        <v>14375152</v>
      </c>
      <c r="C335" s="325">
        <v>347</v>
      </c>
      <c r="D335" s="325">
        <v>300</v>
      </c>
      <c r="E335" s="136">
        <f t="shared" si="5"/>
        <v>647</v>
      </c>
    </row>
    <row r="336" spans="1:5" ht="15" x14ac:dyDescent="0.25">
      <c r="A336" s="325" t="s">
        <v>951</v>
      </c>
      <c r="B336" s="325">
        <v>19115156</v>
      </c>
      <c r="C336" s="325">
        <v>268</v>
      </c>
      <c r="D336" s="325">
        <v>189</v>
      </c>
      <c r="E336" s="136">
        <f t="shared" si="5"/>
        <v>457</v>
      </c>
    </row>
    <row r="337" spans="1:5" ht="15" x14ac:dyDescent="0.25">
      <c r="A337" s="325" t="s">
        <v>951</v>
      </c>
      <c r="B337" s="325">
        <v>14133334</v>
      </c>
      <c r="C337" s="325">
        <v>234</v>
      </c>
      <c r="D337" s="325">
        <v>224</v>
      </c>
      <c r="E337" s="136">
        <f t="shared" si="5"/>
        <v>458</v>
      </c>
    </row>
    <row r="338" spans="1:5" ht="15" x14ac:dyDescent="0.25">
      <c r="A338" s="325" t="s">
        <v>951</v>
      </c>
      <c r="B338" s="325">
        <v>10143334</v>
      </c>
      <c r="C338" s="325">
        <v>440</v>
      </c>
      <c r="D338" s="325">
        <v>355</v>
      </c>
      <c r="E338" s="136">
        <f t="shared" si="5"/>
        <v>795</v>
      </c>
    </row>
    <row r="339" spans="1:5" ht="15" x14ac:dyDescent="0.25">
      <c r="A339" s="325" t="s">
        <v>951</v>
      </c>
      <c r="B339" s="325">
        <v>14194552</v>
      </c>
      <c r="C339" s="325">
        <v>255</v>
      </c>
      <c r="D339" s="325">
        <v>254</v>
      </c>
      <c r="E339" s="136">
        <f t="shared" si="5"/>
        <v>509</v>
      </c>
    </row>
    <row r="340" spans="1:5" ht="15" x14ac:dyDescent="0.25">
      <c r="A340" s="325" t="s">
        <v>951</v>
      </c>
      <c r="B340" s="325">
        <v>7033232</v>
      </c>
      <c r="C340" s="325">
        <v>817</v>
      </c>
      <c r="D340" s="325">
        <v>51</v>
      </c>
      <c r="E340" s="136">
        <f t="shared" si="5"/>
        <v>868</v>
      </c>
    </row>
    <row r="341" spans="1:5" ht="15" x14ac:dyDescent="0.25">
      <c r="A341" s="325" t="s">
        <v>951</v>
      </c>
      <c r="B341" s="325">
        <v>15015139</v>
      </c>
      <c r="C341" s="325">
        <v>146</v>
      </c>
      <c r="D341" s="325">
        <v>138</v>
      </c>
      <c r="E341" s="136">
        <f t="shared" si="5"/>
        <v>284</v>
      </c>
    </row>
    <row r="342" spans="1:5" ht="15" x14ac:dyDescent="0.25">
      <c r="A342" s="325" t="s">
        <v>951</v>
      </c>
      <c r="B342" s="325">
        <v>3133127</v>
      </c>
      <c r="C342" s="325">
        <v>323</v>
      </c>
      <c r="D342" s="325">
        <v>296</v>
      </c>
      <c r="E342" s="136">
        <f t="shared" si="5"/>
        <v>619</v>
      </c>
    </row>
    <row r="343" spans="1:5" ht="15" x14ac:dyDescent="0.25">
      <c r="A343" s="325" t="s">
        <v>951</v>
      </c>
      <c r="B343" s="325">
        <v>1153430</v>
      </c>
      <c r="C343" s="325">
        <v>377</v>
      </c>
      <c r="D343" s="325">
        <v>218</v>
      </c>
      <c r="E343" s="136">
        <f t="shared" si="5"/>
        <v>595</v>
      </c>
    </row>
    <row r="344" spans="1:5" ht="15" x14ac:dyDescent="0.25">
      <c r="A344" s="325" t="s">
        <v>951</v>
      </c>
      <c r="B344" s="325">
        <v>15035153</v>
      </c>
      <c r="C344" s="325">
        <v>409</v>
      </c>
      <c r="D344" s="325">
        <v>278</v>
      </c>
      <c r="E344" s="136">
        <f t="shared" si="5"/>
        <v>687</v>
      </c>
    </row>
    <row r="345" spans="1:5" ht="15" x14ac:dyDescent="0.25">
      <c r="A345" s="325" t="s">
        <v>951</v>
      </c>
      <c r="B345" s="325">
        <v>17055154</v>
      </c>
      <c r="C345" s="325">
        <v>917</v>
      </c>
      <c r="D345" s="325">
        <v>830</v>
      </c>
      <c r="E345" s="136">
        <f t="shared" si="5"/>
        <v>1747</v>
      </c>
    </row>
    <row r="346" spans="1:5" ht="15" x14ac:dyDescent="0.25">
      <c r="A346" s="325" t="s">
        <v>951</v>
      </c>
      <c r="B346" s="325">
        <v>12255150</v>
      </c>
      <c r="C346" s="325">
        <v>316</v>
      </c>
      <c r="D346" s="325">
        <v>301</v>
      </c>
      <c r="E346" s="136">
        <f t="shared" si="5"/>
        <v>617</v>
      </c>
    </row>
    <row r="347" spans="1:5" ht="15" x14ac:dyDescent="0.25">
      <c r="A347" s="325" t="s">
        <v>951</v>
      </c>
      <c r="B347" s="325">
        <v>13043334</v>
      </c>
      <c r="C347" s="325">
        <v>707</v>
      </c>
      <c r="D347" s="325">
        <v>141</v>
      </c>
      <c r="E347" s="136">
        <f t="shared" si="5"/>
        <v>848</v>
      </c>
    </row>
    <row r="348" spans="1:5" ht="15" x14ac:dyDescent="0.25">
      <c r="A348" s="325" t="s">
        <v>951</v>
      </c>
      <c r="B348" s="325">
        <v>11133233</v>
      </c>
      <c r="C348" s="325">
        <v>518</v>
      </c>
      <c r="D348" s="325">
        <v>357</v>
      </c>
      <c r="E348" s="136">
        <f t="shared" si="5"/>
        <v>875</v>
      </c>
    </row>
    <row r="349" spans="1:5" ht="15" x14ac:dyDescent="0.25">
      <c r="A349" s="325" t="s">
        <v>951</v>
      </c>
      <c r="B349" s="325">
        <v>13265151</v>
      </c>
      <c r="C349" s="325">
        <v>313</v>
      </c>
      <c r="D349" s="325">
        <v>301</v>
      </c>
      <c r="E349" s="136">
        <f t="shared" si="5"/>
        <v>614</v>
      </c>
    </row>
    <row r="350" spans="1:5" ht="15" x14ac:dyDescent="0.25">
      <c r="A350" s="325" t="s">
        <v>951</v>
      </c>
      <c r="B350" s="325">
        <v>16163536</v>
      </c>
      <c r="C350" s="325">
        <v>210</v>
      </c>
      <c r="D350" s="325">
        <v>191</v>
      </c>
      <c r="E350" s="136">
        <f t="shared" si="5"/>
        <v>401</v>
      </c>
    </row>
    <row r="351" spans="1:5" ht="15" x14ac:dyDescent="0.25">
      <c r="A351" s="325" t="s">
        <v>951</v>
      </c>
      <c r="B351" s="325">
        <v>20525258</v>
      </c>
      <c r="C351" s="325">
        <v>208</v>
      </c>
      <c r="D351" s="325">
        <v>176</v>
      </c>
      <c r="E351" s="136">
        <f t="shared" si="5"/>
        <v>384</v>
      </c>
    </row>
    <row r="352" spans="1:5" ht="15" x14ac:dyDescent="0.25">
      <c r="A352" s="325" t="s">
        <v>951</v>
      </c>
      <c r="B352" s="325">
        <v>7094546</v>
      </c>
      <c r="C352" s="325">
        <v>262</v>
      </c>
      <c r="D352" s="325">
        <v>64</v>
      </c>
      <c r="E352" s="136">
        <f t="shared" si="5"/>
        <v>326</v>
      </c>
    </row>
    <row r="353" spans="1:5" ht="15" x14ac:dyDescent="0.25">
      <c r="A353" s="325" t="s">
        <v>951</v>
      </c>
      <c r="B353" s="325">
        <v>14264552</v>
      </c>
      <c r="C353" s="325">
        <v>288</v>
      </c>
      <c r="D353" s="325">
        <v>200</v>
      </c>
      <c r="E353" s="136">
        <f t="shared" si="5"/>
        <v>488</v>
      </c>
    </row>
    <row r="354" spans="1:5" ht="15" x14ac:dyDescent="0.25">
      <c r="A354" s="325" t="s">
        <v>951</v>
      </c>
      <c r="B354" s="325">
        <v>18345155</v>
      </c>
      <c r="C354" s="325">
        <v>358</v>
      </c>
      <c r="D354" s="325">
        <v>242</v>
      </c>
      <c r="E354" s="136">
        <f t="shared" si="5"/>
        <v>600</v>
      </c>
    </row>
    <row r="355" spans="1:5" ht="15" x14ac:dyDescent="0.25">
      <c r="A355" s="325" t="s">
        <v>951</v>
      </c>
      <c r="B355" s="325">
        <v>12033333</v>
      </c>
      <c r="C355" s="325">
        <v>657</v>
      </c>
      <c r="D355" s="325">
        <v>217</v>
      </c>
      <c r="E355" s="136">
        <f t="shared" si="5"/>
        <v>874</v>
      </c>
    </row>
    <row r="356" spans="1:5" ht="15" x14ac:dyDescent="0.25">
      <c r="A356" s="325" t="s">
        <v>951</v>
      </c>
      <c r="B356" s="325">
        <v>19255156</v>
      </c>
      <c r="C356" s="325">
        <v>335</v>
      </c>
      <c r="D356" s="325">
        <v>307</v>
      </c>
      <c r="E356" s="136">
        <f t="shared" si="5"/>
        <v>642</v>
      </c>
    </row>
    <row r="357" spans="1:5" ht="15" x14ac:dyDescent="0.25">
      <c r="A357" s="325" t="s">
        <v>951</v>
      </c>
      <c r="B357" s="325">
        <v>19415156</v>
      </c>
      <c r="C357" s="325">
        <v>852</v>
      </c>
      <c r="D357" s="325">
        <v>622</v>
      </c>
      <c r="E357" s="136">
        <f t="shared" si="5"/>
        <v>1474</v>
      </c>
    </row>
    <row r="358" spans="1:5" ht="15" x14ac:dyDescent="0.25">
      <c r="A358" s="325" t="s">
        <v>951</v>
      </c>
      <c r="B358" s="325">
        <v>14013334</v>
      </c>
      <c r="C358" s="325">
        <v>284</v>
      </c>
      <c r="D358" s="325">
        <v>271</v>
      </c>
      <c r="E358" s="136">
        <f t="shared" si="5"/>
        <v>555</v>
      </c>
    </row>
    <row r="359" spans="1:5" ht="15" x14ac:dyDescent="0.25">
      <c r="A359" s="325" t="s">
        <v>951</v>
      </c>
      <c r="B359" s="325">
        <v>8033232</v>
      </c>
      <c r="C359" s="325">
        <v>309</v>
      </c>
      <c r="D359" s="325">
        <v>223</v>
      </c>
      <c r="E359" s="136">
        <f t="shared" si="5"/>
        <v>532</v>
      </c>
    </row>
    <row r="360" spans="1:5" ht="15" x14ac:dyDescent="0.25">
      <c r="A360" s="325" t="s">
        <v>951</v>
      </c>
      <c r="B360" s="325">
        <v>12133333</v>
      </c>
      <c r="C360" s="325">
        <v>293</v>
      </c>
      <c r="D360" s="325">
        <v>263</v>
      </c>
      <c r="E360" s="136">
        <f t="shared" si="5"/>
        <v>556</v>
      </c>
    </row>
    <row r="361" spans="1:5" ht="15" x14ac:dyDescent="0.25">
      <c r="A361" s="325" t="s">
        <v>951</v>
      </c>
      <c r="B361" s="325">
        <v>16015153</v>
      </c>
      <c r="C361" s="325">
        <v>2326</v>
      </c>
      <c r="D361" s="325">
        <v>74</v>
      </c>
      <c r="E361" s="136">
        <f t="shared" si="5"/>
        <v>2400</v>
      </c>
    </row>
    <row r="362" spans="1:5" ht="15" x14ac:dyDescent="0.25">
      <c r="A362" s="325" t="s">
        <v>951</v>
      </c>
      <c r="B362" s="325">
        <v>14385152</v>
      </c>
      <c r="C362" s="325">
        <v>380</v>
      </c>
      <c r="D362" s="325">
        <v>324</v>
      </c>
      <c r="E362" s="136">
        <f t="shared" si="5"/>
        <v>704</v>
      </c>
    </row>
    <row r="363" spans="1:5" ht="15" x14ac:dyDescent="0.25">
      <c r="A363" s="325" t="s">
        <v>951</v>
      </c>
      <c r="B363" s="325">
        <v>19445156</v>
      </c>
      <c r="C363" s="325">
        <v>742</v>
      </c>
      <c r="D363" s="325">
        <v>267</v>
      </c>
      <c r="E363" s="136">
        <f t="shared" si="5"/>
        <v>1009</v>
      </c>
    </row>
    <row r="364" spans="1:5" ht="15" x14ac:dyDescent="0.25">
      <c r="A364" s="325" t="s">
        <v>951</v>
      </c>
      <c r="B364" s="325">
        <v>16055153</v>
      </c>
      <c r="C364" s="325">
        <v>441</v>
      </c>
      <c r="D364" s="325">
        <v>214</v>
      </c>
      <c r="E364" s="136">
        <f t="shared" si="5"/>
        <v>655</v>
      </c>
    </row>
    <row r="365" spans="1:5" ht="15" x14ac:dyDescent="0.25">
      <c r="A365" s="325" t="s">
        <v>951</v>
      </c>
      <c r="B365" s="325">
        <v>9214547</v>
      </c>
      <c r="C365" s="325">
        <v>233</v>
      </c>
      <c r="D365" s="325">
        <v>199</v>
      </c>
      <c r="E365" s="136">
        <f t="shared" si="5"/>
        <v>432</v>
      </c>
    </row>
    <row r="366" spans="1:5" ht="15" x14ac:dyDescent="0.25">
      <c r="A366" s="325" t="s">
        <v>951</v>
      </c>
      <c r="B366" s="325">
        <v>10053334</v>
      </c>
      <c r="C366" s="325">
        <v>569</v>
      </c>
      <c r="D366" s="325">
        <v>122</v>
      </c>
      <c r="E366" s="136">
        <f t="shared" si="5"/>
        <v>691</v>
      </c>
    </row>
    <row r="367" spans="1:5" ht="15" x14ac:dyDescent="0.25">
      <c r="A367" s="325" t="s">
        <v>951</v>
      </c>
      <c r="B367" s="325">
        <v>19405156</v>
      </c>
      <c r="C367" s="325">
        <v>402</v>
      </c>
      <c r="D367" s="325">
        <v>385</v>
      </c>
      <c r="E367" s="136">
        <f t="shared" si="5"/>
        <v>787</v>
      </c>
    </row>
    <row r="368" spans="1:5" ht="15" x14ac:dyDescent="0.25">
      <c r="A368" s="325" t="s">
        <v>951</v>
      </c>
      <c r="B368" s="325">
        <v>8034546</v>
      </c>
      <c r="C368" s="325">
        <v>321</v>
      </c>
      <c r="D368" s="325">
        <v>275</v>
      </c>
      <c r="E368" s="136">
        <f t="shared" si="5"/>
        <v>596</v>
      </c>
    </row>
    <row r="369" spans="1:5" ht="15" x14ac:dyDescent="0.25">
      <c r="A369" s="325" t="s">
        <v>951</v>
      </c>
      <c r="B369" s="325">
        <v>8123232</v>
      </c>
      <c r="C369" s="325">
        <v>584</v>
      </c>
      <c r="D369" s="325">
        <v>364</v>
      </c>
      <c r="E369" s="136">
        <f t="shared" si="5"/>
        <v>948</v>
      </c>
    </row>
    <row r="370" spans="1:5" ht="15" x14ac:dyDescent="0.25">
      <c r="A370" s="325" t="s">
        <v>951</v>
      </c>
      <c r="B370" s="325">
        <v>19355156</v>
      </c>
      <c r="C370" s="325">
        <v>284</v>
      </c>
      <c r="D370" s="325">
        <v>273</v>
      </c>
      <c r="E370" s="136">
        <f t="shared" si="5"/>
        <v>557</v>
      </c>
    </row>
    <row r="371" spans="1:5" ht="15" x14ac:dyDescent="0.25">
      <c r="A371" s="325" t="s">
        <v>951</v>
      </c>
      <c r="B371" s="325">
        <v>10234548</v>
      </c>
      <c r="C371" s="325">
        <v>304</v>
      </c>
      <c r="D371" s="325">
        <v>294</v>
      </c>
      <c r="E371" s="136">
        <f t="shared" si="5"/>
        <v>598</v>
      </c>
    </row>
    <row r="372" spans="1:5" ht="15" x14ac:dyDescent="0.25">
      <c r="A372" s="325" t="s">
        <v>951</v>
      </c>
      <c r="B372" s="325">
        <v>17023536</v>
      </c>
      <c r="C372" s="325">
        <v>487</v>
      </c>
      <c r="D372" s="325">
        <v>180</v>
      </c>
      <c r="E372" s="136">
        <f t="shared" si="5"/>
        <v>667</v>
      </c>
    </row>
    <row r="373" spans="1:5" ht="15" x14ac:dyDescent="0.25">
      <c r="A373" s="325" t="s">
        <v>951</v>
      </c>
      <c r="B373" s="325">
        <v>21155258</v>
      </c>
      <c r="C373" s="325">
        <v>297</v>
      </c>
      <c r="D373" s="325">
        <v>264</v>
      </c>
      <c r="E373" s="136">
        <f t="shared" si="5"/>
        <v>561</v>
      </c>
    </row>
    <row r="374" spans="1:5" ht="15" x14ac:dyDescent="0.25">
      <c r="A374" s="325" t="s">
        <v>951</v>
      </c>
      <c r="B374" s="325">
        <v>2043126</v>
      </c>
      <c r="C374" s="325">
        <v>268</v>
      </c>
      <c r="D374" s="325">
        <v>223</v>
      </c>
      <c r="E374" s="136">
        <f t="shared" si="5"/>
        <v>491</v>
      </c>
    </row>
    <row r="375" spans="1:5" ht="15" x14ac:dyDescent="0.25">
      <c r="A375" s="325" t="s">
        <v>951</v>
      </c>
      <c r="B375" s="325">
        <v>7043232</v>
      </c>
      <c r="C375" s="325">
        <v>383</v>
      </c>
      <c r="D375" s="325">
        <v>151</v>
      </c>
      <c r="E375" s="136">
        <f t="shared" si="5"/>
        <v>534</v>
      </c>
    </row>
    <row r="376" spans="1:5" ht="15" x14ac:dyDescent="0.25">
      <c r="A376" s="325" t="s">
        <v>951</v>
      </c>
      <c r="B376" s="325">
        <v>14103334</v>
      </c>
      <c r="C376" s="325">
        <v>274</v>
      </c>
      <c r="D376" s="325">
        <v>239</v>
      </c>
      <c r="E376" s="136">
        <f t="shared" si="5"/>
        <v>513</v>
      </c>
    </row>
    <row r="377" spans="1:5" ht="15" x14ac:dyDescent="0.25">
      <c r="A377" s="325" t="s">
        <v>951</v>
      </c>
      <c r="B377" s="325">
        <v>13003333</v>
      </c>
      <c r="C377" s="325">
        <v>275</v>
      </c>
      <c r="D377" s="325">
        <v>261</v>
      </c>
      <c r="E377" s="136">
        <f t="shared" si="5"/>
        <v>536</v>
      </c>
    </row>
    <row r="378" spans="1:5" ht="15" x14ac:dyDescent="0.25">
      <c r="A378" s="325" t="s">
        <v>951</v>
      </c>
      <c r="B378" s="325">
        <v>8163232</v>
      </c>
      <c r="C378" s="325">
        <v>258</v>
      </c>
      <c r="D378" s="325">
        <v>204</v>
      </c>
      <c r="E378" s="136">
        <f t="shared" si="5"/>
        <v>462</v>
      </c>
    </row>
    <row r="379" spans="1:5" ht="15" x14ac:dyDescent="0.25">
      <c r="A379" s="325" t="s">
        <v>951</v>
      </c>
      <c r="B379" s="325">
        <v>4023128</v>
      </c>
      <c r="C379" s="325">
        <v>222</v>
      </c>
      <c r="D379" s="325">
        <v>84</v>
      </c>
      <c r="E379" s="136">
        <f t="shared" si="5"/>
        <v>306</v>
      </c>
    </row>
    <row r="380" spans="1:5" ht="15" x14ac:dyDescent="0.25">
      <c r="A380" s="325" t="s">
        <v>951</v>
      </c>
      <c r="B380" s="325">
        <v>3003127</v>
      </c>
      <c r="C380" s="325">
        <v>391</v>
      </c>
      <c r="D380" s="325">
        <v>321</v>
      </c>
      <c r="E380" s="136">
        <f t="shared" si="5"/>
        <v>712</v>
      </c>
    </row>
    <row r="381" spans="1:5" ht="15" x14ac:dyDescent="0.25">
      <c r="A381" s="325" t="s">
        <v>951</v>
      </c>
      <c r="B381" s="325">
        <v>20285257</v>
      </c>
      <c r="C381" s="325">
        <v>532</v>
      </c>
      <c r="D381" s="325">
        <v>383</v>
      </c>
      <c r="E381" s="136">
        <f t="shared" si="5"/>
        <v>915</v>
      </c>
    </row>
    <row r="382" spans="1:5" ht="15" x14ac:dyDescent="0.25">
      <c r="A382" s="325" t="s">
        <v>951</v>
      </c>
      <c r="B382" s="325">
        <v>19515156</v>
      </c>
      <c r="C382" s="325">
        <v>387</v>
      </c>
      <c r="D382" s="325">
        <v>314</v>
      </c>
      <c r="E382" s="136">
        <f t="shared" si="5"/>
        <v>701</v>
      </c>
    </row>
    <row r="383" spans="1:5" ht="15" x14ac:dyDescent="0.25">
      <c r="A383" s="325" t="s">
        <v>951</v>
      </c>
      <c r="B383" s="325">
        <v>14415152</v>
      </c>
      <c r="C383" s="325">
        <v>479</v>
      </c>
      <c r="D383" s="325">
        <v>303</v>
      </c>
      <c r="E383" s="136">
        <f t="shared" si="5"/>
        <v>782</v>
      </c>
    </row>
    <row r="384" spans="1:5" ht="15" x14ac:dyDescent="0.25">
      <c r="A384" s="325" t="s">
        <v>951</v>
      </c>
      <c r="B384" s="325">
        <v>10264548</v>
      </c>
      <c r="C384" s="325">
        <v>257</v>
      </c>
      <c r="D384" s="325">
        <v>228</v>
      </c>
      <c r="E384" s="136">
        <f t="shared" si="5"/>
        <v>485</v>
      </c>
    </row>
    <row r="385" spans="1:5" ht="15" x14ac:dyDescent="0.25">
      <c r="A385" s="325" t="s">
        <v>951</v>
      </c>
      <c r="B385" s="325">
        <v>10444648</v>
      </c>
      <c r="C385" s="325">
        <v>327</v>
      </c>
      <c r="D385" s="325">
        <v>290</v>
      </c>
      <c r="E385" s="136">
        <f t="shared" si="5"/>
        <v>617</v>
      </c>
    </row>
    <row r="386" spans="1:5" ht="15" x14ac:dyDescent="0.25">
      <c r="A386" s="325" t="s">
        <v>951</v>
      </c>
      <c r="B386" s="325">
        <v>14183334</v>
      </c>
      <c r="C386" s="325">
        <v>248</v>
      </c>
      <c r="D386" s="325">
        <v>241</v>
      </c>
      <c r="E386" s="136">
        <f t="shared" si="5"/>
        <v>489</v>
      </c>
    </row>
    <row r="387" spans="1:5" ht="15" x14ac:dyDescent="0.25">
      <c r="A387" s="325" t="s">
        <v>951</v>
      </c>
      <c r="B387" s="325">
        <v>14183335</v>
      </c>
      <c r="C387" s="325">
        <v>286</v>
      </c>
      <c r="D387" s="325">
        <v>211</v>
      </c>
      <c r="E387" s="136">
        <f t="shared" si="5"/>
        <v>497</v>
      </c>
    </row>
    <row r="388" spans="1:5" ht="15" x14ac:dyDescent="0.25">
      <c r="A388" s="325" t="s">
        <v>951</v>
      </c>
      <c r="B388" s="325">
        <v>5184544</v>
      </c>
      <c r="C388" s="325">
        <v>683</v>
      </c>
      <c r="D388" s="325">
        <v>390</v>
      </c>
      <c r="E388" s="136">
        <f t="shared" ref="E388:E451" si="6">C388+D388</f>
        <v>1073</v>
      </c>
    </row>
    <row r="389" spans="1:5" ht="15" x14ac:dyDescent="0.25">
      <c r="A389" s="325" t="s">
        <v>951</v>
      </c>
      <c r="B389" s="325">
        <v>19065155</v>
      </c>
      <c r="C389" s="325">
        <v>330</v>
      </c>
      <c r="D389" s="325">
        <v>242</v>
      </c>
      <c r="E389" s="136">
        <f t="shared" si="6"/>
        <v>572</v>
      </c>
    </row>
    <row r="390" spans="1:5" ht="15" x14ac:dyDescent="0.25">
      <c r="A390" s="325" t="s">
        <v>951</v>
      </c>
      <c r="B390" s="325">
        <v>13083334</v>
      </c>
      <c r="C390" s="325">
        <v>237</v>
      </c>
      <c r="D390" s="325">
        <v>164</v>
      </c>
      <c r="E390" s="136">
        <f t="shared" si="6"/>
        <v>401</v>
      </c>
    </row>
    <row r="391" spans="1:5" ht="15" x14ac:dyDescent="0.25">
      <c r="A391" s="325" t="s">
        <v>951</v>
      </c>
      <c r="B391" s="325">
        <v>11053233</v>
      </c>
      <c r="C391" s="325">
        <v>306</v>
      </c>
      <c r="D391" s="325">
        <v>236</v>
      </c>
      <c r="E391" s="136">
        <f t="shared" si="6"/>
        <v>542</v>
      </c>
    </row>
    <row r="392" spans="1:5" ht="15" x14ac:dyDescent="0.25">
      <c r="A392" s="325" t="s">
        <v>951</v>
      </c>
      <c r="B392" s="325">
        <v>11053333</v>
      </c>
      <c r="C392" s="325">
        <v>591</v>
      </c>
      <c r="D392" s="325">
        <v>235</v>
      </c>
      <c r="E392" s="136">
        <f t="shared" si="6"/>
        <v>826</v>
      </c>
    </row>
    <row r="393" spans="1:5" ht="15" x14ac:dyDescent="0.25">
      <c r="A393" s="325" t="s">
        <v>951</v>
      </c>
      <c r="B393" s="325">
        <v>12003415</v>
      </c>
      <c r="C393" s="325">
        <v>2</v>
      </c>
      <c r="D393" s="325">
        <v>2</v>
      </c>
      <c r="E393" s="136">
        <f t="shared" si="6"/>
        <v>4</v>
      </c>
    </row>
    <row r="394" spans="1:5" ht="15" x14ac:dyDescent="0.25">
      <c r="A394" s="325" t="s">
        <v>951</v>
      </c>
      <c r="B394" s="325">
        <v>3093128</v>
      </c>
      <c r="C394" s="325">
        <v>429</v>
      </c>
      <c r="D394" s="325">
        <v>199</v>
      </c>
      <c r="E394" s="136">
        <f t="shared" si="6"/>
        <v>628</v>
      </c>
    </row>
    <row r="395" spans="1:5" ht="15" x14ac:dyDescent="0.25">
      <c r="A395" s="325" t="s">
        <v>951</v>
      </c>
      <c r="B395" s="325">
        <v>20535258</v>
      </c>
      <c r="C395" s="325">
        <v>116</v>
      </c>
      <c r="D395" s="325">
        <v>205</v>
      </c>
      <c r="E395" s="136">
        <f t="shared" si="6"/>
        <v>321</v>
      </c>
    </row>
    <row r="396" spans="1:5" ht="15" x14ac:dyDescent="0.25">
      <c r="A396" s="325" t="s">
        <v>951</v>
      </c>
      <c r="B396" s="325">
        <v>16093536</v>
      </c>
      <c r="C396" s="325">
        <v>164</v>
      </c>
      <c r="D396" s="325">
        <v>120</v>
      </c>
      <c r="E396" s="136">
        <f t="shared" si="6"/>
        <v>284</v>
      </c>
    </row>
    <row r="397" spans="1:5" ht="15" x14ac:dyDescent="0.25">
      <c r="A397" s="325" t="s">
        <v>951</v>
      </c>
      <c r="B397" s="325">
        <v>14315152</v>
      </c>
      <c r="C397" s="325">
        <v>294</v>
      </c>
      <c r="D397" s="325">
        <v>154</v>
      </c>
      <c r="E397" s="136">
        <f t="shared" si="6"/>
        <v>448</v>
      </c>
    </row>
    <row r="398" spans="1:5" ht="15" x14ac:dyDescent="0.25">
      <c r="A398" s="325" t="s">
        <v>951</v>
      </c>
      <c r="B398" s="325">
        <v>3094342</v>
      </c>
      <c r="C398" s="325">
        <v>310</v>
      </c>
      <c r="D398" s="325">
        <v>29</v>
      </c>
      <c r="E398" s="136">
        <f t="shared" si="6"/>
        <v>339</v>
      </c>
    </row>
    <row r="399" spans="1:5" ht="15" x14ac:dyDescent="0.25">
      <c r="A399" s="325" t="s">
        <v>951</v>
      </c>
      <c r="B399" s="325">
        <v>21325259</v>
      </c>
      <c r="C399" s="325">
        <v>231</v>
      </c>
      <c r="D399" s="325">
        <v>220</v>
      </c>
      <c r="E399" s="136">
        <f t="shared" si="6"/>
        <v>451</v>
      </c>
    </row>
    <row r="400" spans="1:5" ht="15" x14ac:dyDescent="0.25">
      <c r="A400" s="325" t="s">
        <v>951</v>
      </c>
      <c r="B400" s="325">
        <v>11374650</v>
      </c>
      <c r="C400" s="325">
        <v>556</v>
      </c>
      <c r="D400" s="325">
        <v>502</v>
      </c>
      <c r="E400" s="136">
        <f t="shared" si="6"/>
        <v>1058</v>
      </c>
    </row>
    <row r="401" spans="1:5" ht="15" x14ac:dyDescent="0.25">
      <c r="A401" s="325" t="s">
        <v>951</v>
      </c>
      <c r="B401" s="325">
        <v>8003232</v>
      </c>
      <c r="C401" s="325">
        <v>470</v>
      </c>
      <c r="D401" s="325">
        <v>109</v>
      </c>
      <c r="E401" s="136">
        <f t="shared" si="6"/>
        <v>579</v>
      </c>
    </row>
    <row r="402" spans="1:5" ht="15" x14ac:dyDescent="0.25">
      <c r="A402" s="325" t="s">
        <v>951</v>
      </c>
      <c r="B402" s="325">
        <v>20133438</v>
      </c>
      <c r="C402" s="325">
        <v>276</v>
      </c>
      <c r="D402" s="325">
        <v>255</v>
      </c>
      <c r="E402" s="136">
        <f t="shared" si="6"/>
        <v>531</v>
      </c>
    </row>
    <row r="403" spans="1:5" ht="15" x14ac:dyDescent="0.25">
      <c r="A403" s="325" t="s">
        <v>951</v>
      </c>
      <c r="B403" s="325">
        <v>19455156</v>
      </c>
      <c r="C403" s="325">
        <v>342</v>
      </c>
      <c r="D403" s="325">
        <v>324</v>
      </c>
      <c r="E403" s="136">
        <f t="shared" si="6"/>
        <v>666</v>
      </c>
    </row>
    <row r="404" spans="1:5" ht="15" x14ac:dyDescent="0.25">
      <c r="A404" s="325" t="s">
        <v>951</v>
      </c>
      <c r="B404" s="325">
        <v>11113233</v>
      </c>
      <c r="C404" s="325">
        <v>291</v>
      </c>
      <c r="D404" s="325">
        <v>172</v>
      </c>
      <c r="E404" s="136">
        <f t="shared" si="6"/>
        <v>463</v>
      </c>
    </row>
    <row r="405" spans="1:5" ht="15" x14ac:dyDescent="0.25">
      <c r="A405" s="325" t="s">
        <v>951</v>
      </c>
      <c r="B405" s="325">
        <v>21015238</v>
      </c>
      <c r="C405" s="325">
        <v>259</v>
      </c>
      <c r="D405" s="325">
        <v>241</v>
      </c>
      <c r="E405" s="136">
        <f t="shared" si="6"/>
        <v>500</v>
      </c>
    </row>
    <row r="406" spans="1:5" ht="15" x14ac:dyDescent="0.25">
      <c r="A406" s="325" t="s">
        <v>951</v>
      </c>
      <c r="B406" s="325">
        <v>11314650</v>
      </c>
      <c r="C406" s="325">
        <v>395</v>
      </c>
      <c r="D406" s="325">
        <v>329</v>
      </c>
      <c r="E406" s="136">
        <f t="shared" si="6"/>
        <v>724</v>
      </c>
    </row>
    <row r="407" spans="1:5" ht="15" x14ac:dyDescent="0.25">
      <c r="A407" s="325" t="s">
        <v>951</v>
      </c>
      <c r="B407" s="325">
        <v>16015139</v>
      </c>
      <c r="C407" s="325">
        <v>157</v>
      </c>
      <c r="D407" s="325">
        <v>138</v>
      </c>
      <c r="E407" s="136">
        <f t="shared" si="6"/>
        <v>295</v>
      </c>
    </row>
    <row r="408" spans="1:5" ht="15" x14ac:dyDescent="0.25">
      <c r="A408" s="325" t="s">
        <v>951</v>
      </c>
      <c r="B408" s="325">
        <v>6033232</v>
      </c>
      <c r="C408" s="325">
        <v>534</v>
      </c>
      <c r="D408" s="325">
        <v>252</v>
      </c>
      <c r="E408" s="136">
        <f t="shared" si="6"/>
        <v>786</v>
      </c>
    </row>
    <row r="409" spans="1:5" ht="15" x14ac:dyDescent="0.25">
      <c r="A409" s="325" t="s">
        <v>951</v>
      </c>
      <c r="B409" s="325">
        <v>10283334</v>
      </c>
      <c r="C409" s="325">
        <v>391</v>
      </c>
      <c r="D409" s="325">
        <v>110</v>
      </c>
      <c r="E409" s="136">
        <f t="shared" si="6"/>
        <v>501</v>
      </c>
    </row>
    <row r="410" spans="1:5" ht="15" x14ac:dyDescent="0.25">
      <c r="A410" s="325" t="s">
        <v>951</v>
      </c>
      <c r="B410" s="325">
        <v>21175258</v>
      </c>
      <c r="C410" s="325">
        <v>285</v>
      </c>
      <c r="D410" s="325">
        <v>278</v>
      </c>
      <c r="E410" s="136">
        <f t="shared" si="6"/>
        <v>563</v>
      </c>
    </row>
    <row r="411" spans="1:5" ht="15" x14ac:dyDescent="0.25">
      <c r="A411" s="325" t="s">
        <v>951</v>
      </c>
      <c r="B411" s="325">
        <v>1164440</v>
      </c>
      <c r="C411" s="325">
        <v>206</v>
      </c>
      <c r="D411" s="325">
        <v>133</v>
      </c>
      <c r="E411" s="136">
        <f t="shared" si="6"/>
        <v>339</v>
      </c>
    </row>
    <row r="412" spans="1:5" ht="15" x14ac:dyDescent="0.25">
      <c r="A412" s="325" t="s">
        <v>951</v>
      </c>
      <c r="B412" s="325">
        <v>21115258</v>
      </c>
      <c r="C412" s="325">
        <v>365</v>
      </c>
      <c r="D412" s="325">
        <v>235</v>
      </c>
      <c r="E412" s="136">
        <f t="shared" si="6"/>
        <v>600</v>
      </c>
    </row>
    <row r="413" spans="1:5" ht="15" x14ac:dyDescent="0.25">
      <c r="A413" s="325" t="s">
        <v>951</v>
      </c>
      <c r="B413" s="325">
        <v>18295155</v>
      </c>
      <c r="C413" s="325">
        <v>286</v>
      </c>
      <c r="D413" s="325">
        <v>275</v>
      </c>
      <c r="E413" s="136">
        <f t="shared" si="6"/>
        <v>561</v>
      </c>
    </row>
    <row r="414" spans="1:5" ht="15" x14ac:dyDescent="0.25">
      <c r="A414" s="325" t="s">
        <v>951</v>
      </c>
      <c r="B414" s="325">
        <v>12124650</v>
      </c>
      <c r="C414" s="325">
        <v>394</v>
      </c>
      <c r="D414" s="325">
        <v>364</v>
      </c>
      <c r="E414" s="136">
        <f t="shared" si="6"/>
        <v>758</v>
      </c>
    </row>
    <row r="415" spans="1:5" ht="15" x14ac:dyDescent="0.25">
      <c r="A415" s="325" t="s">
        <v>951</v>
      </c>
      <c r="B415" s="325">
        <v>20135257</v>
      </c>
      <c r="C415" s="325">
        <v>400</v>
      </c>
      <c r="D415" s="325">
        <v>349</v>
      </c>
      <c r="E415" s="136">
        <f t="shared" si="6"/>
        <v>749</v>
      </c>
    </row>
    <row r="416" spans="1:5" ht="15" x14ac:dyDescent="0.25">
      <c r="A416" s="325" t="s">
        <v>951</v>
      </c>
      <c r="B416" s="325">
        <v>18415155</v>
      </c>
      <c r="C416" s="325">
        <v>266</v>
      </c>
      <c r="D416" s="325">
        <v>132</v>
      </c>
      <c r="E416" s="136">
        <f t="shared" si="6"/>
        <v>398</v>
      </c>
    </row>
    <row r="417" spans="1:5" ht="15" x14ac:dyDescent="0.25">
      <c r="A417" s="325" t="s">
        <v>951</v>
      </c>
      <c r="B417" s="325">
        <v>17043536</v>
      </c>
      <c r="C417" s="325">
        <v>1259</v>
      </c>
      <c r="D417" s="325">
        <v>387</v>
      </c>
      <c r="E417" s="136">
        <f t="shared" si="6"/>
        <v>1646</v>
      </c>
    </row>
    <row r="418" spans="1:5" ht="15" x14ac:dyDescent="0.25">
      <c r="A418" s="325" t="s">
        <v>951</v>
      </c>
      <c r="B418" s="325">
        <v>19073438</v>
      </c>
      <c r="C418" s="325">
        <v>296</v>
      </c>
      <c r="D418" s="325">
        <v>271</v>
      </c>
      <c r="E418" s="136">
        <f t="shared" si="6"/>
        <v>567</v>
      </c>
    </row>
    <row r="419" spans="1:5" ht="15" x14ac:dyDescent="0.25">
      <c r="A419" s="325" t="s">
        <v>951</v>
      </c>
      <c r="B419" s="325">
        <v>11073233</v>
      </c>
      <c r="C419" s="325">
        <v>541</v>
      </c>
      <c r="D419" s="325">
        <v>411</v>
      </c>
      <c r="E419" s="136">
        <f t="shared" si="6"/>
        <v>952</v>
      </c>
    </row>
    <row r="420" spans="1:5" ht="15" x14ac:dyDescent="0.25">
      <c r="A420" s="325" t="s">
        <v>951</v>
      </c>
      <c r="B420" s="325">
        <v>11033333</v>
      </c>
      <c r="C420" s="325">
        <v>603</v>
      </c>
      <c r="D420" s="325">
        <v>99</v>
      </c>
      <c r="E420" s="136">
        <f t="shared" si="6"/>
        <v>702</v>
      </c>
    </row>
    <row r="421" spans="1:5" ht="15" x14ac:dyDescent="0.25">
      <c r="A421" s="325" t="s">
        <v>951</v>
      </c>
      <c r="B421" s="325">
        <v>17053536</v>
      </c>
      <c r="C421" s="325">
        <v>474</v>
      </c>
      <c r="D421" s="325">
        <v>220</v>
      </c>
      <c r="E421" s="136">
        <f t="shared" si="6"/>
        <v>694</v>
      </c>
    </row>
    <row r="422" spans="1:5" ht="15" x14ac:dyDescent="0.25">
      <c r="A422" s="325" t="s">
        <v>951</v>
      </c>
      <c r="B422" s="325">
        <v>19485156</v>
      </c>
      <c r="C422" s="325">
        <v>314</v>
      </c>
      <c r="D422" s="325">
        <v>301</v>
      </c>
      <c r="E422" s="136">
        <f t="shared" si="6"/>
        <v>615</v>
      </c>
    </row>
    <row r="423" spans="1:5" ht="15" x14ac:dyDescent="0.25">
      <c r="A423" s="325" t="s">
        <v>951</v>
      </c>
      <c r="B423" s="325">
        <v>2093126</v>
      </c>
      <c r="C423" s="325">
        <v>458</v>
      </c>
      <c r="D423" s="325">
        <v>146</v>
      </c>
      <c r="E423" s="136">
        <f t="shared" si="6"/>
        <v>604</v>
      </c>
    </row>
    <row r="424" spans="1:5" ht="15" x14ac:dyDescent="0.25">
      <c r="A424" s="325" t="s">
        <v>951</v>
      </c>
      <c r="B424" s="325">
        <v>14143334</v>
      </c>
      <c r="C424" s="325">
        <v>256</v>
      </c>
      <c r="D424" s="325">
        <v>220</v>
      </c>
      <c r="E424" s="136">
        <f t="shared" si="6"/>
        <v>476</v>
      </c>
    </row>
    <row r="425" spans="1:5" ht="15" x14ac:dyDescent="0.25">
      <c r="A425" s="325" t="s">
        <v>951</v>
      </c>
      <c r="B425" s="325">
        <v>1183430</v>
      </c>
      <c r="C425" s="325">
        <v>393</v>
      </c>
      <c r="D425" s="325">
        <v>296</v>
      </c>
      <c r="E425" s="136">
        <f t="shared" si="6"/>
        <v>689</v>
      </c>
    </row>
    <row r="426" spans="1:5" ht="15" x14ac:dyDescent="0.25">
      <c r="A426" s="325" t="s">
        <v>951</v>
      </c>
      <c r="B426" s="325">
        <v>21085258</v>
      </c>
      <c r="C426" s="325">
        <v>597</v>
      </c>
      <c r="D426" s="325">
        <v>225</v>
      </c>
      <c r="E426" s="136">
        <f t="shared" si="6"/>
        <v>822</v>
      </c>
    </row>
    <row r="427" spans="1:5" ht="15" x14ac:dyDescent="0.25">
      <c r="A427" s="325" t="s">
        <v>951</v>
      </c>
      <c r="B427" s="325">
        <v>12074650</v>
      </c>
      <c r="C427" s="325">
        <v>669</v>
      </c>
      <c r="D427" s="325">
        <v>249</v>
      </c>
      <c r="E427" s="136">
        <f t="shared" si="6"/>
        <v>918</v>
      </c>
    </row>
    <row r="428" spans="1:5" ht="15" x14ac:dyDescent="0.25">
      <c r="A428" s="325" t="s">
        <v>951</v>
      </c>
      <c r="B428" s="325">
        <v>12144650</v>
      </c>
      <c r="C428" s="325">
        <v>461</v>
      </c>
      <c r="D428" s="325">
        <v>430</v>
      </c>
      <c r="E428" s="136">
        <f t="shared" si="6"/>
        <v>891</v>
      </c>
    </row>
    <row r="429" spans="1:5" ht="15" x14ac:dyDescent="0.25">
      <c r="A429" s="325" t="s">
        <v>951</v>
      </c>
      <c r="B429" s="325">
        <v>17003536</v>
      </c>
      <c r="C429" s="325">
        <v>324</v>
      </c>
      <c r="D429" s="325">
        <v>226</v>
      </c>
      <c r="E429" s="136">
        <f t="shared" si="6"/>
        <v>550</v>
      </c>
    </row>
    <row r="430" spans="1:5" ht="15" x14ac:dyDescent="0.25">
      <c r="A430" s="325" t="s">
        <v>951</v>
      </c>
      <c r="B430" s="325">
        <v>14123334</v>
      </c>
      <c r="C430" s="325">
        <v>233</v>
      </c>
      <c r="D430" s="325">
        <v>207</v>
      </c>
      <c r="E430" s="136">
        <f t="shared" si="6"/>
        <v>440</v>
      </c>
    </row>
    <row r="431" spans="1:5" ht="15" x14ac:dyDescent="0.25">
      <c r="A431" s="325" t="s">
        <v>951</v>
      </c>
      <c r="B431" s="325">
        <v>15245153</v>
      </c>
      <c r="C431" s="325">
        <v>323</v>
      </c>
      <c r="D431" s="325">
        <v>290</v>
      </c>
      <c r="E431" s="136">
        <f t="shared" si="6"/>
        <v>613</v>
      </c>
    </row>
    <row r="432" spans="1:5" ht="15" x14ac:dyDescent="0.25">
      <c r="A432" s="325" t="s">
        <v>951</v>
      </c>
      <c r="B432" s="325">
        <v>5234544</v>
      </c>
      <c r="C432" s="325">
        <v>473</v>
      </c>
      <c r="D432" s="325">
        <v>447</v>
      </c>
      <c r="E432" s="136">
        <f t="shared" si="6"/>
        <v>920</v>
      </c>
    </row>
    <row r="433" spans="1:5" ht="15" x14ac:dyDescent="0.25">
      <c r="A433" s="325" t="s">
        <v>951</v>
      </c>
      <c r="B433" s="325">
        <v>1073430</v>
      </c>
      <c r="C433" s="325">
        <v>228</v>
      </c>
      <c r="D433" s="325">
        <v>82</v>
      </c>
      <c r="E433" s="136">
        <f t="shared" si="6"/>
        <v>310</v>
      </c>
    </row>
    <row r="434" spans="1:5" ht="15" x14ac:dyDescent="0.25">
      <c r="A434" s="325" t="s">
        <v>951</v>
      </c>
      <c r="B434" s="325">
        <v>20465258</v>
      </c>
      <c r="C434" s="325">
        <v>466</v>
      </c>
      <c r="D434" s="325">
        <v>160</v>
      </c>
      <c r="E434" s="136">
        <f t="shared" si="6"/>
        <v>626</v>
      </c>
    </row>
    <row r="435" spans="1:5" ht="15" x14ac:dyDescent="0.25">
      <c r="A435" s="325" t="s">
        <v>951</v>
      </c>
      <c r="B435" s="325">
        <v>17015154</v>
      </c>
      <c r="C435" s="325">
        <v>495</v>
      </c>
      <c r="D435" s="325">
        <v>210</v>
      </c>
      <c r="E435" s="136">
        <f t="shared" si="6"/>
        <v>705</v>
      </c>
    </row>
    <row r="436" spans="1:5" ht="15" x14ac:dyDescent="0.25">
      <c r="A436" s="325" t="s">
        <v>951</v>
      </c>
      <c r="B436" s="325">
        <v>15103535</v>
      </c>
      <c r="C436" s="325">
        <v>297</v>
      </c>
      <c r="D436" s="325">
        <v>193</v>
      </c>
      <c r="E436" s="136">
        <f t="shared" si="6"/>
        <v>490</v>
      </c>
    </row>
    <row r="437" spans="1:5" ht="15" x14ac:dyDescent="0.25">
      <c r="A437" s="325" t="s">
        <v>951</v>
      </c>
      <c r="B437" s="325">
        <v>7163232</v>
      </c>
      <c r="C437" s="325">
        <v>319</v>
      </c>
      <c r="D437" s="325">
        <v>288</v>
      </c>
      <c r="E437" s="136">
        <f t="shared" si="6"/>
        <v>607</v>
      </c>
    </row>
    <row r="438" spans="1:5" ht="15" x14ac:dyDescent="0.25">
      <c r="A438" s="325" t="s">
        <v>951</v>
      </c>
      <c r="B438" s="325">
        <v>15023437</v>
      </c>
      <c r="C438" s="325">
        <v>902</v>
      </c>
      <c r="D438" s="325">
        <v>43</v>
      </c>
      <c r="E438" s="136">
        <f t="shared" si="6"/>
        <v>945</v>
      </c>
    </row>
    <row r="439" spans="1:5" ht="15" x14ac:dyDescent="0.25">
      <c r="A439" s="325" t="s">
        <v>951</v>
      </c>
      <c r="B439" s="325">
        <v>15135153</v>
      </c>
      <c r="C439" s="325">
        <v>689</v>
      </c>
      <c r="D439" s="325">
        <v>171</v>
      </c>
      <c r="E439" s="136">
        <f t="shared" si="6"/>
        <v>860</v>
      </c>
    </row>
    <row r="440" spans="1:5" ht="15" x14ac:dyDescent="0.25">
      <c r="A440" s="325" t="s">
        <v>951</v>
      </c>
      <c r="B440" s="325">
        <v>13014551</v>
      </c>
      <c r="C440" s="325">
        <v>316</v>
      </c>
      <c r="D440" s="325">
        <v>114</v>
      </c>
      <c r="E440" s="136">
        <f t="shared" si="6"/>
        <v>430</v>
      </c>
    </row>
    <row r="441" spans="1:5" ht="15" x14ac:dyDescent="0.25">
      <c r="A441" s="325" t="s">
        <v>951</v>
      </c>
      <c r="B441" s="325">
        <v>10233334</v>
      </c>
      <c r="C441" s="325">
        <v>424</v>
      </c>
      <c r="D441" s="325">
        <v>399</v>
      </c>
      <c r="E441" s="136">
        <f t="shared" si="6"/>
        <v>823</v>
      </c>
    </row>
    <row r="442" spans="1:5" ht="15" x14ac:dyDescent="0.25">
      <c r="A442" s="325" t="s">
        <v>951</v>
      </c>
      <c r="B442" s="325">
        <v>2163126</v>
      </c>
      <c r="C442" s="325">
        <v>417</v>
      </c>
      <c r="D442" s="325">
        <v>321</v>
      </c>
      <c r="E442" s="136">
        <f t="shared" si="6"/>
        <v>738</v>
      </c>
    </row>
    <row r="443" spans="1:5" ht="15" x14ac:dyDescent="0.25">
      <c r="A443" s="325" t="s">
        <v>951</v>
      </c>
      <c r="B443" s="325">
        <v>11144650</v>
      </c>
      <c r="C443" s="325">
        <v>860</v>
      </c>
      <c r="D443" s="325">
        <v>351</v>
      </c>
      <c r="E443" s="136">
        <f t="shared" si="6"/>
        <v>1211</v>
      </c>
    </row>
    <row r="444" spans="1:5" ht="15" x14ac:dyDescent="0.25">
      <c r="A444" s="325" t="s">
        <v>951</v>
      </c>
      <c r="B444" s="325">
        <v>19425156</v>
      </c>
      <c r="C444" s="325">
        <v>665</v>
      </c>
      <c r="D444" s="325">
        <v>622</v>
      </c>
      <c r="E444" s="136">
        <f t="shared" si="6"/>
        <v>1287</v>
      </c>
    </row>
    <row r="445" spans="1:5" ht="15" x14ac:dyDescent="0.25">
      <c r="A445" s="325" t="s">
        <v>951</v>
      </c>
      <c r="B445" s="325">
        <v>6203129</v>
      </c>
      <c r="C445" s="325">
        <v>269</v>
      </c>
      <c r="D445" s="325">
        <v>1</v>
      </c>
      <c r="E445" s="136">
        <f t="shared" si="6"/>
        <v>270</v>
      </c>
    </row>
    <row r="446" spans="1:5" ht="15" x14ac:dyDescent="0.25">
      <c r="A446" s="325" t="s">
        <v>951</v>
      </c>
      <c r="B446" s="325">
        <v>10034548</v>
      </c>
      <c r="C446" s="325">
        <v>230</v>
      </c>
      <c r="D446" s="325">
        <v>177</v>
      </c>
      <c r="E446" s="136">
        <f t="shared" si="6"/>
        <v>407</v>
      </c>
    </row>
    <row r="447" spans="1:5" ht="15" x14ac:dyDescent="0.25">
      <c r="A447" s="325" t="s">
        <v>951</v>
      </c>
      <c r="B447" s="325">
        <v>6034544</v>
      </c>
      <c r="C447" s="325">
        <v>695</v>
      </c>
      <c r="D447" s="325">
        <v>678</v>
      </c>
      <c r="E447" s="136">
        <f t="shared" si="6"/>
        <v>1373</v>
      </c>
    </row>
    <row r="448" spans="1:5" ht="15" x14ac:dyDescent="0.25">
      <c r="A448" s="325" t="s">
        <v>951</v>
      </c>
      <c r="B448" s="325">
        <v>7133232</v>
      </c>
      <c r="C448" s="325">
        <v>450</v>
      </c>
      <c r="D448" s="325">
        <v>159</v>
      </c>
      <c r="E448" s="136">
        <f t="shared" si="6"/>
        <v>609</v>
      </c>
    </row>
    <row r="449" spans="1:5" ht="15" x14ac:dyDescent="0.25">
      <c r="A449" s="325" t="s">
        <v>951</v>
      </c>
      <c r="B449" s="325">
        <v>4113431</v>
      </c>
      <c r="C449" s="325">
        <v>673</v>
      </c>
      <c r="D449" s="325">
        <v>551</v>
      </c>
      <c r="E449" s="136">
        <f t="shared" si="6"/>
        <v>1224</v>
      </c>
    </row>
    <row r="450" spans="1:5" ht="15" x14ac:dyDescent="0.25">
      <c r="A450" s="325" t="s">
        <v>951</v>
      </c>
      <c r="B450" s="325">
        <v>18555155</v>
      </c>
      <c r="C450" s="325">
        <v>425</v>
      </c>
      <c r="D450" s="325">
        <v>373</v>
      </c>
      <c r="E450" s="136">
        <f t="shared" si="6"/>
        <v>798</v>
      </c>
    </row>
    <row r="451" spans="1:5" ht="15" x14ac:dyDescent="0.25">
      <c r="A451" s="325" t="s">
        <v>951</v>
      </c>
      <c r="B451" s="325">
        <v>21035258</v>
      </c>
      <c r="C451" s="325">
        <v>1076</v>
      </c>
      <c r="D451" s="325">
        <v>50</v>
      </c>
      <c r="E451" s="136">
        <f t="shared" si="6"/>
        <v>1126</v>
      </c>
    </row>
    <row r="452" spans="1:5" ht="15" x14ac:dyDescent="0.25">
      <c r="A452" s="325" t="s">
        <v>951</v>
      </c>
      <c r="B452" s="325">
        <v>9063232</v>
      </c>
      <c r="C452" s="325">
        <v>205</v>
      </c>
      <c r="D452" s="325">
        <v>95</v>
      </c>
      <c r="E452" s="136">
        <f t="shared" ref="E452:E515" si="7">C452+D452</f>
        <v>300</v>
      </c>
    </row>
    <row r="453" spans="1:5" ht="15" x14ac:dyDescent="0.25">
      <c r="A453" s="325" t="s">
        <v>951</v>
      </c>
      <c r="B453" s="325">
        <v>1324440</v>
      </c>
      <c r="C453" s="325">
        <v>528</v>
      </c>
      <c r="D453" s="325">
        <v>256</v>
      </c>
      <c r="E453" s="136">
        <f t="shared" si="7"/>
        <v>784</v>
      </c>
    </row>
    <row r="454" spans="1:5" ht="15" x14ac:dyDescent="0.25">
      <c r="A454" s="325" t="s">
        <v>951</v>
      </c>
      <c r="B454" s="325">
        <v>10374648</v>
      </c>
      <c r="C454" s="325">
        <v>578</v>
      </c>
      <c r="D454" s="325">
        <v>535</v>
      </c>
      <c r="E454" s="136">
        <f t="shared" si="7"/>
        <v>1113</v>
      </c>
    </row>
    <row r="455" spans="1:5" ht="15" x14ac:dyDescent="0.25">
      <c r="A455" s="325" t="s">
        <v>951</v>
      </c>
      <c r="B455" s="325">
        <v>9053437</v>
      </c>
      <c r="C455" s="325">
        <v>271</v>
      </c>
      <c r="D455" s="325">
        <v>227</v>
      </c>
      <c r="E455" s="136">
        <f t="shared" si="7"/>
        <v>498</v>
      </c>
    </row>
    <row r="456" spans="1:5" ht="15" x14ac:dyDescent="0.25">
      <c r="A456" s="325" t="s">
        <v>951</v>
      </c>
      <c r="B456" s="325">
        <v>8073232</v>
      </c>
      <c r="C456" s="325">
        <v>183</v>
      </c>
      <c r="D456" s="325">
        <v>124</v>
      </c>
      <c r="E456" s="136">
        <f t="shared" si="7"/>
        <v>307</v>
      </c>
    </row>
    <row r="457" spans="1:5" ht="15" x14ac:dyDescent="0.25">
      <c r="A457" s="325" t="s">
        <v>951</v>
      </c>
      <c r="B457" s="325">
        <v>1034440</v>
      </c>
      <c r="C457" s="325">
        <v>862</v>
      </c>
      <c r="D457" s="325">
        <v>393</v>
      </c>
      <c r="E457" s="136">
        <f t="shared" si="7"/>
        <v>1255</v>
      </c>
    </row>
    <row r="458" spans="1:5" ht="15" x14ac:dyDescent="0.25">
      <c r="A458" s="325" t="s">
        <v>951</v>
      </c>
      <c r="B458" s="325">
        <v>10013334</v>
      </c>
      <c r="C458" s="325">
        <v>1074</v>
      </c>
      <c r="D458" s="325">
        <v>13</v>
      </c>
      <c r="E458" s="136">
        <f t="shared" si="7"/>
        <v>1087</v>
      </c>
    </row>
    <row r="459" spans="1:5" ht="15" x14ac:dyDescent="0.25">
      <c r="A459" s="325" t="s">
        <v>951</v>
      </c>
      <c r="B459" s="325">
        <v>6114544</v>
      </c>
      <c r="C459" s="325">
        <v>312</v>
      </c>
      <c r="D459" s="325">
        <v>305</v>
      </c>
      <c r="E459" s="136">
        <f t="shared" si="7"/>
        <v>617</v>
      </c>
    </row>
    <row r="460" spans="1:5" ht="15" x14ac:dyDescent="0.25">
      <c r="A460" s="325" t="s">
        <v>951</v>
      </c>
      <c r="B460" s="325">
        <v>20063438</v>
      </c>
      <c r="C460" s="325">
        <v>859</v>
      </c>
      <c r="D460" s="325">
        <v>172</v>
      </c>
      <c r="E460" s="136">
        <f t="shared" si="7"/>
        <v>1031</v>
      </c>
    </row>
    <row r="461" spans="1:5" ht="15" x14ac:dyDescent="0.25">
      <c r="A461" s="325" t="s">
        <v>951</v>
      </c>
      <c r="B461" s="325">
        <v>3064342</v>
      </c>
      <c r="C461" s="325">
        <v>211</v>
      </c>
      <c r="D461" s="325">
        <v>163</v>
      </c>
      <c r="E461" s="136">
        <f t="shared" si="7"/>
        <v>374</v>
      </c>
    </row>
    <row r="462" spans="1:5" ht="15" x14ac:dyDescent="0.25">
      <c r="A462" s="325" t="s">
        <v>951</v>
      </c>
      <c r="B462" s="325">
        <v>10364648</v>
      </c>
      <c r="C462" s="325">
        <v>629</v>
      </c>
      <c r="D462" s="325">
        <v>557</v>
      </c>
      <c r="E462" s="136">
        <f t="shared" si="7"/>
        <v>1186</v>
      </c>
    </row>
    <row r="463" spans="1:5" ht="15" x14ac:dyDescent="0.25">
      <c r="A463" s="325" t="s">
        <v>951</v>
      </c>
      <c r="B463" s="325">
        <v>21045258</v>
      </c>
      <c r="C463" s="325">
        <v>368</v>
      </c>
      <c r="D463" s="325">
        <v>285</v>
      </c>
      <c r="E463" s="136">
        <f t="shared" si="7"/>
        <v>653</v>
      </c>
    </row>
    <row r="464" spans="1:5" ht="15" x14ac:dyDescent="0.25">
      <c r="A464" s="325" t="s">
        <v>951</v>
      </c>
      <c r="B464" s="325">
        <v>1284440</v>
      </c>
      <c r="C464" s="325">
        <v>134</v>
      </c>
      <c r="D464" s="325">
        <v>92</v>
      </c>
      <c r="E464" s="136">
        <f t="shared" si="7"/>
        <v>226</v>
      </c>
    </row>
    <row r="465" spans="1:5" ht="15" x14ac:dyDescent="0.25">
      <c r="A465" s="325" t="s">
        <v>951</v>
      </c>
      <c r="B465" s="325">
        <v>18315155</v>
      </c>
      <c r="C465" s="325">
        <v>349</v>
      </c>
      <c r="D465" s="325">
        <v>227</v>
      </c>
      <c r="E465" s="136">
        <f t="shared" si="7"/>
        <v>576</v>
      </c>
    </row>
    <row r="466" spans="1:5" ht="15" x14ac:dyDescent="0.25">
      <c r="A466" s="325" t="s">
        <v>951</v>
      </c>
      <c r="B466" s="325">
        <v>5194544</v>
      </c>
      <c r="C466" s="325">
        <v>390</v>
      </c>
      <c r="D466" s="325">
        <v>328</v>
      </c>
      <c r="E466" s="136">
        <f t="shared" si="7"/>
        <v>718</v>
      </c>
    </row>
    <row r="467" spans="1:5" ht="15" x14ac:dyDescent="0.25">
      <c r="A467" s="325" t="s">
        <v>951</v>
      </c>
      <c r="B467" s="325">
        <v>3083127</v>
      </c>
      <c r="C467" s="325">
        <v>375</v>
      </c>
      <c r="D467" s="325">
        <v>280</v>
      </c>
      <c r="E467" s="136">
        <f t="shared" si="7"/>
        <v>655</v>
      </c>
    </row>
    <row r="468" spans="1:5" ht="15" x14ac:dyDescent="0.25">
      <c r="A468" s="325" t="s">
        <v>951</v>
      </c>
      <c r="B468" s="325">
        <v>11074650</v>
      </c>
      <c r="C468" s="325">
        <v>425</v>
      </c>
      <c r="D468" s="325">
        <v>336</v>
      </c>
      <c r="E468" s="136">
        <f t="shared" si="7"/>
        <v>761</v>
      </c>
    </row>
    <row r="469" spans="1:5" ht="15" x14ac:dyDescent="0.25">
      <c r="A469" s="325" t="s">
        <v>951</v>
      </c>
      <c r="B469" s="325">
        <v>20515258</v>
      </c>
      <c r="C469" s="325">
        <v>191</v>
      </c>
      <c r="D469" s="325">
        <v>190</v>
      </c>
      <c r="E469" s="136">
        <f t="shared" si="7"/>
        <v>381</v>
      </c>
    </row>
    <row r="470" spans="1:5" ht="15" x14ac:dyDescent="0.25">
      <c r="A470" s="325" t="s">
        <v>951</v>
      </c>
      <c r="B470" s="325">
        <v>21085238</v>
      </c>
      <c r="C470" s="325">
        <v>354</v>
      </c>
      <c r="D470" s="325">
        <v>292</v>
      </c>
      <c r="E470" s="136">
        <f t="shared" si="7"/>
        <v>646</v>
      </c>
    </row>
    <row r="471" spans="1:5" ht="15" x14ac:dyDescent="0.25">
      <c r="A471" s="325" t="s">
        <v>951</v>
      </c>
      <c r="B471" s="325">
        <v>1174440</v>
      </c>
      <c r="C471" s="325">
        <v>244</v>
      </c>
      <c r="D471" s="325">
        <v>116</v>
      </c>
      <c r="E471" s="136">
        <f t="shared" si="7"/>
        <v>360</v>
      </c>
    </row>
    <row r="472" spans="1:5" ht="15" x14ac:dyDescent="0.25">
      <c r="A472" s="325" t="s">
        <v>951</v>
      </c>
      <c r="B472" s="325">
        <v>18033537</v>
      </c>
      <c r="C472" s="325">
        <v>1066</v>
      </c>
      <c r="D472" s="325">
        <v>12</v>
      </c>
      <c r="E472" s="136">
        <f t="shared" si="7"/>
        <v>1078</v>
      </c>
    </row>
    <row r="473" spans="1:5" ht="15" x14ac:dyDescent="0.25">
      <c r="A473" s="325" t="s">
        <v>951</v>
      </c>
      <c r="B473" s="325">
        <v>18505155</v>
      </c>
      <c r="C473" s="325">
        <v>223</v>
      </c>
      <c r="D473" s="325">
        <v>203</v>
      </c>
      <c r="E473" s="136">
        <f t="shared" si="7"/>
        <v>426</v>
      </c>
    </row>
    <row r="474" spans="1:5" ht="15" x14ac:dyDescent="0.25">
      <c r="A474" s="325" t="s">
        <v>951</v>
      </c>
      <c r="B474" s="325">
        <v>18465155</v>
      </c>
      <c r="C474" s="325">
        <v>525</v>
      </c>
      <c r="D474" s="325">
        <v>206</v>
      </c>
      <c r="E474" s="136">
        <f t="shared" si="7"/>
        <v>731</v>
      </c>
    </row>
    <row r="475" spans="1:5" ht="15" x14ac:dyDescent="0.25">
      <c r="A475" s="325" t="s">
        <v>951</v>
      </c>
      <c r="B475" s="325">
        <v>15275153</v>
      </c>
      <c r="C475" s="325">
        <v>305</v>
      </c>
      <c r="D475" s="325">
        <v>225</v>
      </c>
      <c r="E475" s="136">
        <f t="shared" si="7"/>
        <v>530</v>
      </c>
    </row>
    <row r="476" spans="1:5" ht="15" x14ac:dyDescent="0.25">
      <c r="A476" s="325" t="s">
        <v>951</v>
      </c>
      <c r="B476" s="325">
        <v>5374544</v>
      </c>
      <c r="C476" s="325">
        <v>443</v>
      </c>
      <c r="D476" s="325">
        <v>406</v>
      </c>
      <c r="E476" s="136">
        <f t="shared" si="7"/>
        <v>849</v>
      </c>
    </row>
    <row r="477" spans="1:5" ht="15" x14ac:dyDescent="0.25">
      <c r="A477" s="325" t="s">
        <v>951</v>
      </c>
      <c r="B477" s="325">
        <v>11024650</v>
      </c>
      <c r="C477" s="325">
        <v>648</v>
      </c>
      <c r="D477" s="325">
        <v>378</v>
      </c>
      <c r="E477" s="136">
        <f t="shared" si="7"/>
        <v>1026</v>
      </c>
    </row>
    <row r="478" spans="1:5" ht="15" x14ac:dyDescent="0.25">
      <c r="A478" s="325" t="s">
        <v>951</v>
      </c>
      <c r="B478" s="325">
        <v>14355152</v>
      </c>
      <c r="C478" s="325">
        <v>250</v>
      </c>
      <c r="D478" s="325">
        <v>218</v>
      </c>
      <c r="E478" s="136">
        <f t="shared" si="7"/>
        <v>468</v>
      </c>
    </row>
    <row r="479" spans="1:5" ht="15" x14ac:dyDescent="0.25">
      <c r="A479" s="325" t="s">
        <v>951</v>
      </c>
      <c r="B479" s="325">
        <v>14053335</v>
      </c>
      <c r="C479" s="325">
        <v>575</v>
      </c>
      <c r="D479" s="325">
        <v>503</v>
      </c>
      <c r="E479" s="136">
        <f t="shared" si="7"/>
        <v>1078</v>
      </c>
    </row>
    <row r="480" spans="1:5" ht="15" x14ac:dyDescent="0.25">
      <c r="A480" s="325" t="s">
        <v>951</v>
      </c>
      <c r="B480" s="325">
        <v>15053437</v>
      </c>
      <c r="C480" s="325">
        <v>787</v>
      </c>
      <c r="D480" s="325">
        <v>44</v>
      </c>
      <c r="E480" s="136">
        <f t="shared" si="7"/>
        <v>831</v>
      </c>
    </row>
    <row r="481" spans="1:5" ht="15" x14ac:dyDescent="0.25">
      <c r="A481" s="325" t="s">
        <v>951</v>
      </c>
      <c r="B481" s="325">
        <v>18475155</v>
      </c>
      <c r="C481" s="325">
        <v>273</v>
      </c>
      <c r="D481" s="325">
        <v>242</v>
      </c>
      <c r="E481" s="136">
        <f t="shared" si="7"/>
        <v>515</v>
      </c>
    </row>
    <row r="482" spans="1:5" ht="15" x14ac:dyDescent="0.25">
      <c r="A482" s="325" t="s">
        <v>951</v>
      </c>
      <c r="B482" s="325">
        <v>14084552</v>
      </c>
      <c r="C482" s="325">
        <v>330</v>
      </c>
      <c r="D482" s="325">
        <v>316</v>
      </c>
      <c r="E482" s="136">
        <f t="shared" si="7"/>
        <v>646</v>
      </c>
    </row>
    <row r="483" spans="1:5" ht="15" x14ac:dyDescent="0.25">
      <c r="A483" s="325" t="s">
        <v>951</v>
      </c>
      <c r="B483" s="325">
        <v>10133334</v>
      </c>
      <c r="C483" s="325">
        <v>402</v>
      </c>
      <c r="D483" s="325">
        <v>343</v>
      </c>
      <c r="E483" s="136">
        <f t="shared" si="7"/>
        <v>745</v>
      </c>
    </row>
    <row r="484" spans="1:5" ht="15" x14ac:dyDescent="0.25">
      <c r="A484" s="325" t="s">
        <v>951</v>
      </c>
      <c r="B484" s="325">
        <v>2023126</v>
      </c>
      <c r="C484" s="325">
        <v>287</v>
      </c>
      <c r="D484" s="325">
        <v>188</v>
      </c>
      <c r="E484" s="136">
        <f t="shared" si="7"/>
        <v>475</v>
      </c>
    </row>
    <row r="485" spans="1:5" ht="15" x14ac:dyDescent="0.25">
      <c r="A485" s="325" t="s">
        <v>951</v>
      </c>
      <c r="B485" s="325">
        <v>7084546</v>
      </c>
      <c r="C485" s="325">
        <v>244</v>
      </c>
      <c r="D485" s="325">
        <v>165</v>
      </c>
      <c r="E485" s="136">
        <f t="shared" si="7"/>
        <v>409</v>
      </c>
    </row>
    <row r="486" spans="1:5" ht="15" x14ac:dyDescent="0.25">
      <c r="A486" s="325" t="s">
        <v>951</v>
      </c>
      <c r="B486" s="325">
        <v>11083233</v>
      </c>
      <c r="C486" s="325">
        <v>109</v>
      </c>
      <c r="D486" s="325">
        <v>25</v>
      </c>
      <c r="E486" s="136">
        <f t="shared" si="7"/>
        <v>134</v>
      </c>
    </row>
    <row r="487" spans="1:5" ht="15" x14ac:dyDescent="0.25">
      <c r="A487" s="325" t="s">
        <v>951</v>
      </c>
      <c r="B487" s="325">
        <v>19435156</v>
      </c>
      <c r="C487" s="325">
        <v>323</v>
      </c>
      <c r="D487" s="325">
        <v>317</v>
      </c>
      <c r="E487" s="136">
        <f t="shared" si="7"/>
        <v>640</v>
      </c>
    </row>
    <row r="488" spans="1:5" ht="15" x14ac:dyDescent="0.25">
      <c r="A488" s="325" t="s">
        <v>951</v>
      </c>
      <c r="B488" s="325">
        <v>11104650</v>
      </c>
      <c r="C488" s="325">
        <v>673</v>
      </c>
      <c r="D488" s="325">
        <v>179</v>
      </c>
      <c r="E488" s="136">
        <f t="shared" si="7"/>
        <v>852</v>
      </c>
    </row>
    <row r="489" spans="1:5" ht="15" x14ac:dyDescent="0.25">
      <c r="A489" s="325" t="s">
        <v>951</v>
      </c>
      <c r="B489" s="325">
        <v>3113127</v>
      </c>
      <c r="C489" s="325">
        <v>351</v>
      </c>
      <c r="D489" s="325">
        <v>320</v>
      </c>
      <c r="E489" s="136">
        <f t="shared" si="7"/>
        <v>671</v>
      </c>
    </row>
    <row r="490" spans="1:5" ht="15" x14ac:dyDescent="0.25">
      <c r="A490" s="325" t="s">
        <v>951</v>
      </c>
      <c r="B490" s="325">
        <v>20145257</v>
      </c>
      <c r="C490" s="325">
        <v>412</v>
      </c>
      <c r="D490" s="325">
        <v>360</v>
      </c>
      <c r="E490" s="136">
        <f t="shared" si="7"/>
        <v>772</v>
      </c>
    </row>
    <row r="491" spans="1:5" ht="15" x14ac:dyDescent="0.25">
      <c r="A491" s="325" t="s">
        <v>951</v>
      </c>
      <c r="B491" s="325">
        <v>19015155</v>
      </c>
      <c r="C491" s="325">
        <v>467</v>
      </c>
      <c r="D491" s="325">
        <v>228</v>
      </c>
      <c r="E491" s="136">
        <f t="shared" si="7"/>
        <v>695</v>
      </c>
    </row>
    <row r="492" spans="1:5" ht="15" x14ac:dyDescent="0.25">
      <c r="A492" s="325" t="s">
        <v>951</v>
      </c>
      <c r="B492" s="325">
        <v>18035155</v>
      </c>
      <c r="C492" s="325">
        <v>329</v>
      </c>
      <c r="D492" s="325">
        <v>265</v>
      </c>
      <c r="E492" s="136">
        <f t="shared" si="7"/>
        <v>594</v>
      </c>
    </row>
    <row r="493" spans="1:5" ht="15" x14ac:dyDescent="0.25">
      <c r="A493" s="325" t="s">
        <v>951</v>
      </c>
      <c r="B493" s="325">
        <v>14094552</v>
      </c>
      <c r="C493" s="325">
        <v>323</v>
      </c>
      <c r="D493" s="325">
        <v>310</v>
      </c>
      <c r="E493" s="136">
        <f t="shared" si="7"/>
        <v>633</v>
      </c>
    </row>
    <row r="494" spans="1:5" ht="15" x14ac:dyDescent="0.25">
      <c r="A494" s="325" t="s">
        <v>951</v>
      </c>
      <c r="B494" s="325">
        <v>11214650</v>
      </c>
      <c r="C494" s="325">
        <v>332</v>
      </c>
      <c r="D494" s="325">
        <v>199</v>
      </c>
      <c r="E494" s="136">
        <f t="shared" si="7"/>
        <v>531</v>
      </c>
    </row>
    <row r="495" spans="1:5" ht="15" x14ac:dyDescent="0.25">
      <c r="A495" s="325" t="s">
        <v>951</v>
      </c>
      <c r="B495" s="325">
        <v>16165153</v>
      </c>
      <c r="C495" s="325">
        <v>296</v>
      </c>
      <c r="D495" s="325">
        <v>260</v>
      </c>
      <c r="E495" s="136">
        <f t="shared" si="7"/>
        <v>556</v>
      </c>
    </row>
    <row r="496" spans="1:5" ht="15" x14ac:dyDescent="0.25">
      <c r="A496" s="325" t="s">
        <v>951</v>
      </c>
      <c r="B496" s="325">
        <v>1103430</v>
      </c>
      <c r="C496" s="325">
        <v>235</v>
      </c>
      <c r="D496" s="325">
        <v>26</v>
      </c>
      <c r="E496" s="136">
        <f t="shared" si="7"/>
        <v>261</v>
      </c>
    </row>
    <row r="497" spans="1:5" ht="15" x14ac:dyDescent="0.25">
      <c r="A497" s="325" t="s">
        <v>951</v>
      </c>
      <c r="B497" s="325">
        <v>15133535</v>
      </c>
      <c r="C497" s="325">
        <v>408</v>
      </c>
      <c r="D497" s="325">
        <v>119</v>
      </c>
      <c r="E497" s="136">
        <f t="shared" si="7"/>
        <v>527</v>
      </c>
    </row>
    <row r="498" spans="1:5" ht="15" x14ac:dyDescent="0.25">
      <c r="A498" s="325" t="s">
        <v>951</v>
      </c>
      <c r="B498" s="325">
        <v>20143438</v>
      </c>
      <c r="C498" s="325">
        <v>472</v>
      </c>
      <c r="D498" s="325">
        <v>412</v>
      </c>
      <c r="E498" s="136">
        <f t="shared" si="7"/>
        <v>884</v>
      </c>
    </row>
    <row r="499" spans="1:5" ht="15" x14ac:dyDescent="0.25">
      <c r="A499" s="325" t="s">
        <v>951</v>
      </c>
      <c r="B499" s="325">
        <v>9204547</v>
      </c>
      <c r="C499" s="325">
        <v>236</v>
      </c>
      <c r="D499" s="325">
        <v>155</v>
      </c>
      <c r="E499" s="136">
        <f t="shared" si="7"/>
        <v>391</v>
      </c>
    </row>
    <row r="500" spans="1:5" ht="15" x14ac:dyDescent="0.25">
      <c r="A500" s="325" t="s">
        <v>951</v>
      </c>
      <c r="B500" s="325">
        <v>9024547</v>
      </c>
      <c r="C500" s="325">
        <v>1935</v>
      </c>
      <c r="D500" s="325">
        <v>1476</v>
      </c>
      <c r="E500" s="136">
        <f t="shared" si="7"/>
        <v>3411</v>
      </c>
    </row>
    <row r="501" spans="1:5" ht="15" x14ac:dyDescent="0.25">
      <c r="A501" s="325" t="s">
        <v>951</v>
      </c>
      <c r="B501" s="325">
        <v>9063437</v>
      </c>
      <c r="C501" s="325">
        <v>276</v>
      </c>
      <c r="D501" s="325">
        <v>250</v>
      </c>
      <c r="E501" s="136">
        <f t="shared" si="7"/>
        <v>526</v>
      </c>
    </row>
    <row r="502" spans="1:5" ht="15" x14ac:dyDescent="0.25">
      <c r="A502" s="325" t="s">
        <v>951</v>
      </c>
      <c r="B502" s="325">
        <v>9093232</v>
      </c>
      <c r="C502" s="325">
        <v>1132</v>
      </c>
      <c r="D502" s="325">
        <v>624</v>
      </c>
      <c r="E502" s="136">
        <f t="shared" si="7"/>
        <v>1756</v>
      </c>
    </row>
    <row r="503" spans="1:5" ht="15" x14ac:dyDescent="0.25">
      <c r="A503" s="325" t="s">
        <v>951</v>
      </c>
      <c r="B503" s="325">
        <v>14345152</v>
      </c>
      <c r="C503" s="325">
        <v>234</v>
      </c>
      <c r="D503" s="325">
        <v>126</v>
      </c>
      <c r="E503" s="136">
        <f t="shared" si="7"/>
        <v>360</v>
      </c>
    </row>
    <row r="504" spans="1:5" ht="15" x14ac:dyDescent="0.25">
      <c r="A504" s="325" t="s">
        <v>951</v>
      </c>
      <c r="B504" s="325">
        <v>18115155</v>
      </c>
      <c r="C504" s="325">
        <v>1358</v>
      </c>
      <c r="D504" s="325">
        <v>148</v>
      </c>
      <c r="E504" s="136">
        <f t="shared" si="7"/>
        <v>1506</v>
      </c>
    </row>
    <row r="505" spans="1:5" ht="15" x14ac:dyDescent="0.25">
      <c r="A505" s="325" t="s">
        <v>951</v>
      </c>
      <c r="B505" s="325">
        <v>1214440</v>
      </c>
      <c r="C505" s="325">
        <v>267</v>
      </c>
      <c r="D505" s="325">
        <v>155</v>
      </c>
      <c r="E505" s="136">
        <f t="shared" si="7"/>
        <v>422</v>
      </c>
    </row>
    <row r="506" spans="1:5" ht="15" x14ac:dyDescent="0.25">
      <c r="A506" s="325" t="s">
        <v>951</v>
      </c>
      <c r="B506" s="325">
        <v>10015507</v>
      </c>
      <c r="C506" s="325">
        <v>8</v>
      </c>
      <c r="D506" s="325">
        <v>414</v>
      </c>
      <c r="E506" s="136">
        <f t="shared" si="7"/>
        <v>422</v>
      </c>
    </row>
    <row r="507" spans="1:5" ht="15" x14ac:dyDescent="0.25">
      <c r="A507" s="325" t="s">
        <v>951</v>
      </c>
      <c r="B507" s="325">
        <v>1173430</v>
      </c>
      <c r="C507" s="325">
        <v>288</v>
      </c>
      <c r="D507" s="325">
        <v>272</v>
      </c>
      <c r="E507" s="136">
        <f t="shared" si="7"/>
        <v>560</v>
      </c>
    </row>
    <row r="508" spans="1:5" ht="15" x14ac:dyDescent="0.25">
      <c r="A508" s="325" t="s">
        <v>951</v>
      </c>
      <c r="B508" s="325">
        <v>20295257</v>
      </c>
      <c r="C508" s="325">
        <v>778</v>
      </c>
      <c r="D508" s="325">
        <v>651</v>
      </c>
      <c r="E508" s="136">
        <f t="shared" si="7"/>
        <v>1429</v>
      </c>
    </row>
    <row r="509" spans="1:5" ht="15" x14ac:dyDescent="0.25">
      <c r="A509" s="325" t="s">
        <v>951</v>
      </c>
      <c r="B509" s="325">
        <v>10284548</v>
      </c>
      <c r="C509" s="325">
        <v>227</v>
      </c>
      <c r="D509" s="325">
        <v>207</v>
      </c>
      <c r="E509" s="136">
        <f t="shared" si="7"/>
        <v>434</v>
      </c>
    </row>
    <row r="510" spans="1:5" ht="15" x14ac:dyDescent="0.25">
      <c r="A510" s="325" t="s">
        <v>951</v>
      </c>
      <c r="B510" s="325">
        <v>14003335</v>
      </c>
      <c r="C510" s="325">
        <v>288</v>
      </c>
      <c r="D510" s="325">
        <v>220</v>
      </c>
      <c r="E510" s="136">
        <f t="shared" si="7"/>
        <v>508</v>
      </c>
    </row>
    <row r="511" spans="1:5" ht="15" x14ac:dyDescent="0.25">
      <c r="A511" s="325" t="s">
        <v>951</v>
      </c>
      <c r="B511" s="325">
        <v>18495155</v>
      </c>
      <c r="C511" s="325">
        <v>691</v>
      </c>
      <c r="D511" s="325">
        <v>260</v>
      </c>
      <c r="E511" s="136">
        <f t="shared" si="7"/>
        <v>951</v>
      </c>
    </row>
    <row r="512" spans="1:5" ht="15" x14ac:dyDescent="0.25">
      <c r="A512" s="325" t="s">
        <v>951</v>
      </c>
      <c r="B512" s="325">
        <v>14184552</v>
      </c>
      <c r="C512" s="325">
        <v>433</v>
      </c>
      <c r="D512" s="325">
        <v>355</v>
      </c>
      <c r="E512" s="136">
        <f t="shared" si="7"/>
        <v>788</v>
      </c>
    </row>
    <row r="513" spans="1:5" ht="15" x14ac:dyDescent="0.25">
      <c r="A513" s="325" t="s">
        <v>951</v>
      </c>
      <c r="B513" s="325">
        <v>11304650</v>
      </c>
      <c r="C513" s="325">
        <v>273</v>
      </c>
      <c r="D513" s="325">
        <v>240</v>
      </c>
      <c r="E513" s="136">
        <f t="shared" si="7"/>
        <v>513</v>
      </c>
    </row>
    <row r="514" spans="1:5" ht="15" x14ac:dyDescent="0.25">
      <c r="A514" s="325" t="s">
        <v>951</v>
      </c>
      <c r="B514" s="325">
        <v>10454648</v>
      </c>
      <c r="C514" s="325">
        <v>961</v>
      </c>
      <c r="D514" s="325">
        <v>702</v>
      </c>
      <c r="E514" s="136">
        <f t="shared" si="7"/>
        <v>1663</v>
      </c>
    </row>
    <row r="515" spans="1:5" ht="15" x14ac:dyDescent="0.25">
      <c r="A515" s="325" t="s">
        <v>951</v>
      </c>
      <c r="B515" s="325">
        <v>21255259</v>
      </c>
      <c r="C515" s="325">
        <v>223</v>
      </c>
      <c r="D515" s="325">
        <v>12</v>
      </c>
      <c r="E515" s="136">
        <f t="shared" si="7"/>
        <v>235</v>
      </c>
    </row>
    <row r="516" spans="1:5" ht="15" x14ac:dyDescent="0.25">
      <c r="A516" s="325" t="s">
        <v>951</v>
      </c>
      <c r="B516" s="325">
        <v>20013438</v>
      </c>
      <c r="C516" s="325">
        <v>291</v>
      </c>
      <c r="D516" s="325">
        <v>287</v>
      </c>
      <c r="E516" s="136">
        <f t="shared" ref="E516:E579" si="8">C516+D516</f>
        <v>578</v>
      </c>
    </row>
    <row r="517" spans="1:5" ht="15" x14ac:dyDescent="0.25">
      <c r="A517" s="325" t="s">
        <v>951</v>
      </c>
      <c r="B517" s="325">
        <v>15045153</v>
      </c>
      <c r="C517" s="325">
        <v>388</v>
      </c>
      <c r="D517" s="325">
        <v>341</v>
      </c>
      <c r="E517" s="136">
        <f t="shared" si="8"/>
        <v>729</v>
      </c>
    </row>
    <row r="518" spans="1:5" ht="15" x14ac:dyDescent="0.25">
      <c r="A518" s="325" t="s">
        <v>951</v>
      </c>
      <c r="B518" s="325">
        <v>18053537</v>
      </c>
      <c r="C518" s="325">
        <v>462</v>
      </c>
      <c r="D518" s="325">
        <v>319</v>
      </c>
      <c r="E518" s="136">
        <f t="shared" si="8"/>
        <v>781</v>
      </c>
    </row>
    <row r="519" spans="1:5" ht="15" x14ac:dyDescent="0.25">
      <c r="A519" s="325" t="s">
        <v>951</v>
      </c>
      <c r="B519" s="325">
        <v>1033430</v>
      </c>
      <c r="C519" s="325">
        <v>234</v>
      </c>
      <c r="D519" s="325">
        <v>187</v>
      </c>
      <c r="E519" s="136">
        <f t="shared" si="8"/>
        <v>421</v>
      </c>
    </row>
    <row r="520" spans="1:5" ht="15" x14ac:dyDescent="0.25">
      <c r="A520" s="325" t="s">
        <v>951</v>
      </c>
      <c r="B520" s="325">
        <v>10174548</v>
      </c>
      <c r="C520" s="325">
        <v>239</v>
      </c>
      <c r="D520" s="325">
        <v>174</v>
      </c>
      <c r="E520" s="136">
        <f t="shared" si="8"/>
        <v>413</v>
      </c>
    </row>
    <row r="521" spans="1:5" ht="15" x14ac:dyDescent="0.25">
      <c r="A521" s="325" t="s">
        <v>951</v>
      </c>
      <c r="B521" s="325">
        <v>20175257</v>
      </c>
      <c r="C521" s="325">
        <v>324</v>
      </c>
      <c r="D521" s="325">
        <v>241</v>
      </c>
      <c r="E521" s="136">
        <f t="shared" si="8"/>
        <v>565</v>
      </c>
    </row>
    <row r="522" spans="1:5" ht="15" x14ac:dyDescent="0.25">
      <c r="A522" s="325" t="s">
        <v>951</v>
      </c>
      <c r="B522" s="325">
        <v>11254650</v>
      </c>
      <c r="C522" s="325">
        <v>851</v>
      </c>
      <c r="D522" s="325">
        <v>131</v>
      </c>
      <c r="E522" s="136">
        <f t="shared" si="8"/>
        <v>982</v>
      </c>
    </row>
    <row r="523" spans="1:5" ht="15" x14ac:dyDescent="0.25">
      <c r="A523" s="325" t="s">
        <v>951</v>
      </c>
      <c r="B523" s="325">
        <v>17033536</v>
      </c>
      <c r="C523" s="325">
        <v>378</v>
      </c>
      <c r="D523" s="325">
        <v>220</v>
      </c>
      <c r="E523" s="136">
        <f t="shared" si="8"/>
        <v>598</v>
      </c>
    </row>
    <row r="524" spans="1:5" ht="15" x14ac:dyDescent="0.25">
      <c r="A524" s="325" t="s">
        <v>951</v>
      </c>
      <c r="B524" s="325">
        <v>13023334</v>
      </c>
      <c r="C524" s="325">
        <v>628</v>
      </c>
      <c r="D524" s="325">
        <v>155</v>
      </c>
      <c r="E524" s="136">
        <f t="shared" si="8"/>
        <v>783</v>
      </c>
    </row>
    <row r="525" spans="1:5" ht="15" x14ac:dyDescent="0.25">
      <c r="A525" s="325" t="s">
        <v>951</v>
      </c>
      <c r="B525" s="325">
        <v>16183536</v>
      </c>
      <c r="C525" s="325">
        <v>556</v>
      </c>
      <c r="D525" s="325">
        <v>92</v>
      </c>
      <c r="E525" s="136">
        <f t="shared" si="8"/>
        <v>648</v>
      </c>
    </row>
    <row r="526" spans="1:5" ht="15" x14ac:dyDescent="0.25">
      <c r="A526" s="325" t="s">
        <v>951</v>
      </c>
      <c r="B526" s="325">
        <v>15063437</v>
      </c>
      <c r="C526" s="325">
        <v>715</v>
      </c>
      <c r="D526" s="325">
        <v>76</v>
      </c>
      <c r="E526" s="136">
        <f t="shared" si="8"/>
        <v>791</v>
      </c>
    </row>
    <row r="527" spans="1:5" ht="15" x14ac:dyDescent="0.25">
      <c r="A527" s="325" t="s">
        <v>951</v>
      </c>
      <c r="B527" s="325">
        <v>2064341</v>
      </c>
      <c r="C527" s="325">
        <v>205</v>
      </c>
      <c r="D527" s="325">
        <v>163</v>
      </c>
      <c r="E527" s="136">
        <f t="shared" si="8"/>
        <v>368</v>
      </c>
    </row>
    <row r="528" spans="1:5" ht="15" x14ac:dyDescent="0.25">
      <c r="A528" s="325" t="s">
        <v>951</v>
      </c>
      <c r="B528" s="325">
        <v>13033334</v>
      </c>
      <c r="C528" s="325">
        <v>277</v>
      </c>
      <c r="D528" s="325">
        <v>255</v>
      </c>
      <c r="E528" s="136">
        <f t="shared" si="8"/>
        <v>532</v>
      </c>
    </row>
    <row r="529" spans="1:5" ht="15" x14ac:dyDescent="0.25">
      <c r="A529" s="325" t="s">
        <v>951</v>
      </c>
      <c r="B529" s="325">
        <v>19125156</v>
      </c>
      <c r="C529" s="325">
        <v>424</v>
      </c>
      <c r="D529" s="325">
        <v>274</v>
      </c>
      <c r="E529" s="136">
        <f t="shared" si="8"/>
        <v>698</v>
      </c>
    </row>
    <row r="530" spans="1:5" ht="15" x14ac:dyDescent="0.25">
      <c r="A530" s="325" t="s">
        <v>951</v>
      </c>
      <c r="B530" s="325">
        <v>11354650</v>
      </c>
      <c r="C530" s="325">
        <v>582</v>
      </c>
      <c r="D530" s="325">
        <v>504</v>
      </c>
      <c r="E530" s="136">
        <f t="shared" si="8"/>
        <v>1086</v>
      </c>
    </row>
    <row r="531" spans="1:5" ht="15" x14ac:dyDescent="0.25">
      <c r="A531" s="325" t="s">
        <v>951</v>
      </c>
      <c r="B531" s="325">
        <v>13093333</v>
      </c>
      <c r="C531" s="325">
        <v>242</v>
      </c>
      <c r="D531" s="325">
        <v>236</v>
      </c>
      <c r="E531" s="136">
        <f t="shared" si="8"/>
        <v>478</v>
      </c>
    </row>
    <row r="532" spans="1:5" ht="15" x14ac:dyDescent="0.25">
      <c r="A532" s="325" t="s">
        <v>951</v>
      </c>
      <c r="B532" s="325">
        <v>13113334</v>
      </c>
      <c r="C532" s="325">
        <v>211</v>
      </c>
      <c r="D532" s="325">
        <v>139</v>
      </c>
      <c r="E532" s="136">
        <f t="shared" si="8"/>
        <v>350</v>
      </c>
    </row>
    <row r="533" spans="1:5" ht="15" x14ac:dyDescent="0.25">
      <c r="A533" s="325" t="s">
        <v>951</v>
      </c>
      <c r="B533" s="325">
        <v>4033128</v>
      </c>
      <c r="C533" s="325">
        <v>246</v>
      </c>
      <c r="D533" s="325">
        <v>89</v>
      </c>
      <c r="E533" s="136">
        <f t="shared" si="8"/>
        <v>335</v>
      </c>
    </row>
    <row r="534" spans="1:5" ht="15" x14ac:dyDescent="0.25">
      <c r="A534" s="325" t="s">
        <v>951</v>
      </c>
      <c r="B534" s="325">
        <v>12355150</v>
      </c>
      <c r="C534" s="325">
        <v>889</v>
      </c>
      <c r="D534" s="325">
        <v>23</v>
      </c>
      <c r="E534" s="136">
        <f t="shared" si="8"/>
        <v>912</v>
      </c>
    </row>
    <row r="535" spans="1:5" ht="15" x14ac:dyDescent="0.25">
      <c r="A535" s="325" t="s">
        <v>951</v>
      </c>
      <c r="B535" s="325">
        <v>8103232</v>
      </c>
      <c r="C535" s="325">
        <v>442</v>
      </c>
      <c r="D535" s="325">
        <v>188</v>
      </c>
      <c r="E535" s="136">
        <f t="shared" si="8"/>
        <v>630</v>
      </c>
    </row>
    <row r="536" spans="1:5" ht="15" x14ac:dyDescent="0.25">
      <c r="A536" s="325" t="s">
        <v>951</v>
      </c>
      <c r="B536" s="325">
        <v>20043438</v>
      </c>
      <c r="C536" s="325">
        <v>415</v>
      </c>
      <c r="D536" s="325">
        <v>237</v>
      </c>
      <c r="E536" s="136">
        <f t="shared" si="8"/>
        <v>652</v>
      </c>
    </row>
    <row r="537" spans="1:5" ht="15" x14ac:dyDescent="0.25">
      <c r="A537" s="325" t="s">
        <v>951</v>
      </c>
      <c r="B537" s="325">
        <v>15043437</v>
      </c>
      <c r="C537" s="325">
        <v>1036</v>
      </c>
      <c r="D537" s="325">
        <v>55</v>
      </c>
      <c r="E537" s="136">
        <f t="shared" si="8"/>
        <v>1091</v>
      </c>
    </row>
    <row r="538" spans="1:5" ht="15" x14ac:dyDescent="0.25">
      <c r="A538" s="325" t="s">
        <v>951</v>
      </c>
      <c r="B538" s="325">
        <v>21075258</v>
      </c>
      <c r="C538" s="325">
        <v>894</v>
      </c>
      <c r="D538" s="325">
        <v>206</v>
      </c>
      <c r="E538" s="136">
        <f t="shared" si="8"/>
        <v>1100</v>
      </c>
    </row>
    <row r="539" spans="1:5" ht="15" x14ac:dyDescent="0.25">
      <c r="A539" s="325" t="s">
        <v>951</v>
      </c>
      <c r="B539" s="325">
        <v>12164650</v>
      </c>
      <c r="C539" s="325">
        <v>579</v>
      </c>
      <c r="D539" s="325">
        <v>196</v>
      </c>
      <c r="E539" s="136">
        <f t="shared" si="8"/>
        <v>775</v>
      </c>
    </row>
    <row r="540" spans="1:5" ht="15" x14ac:dyDescent="0.25">
      <c r="A540" s="325" t="s">
        <v>951</v>
      </c>
      <c r="B540" s="325">
        <v>5044544</v>
      </c>
      <c r="C540" s="325">
        <v>379</v>
      </c>
      <c r="D540" s="325">
        <v>354</v>
      </c>
      <c r="E540" s="136">
        <f t="shared" si="8"/>
        <v>733</v>
      </c>
    </row>
    <row r="541" spans="1:5" ht="15" x14ac:dyDescent="0.25">
      <c r="A541" s="325" t="s">
        <v>951</v>
      </c>
      <c r="B541" s="325">
        <v>20173438</v>
      </c>
      <c r="C541" s="325">
        <v>374</v>
      </c>
      <c r="D541" s="325">
        <v>344</v>
      </c>
      <c r="E541" s="136">
        <f t="shared" si="8"/>
        <v>718</v>
      </c>
    </row>
    <row r="542" spans="1:5" ht="15" x14ac:dyDescent="0.25">
      <c r="A542" s="325" t="s">
        <v>951</v>
      </c>
      <c r="B542" s="325">
        <v>4054343</v>
      </c>
      <c r="C542" s="325">
        <v>372</v>
      </c>
      <c r="D542" s="325">
        <v>198</v>
      </c>
      <c r="E542" s="136">
        <f t="shared" si="8"/>
        <v>570</v>
      </c>
    </row>
    <row r="543" spans="1:5" ht="15" x14ac:dyDescent="0.25">
      <c r="A543" s="325" t="s">
        <v>951</v>
      </c>
      <c r="B543" s="325">
        <v>5334544</v>
      </c>
      <c r="C543" s="325">
        <v>1461</v>
      </c>
      <c r="D543" s="325">
        <v>1383</v>
      </c>
      <c r="E543" s="136">
        <f t="shared" si="8"/>
        <v>2844</v>
      </c>
    </row>
    <row r="544" spans="1:5" ht="15" x14ac:dyDescent="0.25">
      <c r="A544" s="325" t="s">
        <v>951</v>
      </c>
      <c r="B544" s="325">
        <v>20035238</v>
      </c>
      <c r="C544" s="325">
        <v>169</v>
      </c>
      <c r="D544" s="325">
        <v>256</v>
      </c>
      <c r="E544" s="136">
        <f t="shared" si="8"/>
        <v>425</v>
      </c>
    </row>
    <row r="545" spans="1:5" ht="15" x14ac:dyDescent="0.25">
      <c r="A545" s="325" t="s">
        <v>951</v>
      </c>
      <c r="B545" s="325">
        <v>17073536</v>
      </c>
      <c r="C545" s="325">
        <v>274</v>
      </c>
      <c r="D545" s="325">
        <v>153</v>
      </c>
      <c r="E545" s="136">
        <f t="shared" si="8"/>
        <v>427</v>
      </c>
    </row>
    <row r="546" spans="1:5" ht="15" x14ac:dyDescent="0.25">
      <c r="A546" s="325" t="s">
        <v>951</v>
      </c>
      <c r="B546" s="325">
        <v>14103335</v>
      </c>
      <c r="C546" s="325">
        <v>362</v>
      </c>
      <c r="D546" s="325">
        <v>265</v>
      </c>
      <c r="E546" s="136">
        <f t="shared" si="8"/>
        <v>627</v>
      </c>
    </row>
    <row r="547" spans="1:5" ht="15" x14ac:dyDescent="0.25">
      <c r="A547" s="325" t="s">
        <v>951</v>
      </c>
      <c r="B547" s="325">
        <v>1063126</v>
      </c>
      <c r="C547" s="325">
        <v>163</v>
      </c>
      <c r="D547" s="325">
        <v>40</v>
      </c>
      <c r="E547" s="136">
        <f t="shared" si="8"/>
        <v>203</v>
      </c>
    </row>
    <row r="548" spans="1:5" ht="15" x14ac:dyDescent="0.25">
      <c r="A548" s="325" t="s">
        <v>951</v>
      </c>
      <c r="B548" s="325">
        <v>20425258</v>
      </c>
      <c r="C548" s="325">
        <v>875</v>
      </c>
      <c r="D548" s="325">
        <v>248</v>
      </c>
      <c r="E548" s="136">
        <f t="shared" si="8"/>
        <v>1123</v>
      </c>
    </row>
    <row r="549" spans="1:5" ht="15" x14ac:dyDescent="0.25">
      <c r="A549" s="325" t="s">
        <v>951</v>
      </c>
      <c r="B549" s="325">
        <v>18275155</v>
      </c>
      <c r="C549" s="325">
        <v>247</v>
      </c>
      <c r="D549" s="325">
        <v>230</v>
      </c>
      <c r="E549" s="136">
        <f t="shared" si="8"/>
        <v>477</v>
      </c>
    </row>
    <row r="550" spans="1:5" ht="15" x14ac:dyDescent="0.25">
      <c r="A550" s="325" t="s">
        <v>951</v>
      </c>
      <c r="B550" s="325">
        <v>14254552</v>
      </c>
      <c r="C550" s="325">
        <v>1411</v>
      </c>
      <c r="D550" s="325">
        <v>8</v>
      </c>
      <c r="E550" s="136">
        <f t="shared" si="8"/>
        <v>1419</v>
      </c>
    </row>
    <row r="551" spans="1:5" ht="15" x14ac:dyDescent="0.25">
      <c r="A551" s="325" t="s">
        <v>951</v>
      </c>
      <c r="B551" s="325">
        <v>13074551</v>
      </c>
      <c r="C551" s="325">
        <v>464</v>
      </c>
      <c r="D551" s="325">
        <v>324</v>
      </c>
      <c r="E551" s="136">
        <f t="shared" si="8"/>
        <v>788</v>
      </c>
    </row>
    <row r="552" spans="1:5" ht="15" x14ac:dyDescent="0.25">
      <c r="A552" s="325" t="s">
        <v>951</v>
      </c>
      <c r="B552" s="325">
        <v>11014650</v>
      </c>
      <c r="C552" s="325">
        <v>606</v>
      </c>
      <c r="D552" s="325">
        <v>562</v>
      </c>
      <c r="E552" s="136">
        <f t="shared" si="8"/>
        <v>1168</v>
      </c>
    </row>
    <row r="553" spans="1:5" ht="15" x14ac:dyDescent="0.25">
      <c r="A553" s="325" t="s">
        <v>951</v>
      </c>
      <c r="B553" s="325">
        <v>15075153</v>
      </c>
      <c r="C553" s="325">
        <v>394</v>
      </c>
      <c r="D553" s="325">
        <v>267</v>
      </c>
      <c r="E553" s="136">
        <f t="shared" si="8"/>
        <v>661</v>
      </c>
    </row>
    <row r="554" spans="1:5" ht="15" x14ac:dyDescent="0.25">
      <c r="A554" s="325" t="s">
        <v>951</v>
      </c>
      <c r="B554" s="325">
        <v>18335155</v>
      </c>
      <c r="C554" s="325">
        <v>339</v>
      </c>
      <c r="D554" s="325">
        <v>294</v>
      </c>
      <c r="E554" s="136">
        <f t="shared" si="8"/>
        <v>633</v>
      </c>
    </row>
    <row r="555" spans="1:5" ht="15" x14ac:dyDescent="0.25">
      <c r="A555" s="325" t="s">
        <v>951</v>
      </c>
      <c r="B555" s="325">
        <v>10334648</v>
      </c>
      <c r="C555" s="325">
        <v>447</v>
      </c>
      <c r="D555" s="325">
        <v>263</v>
      </c>
      <c r="E555" s="136">
        <f t="shared" si="8"/>
        <v>710</v>
      </c>
    </row>
    <row r="556" spans="1:5" ht="15" x14ac:dyDescent="0.25">
      <c r="A556" s="325" t="s">
        <v>951</v>
      </c>
      <c r="B556" s="325">
        <v>4033431</v>
      </c>
      <c r="C556" s="325">
        <v>566</v>
      </c>
      <c r="D556" s="325">
        <v>188</v>
      </c>
      <c r="E556" s="136">
        <f t="shared" si="8"/>
        <v>754</v>
      </c>
    </row>
    <row r="557" spans="1:5" ht="15" x14ac:dyDescent="0.25">
      <c r="A557" s="325" t="s">
        <v>951</v>
      </c>
      <c r="B557" s="325">
        <v>19033437</v>
      </c>
      <c r="C557" s="325">
        <v>662</v>
      </c>
      <c r="D557" s="325">
        <v>204</v>
      </c>
      <c r="E557" s="136">
        <f t="shared" si="8"/>
        <v>866</v>
      </c>
    </row>
    <row r="558" spans="1:5" ht="15" x14ac:dyDescent="0.25">
      <c r="A558" s="325" t="s">
        <v>951</v>
      </c>
      <c r="B558" s="325">
        <v>5074544</v>
      </c>
      <c r="C558" s="325">
        <v>361</v>
      </c>
      <c r="D558" s="325">
        <v>333</v>
      </c>
      <c r="E558" s="136">
        <f t="shared" si="8"/>
        <v>694</v>
      </c>
    </row>
    <row r="559" spans="1:5" ht="15" x14ac:dyDescent="0.25">
      <c r="A559" s="325" t="s">
        <v>951</v>
      </c>
      <c r="B559" s="325">
        <v>1304440</v>
      </c>
      <c r="C559" s="325">
        <v>354</v>
      </c>
      <c r="D559" s="325">
        <v>351</v>
      </c>
      <c r="E559" s="136">
        <f t="shared" si="8"/>
        <v>705</v>
      </c>
    </row>
    <row r="560" spans="1:5" ht="15" x14ac:dyDescent="0.25">
      <c r="A560" s="325" t="s">
        <v>951</v>
      </c>
      <c r="B560" s="325">
        <v>12285150</v>
      </c>
      <c r="C560" s="325">
        <v>696</v>
      </c>
      <c r="D560" s="325">
        <v>178</v>
      </c>
      <c r="E560" s="136">
        <f t="shared" si="8"/>
        <v>874</v>
      </c>
    </row>
    <row r="561" spans="1:5" ht="15" x14ac:dyDescent="0.25">
      <c r="A561" s="325" t="s">
        <v>951</v>
      </c>
      <c r="B561" s="325">
        <v>11013333</v>
      </c>
      <c r="C561" s="325">
        <v>586</v>
      </c>
      <c r="D561" s="325">
        <v>132</v>
      </c>
      <c r="E561" s="136">
        <f t="shared" si="8"/>
        <v>718</v>
      </c>
    </row>
    <row r="562" spans="1:5" ht="15" x14ac:dyDescent="0.25">
      <c r="A562" s="325" t="s">
        <v>951</v>
      </c>
      <c r="B562" s="325">
        <v>4044343</v>
      </c>
      <c r="C562" s="325">
        <v>345</v>
      </c>
      <c r="D562" s="325">
        <v>1</v>
      </c>
      <c r="E562" s="136">
        <f t="shared" si="8"/>
        <v>346</v>
      </c>
    </row>
    <row r="563" spans="1:5" ht="15" x14ac:dyDescent="0.25">
      <c r="A563" s="325" t="s">
        <v>951</v>
      </c>
      <c r="B563" s="325">
        <v>20125257</v>
      </c>
      <c r="C563" s="325">
        <v>1059</v>
      </c>
      <c r="D563" s="325">
        <v>393</v>
      </c>
      <c r="E563" s="136">
        <f t="shared" si="8"/>
        <v>1452</v>
      </c>
    </row>
    <row r="564" spans="1:5" ht="15" x14ac:dyDescent="0.25">
      <c r="A564" s="325" t="s">
        <v>951</v>
      </c>
      <c r="B564" s="325">
        <v>9073232</v>
      </c>
      <c r="C564" s="325">
        <v>434</v>
      </c>
      <c r="D564" s="325">
        <v>312</v>
      </c>
      <c r="E564" s="136">
        <f t="shared" si="8"/>
        <v>746</v>
      </c>
    </row>
    <row r="565" spans="1:5" ht="15" x14ac:dyDescent="0.25">
      <c r="A565" s="325" t="s">
        <v>951</v>
      </c>
      <c r="B565" s="325">
        <v>21225259</v>
      </c>
      <c r="C565" s="325">
        <v>341</v>
      </c>
      <c r="D565" s="325">
        <v>131</v>
      </c>
      <c r="E565" s="136">
        <f t="shared" si="8"/>
        <v>472</v>
      </c>
    </row>
    <row r="566" spans="1:5" ht="15" x14ac:dyDescent="0.25">
      <c r="A566" s="325" t="s">
        <v>951</v>
      </c>
      <c r="B566" s="325">
        <v>17065154</v>
      </c>
      <c r="C566" s="325">
        <v>1004</v>
      </c>
      <c r="D566" s="325">
        <v>880</v>
      </c>
      <c r="E566" s="136">
        <f t="shared" si="8"/>
        <v>1884</v>
      </c>
    </row>
    <row r="567" spans="1:5" ht="15" x14ac:dyDescent="0.25">
      <c r="A567" s="325" t="s">
        <v>951</v>
      </c>
      <c r="B567" s="325">
        <v>18435155</v>
      </c>
      <c r="C567" s="325">
        <v>528</v>
      </c>
      <c r="D567" s="325">
        <v>167</v>
      </c>
      <c r="E567" s="136">
        <f t="shared" si="8"/>
        <v>695</v>
      </c>
    </row>
    <row r="568" spans="1:5" ht="15" x14ac:dyDescent="0.25">
      <c r="A568" s="325" t="s">
        <v>951</v>
      </c>
      <c r="B568" s="325">
        <v>16215153</v>
      </c>
      <c r="C568" s="325">
        <v>210</v>
      </c>
      <c r="D568" s="325">
        <v>201</v>
      </c>
      <c r="E568" s="136">
        <f t="shared" si="8"/>
        <v>411</v>
      </c>
    </row>
    <row r="569" spans="1:5" ht="15" x14ac:dyDescent="0.25">
      <c r="A569" s="325" t="s">
        <v>951</v>
      </c>
      <c r="B569" s="325">
        <v>20355257</v>
      </c>
      <c r="C569" s="325">
        <v>393</v>
      </c>
      <c r="D569" s="325">
        <v>285</v>
      </c>
      <c r="E569" s="136">
        <f t="shared" si="8"/>
        <v>678</v>
      </c>
    </row>
    <row r="570" spans="1:5" ht="15" x14ac:dyDescent="0.25">
      <c r="A570" s="325" t="s">
        <v>951</v>
      </c>
      <c r="B570" s="325">
        <v>20015238</v>
      </c>
      <c r="C570" s="325">
        <v>73</v>
      </c>
      <c r="D570" s="325">
        <v>283</v>
      </c>
      <c r="E570" s="136">
        <f t="shared" si="8"/>
        <v>356</v>
      </c>
    </row>
    <row r="571" spans="1:5" ht="15" x14ac:dyDescent="0.25">
      <c r="A571" s="325" t="s">
        <v>951</v>
      </c>
      <c r="B571" s="325">
        <v>19165156</v>
      </c>
      <c r="C571" s="325">
        <v>786</v>
      </c>
      <c r="D571" s="325">
        <v>139</v>
      </c>
      <c r="E571" s="136">
        <f t="shared" si="8"/>
        <v>925</v>
      </c>
    </row>
    <row r="572" spans="1:5" ht="15" x14ac:dyDescent="0.25">
      <c r="A572" s="325" t="s">
        <v>951</v>
      </c>
      <c r="B572" s="325">
        <v>13003334</v>
      </c>
      <c r="C572" s="325">
        <v>230</v>
      </c>
      <c r="D572" s="325">
        <v>203</v>
      </c>
      <c r="E572" s="136">
        <f t="shared" si="8"/>
        <v>433</v>
      </c>
    </row>
    <row r="573" spans="1:5" ht="15" x14ac:dyDescent="0.25">
      <c r="A573" s="325" t="s">
        <v>951</v>
      </c>
      <c r="B573" s="325">
        <v>4093431</v>
      </c>
      <c r="C573" s="325">
        <v>326</v>
      </c>
      <c r="D573" s="325">
        <v>274</v>
      </c>
      <c r="E573" s="136">
        <f t="shared" si="8"/>
        <v>600</v>
      </c>
    </row>
    <row r="574" spans="1:5" ht="15" x14ac:dyDescent="0.25">
      <c r="A574" s="325" t="s">
        <v>951</v>
      </c>
      <c r="B574" s="325">
        <v>1294440</v>
      </c>
      <c r="C574" s="325">
        <v>165</v>
      </c>
      <c r="D574" s="325">
        <v>122</v>
      </c>
      <c r="E574" s="136">
        <f t="shared" si="8"/>
        <v>287</v>
      </c>
    </row>
    <row r="575" spans="1:5" ht="15" x14ac:dyDescent="0.25">
      <c r="A575" s="325" t="s">
        <v>951</v>
      </c>
      <c r="B575" s="325">
        <v>14233335</v>
      </c>
      <c r="C575" s="325">
        <v>1470</v>
      </c>
      <c r="D575" s="325">
        <v>903</v>
      </c>
      <c r="E575" s="136">
        <f t="shared" si="8"/>
        <v>2373</v>
      </c>
    </row>
    <row r="576" spans="1:5" ht="15" x14ac:dyDescent="0.25">
      <c r="A576" s="325" t="s">
        <v>951</v>
      </c>
      <c r="B576" s="325">
        <v>11043333</v>
      </c>
      <c r="C576" s="325">
        <v>761</v>
      </c>
      <c r="D576" s="325">
        <v>107</v>
      </c>
      <c r="E576" s="136">
        <f t="shared" si="8"/>
        <v>868</v>
      </c>
    </row>
    <row r="577" spans="1:5" ht="15" x14ac:dyDescent="0.25">
      <c r="A577" s="325" t="s">
        <v>951</v>
      </c>
      <c r="B577" s="325">
        <v>9034547</v>
      </c>
      <c r="C577" s="325">
        <v>298</v>
      </c>
      <c r="D577" s="325">
        <v>114</v>
      </c>
      <c r="E577" s="136">
        <f t="shared" si="8"/>
        <v>412</v>
      </c>
    </row>
    <row r="578" spans="1:5" ht="15" x14ac:dyDescent="0.25">
      <c r="A578" s="325" t="s">
        <v>951</v>
      </c>
      <c r="B578" s="325">
        <v>2113126</v>
      </c>
      <c r="C578" s="325">
        <v>377</v>
      </c>
      <c r="D578" s="325">
        <v>343</v>
      </c>
      <c r="E578" s="136">
        <f t="shared" si="8"/>
        <v>720</v>
      </c>
    </row>
    <row r="579" spans="1:5" ht="15" x14ac:dyDescent="0.25">
      <c r="A579" s="325" t="s">
        <v>951</v>
      </c>
      <c r="B579" s="325">
        <v>9053232</v>
      </c>
      <c r="C579" s="325">
        <v>433</v>
      </c>
      <c r="D579" s="325">
        <v>341</v>
      </c>
      <c r="E579" s="136">
        <f t="shared" si="8"/>
        <v>774</v>
      </c>
    </row>
    <row r="580" spans="1:5" ht="15" x14ac:dyDescent="0.25">
      <c r="A580" s="325" t="s">
        <v>951</v>
      </c>
      <c r="B580" s="325">
        <v>3023128</v>
      </c>
      <c r="C580" s="325">
        <v>189</v>
      </c>
      <c r="D580" s="325">
        <v>135</v>
      </c>
      <c r="E580" s="136">
        <f t="shared" ref="E580:E643" si="9">C580+D580</f>
        <v>324</v>
      </c>
    </row>
    <row r="581" spans="1:5" ht="15" x14ac:dyDescent="0.25">
      <c r="A581" s="325" t="s">
        <v>951</v>
      </c>
      <c r="B581" s="325">
        <v>10063334</v>
      </c>
      <c r="C581" s="325">
        <v>230</v>
      </c>
      <c r="D581" s="325">
        <v>225</v>
      </c>
      <c r="E581" s="136">
        <f t="shared" si="9"/>
        <v>455</v>
      </c>
    </row>
    <row r="582" spans="1:5" ht="15" x14ac:dyDescent="0.25">
      <c r="A582" s="325" t="s">
        <v>951</v>
      </c>
      <c r="B582" s="325">
        <v>11143233</v>
      </c>
      <c r="C582" s="325">
        <v>261</v>
      </c>
      <c r="D582" s="325">
        <v>206</v>
      </c>
      <c r="E582" s="136">
        <f t="shared" si="9"/>
        <v>467</v>
      </c>
    </row>
    <row r="583" spans="1:5" ht="15" x14ac:dyDescent="0.25">
      <c r="A583" s="325" t="s">
        <v>951</v>
      </c>
      <c r="B583" s="325">
        <v>18085155</v>
      </c>
      <c r="C583" s="325">
        <v>338</v>
      </c>
      <c r="D583" s="325">
        <v>247</v>
      </c>
      <c r="E583" s="136">
        <f t="shared" si="9"/>
        <v>585</v>
      </c>
    </row>
    <row r="584" spans="1:5" ht="15" x14ac:dyDescent="0.25">
      <c r="A584" s="325" t="s">
        <v>951</v>
      </c>
      <c r="B584" s="325">
        <v>15205153</v>
      </c>
      <c r="C584" s="325">
        <v>19</v>
      </c>
      <c r="D584" s="325">
        <v>13</v>
      </c>
      <c r="E584" s="136">
        <f t="shared" si="9"/>
        <v>32</v>
      </c>
    </row>
    <row r="585" spans="1:5" ht="15" x14ac:dyDescent="0.25">
      <c r="A585" s="325" t="s">
        <v>951</v>
      </c>
      <c r="B585" s="325">
        <v>4124343</v>
      </c>
      <c r="C585" s="325">
        <v>169</v>
      </c>
      <c r="D585" s="325">
        <v>102</v>
      </c>
      <c r="E585" s="136">
        <f t="shared" si="9"/>
        <v>271</v>
      </c>
    </row>
    <row r="586" spans="1:5" ht="15" x14ac:dyDescent="0.25">
      <c r="A586" s="325" t="s">
        <v>951</v>
      </c>
      <c r="B586" s="325">
        <v>15003535</v>
      </c>
      <c r="C586" s="325">
        <v>916</v>
      </c>
      <c r="D586" s="325">
        <v>177</v>
      </c>
      <c r="E586" s="136">
        <f t="shared" si="9"/>
        <v>1093</v>
      </c>
    </row>
    <row r="587" spans="1:5" ht="15" x14ac:dyDescent="0.25">
      <c r="A587" s="325" t="s">
        <v>951</v>
      </c>
      <c r="B587" s="325">
        <v>19063437</v>
      </c>
      <c r="C587" s="325">
        <v>287</v>
      </c>
      <c r="D587" s="325">
        <v>215</v>
      </c>
      <c r="E587" s="136">
        <f t="shared" si="9"/>
        <v>502</v>
      </c>
    </row>
    <row r="588" spans="1:5" ht="15" x14ac:dyDescent="0.25">
      <c r="A588" s="325" t="s">
        <v>951</v>
      </c>
      <c r="B588" s="325">
        <v>10014548</v>
      </c>
      <c r="C588" s="325">
        <v>263</v>
      </c>
      <c r="D588" s="325">
        <v>261</v>
      </c>
      <c r="E588" s="136">
        <f t="shared" si="9"/>
        <v>524</v>
      </c>
    </row>
    <row r="589" spans="1:5" ht="15" x14ac:dyDescent="0.25">
      <c r="A589" s="325" t="s">
        <v>951</v>
      </c>
      <c r="B589" s="325">
        <v>5294544</v>
      </c>
      <c r="C589" s="325">
        <v>538</v>
      </c>
      <c r="D589" s="325">
        <v>444</v>
      </c>
      <c r="E589" s="136">
        <f t="shared" si="9"/>
        <v>982</v>
      </c>
    </row>
    <row r="590" spans="1:5" ht="15" x14ac:dyDescent="0.25">
      <c r="A590" s="325" t="s">
        <v>951</v>
      </c>
      <c r="B590" s="325">
        <v>1264440</v>
      </c>
      <c r="C590" s="325">
        <v>220</v>
      </c>
      <c r="D590" s="325">
        <v>3</v>
      </c>
      <c r="E590" s="136">
        <f t="shared" si="9"/>
        <v>223</v>
      </c>
    </row>
    <row r="591" spans="1:5" ht="15" x14ac:dyDescent="0.25">
      <c r="A591" s="325" t="s">
        <v>951</v>
      </c>
      <c r="B591" s="325">
        <v>11023233</v>
      </c>
      <c r="C591" s="325">
        <v>559</v>
      </c>
      <c r="D591" s="325">
        <v>181</v>
      </c>
      <c r="E591" s="136">
        <f t="shared" si="9"/>
        <v>740</v>
      </c>
    </row>
    <row r="592" spans="1:5" ht="15" x14ac:dyDescent="0.25">
      <c r="A592" s="325" t="s">
        <v>951</v>
      </c>
      <c r="B592" s="325">
        <v>12044650</v>
      </c>
      <c r="C592" s="325">
        <v>379</v>
      </c>
      <c r="D592" s="325">
        <v>300</v>
      </c>
      <c r="E592" s="136">
        <f t="shared" si="9"/>
        <v>679</v>
      </c>
    </row>
    <row r="593" spans="1:5" ht="15" x14ac:dyDescent="0.25">
      <c r="A593" s="325" t="s">
        <v>951</v>
      </c>
      <c r="B593" s="325">
        <v>13063334</v>
      </c>
      <c r="C593" s="325">
        <v>426</v>
      </c>
      <c r="D593" s="325">
        <v>198</v>
      </c>
      <c r="E593" s="136">
        <f t="shared" si="9"/>
        <v>624</v>
      </c>
    </row>
    <row r="594" spans="1:5" ht="15" x14ac:dyDescent="0.25">
      <c r="A594" s="325" t="s">
        <v>951</v>
      </c>
      <c r="B594" s="325">
        <v>21045238</v>
      </c>
      <c r="C594" s="325">
        <v>387</v>
      </c>
      <c r="D594" s="325">
        <v>331</v>
      </c>
      <c r="E594" s="136">
        <f t="shared" si="9"/>
        <v>718</v>
      </c>
    </row>
    <row r="595" spans="1:5" ht="15" x14ac:dyDescent="0.25">
      <c r="A595" s="325" t="s">
        <v>951</v>
      </c>
      <c r="B595" s="325">
        <v>18165155</v>
      </c>
      <c r="C595" s="325">
        <v>329</v>
      </c>
      <c r="D595" s="325">
        <v>283</v>
      </c>
      <c r="E595" s="136">
        <f t="shared" si="9"/>
        <v>612</v>
      </c>
    </row>
    <row r="596" spans="1:5" ht="15" x14ac:dyDescent="0.25">
      <c r="A596" s="325" t="s">
        <v>951</v>
      </c>
      <c r="B596" s="325">
        <v>19275156</v>
      </c>
      <c r="C596" s="325">
        <v>248</v>
      </c>
      <c r="D596" s="325">
        <v>243</v>
      </c>
      <c r="E596" s="136">
        <f t="shared" si="9"/>
        <v>491</v>
      </c>
    </row>
    <row r="597" spans="1:5" ht="15" x14ac:dyDescent="0.25">
      <c r="A597" s="325" t="s">
        <v>951</v>
      </c>
      <c r="B597" s="325">
        <v>14244552</v>
      </c>
      <c r="C597" s="325">
        <v>1344</v>
      </c>
      <c r="D597" s="325">
        <v>10</v>
      </c>
      <c r="E597" s="136">
        <f t="shared" si="9"/>
        <v>1354</v>
      </c>
    </row>
    <row r="598" spans="1:5" ht="15" x14ac:dyDescent="0.25">
      <c r="A598" s="325" t="s">
        <v>951</v>
      </c>
      <c r="B598" s="325">
        <v>10354648</v>
      </c>
      <c r="C598" s="325">
        <v>547</v>
      </c>
      <c r="D598" s="325">
        <v>480</v>
      </c>
      <c r="E598" s="136">
        <f t="shared" si="9"/>
        <v>1027</v>
      </c>
    </row>
    <row r="599" spans="1:5" ht="15" x14ac:dyDescent="0.25">
      <c r="A599" s="325" t="s">
        <v>951</v>
      </c>
      <c r="B599" s="325">
        <v>2043128</v>
      </c>
      <c r="C599" s="325">
        <v>140</v>
      </c>
      <c r="D599" s="325">
        <v>1</v>
      </c>
      <c r="E599" s="136">
        <f t="shared" si="9"/>
        <v>141</v>
      </c>
    </row>
    <row r="600" spans="1:5" ht="15" x14ac:dyDescent="0.25">
      <c r="A600" s="325" t="s">
        <v>951</v>
      </c>
      <c r="B600" s="325">
        <v>21465259</v>
      </c>
      <c r="C600" s="325">
        <v>286</v>
      </c>
      <c r="D600" s="325">
        <v>255</v>
      </c>
      <c r="E600" s="136">
        <f t="shared" si="9"/>
        <v>541</v>
      </c>
    </row>
    <row r="601" spans="1:5" ht="15" x14ac:dyDescent="0.25">
      <c r="A601" s="325" t="s">
        <v>951</v>
      </c>
      <c r="B601" s="325">
        <v>3183127</v>
      </c>
      <c r="C601" s="325">
        <v>230</v>
      </c>
      <c r="D601" s="325">
        <v>173</v>
      </c>
      <c r="E601" s="136">
        <f t="shared" si="9"/>
        <v>403</v>
      </c>
    </row>
    <row r="602" spans="1:5" ht="15" x14ac:dyDescent="0.25">
      <c r="A602" s="325" t="s">
        <v>951</v>
      </c>
      <c r="B602" s="325">
        <v>10054548</v>
      </c>
      <c r="C602" s="325">
        <v>255</v>
      </c>
      <c r="D602" s="325">
        <v>241</v>
      </c>
      <c r="E602" s="136">
        <f t="shared" si="9"/>
        <v>496</v>
      </c>
    </row>
    <row r="603" spans="1:5" ht="15" x14ac:dyDescent="0.25">
      <c r="A603" s="325" t="s">
        <v>951</v>
      </c>
      <c r="B603" s="325">
        <v>14365152</v>
      </c>
      <c r="C603" s="325">
        <v>344</v>
      </c>
      <c r="D603" s="325">
        <v>324</v>
      </c>
      <c r="E603" s="136">
        <f t="shared" si="9"/>
        <v>668</v>
      </c>
    </row>
    <row r="604" spans="1:5" ht="15" x14ac:dyDescent="0.25">
      <c r="A604" s="325" t="s">
        <v>951</v>
      </c>
      <c r="B604" s="325">
        <v>12183333</v>
      </c>
      <c r="C604" s="325">
        <v>551</v>
      </c>
      <c r="D604" s="325">
        <v>107</v>
      </c>
      <c r="E604" s="136">
        <f t="shared" si="9"/>
        <v>658</v>
      </c>
    </row>
    <row r="605" spans="1:5" ht="15" x14ac:dyDescent="0.25">
      <c r="A605" s="325" t="s">
        <v>951</v>
      </c>
      <c r="B605" s="325">
        <v>5064544</v>
      </c>
      <c r="C605" s="325">
        <v>841</v>
      </c>
      <c r="D605" s="325">
        <v>552</v>
      </c>
      <c r="E605" s="136">
        <f t="shared" si="9"/>
        <v>1393</v>
      </c>
    </row>
    <row r="606" spans="1:5" ht="15" x14ac:dyDescent="0.25">
      <c r="A606" s="325" t="s">
        <v>951</v>
      </c>
      <c r="B606" s="325">
        <v>14243335</v>
      </c>
      <c r="C606" s="325">
        <v>272</v>
      </c>
      <c r="D606" s="325">
        <v>268</v>
      </c>
      <c r="E606" s="136">
        <f t="shared" si="9"/>
        <v>540</v>
      </c>
    </row>
    <row r="607" spans="1:5" ht="15" x14ac:dyDescent="0.25">
      <c r="A607" s="325" t="s">
        <v>951</v>
      </c>
      <c r="B607" s="325">
        <v>3063127</v>
      </c>
      <c r="C607" s="325">
        <v>310</v>
      </c>
      <c r="D607" s="325">
        <v>250</v>
      </c>
      <c r="E607" s="136">
        <f t="shared" si="9"/>
        <v>560</v>
      </c>
    </row>
    <row r="608" spans="1:5" ht="15" x14ac:dyDescent="0.25">
      <c r="A608" s="325" t="s">
        <v>951</v>
      </c>
      <c r="B608" s="325">
        <v>12163333</v>
      </c>
      <c r="C608" s="325">
        <v>286</v>
      </c>
      <c r="D608" s="325">
        <v>277</v>
      </c>
      <c r="E608" s="136">
        <f t="shared" si="9"/>
        <v>563</v>
      </c>
    </row>
    <row r="609" spans="1:5" ht="15" x14ac:dyDescent="0.25">
      <c r="A609" s="325" t="s">
        <v>951</v>
      </c>
      <c r="B609" s="325">
        <v>19335156</v>
      </c>
      <c r="C609" s="325">
        <v>264</v>
      </c>
      <c r="D609" s="325">
        <v>229</v>
      </c>
      <c r="E609" s="136">
        <f t="shared" si="9"/>
        <v>493</v>
      </c>
    </row>
    <row r="610" spans="1:5" ht="15" x14ac:dyDescent="0.25">
      <c r="A610" s="325" t="s">
        <v>951</v>
      </c>
      <c r="B610" s="325">
        <v>14013335</v>
      </c>
      <c r="C610" s="325">
        <v>340</v>
      </c>
      <c r="D610" s="325">
        <v>194</v>
      </c>
      <c r="E610" s="136">
        <f t="shared" si="9"/>
        <v>534</v>
      </c>
    </row>
    <row r="611" spans="1:5" ht="15" x14ac:dyDescent="0.25">
      <c r="A611" s="325" t="s">
        <v>951</v>
      </c>
      <c r="B611" s="325">
        <v>10313334</v>
      </c>
      <c r="C611" s="325">
        <v>665</v>
      </c>
      <c r="D611" s="325">
        <v>53</v>
      </c>
      <c r="E611" s="136">
        <f t="shared" si="9"/>
        <v>718</v>
      </c>
    </row>
    <row r="612" spans="1:5" ht="15" x14ac:dyDescent="0.25">
      <c r="A612" s="325" t="s">
        <v>951</v>
      </c>
      <c r="B612" s="325">
        <v>3003128</v>
      </c>
      <c r="C612" s="325">
        <v>190</v>
      </c>
      <c r="D612" s="325">
        <v>145</v>
      </c>
      <c r="E612" s="136">
        <f t="shared" si="9"/>
        <v>335</v>
      </c>
    </row>
    <row r="613" spans="1:5" ht="15" x14ac:dyDescent="0.25">
      <c r="A613" s="325" t="s">
        <v>951</v>
      </c>
      <c r="B613" s="325">
        <v>5384544</v>
      </c>
      <c r="C613" s="325">
        <v>339</v>
      </c>
      <c r="D613" s="325">
        <v>312</v>
      </c>
      <c r="E613" s="136">
        <f t="shared" si="9"/>
        <v>651</v>
      </c>
    </row>
    <row r="614" spans="1:5" ht="15" x14ac:dyDescent="0.25">
      <c r="A614" s="325" t="s">
        <v>951</v>
      </c>
      <c r="B614" s="325">
        <v>12083333</v>
      </c>
      <c r="C614" s="325">
        <v>429</v>
      </c>
      <c r="D614" s="325">
        <v>312</v>
      </c>
      <c r="E614" s="136">
        <f t="shared" si="9"/>
        <v>741</v>
      </c>
    </row>
    <row r="615" spans="1:5" ht="15" x14ac:dyDescent="0.25">
      <c r="A615" s="325" t="s">
        <v>951</v>
      </c>
      <c r="B615" s="325">
        <v>20213438</v>
      </c>
      <c r="C615" s="325">
        <v>566</v>
      </c>
      <c r="D615" s="325">
        <v>510</v>
      </c>
      <c r="E615" s="136">
        <f t="shared" si="9"/>
        <v>1076</v>
      </c>
    </row>
    <row r="616" spans="1:5" ht="15" x14ac:dyDescent="0.25">
      <c r="A616" s="325" t="s">
        <v>951</v>
      </c>
      <c r="B616" s="325">
        <v>20445258</v>
      </c>
      <c r="C616" s="325">
        <v>128</v>
      </c>
      <c r="D616" s="325">
        <v>105</v>
      </c>
      <c r="E616" s="136">
        <f t="shared" si="9"/>
        <v>233</v>
      </c>
    </row>
    <row r="617" spans="1:5" ht="15" x14ac:dyDescent="0.25">
      <c r="A617" s="325" t="s">
        <v>951</v>
      </c>
      <c r="B617" s="325">
        <v>20023431</v>
      </c>
      <c r="C617" s="325">
        <v>954</v>
      </c>
      <c r="D617" s="325">
        <v>417</v>
      </c>
      <c r="E617" s="136">
        <f t="shared" si="9"/>
        <v>1371</v>
      </c>
    </row>
    <row r="618" spans="1:5" ht="15" x14ac:dyDescent="0.25">
      <c r="A618" s="325" t="s">
        <v>951</v>
      </c>
      <c r="B618" s="325">
        <v>5003232</v>
      </c>
      <c r="C618" s="325">
        <v>408</v>
      </c>
      <c r="D618" s="325">
        <v>201</v>
      </c>
      <c r="E618" s="136">
        <f t="shared" si="9"/>
        <v>609</v>
      </c>
    </row>
    <row r="619" spans="1:5" ht="15" x14ac:dyDescent="0.25">
      <c r="A619" s="325" t="s">
        <v>951</v>
      </c>
      <c r="B619" s="325">
        <v>19175156</v>
      </c>
      <c r="C619" s="325">
        <v>138</v>
      </c>
      <c r="D619" s="325">
        <v>108</v>
      </c>
      <c r="E619" s="136">
        <f t="shared" si="9"/>
        <v>246</v>
      </c>
    </row>
    <row r="620" spans="1:5" ht="15" x14ac:dyDescent="0.25">
      <c r="A620" s="325" t="s">
        <v>951</v>
      </c>
      <c r="B620" s="325">
        <v>16133536</v>
      </c>
      <c r="C620" s="325">
        <v>402</v>
      </c>
      <c r="D620" s="325">
        <v>174</v>
      </c>
      <c r="E620" s="136">
        <f t="shared" si="9"/>
        <v>576</v>
      </c>
    </row>
    <row r="621" spans="1:5" ht="15" x14ac:dyDescent="0.25">
      <c r="A621" s="325" t="s">
        <v>951</v>
      </c>
      <c r="B621" s="325">
        <v>18455155</v>
      </c>
      <c r="C621" s="325">
        <v>850</v>
      </c>
      <c r="D621" s="325">
        <v>317</v>
      </c>
      <c r="E621" s="136">
        <f t="shared" si="9"/>
        <v>1167</v>
      </c>
    </row>
    <row r="622" spans="1:5" ht="15" x14ac:dyDescent="0.25">
      <c r="A622" s="325" t="s">
        <v>951</v>
      </c>
      <c r="B622" s="325">
        <v>20185257</v>
      </c>
      <c r="C622" s="325">
        <v>936</v>
      </c>
      <c r="D622" s="325">
        <v>122</v>
      </c>
      <c r="E622" s="136">
        <f t="shared" si="9"/>
        <v>1058</v>
      </c>
    </row>
    <row r="623" spans="1:5" ht="15" x14ac:dyDescent="0.25">
      <c r="A623" s="325" t="s">
        <v>951</v>
      </c>
      <c r="B623" s="325">
        <v>13164551</v>
      </c>
      <c r="C623" s="325">
        <v>538</v>
      </c>
      <c r="D623" s="325">
        <v>251</v>
      </c>
      <c r="E623" s="136">
        <f t="shared" si="9"/>
        <v>789</v>
      </c>
    </row>
    <row r="624" spans="1:5" ht="15" x14ac:dyDescent="0.25">
      <c r="A624" s="325" t="s">
        <v>951</v>
      </c>
      <c r="B624" s="325">
        <v>20183438</v>
      </c>
      <c r="C624" s="325">
        <v>385</v>
      </c>
      <c r="D624" s="325">
        <v>349</v>
      </c>
      <c r="E624" s="136">
        <f t="shared" si="9"/>
        <v>734</v>
      </c>
    </row>
    <row r="625" spans="1:5" ht="15" x14ac:dyDescent="0.25">
      <c r="A625" s="325" t="s">
        <v>951</v>
      </c>
      <c r="B625" s="325">
        <v>14234552</v>
      </c>
      <c r="C625" s="325">
        <v>1316</v>
      </c>
      <c r="D625" s="325">
        <v>136</v>
      </c>
      <c r="E625" s="136">
        <f t="shared" si="9"/>
        <v>1452</v>
      </c>
    </row>
    <row r="626" spans="1:5" ht="15" x14ac:dyDescent="0.25">
      <c r="A626" s="325" t="s">
        <v>951</v>
      </c>
      <c r="B626" s="325">
        <v>11003333</v>
      </c>
      <c r="C626" s="325">
        <v>1082</v>
      </c>
      <c r="D626" s="325">
        <v>425</v>
      </c>
      <c r="E626" s="136">
        <f t="shared" si="9"/>
        <v>1507</v>
      </c>
    </row>
    <row r="627" spans="1:5" ht="15" x14ac:dyDescent="0.25">
      <c r="A627" s="325" t="s">
        <v>951</v>
      </c>
      <c r="B627" s="325">
        <v>8063232</v>
      </c>
      <c r="C627" s="325">
        <v>836</v>
      </c>
      <c r="D627" s="325">
        <v>166</v>
      </c>
      <c r="E627" s="136">
        <f t="shared" si="9"/>
        <v>1002</v>
      </c>
    </row>
    <row r="628" spans="1:5" ht="15" x14ac:dyDescent="0.25">
      <c r="A628" s="325" t="s">
        <v>951</v>
      </c>
      <c r="B628" s="325">
        <v>20505258</v>
      </c>
      <c r="C628" s="325">
        <v>206</v>
      </c>
      <c r="D628" s="325">
        <v>127</v>
      </c>
      <c r="E628" s="136">
        <f t="shared" si="9"/>
        <v>333</v>
      </c>
    </row>
    <row r="629" spans="1:5" ht="15" x14ac:dyDescent="0.25">
      <c r="A629" s="325" t="s">
        <v>951</v>
      </c>
      <c r="B629" s="325">
        <v>3054342</v>
      </c>
      <c r="C629" s="325">
        <v>302</v>
      </c>
      <c r="D629" s="325">
        <v>164</v>
      </c>
      <c r="E629" s="136">
        <f t="shared" si="9"/>
        <v>466</v>
      </c>
    </row>
    <row r="630" spans="1:5" ht="15" x14ac:dyDescent="0.25">
      <c r="A630" s="325" t="s">
        <v>951</v>
      </c>
      <c r="B630" s="325">
        <v>7113232</v>
      </c>
      <c r="C630" s="325">
        <v>541</v>
      </c>
      <c r="D630" s="325">
        <v>415</v>
      </c>
      <c r="E630" s="136">
        <f t="shared" si="9"/>
        <v>956</v>
      </c>
    </row>
    <row r="631" spans="1:5" ht="15" x14ac:dyDescent="0.25">
      <c r="A631" s="325" t="s">
        <v>951</v>
      </c>
      <c r="B631" s="325">
        <v>10193334</v>
      </c>
      <c r="C631" s="325">
        <v>242</v>
      </c>
      <c r="D631" s="325">
        <v>230</v>
      </c>
      <c r="E631" s="136">
        <f t="shared" si="9"/>
        <v>472</v>
      </c>
    </row>
    <row r="632" spans="1:5" ht="15" x14ac:dyDescent="0.25">
      <c r="A632" s="325" t="s">
        <v>951</v>
      </c>
      <c r="B632" s="325">
        <v>15105153</v>
      </c>
      <c r="C632" s="325">
        <v>1048</v>
      </c>
      <c r="D632" s="325">
        <v>355</v>
      </c>
      <c r="E632" s="136">
        <f t="shared" si="9"/>
        <v>1403</v>
      </c>
    </row>
    <row r="633" spans="1:5" ht="15" x14ac:dyDescent="0.25">
      <c r="A633" s="325" t="s">
        <v>951</v>
      </c>
      <c r="B633" s="325">
        <v>5284544</v>
      </c>
      <c r="C633" s="325">
        <v>382</v>
      </c>
      <c r="D633" s="325">
        <v>370</v>
      </c>
      <c r="E633" s="136">
        <f t="shared" si="9"/>
        <v>752</v>
      </c>
    </row>
    <row r="634" spans="1:5" ht="15" x14ac:dyDescent="0.25">
      <c r="A634" s="325" t="s">
        <v>951</v>
      </c>
      <c r="B634" s="325">
        <v>15115153</v>
      </c>
      <c r="C634" s="325">
        <v>692</v>
      </c>
      <c r="D634" s="325">
        <v>161</v>
      </c>
      <c r="E634" s="136">
        <f t="shared" si="9"/>
        <v>853</v>
      </c>
    </row>
    <row r="635" spans="1:5" ht="15" x14ac:dyDescent="0.25">
      <c r="A635" s="325" t="s">
        <v>951</v>
      </c>
      <c r="B635" s="325">
        <v>2033126</v>
      </c>
      <c r="C635" s="325">
        <v>212</v>
      </c>
      <c r="D635" s="325">
        <v>97</v>
      </c>
      <c r="E635" s="136">
        <f t="shared" si="9"/>
        <v>309</v>
      </c>
    </row>
    <row r="636" spans="1:5" ht="15" x14ac:dyDescent="0.25">
      <c r="A636" s="325" t="s">
        <v>951</v>
      </c>
      <c r="B636" s="325">
        <v>21145238</v>
      </c>
      <c r="C636" s="325">
        <v>1395</v>
      </c>
      <c r="D636" s="325">
        <v>261</v>
      </c>
      <c r="E636" s="136">
        <f t="shared" si="9"/>
        <v>1656</v>
      </c>
    </row>
    <row r="637" spans="1:5" ht="15" x14ac:dyDescent="0.25">
      <c r="A637" s="325" t="s">
        <v>951</v>
      </c>
      <c r="B637" s="325">
        <v>2063126</v>
      </c>
      <c r="C637" s="325">
        <v>168</v>
      </c>
      <c r="D637" s="325">
        <v>1</v>
      </c>
      <c r="E637" s="136">
        <f t="shared" si="9"/>
        <v>169</v>
      </c>
    </row>
    <row r="638" spans="1:5" ht="15" x14ac:dyDescent="0.25">
      <c r="A638" s="325" t="s">
        <v>951</v>
      </c>
      <c r="B638" s="325">
        <v>7093232</v>
      </c>
      <c r="C638" s="325">
        <v>2661</v>
      </c>
      <c r="D638" s="325">
        <v>1928</v>
      </c>
      <c r="E638" s="136">
        <f t="shared" si="9"/>
        <v>4589</v>
      </c>
    </row>
    <row r="639" spans="1:5" ht="15" x14ac:dyDescent="0.25">
      <c r="A639" s="325" t="s">
        <v>951</v>
      </c>
      <c r="B639" s="325">
        <v>2073126</v>
      </c>
      <c r="C639" s="325">
        <v>738</v>
      </c>
      <c r="D639" s="325">
        <v>560</v>
      </c>
      <c r="E639" s="136">
        <f t="shared" si="9"/>
        <v>1298</v>
      </c>
    </row>
    <row r="640" spans="1:5" ht="15" x14ac:dyDescent="0.25">
      <c r="A640" s="325" t="s">
        <v>951</v>
      </c>
      <c r="B640" s="325">
        <v>5264544</v>
      </c>
      <c r="C640" s="325">
        <v>472</v>
      </c>
      <c r="D640" s="325">
        <v>462</v>
      </c>
      <c r="E640" s="136">
        <f t="shared" si="9"/>
        <v>934</v>
      </c>
    </row>
    <row r="641" spans="1:5" ht="15" x14ac:dyDescent="0.25">
      <c r="A641" s="325" t="s">
        <v>951</v>
      </c>
      <c r="B641" s="325">
        <v>4123431</v>
      </c>
      <c r="C641" s="325">
        <v>1305</v>
      </c>
      <c r="D641" s="325">
        <v>1244</v>
      </c>
      <c r="E641" s="136">
        <f t="shared" si="9"/>
        <v>2549</v>
      </c>
    </row>
    <row r="642" spans="1:5" ht="15" x14ac:dyDescent="0.25">
      <c r="A642" s="325" t="s">
        <v>951</v>
      </c>
      <c r="B642" s="325">
        <v>18255155</v>
      </c>
      <c r="C642" s="325">
        <v>258</v>
      </c>
      <c r="D642" s="325">
        <v>259</v>
      </c>
      <c r="E642" s="136">
        <f t="shared" si="9"/>
        <v>517</v>
      </c>
    </row>
    <row r="643" spans="1:5" ht="15" x14ac:dyDescent="0.25">
      <c r="A643" s="325" t="s">
        <v>951</v>
      </c>
      <c r="B643" s="325">
        <v>15013437</v>
      </c>
      <c r="C643" s="325">
        <v>1689</v>
      </c>
      <c r="D643" s="325">
        <v>276</v>
      </c>
      <c r="E643" s="136">
        <f t="shared" si="9"/>
        <v>1965</v>
      </c>
    </row>
    <row r="644" spans="1:5" ht="15" x14ac:dyDescent="0.25">
      <c r="A644" s="325" t="s">
        <v>951</v>
      </c>
      <c r="B644" s="325">
        <v>21445259</v>
      </c>
      <c r="C644" s="325">
        <v>286</v>
      </c>
      <c r="D644" s="325">
        <v>216</v>
      </c>
      <c r="E644" s="136">
        <f t="shared" ref="E644:E707" si="10">C644+D644</f>
        <v>502</v>
      </c>
    </row>
    <row r="645" spans="1:5" ht="15" x14ac:dyDescent="0.25">
      <c r="A645" s="325" t="s">
        <v>951</v>
      </c>
      <c r="B645" s="325">
        <v>17045154</v>
      </c>
      <c r="C645" s="325">
        <v>1211</v>
      </c>
      <c r="D645" s="325">
        <v>999</v>
      </c>
      <c r="E645" s="136">
        <f t="shared" si="10"/>
        <v>2210</v>
      </c>
    </row>
    <row r="646" spans="1:5" ht="15" x14ac:dyDescent="0.25">
      <c r="A646" s="325" t="s">
        <v>951</v>
      </c>
      <c r="B646" s="325">
        <v>10424648</v>
      </c>
      <c r="C646" s="325">
        <v>298</v>
      </c>
      <c r="D646" s="325">
        <v>286</v>
      </c>
      <c r="E646" s="136">
        <f t="shared" si="10"/>
        <v>584</v>
      </c>
    </row>
    <row r="647" spans="1:5" ht="15" x14ac:dyDescent="0.25">
      <c r="A647" s="325" t="s">
        <v>951</v>
      </c>
      <c r="B647" s="325">
        <v>16173536</v>
      </c>
      <c r="C647" s="325">
        <v>385</v>
      </c>
      <c r="D647" s="325">
        <v>30</v>
      </c>
      <c r="E647" s="136">
        <f t="shared" si="10"/>
        <v>415</v>
      </c>
    </row>
    <row r="648" spans="1:5" ht="15" x14ac:dyDescent="0.25">
      <c r="A648" s="325" t="s">
        <v>951</v>
      </c>
      <c r="B648" s="325">
        <v>20023438</v>
      </c>
      <c r="C648" s="325">
        <v>512</v>
      </c>
      <c r="D648" s="325">
        <v>324</v>
      </c>
      <c r="E648" s="136">
        <f t="shared" si="10"/>
        <v>836</v>
      </c>
    </row>
    <row r="649" spans="1:5" ht="15" x14ac:dyDescent="0.25">
      <c r="A649" s="325" t="s">
        <v>951</v>
      </c>
      <c r="B649" s="325">
        <v>17105154</v>
      </c>
      <c r="C649" s="325">
        <v>1404</v>
      </c>
      <c r="D649" s="325">
        <v>450</v>
      </c>
      <c r="E649" s="136">
        <f t="shared" si="10"/>
        <v>1854</v>
      </c>
    </row>
    <row r="650" spans="1:5" ht="15" x14ac:dyDescent="0.25">
      <c r="A650" s="325" t="s">
        <v>951</v>
      </c>
      <c r="B650" s="325">
        <v>19025155</v>
      </c>
      <c r="C650" s="325">
        <v>261</v>
      </c>
      <c r="D650" s="325">
        <v>250</v>
      </c>
      <c r="E650" s="136">
        <f t="shared" si="10"/>
        <v>511</v>
      </c>
    </row>
    <row r="651" spans="1:5" ht="15" x14ac:dyDescent="0.25">
      <c r="A651" s="325" t="s">
        <v>951</v>
      </c>
      <c r="B651" s="325">
        <v>15265153</v>
      </c>
      <c r="C651" s="325">
        <v>452</v>
      </c>
      <c r="D651" s="325">
        <v>236</v>
      </c>
      <c r="E651" s="136">
        <f t="shared" si="10"/>
        <v>688</v>
      </c>
    </row>
    <row r="652" spans="1:5" ht="15" x14ac:dyDescent="0.25">
      <c r="A652" s="325" t="s">
        <v>951</v>
      </c>
      <c r="B652" s="325">
        <v>10114548</v>
      </c>
      <c r="C652" s="325">
        <v>1069</v>
      </c>
      <c r="D652" s="325">
        <v>74</v>
      </c>
      <c r="E652" s="136">
        <f t="shared" si="10"/>
        <v>1143</v>
      </c>
    </row>
    <row r="653" spans="1:5" ht="15" x14ac:dyDescent="0.25">
      <c r="A653" s="325" t="s">
        <v>951</v>
      </c>
      <c r="B653" s="325">
        <v>4053231</v>
      </c>
      <c r="C653" s="325">
        <v>1054</v>
      </c>
      <c r="D653" s="325">
        <v>143</v>
      </c>
      <c r="E653" s="136">
        <f t="shared" si="10"/>
        <v>1197</v>
      </c>
    </row>
    <row r="654" spans="1:5" ht="15" x14ac:dyDescent="0.25">
      <c r="A654" s="325" t="s">
        <v>951</v>
      </c>
      <c r="B654" s="325">
        <v>13194551</v>
      </c>
      <c r="C654" s="325">
        <v>831</v>
      </c>
      <c r="D654" s="325">
        <v>158</v>
      </c>
      <c r="E654" s="136">
        <f t="shared" si="10"/>
        <v>989</v>
      </c>
    </row>
    <row r="655" spans="1:5" ht="15" x14ac:dyDescent="0.25">
      <c r="A655" s="325" t="s">
        <v>951</v>
      </c>
      <c r="B655" s="325">
        <v>1084440</v>
      </c>
      <c r="C655" s="325">
        <v>325</v>
      </c>
      <c r="D655" s="325">
        <v>312</v>
      </c>
      <c r="E655" s="136">
        <f t="shared" si="10"/>
        <v>637</v>
      </c>
    </row>
    <row r="656" spans="1:5" ht="15" x14ac:dyDescent="0.25">
      <c r="A656" s="325" t="s">
        <v>951</v>
      </c>
      <c r="B656" s="325">
        <v>4063431</v>
      </c>
      <c r="C656" s="325">
        <v>361</v>
      </c>
      <c r="D656" s="325">
        <v>347</v>
      </c>
      <c r="E656" s="136">
        <f t="shared" si="10"/>
        <v>708</v>
      </c>
    </row>
    <row r="657" spans="1:5" ht="15" x14ac:dyDescent="0.25">
      <c r="A657" s="325" t="s">
        <v>951</v>
      </c>
      <c r="B657" s="325">
        <v>20025238</v>
      </c>
      <c r="C657" s="325">
        <v>97</v>
      </c>
      <c r="D657" s="325">
        <v>359</v>
      </c>
      <c r="E657" s="136">
        <f t="shared" si="10"/>
        <v>456</v>
      </c>
    </row>
    <row r="658" spans="1:5" ht="15" x14ac:dyDescent="0.25">
      <c r="A658" s="325" t="s">
        <v>951</v>
      </c>
      <c r="B658" s="325">
        <v>11103233</v>
      </c>
      <c r="C658" s="325">
        <v>296</v>
      </c>
      <c r="D658" s="325">
        <v>99</v>
      </c>
      <c r="E658" s="136">
        <f t="shared" si="10"/>
        <v>395</v>
      </c>
    </row>
    <row r="659" spans="1:5" ht="15" x14ac:dyDescent="0.25">
      <c r="A659" s="325" t="s">
        <v>951</v>
      </c>
      <c r="B659" s="325">
        <v>6254545</v>
      </c>
      <c r="C659" s="325">
        <v>391</v>
      </c>
      <c r="D659" s="325">
        <v>239</v>
      </c>
      <c r="E659" s="136">
        <f t="shared" si="10"/>
        <v>630</v>
      </c>
    </row>
    <row r="660" spans="1:5" ht="15" x14ac:dyDescent="0.25">
      <c r="A660" s="325" t="s">
        <v>951</v>
      </c>
      <c r="B660" s="325">
        <v>13073333</v>
      </c>
      <c r="C660" s="325">
        <v>251</v>
      </c>
      <c r="D660" s="325">
        <v>248</v>
      </c>
      <c r="E660" s="136">
        <f t="shared" si="10"/>
        <v>499</v>
      </c>
    </row>
    <row r="661" spans="1:5" ht="15" x14ac:dyDescent="0.25">
      <c r="A661" s="325" t="s">
        <v>951</v>
      </c>
      <c r="B661" s="325">
        <v>15185153</v>
      </c>
      <c r="C661" s="325">
        <v>290</v>
      </c>
      <c r="D661" s="325">
        <v>257</v>
      </c>
      <c r="E661" s="136">
        <f t="shared" si="10"/>
        <v>547</v>
      </c>
    </row>
    <row r="662" spans="1:5" ht="15" x14ac:dyDescent="0.25">
      <c r="A662" s="325" t="s">
        <v>951</v>
      </c>
      <c r="B662" s="325">
        <v>21435259</v>
      </c>
      <c r="C662" s="325">
        <v>355</v>
      </c>
      <c r="D662" s="325">
        <v>264</v>
      </c>
      <c r="E662" s="136">
        <f t="shared" si="10"/>
        <v>619</v>
      </c>
    </row>
    <row r="663" spans="1:5" ht="15" x14ac:dyDescent="0.25">
      <c r="A663" s="325" t="s">
        <v>951</v>
      </c>
      <c r="B663" s="325">
        <v>1213430</v>
      </c>
      <c r="C663" s="325">
        <v>294</v>
      </c>
      <c r="D663" s="325">
        <v>114</v>
      </c>
      <c r="E663" s="136">
        <f t="shared" si="10"/>
        <v>408</v>
      </c>
    </row>
    <row r="664" spans="1:5" ht="15" x14ac:dyDescent="0.25">
      <c r="A664" s="325" t="s">
        <v>951</v>
      </c>
      <c r="B664" s="325">
        <v>3013128</v>
      </c>
      <c r="C664" s="325">
        <v>177</v>
      </c>
      <c r="D664" s="325">
        <v>150</v>
      </c>
      <c r="E664" s="136">
        <f t="shared" si="10"/>
        <v>327</v>
      </c>
    </row>
    <row r="665" spans="1:5" ht="15" x14ac:dyDescent="0.25">
      <c r="A665" s="325" t="s">
        <v>951</v>
      </c>
      <c r="B665" s="325">
        <v>17013537</v>
      </c>
      <c r="C665" s="325">
        <v>271</v>
      </c>
      <c r="D665" s="325">
        <v>202</v>
      </c>
      <c r="E665" s="136">
        <f t="shared" si="10"/>
        <v>473</v>
      </c>
    </row>
    <row r="666" spans="1:5" ht="15" x14ac:dyDescent="0.25">
      <c r="A666" s="325" t="s">
        <v>951</v>
      </c>
      <c r="B666" s="325">
        <v>9114547</v>
      </c>
      <c r="C666" s="325">
        <v>212</v>
      </c>
      <c r="D666" s="325">
        <v>153</v>
      </c>
      <c r="E666" s="136">
        <f t="shared" si="10"/>
        <v>365</v>
      </c>
    </row>
    <row r="667" spans="1:5" ht="15" x14ac:dyDescent="0.25">
      <c r="A667" s="325" t="s">
        <v>951</v>
      </c>
      <c r="B667" s="325">
        <v>12295150</v>
      </c>
      <c r="C667" s="325">
        <v>467</v>
      </c>
      <c r="D667" s="325">
        <v>251</v>
      </c>
      <c r="E667" s="136">
        <f t="shared" si="10"/>
        <v>718</v>
      </c>
    </row>
    <row r="668" spans="1:5" ht="15" x14ac:dyDescent="0.25">
      <c r="A668" s="325" t="s">
        <v>951</v>
      </c>
      <c r="B668" s="325">
        <v>20245257</v>
      </c>
      <c r="C668" s="325">
        <v>358</v>
      </c>
      <c r="D668" s="325">
        <v>326</v>
      </c>
      <c r="E668" s="136">
        <f t="shared" si="10"/>
        <v>684</v>
      </c>
    </row>
    <row r="669" spans="1:5" ht="15" x14ac:dyDescent="0.25">
      <c r="A669" s="325" t="s">
        <v>951</v>
      </c>
      <c r="B669" s="325">
        <v>12094650</v>
      </c>
      <c r="C669" s="325">
        <v>388</v>
      </c>
      <c r="D669" s="325">
        <v>308</v>
      </c>
      <c r="E669" s="136">
        <f t="shared" si="10"/>
        <v>696</v>
      </c>
    </row>
    <row r="670" spans="1:5" ht="15" x14ac:dyDescent="0.25">
      <c r="A670" s="325" t="s">
        <v>951</v>
      </c>
      <c r="B670" s="325">
        <v>4043431</v>
      </c>
      <c r="C670" s="325">
        <v>513</v>
      </c>
      <c r="D670" s="325">
        <v>456</v>
      </c>
      <c r="E670" s="136">
        <f t="shared" si="10"/>
        <v>969</v>
      </c>
    </row>
    <row r="671" spans="1:5" ht="15" x14ac:dyDescent="0.25">
      <c r="A671" s="325" t="s">
        <v>951</v>
      </c>
      <c r="B671" s="325">
        <v>18135155</v>
      </c>
      <c r="C671" s="325">
        <v>934</v>
      </c>
      <c r="D671" s="325">
        <v>217</v>
      </c>
      <c r="E671" s="136">
        <f t="shared" si="10"/>
        <v>1151</v>
      </c>
    </row>
    <row r="672" spans="1:5" ht="15" x14ac:dyDescent="0.25">
      <c r="A672" s="325" t="s">
        <v>951</v>
      </c>
      <c r="B672" s="325">
        <v>10243334</v>
      </c>
      <c r="C672" s="325">
        <v>449</v>
      </c>
      <c r="D672" s="325">
        <v>289</v>
      </c>
      <c r="E672" s="136">
        <f t="shared" si="10"/>
        <v>738</v>
      </c>
    </row>
    <row r="673" spans="1:5" ht="15" x14ac:dyDescent="0.25">
      <c r="A673" s="325" t="s">
        <v>951</v>
      </c>
      <c r="B673" s="325">
        <v>7213232</v>
      </c>
      <c r="C673" s="325">
        <v>291</v>
      </c>
      <c r="D673" s="325">
        <v>199</v>
      </c>
      <c r="E673" s="136">
        <f t="shared" si="10"/>
        <v>490</v>
      </c>
    </row>
    <row r="674" spans="1:5" ht="15" x14ac:dyDescent="0.25">
      <c r="A674" s="325" t="s">
        <v>951</v>
      </c>
      <c r="B674" s="325">
        <v>10043334</v>
      </c>
      <c r="C674" s="325">
        <v>252</v>
      </c>
      <c r="D674" s="325">
        <v>213</v>
      </c>
      <c r="E674" s="136">
        <f t="shared" si="10"/>
        <v>465</v>
      </c>
    </row>
    <row r="675" spans="1:5" ht="15" x14ac:dyDescent="0.25">
      <c r="A675" s="325" t="s">
        <v>951</v>
      </c>
      <c r="B675" s="325">
        <v>7053232</v>
      </c>
      <c r="C675" s="325">
        <v>413</v>
      </c>
      <c r="D675" s="325">
        <v>77</v>
      </c>
      <c r="E675" s="136">
        <f t="shared" si="10"/>
        <v>490</v>
      </c>
    </row>
    <row r="676" spans="1:5" ht="15" x14ac:dyDescent="0.25">
      <c r="A676" s="325" t="s">
        <v>951</v>
      </c>
      <c r="B676" s="325">
        <v>16033536</v>
      </c>
      <c r="C676" s="325">
        <v>228</v>
      </c>
      <c r="D676" s="325">
        <v>207</v>
      </c>
      <c r="E676" s="136">
        <f t="shared" si="10"/>
        <v>435</v>
      </c>
    </row>
    <row r="677" spans="1:5" ht="15" x14ac:dyDescent="0.25">
      <c r="A677" s="325" t="s">
        <v>951</v>
      </c>
      <c r="B677" s="325">
        <v>19495156</v>
      </c>
      <c r="C677" s="325">
        <v>308</v>
      </c>
      <c r="D677" s="325">
        <v>303</v>
      </c>
      <c r="E677" s="136">
        <f t="shared" si="10"/>
        <v>611</v>
      </c>
    </row>
    <row r="678" spans="1:5" ht="15" x14ac:dyDescent="0.25">
      <c r="A678" s="325" t="s">
        <v>951</v>
      </c>
      <c r="B678" s="325">
        <v>19325156</v>
      </c>
      <c r="C678" s="325">
        <v>188</v>
      </c>
      <c r="D678" s="325">
        <v>158</v>
      </c>
      <c r="E678" s="136">
        <f t="shared" si="10"/>
        <v>346</v>
      </c>
    </row>
    <row r="679" spans="1:5" ht="15" x14ac:dyDescent="0.25">
      <c r="A679" s="325" t="s">
        <v>951</v>
      </c>
      <c r="B679" s="325">
        <v>1073126</v>
      </c>
      <c r="C679" s="325">
        <v>160</v>
      </c>
      <c r="D679" s="325">
        <v>5</v>
      </c>
      <c r="E679" s="136">
        <f t="shared" si="10"/>
        <v>165</v>
      </c>
    </row>
    <row r="680" spans="1:5" ht="15" x14ac:dyDescent="0.25">
      <c r="A680" s="325" t="s">
        <v>951</v>
      </c>
      <c r="B680" s="325">
        <v>2133126</v>
      </c>
      <c r="C680" s="325">
        <v>314</v>
      </c>
      <c r="D680" s="325">
        <v>289</v>
      </c>
      <c r="E680" s="136">
        <f t="shared" si="10"/>
        <v>603</v>
      </c>
    </row>
    <row r="681" spans="1:5" ht="15" x14ac:dyDescent="0.25">
      <c r="A681" s="325" t="s">
        <v>951</v>
      </c>
      <c r="B681" s="325">
        <v>7223232</v>
      </c>
      <c r="C681" s="325">
        <v>279</v>
      </c>
      <c r="D681" s="325">
        <v>213</v>
      </c>
      <c r="E681" s="136">
        <f t="shared" si="10"/>
        <v>492</v>
      </c>
    </row>
    <row r="682" spans="1:5" ht="15" x14ac:dyDescent="0.25">
      <c r="A682" s="325" t="s">
        <v>951</v>
      </c>
      <c r="B682" s="325">
        <v>4074343</v>
      </c>
      <c r="C682" s="325">
        <v>230</v>
      </c>
      <c r="D682" s="325">
        <v>261</v>
      </c>
      <c r="E682" s="136">
        <f t="shared" si="10"/>
        <v>491</v>
      </c>
    </row>
    <row r="683" spans="1:5" ht="15" x14ac:dyDescent="0.25">
      <c r="A683" s="325" t="s">
        <v>951</v>
      </c>
      <c r="B683" s="325">
        <v>4103431</v>
      </c>
      <c r="C683" s="325">
        <v>429</v>
      </c>
      <c r="D683" s="325">
        <v>249</v>
      </c>
      <c r="E683" s="136">
        <f t="shared" si="10"/>
        <v>678</v>
      </c>
    </row>
    <row r="684" spans="1:5" ht="15" x14ac:dyDescent="0.25">
      <c r="A684" s="325" t="s">
        <v>951</v>
      </c>
      <c r="B684" s="325">
        <v>19105156</v>
      </c>
      <c r="C684" s="325">
        <v>263</v>
      </c>
      <c r="D684" s="325">
        <v>228</v>
      </c>
      <c r="E684" s="136">
        <f t="shared" si="10"/>
        <v>491</v>
      </c>
    </row>
    <row r="685" spans="1:5" ht="15" x14ac:dyDescent="0.25">
      <c r="A685" s="325" t="s">
        <v>951</v>
      </c>
      <c r="B685" s="325">
        <v>9023437</v>
      </c>
      <c r="C685" s="325">
        <v>411</v>
      </c>
      <c r="D685" s="325">
        <v>154</v>
      </c>
      <c r="E685" s="136">
        <f t="shared" si="10"/>
        <v>565</v>
      </c>
    </row>
    <row r="686" spans="1:5" ht="15" x14ac:dyDescent="0.25">
      <c r="A686" s="325" t="s">
        <v>951</v>
      </c>
      <c r="B686" s="325">
        <v>13235151</v>
      </c>
      <c r="C686" s="325">
        <v>271</v>
      </c>
      <c r="D686" s="325">
        <v>209</v>
      </c>
      <c r="E686" s="136">
        <f t="shared" si="10"/>
        <v>480</v>
      </c>
    </row>
    <row r="687" spans="1:5" ht="15" x14ac:dyDescent="0.25">
      <c r="A687" s="325" t="s">
        <v>951</v>
      </c>
      <c r="B687" s="325">
        <v>21005238</v>
      </c>
      <c r="C687" s="325">
        <v>406</v>
      </c>
      <c r="D687" s="325">
        <v>306</v>
      </c>
      <c r="E687" s="136">
        <f t="shared" si="10"/>
        <v>712</v>
      </c>
    </row>
    <row r="688" spans="1:5" ht="15" x14ac:dyDescent="0.25">
      <c r="A688" s="325" t="s">
        <v>951</v>
      </c>
      <c r="B688" s="325">
        <v>5124544</v>
      </c>
      <c r="C688" s="325">
        <v>397</v>
      </c>
      <c r="D688" s="325">
        <v>355</v>
      </c>
      <c r="E688" s="136">
        <f t="shared" si="10"/>
        <v>752</v>
      </c>
    </row>
    <row r="689" spans="1:5" ht="15" x14ac:dyDescent="0.25">
      <c r="A689" s="325" t="s">
        <v>951</v>
      </c>
      <c r="B689" s="325">
        <v>11003233</v>
      </c>
      <c r="C689" s="325">
        <v>410</v>
      </c>
      <c r="D689" s="325">
        <v>409</v>
      </c>
      <c r="E689" s="136">
        <f t="shared" si="10"/>
        <v>819</v>
      </c>
    </row>
    <row r="690" spans="1:5" ht="15" x14ac:dyDescent="0.25">
      <c r="A690" s="325" t="s">
        <v>951</v>
      </c>
      <c r="B690" s="325">
        <v>13063333</v>
      </c>
      <c r="C690" s="325">
        <v>260</v>
      </c>
      <c r="D690" s="325">
        <v>226</v>
      </c>
      <c r="E690" s="136">
        <f t="shared" si="10"/>
        <v>486</v>
      </c>
    </row>
    <row r="691" spans="1:5" ht="15" x14ac:dyDescent="0.25">
      <c r="A691" s="325" t="s">
        <v>951</v>
      </c>
      <c r="B691" s="325">
        <v>12275150</v>
      </c>
      <c r="C691" s="325">
        <v>985</v>
      </c>
      <c r="D691" s="325">
        <v>112</v>
      </c>
      <c r="E691" s="136">
        <f t="shared" si="10"/>
        <v>1097</v>
      </c>
    </row>
    <row r="692" spans="1:5" ht="15" x14ac:dyDescent="0.25">
      <c r="A692" s="325" t="s">
        <v>951</v>
      </c>
      <c r="B692" s="325">
        <v>6134545</v>
      </c>
      <c r="C692" s="325">
        <v>209</v>
      </c>
      <c r="D692" s="325">
        <v>90</v>
      </c>
      <c r="E692" s="136">
        <f t="shared" si="10"/>
        <v>299</v>
      </c>
    </row>
    <row r="693" spans="1:5" ht="15" x14ac:dyDescent="0.25">
      <c r="A693" s="325" t="s">
        <v>951</v>
      </c>
      <c r="B693" s="325">
        <v>4024343</v>
      </c>
      <c r="C693" s="325">
        <v>386</v>
      </c>
      <c r="D693" s="325">
        <v>196</v>
      </c>
      <c r="E693" s="136">
        <f t="shared" si="10"/>
        <v>582</v>
      </c>
    </row>
    <row r="694" spans="1:5" ht="15" x14ac:dyDescent="0.25">
      <c r="A694" s="325" t="s">
        <v>951</v>
      </c>
      <c r="B694" s="325">
        <v>17005725</v>
      </c>
      <c r="C694" s="325">
        <v>2</v>
      </c>
      <c r="D694" s="325">
        <v>709</v>
      </c>
      <c r="E694" s="136">
        <f t="shared" si="10"/>
        <v>711</v>
      </c>
    </row>
    <row r="695" spans="1:5" ht="15" x14ac:dyDescent="0.25">
      <c r="A695" s="325" t="s">
        <v>951</v>
      </c>
      <c r="B695" s="325">
        <v>20345257</v>
      </c>
      <c r="C695" s="325">
        <v>403</v>
      </c>
      <c r="D695" s="325">
        <v>317</v>
      </c>
      <c r="E695" s="136">
        <f t="shared" si="10"/>
        <v>720</v>
      </c>
    </row>
    <row r="696" spans="1:5" ht="15" x14ac:dyDescent="0.25">
      <c r="A696" s="325" t="s">
        <v>951</v>
      </c>
      <c r="B696" s="325">
        <v>18185155</v>
      </c>
      <c r="C696" s="325">
        <v>294</v>
      </c>
      <c r="D696" s="325">
        <v>282</v>
      </c>
      <c r="E696" s="136">
        <f t="shared" si="10"/>
        <v>576</v>
      </c>
    </row>
    <row r="697" spans="1:5" ht="15" x14ac:dyDescent="0.25">
      <c r="A697" s="325" t="s">
        <v>951</v>
      </c>
      <c r="B697" s="325">
        <v>21265259</v>
      </c>
      <c r="C697" s="325">
        <v>197</v>
      </c>
      <c r="D697" s="325">
        <v>31</v>
      </c>
      <c r="E697" s="136">
        <f t="shared" si="10"/>
        <v>228</v>
      </c>
    </row>
    <row r="698" spans="1:5" ht="15" x14ac:dyDescent="0.25">
      <c r="A698" s="325" t="s">
        <v>951</v>
      </c>
      <c r="B698" s="325">
        <v>1033126</v>
      </c>
      <c r="C698" s="325">
        <v>136</v>
      </c>
      <c r="D698" s="325">
        <v>4</v>
      </c>
      <c r="E698" s="136">
        <f t="shared" si="10"/>
        <v>140</v>
      </c>
    </row>
    <row r="699" spans="1:5" ht="15" x14ac:dyDescent="0.25">
      <c r="A699" s="325" t="s">
        <v>951</v>
      </c>
      <c r="B699" s="325">
        <v>3193128</v>
      </c>
      <c r="C699" s="325">
        <v>180</v>
      </c>
      <c r="D699" s="325">
        <v>92</v>
      </c>
      <c r="E699" s="136">
        <f t="shared" si="10"/>
        <v>272</v>
      </c>
    </row>
    <row r="700" spans="1:5" ht="15" x14ac:dyDescent="0.25">
      <c r="A700" s="325" t="s">
        <v>951</v>
      </c>
      <c r="B700" s="325">
        <v>18545155</v>
      </c>
      <c r="C700" s="325">
        <v>673</v>
      </c>
      <c r="D700" s="325">
        <v>149</v>
      </c>
      <c r="E700" s="136">
        <f t="shared" si="10"/>
        <v>822</v>
      </c>
    </row>
    <row r="701" spans="1:5" ht="15" x14ac:dyDescent="0.25">
      <c r="A701" s="325" t="s">
        <v>951</v>
      </c>
      <c r="B701" s="325">
        <v>2044341</v>
      </c>
      <c r="C701" s="325">
        <v>253</v>
      </c>
      <c r="D701" s="325">
        <v>135</v>
      </c>
      <c r="E701" s="136">
        <f t="shared" si="10"/>
        <v>388</v>
      </c>
    </row>
    <row r="702" spans="1:5" ht="15" x14ac:dyDescent="0.25">
      <c r="A702" s="325" t="s">
        <v>951</v>
      </c>
      <c r="B702" s="325">
        <v>13375151</v>
      </c>
      <c r="C702" s="325">
        <v>274</v>
      </c>
      <c r="D702" s="325">
        <v>228</v>
      </c>
      <c r="E702" s="136">
        <f t="shared" si="10"/>
        <v>502</v>
      </c>
    </row>
    <row r="703" spans="1:5" ht="15" x14ac:dyDescent="0.25">
      <c r="A703" s="325" t="s">
        <v>951</v>
      </c>
      <c r="B703" s="325">
        <v>8043232</v>
      </c>
      <c r="C703" s="325">
        <v>517</v>
      </c>
      <c r="D703" s="325">
        <v>139</v>
      </c>
      <c r="E703" s="136">
        <f t="shared" si="10"/>
        <v>656</v>
      </c>
    </row>
    <row r="704" spans="1:5" ht="15" x14ac:dyDescent="0.25">
      <c r="A704" s="325" t="s">
        <v>951</v>
      </c>
      <c r="B704" s="325">
        <v>14143335</v>
      </c>
      <c r="C704" s="325">
        <v>487</v>
      </c>
      <c r="D704" s="325">
        <v>197</v>
      </c>
      <c r="E704" s="136">
        <f t="shared" si="10"/>
        <v>684</v>
      </c>
    </row>
    <row r="705" spans="1:5" ht="15" x14ac:dyDescent="0.25">
      <c r="A705" s="325" t="s">
        <v>951</v>
      </c>
      <c r="B705" s="325">
        <v>21065238</v>
      </c>
      <c r="C705" s="325">
        <v>546</v>
      </c>
      <c r="D705" s="325">
        <v>366</v>
      </c>
      <c r="E705" s="136">
        <f t="shared" si="10"/>
        <v>912</v>
      </c>
    </row>
    <row r="706" spans="1:5" ht="15" x14ac:dyDescent="0.25">
      <c r="A706" s="325" t="s">
        <v>951</v>
      </c>
      <c r="B706" s="325">
        <v>21095258</v>
      </c>
      <c r="C706" s="325">
        <v>396</v>
      </c>
      <c r="D706" s="325">
        <v>340</v>
      </c>
      <c r="E706" s="136">
        <f t="shared" si="10"/>
        <v>736</v>
      </c>
    </row>
    <row r="707" spans="1:5" ht="15" x14ac:dyDescent="0.25">
      <c r="A707" s="325" t="s">
        <v>951</v>
      </c>
      <c r="B707" s="325">
        <v>21175238</v>
      </c>
      <c r="C707" s="325">
        <v>773</v>
      </c>
      <c r="D707" s="325">
        <v>575</v>
      </c>
      <c r="E707" s="136">
        <f t="shared" si="10"/>
        <v>1348</v>
      </c>
    </row>
    <row r="708" spans="1:5" ht="15" x14ac:dyDescent="0.25">
      <c r="A708" s="325" t="s">
        <v>951</v>
      </c>
      <c r="B708" s="325">
        <v>5114544</v>
      </c>
      <c r="C708" s="325">
        <v>353</v>
      </c>
      <c r="D708" s="325">
        <v>277</v>
      </c>
      <c r="E708" s="136">
        <f t="shared" ref="E708:E771" si="11">C708+D708</f>
        <v>630</v>
      </c>
    </row>
    <row r="709" spans="1:5" ht="15" x14ac:dyDescent="0.25">
      <c r="A709" s="325" t="s">
        <v>951</v>
      </c>
      <c r="B709" s="325">
        <v>11334650</v>
      </c>
      <c r="C709" s="325">
        <v>520</v>
      </c>
      <c r="D709" s="325">
        <v>450</v>
      </c>
      <c r="E709" s="136">
        <f t="shared" si="11"/>
        <v>970</v>
      </c>
    </row>
    <row r="710" spans="1:5" ht="15" x14ac:dyDescent="0.25">
      <c r="A710" s="325" t="s">
        <v>951</v>
      </c>
      <c r="B710" s="325">
        <v>11044650</v>
      </c>
      <c r="C710" s="325">
        <v>1411</v>
      </c>
      <c r="D710" s="325">
        <v>425</v>
      </c>
      <c r="E710" s="136">
        <f t="shared" si="11"/>
        <v>1836</v>
      </c>
    </row>
    <row r="711" spans="1:5" ht="15" x14ac:dyDescent="0.25">
      <c r="A711" s="325" t="s">
        <v>951</v>
      </c>
      <c r="B711" s="325">
        <v>19295156</v>
      </c>
      <c r="C711" s="325">
        <v>179</v>
      </c>
      <c r="D711" s="325">
        <v>169</v>
      </c>
      <c r="E711" s="136">
        <f t="shared" si="11"/>
        <v>348</v>
      </c>
    </row>
    <row r="712" spans="1:5" ht="15" x14ac:dyDescent="0.25">
      <c r="A712" s="325" t="s">
        <v>951</v>
      </c>
      <c r="B712" s="325">
        <v>6015539</v>
      </c>
      <c r="C712" s="325">
        <v>1</v>
      </c>
      <c r="D712" s="325">
        <v>629</v>
      </c>
      <c r="E712" s="136">
        <f t="shared" si="11"/>
        <v>630</v>
      </c>
    </row>
    <row r="713" spans="1:5" ht="15" x14ac:dyDescent="0.25">
      <c r="A713" s="325" t="s">
        <v>951</v>
      </c>
      <c r="B713" s="325">
        <v>18535155</v>
      </c>
      <c r="C713" s="325">
        <v>265</v>
      </c>
      <c r="D713" s="325">
        <v>222</v>
      </c>
      <c r="E713" s="136">
        <f t="shared" si="11"/>
        <v>487</v>
      </c>
    </row>
    <row r="714" spans="1:5" ht="15" x14ac:dyDescent="0.25">
      <c r="A714" s="325" t="s">
        <v>951</v>
      </c>
      <c r="B714" s="325">
        <v>5324544</v>
      </c>
      <c r="C714" s="325">
        <v>198</v>
      </c>
      <c r="D714" s="325">
        <v>182</v>
      </c>
      <c r="E714" s="136">
        <f t="shared" si="11"/>
        <v>380</v>
      </c>
    </row>
    <row r="715" spans="1:5" ht="15" x14ac:dyDescent="0.25">
      <c r="A715" s="325" t="s">
        <v>951</v>
      </c>
      <c r="B715" s="325">
        <v>21485259</v>
      </c>
      <c r="C715" s="325">
        <v>699</v>
      </c>
      <c r="D715" s="325">
        <v>661</v>
      </c>
      <c r="E715" s="136">
        <f t="shared" si="11"/>
        <v>1360</v>
      </c>
    </row>
    <row r="716" spans="1:5" ht="15" x14ac:dyDescent="0.25">
      <c r="A716" s="325" t="s">
        <v>951</v>
      </c>
      <c r="B716" s="325">
        <v>13153333</v>
      </c>
      <c r="C716" s="325">
        <v>734</v>
      </c>
      <c r="D716" s="325">
        <v>254</v>
      </c>
      <c r="E716" s="136">
        <f t="shared" si="11"/>
        <v>988</v>
      </c>
    </row>
    <row r="717" spans="1:5" ht="15" x14ac:dyDescent="0.25">
      <c r="A717" s="325" t="s">
        <v>951</v>
      </c>
      <c r="B717" s="325">
        <v>18325155</v>
      </c>
      <c r="C717" s="325">
        <v>294</v>
      </c>
      <c r="D717" s="325">
        <v>293</v>
      </c>
      <c r="E717" s="136">
        <f t="shared" si="11"/>
        <v>587</v>
      </c>
    </row>
    <row r="718" spans="1:5" ht="15" x14ac:dyDescent="0.25">
      <c r="A718" s="325" t="s">
        <v>951</v>
      </c>
      <c r="B718" s="325">
        <v>7015540</v>
      </c>
      <c r="C718" s="325">
        <v>2</v>
      </c>
      <c r="D718" s="325">
        <v>671</v>
      </c>
      <c r="E718" s="136">
        <f t="shared" si="11"/>
        <v>673</v>
      </c>
    </row>
    <row r="719" spans="1:5" ht="15" x14ac:dyDescent="0.25">
      <c r="A719" s="325" t="s">
        <v>951</v>
      </c>
      <c r="B719" s="325">
        <v>3024342</v>
      </c>
      <c r="C719" s="325">
        <v>3990</v>
      </c>
      <c r="D719" s="325">
        <v>3542</v>
      </c>
      <c r="E719" s="136">
        <f t="shared" si="11"/>
        <v>7532</v>
      </c>
    </row>
    <row r="720" spans="1:5" ht="15" x14ac:dyDescent="0.25">
      <c r="A720" s="325" t="s">
        <v>951</v>
      </c>
      <c r="B720" s="325">
        <v>20013431</v>
      </c>
      <c r="C720" s="325">
        <v>515</v>
      </c>
      <c r="D720" s="325">
        <v>268</v>
      </c>
      <c r="E720" s="136">
        <f t="shared" si="11"/>
        <v>783</v>
      </c>
    </row>
    <row r="721" spans="1:5" ht="15" x14ac:dyDescent="0.25">
      <c r="A721" s="325" t="s">
        <v>951</v>
      </c>
      <c r="B721" s="325">
        <v>3123127</v>
      </c>
      <c r="C721" s="325">
        <v>278</v>
      </c>
      <c r="D721" s="325">
        <v>251</v>
      </c>
      <c r="E721" s="136">
        <f t="shared" si="11"/>
        <v>529</v>
      </c>
    </row>
    <row r="722" spans="1:5" ht="15" x14ac:dyDescent="0.25">
      <c r="A722" s="325" t="s">
        <v>951</v>
      </c>
      <c r="B722" s="325">
        <v>5063128</v>
      </c>
      <c r="C722" s="325">
        <v>242</v>
      </c>
      <c r="D722" s="325">
        <v>68</v>
      </c>
      <c r="E722" s="136">
        <f t="shared" si="11"/>
        <v>310</v>
      </c>
    </row>
    <row r="723" spans="1:5" ht="15" x14ac:dyDescent="0.25">
      <c r="A723" s="325" t="s">
        <v>951</v>
      </c>
      <c r="B723" s="325">
        <v>20073431</v>
      </c>
      <c r="C723" s="325">
        <v>399</v>
      </c>
      <c r="D723" s="325">
        <v>361</v>
      </c>
      <c r="E723" s="136">
        <f t="shared" si="11"/>
        <v>760</v>
      </c>
    </row>
    <row r="724" spans="1:5" ht="15" x14ac:dyDescent="0.25">
      <c r="A724" s="325" t="s">
        <v>951</v>
      </c>
      <c r="B724" s="325">
        <v>5394544</v>
      </c>
      <c r="C724" s="325">
        <v>1633</v>
      </c>
      <c r="D724" s="325">
        <v>1544</v>
      </c>
      <c r="E724" s="136">
        <f t="shared" si="11"/>
        <v>3177</v>
      </c>
    </row>
    <row r="725" spans="1:5" ht="15" x14ac:dyDescent="0.25">
      <c r="A725" s="325" t="s">
        <v>951</v>
      </c>
      <c r="B725" s="325">
        <v>14284552</v>
      </c>
      <c r="C725" s="325">
        <v>213</v>
      </c>
      <c r="D725" s="325">
        <v>186</v>
      </c>
      <c r="E725" s="136">
        <f t="shared" si="11"/>
        <v>399</v>
      </c>
    </row>
    <row r="726" spans="1:5" ht="15" x14ac:dyDescent="0.25">
      <c r="A726" s="325" t="s">
        <v>951</v>
      </c>
      <c r="B726" s="325">
        <v>20105257</v>
      </c>
      <c r="C726" s="325">
        <v>701</v>
      </c>
      <c r="D726" s="325">
        <v>343</v>
      </c>
      <c r="E726" s="136">
        <f t="shared" si="11"/>
        <v>1044</v>
      </c>
    </row>
    <row r="727" spans="1:5" ht="15" x14ac:dyDescent="0.25">
      <c r="A727" s="325" t="s">
        <v>951</v>
      </c>
      <c r="B727" s="325">
        <v>4023431</v>
      </c>
      <c r="C727" s="325">
        <v>407</v>
      </c>
      <c r="D727" s="325">
        <v>378</v>
      </c>
      <c r="E727" s="136">
        <f t="shared" si="11"/>
        <v>785</v>
      </c>
    </row>
    <row r="728" spans="1:5" ht="15" x14ac:dyDescent="0.25">
      <c r="A728" s="325" t="s">
        <v>951</v>
      </c>
      <c r="B728" s="325">
        <v>6224545</v>
      </c>
      <c r="C728" s="325">
        <v>201</v>
      </c>
      <c r="D728" s="325">
        <v>127</v>
      </c>
      <c r="E728" s="136">
        <f t="shared" si="11"/>
        <v>328</v>
      </c>
    </row>
    <row r="729" spans="1:5" ht="15" x14ac:dyDescent="0.25">
      <c r="A729" s="325" t="s">
        <v>951</v>
      </c>
      <c r="B729" s="325">
        <v>20113438</v>
      </c>
      <c r="C729" s="325">
        <v>354</v>
      </c>
      <c r="D729" s="325">
        <v>325</v>
      </c>
      <c r="E729" s="136">
        <f t="shared" si="11"/>
        <v>679</v>
      </c>
    </row>
    <row r="730" spans="1:5" ht="15" x14ac:dyDescent="0.25">
      <c r="A730" s="325" t="s">
        <v>951</v>
      </c>
      <c r="B730" s="325">
        <v>12034650</v>
      </c>
      <c r="C730" s="325">
        <v>340</v>
      </c>
      <c r="D730" s="325">
        <v>334</v>
      </c>
      <c r="E730" s="136">
        <f t="shared" si="11"/>
        <v>674</v>
      </c>
    </row>
    <row r="731" spans="1:5" ht="15" x14ac:dyDescent="0.25">
      <c r="A731" s="325" t="s">
        <v>951</v>
      </c>
      <c r="B731" s="325">
        <v>6184545</v>
      </c>
      <c r="C731" s="325">
        <v>248</v>
      </c>
      <c r="D731" s="325">
        <v>226</v>
      </c>
      <c r="E731" s="136">
        <f t="shared" si="11"/>
        <v>474</v>
      </c>
    </row>
    <row r="732" spans="1:5" ht="15" x14ac:dyDescent="0.25">
      <c r="A732" s="325" t="s">
        <v>951</v>
      </c>
      <c r="B732" s="325">
        <v>16045153</v>
      </c>
      <c r="C732" s="325">
        <v>157</v>
      </c>
      <c r="D732" s="325">
        <v>146</v>
      </c>
      <c r="E732" s="136">
        <f t="shared" si="11"/>
        <v>303</v>
      </c>
    </row>
    <row r="733" spans="1:5" ht="15" x14ac:dyDescent="0.25">
      <c r="A733" s="325" t="s">
        <v>951</v>
      </c>
      <c r="B733" s="325">
        <v>6053232</v>
      </c>
      <c r="C733" s="325">
        <v>542</v>
      </c>
      <c r="D733" s="325">
        <v>150</v>
      </c>
      <c r="E733" s="136">
        <f t="shared" si="11"/>
        <v>692</v>
      </c>
    </row>
    <row r="734" spans="1:5" ht="15" x14ac:dyDescent="0.25">
      <c r="A734" s="325" t="s">
        <v>951</v>
      </c>
      <c r="B734" s="325">
        <v>20495258</v>
      </c>
      <c r="C734" s="325">
        <v>121</v>
      </c>
      <c r="D734" s="325">
        <v>145</v>
      </c>
      <c r="E734" s="136">
        <f t="shared" si="11"/>
        <v>266</v>
      </c>
    </row>
    <row r="735" spans="1:5" ht="15" x14ac:dyDescent="0.25">
      <c r="A735" s="325" t="s">
        <v>951</v>
      </c>
      <c r="B735" s="325">
        <v>6084544</v>
      </c>
      <c r="C735" s="325">
        <v>259</v>
      </c>
      <c r="D735" s="325">
        <v>258</v>
      </c>
      <c r="E735" s="136">
        <f t="shared" si="11"/>
        <v>517</v>
      </c>
    </row>
    <row r="736" spans="1:5" ht="15" x14ac:dyDescent="0.25">
      <c r="A736" s="325" t="s">
        <v>951</v>
      </c>
      <c r="B736" s="325">
        <v>18395155</v>
      </c>
      <c r="C736" s="325">
        <v>484</v>
      </c>
      <c r="D736" s="325">
        <v>174</v>
      </c>
      <c r="E736" s="136">
        <f t="shared" si="11"/>
        <v>658</v>
      </c>
    </row>
    <row r="737" spans="1:5" ht="15" x14ac:dyDescent="0.25">
      <c r="A737" s="325" t="s">
        <v>951</v>
      </c>
      <c r="B737" s="325">
        <v>11033233</v>
      </c>
      <c r="C737" s="325">
        <v>311</v>
      </c>
      <c r="D737" s="325">
        <v>264</v>
      </c>
      <c r="E737" s="136">
        <f t="shared" si="11"/>
        <v>575</v>
      </c>
    </row>
    <row r="738" spans="1:5" ht="15" x14ac:dyDescent="0.25">
      <c r="A738" s="325" t="s">
        <v>951</v>
      </c>
      <c r="B738" s="325">
        <v>12013333</v>
      </c>
      <c r="C738" s="325">
        <v>1236</v>
      </c>
      <c r="D738" s="325">
        <v>5</v>
      </c>
      <c r="E738" s="136">
        <f t="shared" si="11"/>
        <v>1241</v>
      </c>
    </row>
    <row r="739" spans="1:5" ht="15" x14ac:dyDescent="0.25">
      <c r="A739" s="325" t="s">
        <v>951</v>
      </c>
      <c r="B739" s="325">
        <v>2003126</v>
      </c>
      <c r="C739" s="325">
        <v>286</v>
      </c>
      <c r="D739" s="325">
        <v>39</v>
      </c>
      <c r="E739" s="136">
        <f t="shared" si="11"/>
        <v>325</v>
      </c>
    </row>
    <row r="740" spans="1:5" ht="15" x14ac:dyDescent="0.25">
      <c r="A740" s="325" t="s">
        <v>951</v>
      </c>
      <c r="B740" s="325">
        <v>11234650</v>
      </c>
      <c r="C740" s="325">
        <v>309</v>
      </c>
      <c r="D740" s="325">
        <v>260</v>
      </c>
      <c r="E740" s="136">
        <f t="shared" si="11"/>
        <v>569</v>
      </c>
    </row>
    <row r="741" spans="1:5" ht="15" x14ac:dyDescent="0.25">
      <c r="A741" s="325" t="s">
        <v>951</v>
      </c>
      <c r="B741" s="325">
        <v>14163334</v>
      </c>
      <c r="C741" s="325">
        <v>226</v>
      </c>
      <c r="D741" s="325">
        <v>214</v>
      </c>
      <c r="E741" s="136">
        <f t="shared" si="11"/>
        <v>440</v>
      </c>
    </row>
    <row r="742" spans="1:5" ht="15" x14ac:dyDescent="0.25">
      <c r="A742" s="325" t="s">
        <v>951</v>
      </c>
      <c r="B742" s="325">
        <v>12003333</v>
      </c>
      <c r="C742" s="325">
        <v>827</v>
      </c>
      <c r="D742" s="325">
        <v>108</v>
      </c>
      <c r="E742" s="136">
        <f t="shared" si="11"/>
        <v>935</v>
      </c>
    </row>
    <row r="743" spans="1:5" ht="15" x14ac:dyDescent="0.25">
      <c r="A743" s="325" t="s">
        <v>951</v>
      </c>
      <c r="B743" s="325">
        <v>13134551</v>
      </c>
      <c r="C743" s="325">
        <v>360</v>
      </c>
      <c r="D743" s="325">
        <v>345</v>
      </c>
      <c r="E743" s="136">
        <f t="shared" si="11"/>
        <v>705</v>
      </c>
    </row>
    <row r="744" spans="1:5" ht="15" x14ac:dyDescent="0.25">
      <c r="A744" s="325" t="s">
        <v>951</v>
      </c>
      <c r="B744" s="325">
        <v>20475258</v>
      </c>
      <c r="C744" s="325">
        <v>312</v>
      </c>
      <c r="D744" s="325">
        <v>292</v>
      </c>
      <c r="E744" s="136">
        <f t="shared" si="11"/>
        <v>604</v>
      </c>
    </row>
    <row r="745" spans="1:5" ht="15" x14ac:dyDescent="0.25">
      <c r="A745" s="325" t="s">
        <v>951</v>
      </c>
      <c r="B745" s="325">
        <v>5174544</v>
      </c>
      <c r="C745" s="325">
        <v>694</v>
      </c>
      <c r="D745" s="325">
        <v>209</v>
      </c>
      <c r="E745" s="136">
        <f t="shared" si="11"/>
        <v>903</v>
      </c>
    </row>
    <row r="746" spans="1:5" ht="15" x14ac:dyDescent="0.25">
      <c r="A746" s="325" t="s">
        <v>951</v>
      </c>
      <c r="B746" s="325">
        <v>19145156</v>
      </c>
      <c r="C746" s="325">
        <v>432</v>
      </c>
      <c r="D746" s="325">
        <v>126</v>
      </c>
      <c r="E746" s="136">
        <f t="shared" si="11"/>
        <v>558</v>
      </c>
    </row>
    <row r="747" spans="1:5" ht="15" x14ac:dyDescent="0.25">
      <c r="A747" s="325" t="s">
        <v>951</v>
      </c>
      <c r="B747" s="325">
        <v>4073431</v>
      </c>
      <c r="C747" s="325">
        <v>224</v>
      </c>
      <c r="D747" s="325">
        <v>183</v>
      </c>
      <c r="E747" s="136">
        <f t="shared" si="11"/>
        <v>407</v>
      </c>
    </row>
    <row r="748" spans="1:5" ht="15" x14ac:dyDescent="0.25">
      <c r="A748" s="325" t="s">
        <v>951</v>
      </c>
      <c r="B748" s="325">
        <v>14043335</v>
      </c>
      <c r="C748" s="325">
        <v>285</v>
      </c>
      <c r="D748" s="325">
        <v>222</v>
      </c>
      <c r="E748" s="136">
        <f t="shared" si="11"/>
        <v>507</v>
      </c>
    </row>
    <row r="749" spans="1:5" ht="15" x14ac:dyDescent="0.25">
      <c r="A749" s="325" t="s">
        <v>951</v>
      </c>
      <c r="B749" s="325">
        <v>20375257</v>
      </c>
      <c r="C749" s="325">
        <v>346</v>
      </c>
      <c r="D749" s="325">
        <v>243</v>
      </c>
      <c r="E749" s="136">
        <f t="shared" si="11"/>
        <v>589</v>
      </c>
    </row>
    <row r="750" spans="1:5" ht="15" x14ac:dyDescent="0.25">
      <c r="A750" s="325" t="s">
        <v>951</v>
      </c>
      <c r="B750" s="325">
        <v>1314440</v>
      </c>
      <c r="C750" s="325">
        <v>338</v>
      </c>
      <c r="D750" s="325">
        <v>326</v>
      </c>
      <c r="E750" s="136">
        <f t="shared" si="11"/>
        <v>664</v>
      </c>
    </row>
    <row r="751" spans="1:5" ht="15" x14ac:dyDescent="0.25">
      <c r="A751" s="325" t="s">
        <v>951</v>
      </c>
      <c r="B751" s="325">
        <v>8074546</v>
      </c>
      <c r="C751" s="325">
        <v>474</v>
      </c>
      <c r="D751" s="325">
        <v>320</v>
      </c>
      <c r="E751" s="136">
        <f t="shared" si="11"/>
        <v>794</v>
      </c>
    </row>
    <row r="752" spans="1:5" ht="15" x14ac:dyDescent="0.25">
      <c r="A752" s="325" t="s">
        <v>951</v>
      </c>
      <c r="B752" s="325">
        <v>19093438</v>
      </c>
      <c r="C752" s="325">
        <v>471</v>
      </c>
      <c r="D752" s="325">
        <v>218</v>
      </c>
      <c r="E752" s="136">
        <f t="shared" si="11"/>
        <v>689</v>
      </c>
    </row>
    <row r="753" spans="1:5" ht="15" x14ac:dyDescent="0.25">
      <c r="A753" s="325" t="s">
        <v>951</v>
      </c>
      <c r="B753" s="325">
        <v>20215257</v>
      </c>
      <c r="C753" s="325">
        <v>304</v>
      </c>
      <c r="D753" s="325">
        <v>266</v>
      </c>
      <c r="E753" s="136">
        <f t="shared" si="11"/>
        <v>570</v>
      </c>
    </row>
    <row r="754" spans="1:5" ht="15" x14ac:dyDescent="0.25">
      <c r="A754" s="325" t="s">
        <v>951</v>
      </c>
      <c r="B754" s="325">
        <v>19365156</v>
      </c>
      <c r="C754" s="325">
        <v>232</v>
      </c>
      <c r="D754" s="325">
        <v>203</v>
      </c>
      <c r="E754" s="136">
        <f t="shared" si="11"/>
        <v>435</v>
      </c>
    </row>
    <row r="755" spans="1:5" ht="15" x14ac:dyDescent="0.25">
      <c r="A755" s="325" t="s">
        <v>951</v>
      </c>
      <c r="B755" s="325">
        <v>12193333</v>
      </c>
      <c r="C755" s="325">
        <v>451</v>
      </c>
      <c r="D755" s="325">
        <v>260</v>
      </c>
      <c r="E755" s="136">
        <f t="shared" si="11"/>
        <v>711</v>
      </c>
    </row>
    <row r="756" spans="1:5" ht="15" x14ac:dyDescent="0.25">
      <c r="A756" s="325" t="s">
        <v>951</v>
      </c>
      <c r="B756" s="325">
        <v>20163438</v>
      </c>
      <c r="C756" s="325">
        <v>394</v>
      </c>
      <c r="D756" s="325">
        <v>240</v>
      </c>
      <c r="E756" s="136">
        <f t="shared" si="11"/>
        <v>634</v>
      </c>
    </row>
    <row r="757" spans="1:5" ht="15" x14ac:dyDescent="0.25">
      <c r="A757" s="325" t="s">
        <v>951</v>
      </c>
      <c r="B757" s="325">
        <v>6104544</v>
      </c>
      <c r="C757" s="325">
        <v>398</v>
      </c>
      <c r="D757" s="325">
        <v>394</v>
      </c>
      <c r="E757" s="136">
        <f t="shared" si="11"/>
        <v>792</v>
      </c>
    </row>
    <row r="758" spans="1:5" ht="15" x14ac:dyDescent="0.25">
      <c r="A758" s="325" t="s">
        <v>951</v>
      </c>
      <c r="B758" s="325">
        <v>20395257</v>
      </c>
      <c r="C758" s="325">
        <v>479</v>
      </c>
      <c r="D758" s="325">
        <v>271</v>
      </c>
      <c r="E758" s="136">
        <f t="shared" si="11"/>
        <v>750</v>
      </c>
    </row>
    <row r="759" spans="1:5" ht="15" x14ac:dyDescent="0.25">
      <c r="A759" s="325" t="s">
        <v>951</v>
      </c>
      <c r="B759" s="325">
        <v>2003128</v>
      </c>
      <c r="C759" s="325">
        <v>1036</v>
      </c>
      <c r="D759" s="325">
        <v>677</v>
      </c>
      <c r="E759" s="136">
        <f t="shared" si="11"/>
        <v>1713</v>
      </c>
    </row>
    <row r="760" spans="1:5" ht="15" x14ac:dyDescent="0.25">
      <c r="A760" s="325" t="s">
        <v>951</v>
      </c>
      <c r="B760" s="325">
        <v>14213335</v>
      </c>
      <c r="C760" s="325">
        <v>497</v>
      </c>
      <c r="D760" s="325">
        <v>210</v>
      </c>
      <c r="E760" s="136">
        <f t="shared" si="11"/>
        <v>707</v>
      </c>
    </row>
    <row r="761" spans="1:5" ht="15" x14ac:dyDescent="0.25">
      <c r="A761" s="325" t="s">
        <v>951</v>
      </c>
      <c r="B761" s="325">
        <v>10263334</v>
      </c>
      <c r="C761" s="325">
        <v>600</v>
      </c>
      <c r="D761" s="325">
        <v>294</v>
      </c>
      <c r="E761" s="136">
        <f t="shared" si="11"/>
        <v>894</v>
      </c>
    </row>
    <row r="762" spans="1:5" ht="15" x14ac:dyDescent="0.25">
      <c r="A762" s="325" t="s">
        <v>951</v>
      </c>
      <c r="B762" s="325">
        <v>13053334</v>
      </c>
      <c r="C762" s="325">
        <v>390</v>
      </c>
      <c r="D762" s="325">
        <v>281</v>
      </c>
      <c r="E762" s="136">
        <f t="shared" si="11"/>
        <v>671</v>
      </c>
    </row>
    <row r="763" spans="1:5" ht="15" x14ac:dyDescent="0.25">
      <c r="A763" s="325" t="s">
        <v>951</v>
      </c>
      <c r="B763" s="325">
        <v>16073536</v>
      </c>
      <c r="C763" s="325">
        <v>268</v>
      </c>
      <c r="D763" s="325">
        <v>190</v>
      </c>
      <c r="E763" s="136">
        <f t="shared" si="11"/>
        <v>458</v>
      </c>
    </row>
    <row r="764" spans="1:5" ht="15" x14ac:dyDescent="0.25">
      <c r="A764" s="325" t="s">
        <v>951</v>
      </c>
      <c r="B764" s="325">
        <v>21245259</v>
      </c>
      <c r="C764" s="325">
        <v>77</v>
      </c>
      <c r="D764" s="325">
        <v>28</v>
      </c>
      <c r="E764" s="136">
        <f t="shared" si="11"/>
        <v>105</v>
      </c>
    </row>
    <row r="765" spans="1:5" ht="15" x14ac:dyDescent="0.25">
      <c r="A765" s="325" t="s">
        <v>951</v>
      </c>
      <c r="B765" s="325">
        <v>10023334</v>
      </c>
      <c r="C765" s="325">
        <v>249</v>
      </c>
      <c r="D765" s="325">
        <v>149</v>
      </c>
      <c r="E765" s="136">
        <f t="shared" si="11"/>
        <v>398</v>
      </c>
    </row>
    <row r="766" spans="1:5" ht="15" x14ac:dyDescent="0.25">
      <c r="A766" s="325" t="s">
        <v>951</v>
      </c>
      <c r="B766" s="325">
        <v>16145153</v>
      </c>
      <c r="C766" s="325">
        <v>683</v>
      </c>
      <c r="D766" s="325">
        <v>277</v>
      </c>
      <c r="E766" s="136">
        <f t="shared" si="11"/>
        <v>960</v>
      </c>
    </row>
    <row r="767" spans="1:5" ht="15" x14ac:dyDescent="0.25">
      <c r="A767" s="325" t="s">
        <v>951</v>
      </c>
      <c r="B767" s="325">
        <v>6003129</v>
      </c>
      <c r="C767" s="325">
        <v>291</v>
      </c>
      <c r="D767" s="325">
        <v>15</v>
      </c>
      <c r="E767" s="136">
        <f t="shared" si="11"/>
        <v>306</v>
      </c>
    </row>
    <row r="768" spans="1:5" ht="15" x14ac:dyDescent="0.25">
      <c r="A768" s="325" t="s">
        <v>951</v>
      </c>
      <c r="B768" s="325">
        <v>15235153</v>
      </c>
      <c r="C768" s="325">
        <v>215</v>
      </c>
      <c r="D768" s="325">
        <v>194</v>
      </c>
      <c r="E768" s="136">
        <f t="shared" si="11"/>
        <v>409</v>
      </c>
    </row>
    <row r="769" spans="1:5" ht="15" x14ac:dyDescent="0.25">
      <c r="A769" s="325" t="s">
        <v>951</v>
      </c>
      <c r="B769" s="325">
        <v>7044545</v>
      </c>
      <c r="C769" s="325">
        <v>264</v>
      </c>
      <c r="D769" s="325">
        <v>221</v>
      </c>
      <c r="E769" s="136">
        <f t="shared" si="11"/>
        <v>485</v>
      </c>
    </row>
    <row r="770" spans="1:5" ht="15" x14ac:dyDescent="0.25">
      <c r="A770" s="325" t="s">
        <v>951</v>
      </c>
      <c r="B770" s="325">
        <v>6174545</v>
      </c>
      <c r="C770" s="325">
        <v>58</v>
      </c>
      <c r="D770" s="325">
        <v>485</v>
      </c>
      <c r="E770" s="136">
        <f t="shared" si="11"/>
        <v>543</v>
      </c>
    </row>
    <row r="771" spans="1:5" ht="15" x14ac:dyDescent="0.25">
      <c r="A771" s="325" t="s">
        <v>951</v>
      </c>
      <c r="B771" s="325">
        <v>7123232</v>
      </c>
      <c r="C771" s="325">
        <v>163</v>
      </c>
      <c r="D771" s="325">
        <v>155</v>
      </c>
      <c r="E771" s="136">
        <f t="shared" si="11"/>
        <v>318</v>
      </c>
    </row>
    <row r="772" spans="1:5" ht="15" x14ac:dyDescent="0.25">
      <c r="A772" s="325" t="s">
        <v>951</v>
      </c>
      <c r="B772" s="325">
        <v>4133431</v>
      </c>
      <c r="C772" s="325">
        <v>584</v>
      </c>
      <c r="D772" s="325">
        <v>117</v>
      </c>
      <c r="E772" s="136">
        <f t="shared" ref="E772:E835" si="12">C772+D772</f>
        <v>701</v>
      </c>
    </row>
    <row r="773" spans="1:5" ht="15" x14ac:dyDescent="0.25">
      <c r="A773" s="325" t="s">
        <v>951</v>
      </c>
      <c r="B773" s="325">
        <v>14083334</v>
      </c>
      <c r="C773" s="325">
        <v>845</v>
      </c>
      <c r="D773" s="325">
        <v>82</v>
      </c>
      <c r="E773" s="136">
        <f t="shared" si="12"/>
        <v>927</v>
      </c>
    </row>
    <row r="774" spans="1:5" ht="15" x14ac:dyDescent="0.25">
      <c r="A774" s="325" t="s">
        <v>951</v>
      </c>
      <c r="B774" s="325">
        <v>14224552</v>
      </c>
      <c r="C774" s="325">
        <v>210</v>
      </c>
      <c r="D774" s="325">
        <v>170</v>
      </c>
      <c r="E774" s="136">
        <f t="shared" si="12"/>
        <v>380</v>
      </c>
    </row>
    <row r="775" spans="1:5" ht="15" x14ac:dyDescent="0.25">
      <c r="A775" s="325" t="s">
        <v>951</v>
      </c>
      <c r="B775" s="325">
        <v>18015155</v>
      </c>
      <c r="C775" s="325">
        <v>1332</v>
      </c>
      <c r="D775" s="325">
        <v>324</v>
      </c>
      <c r="E775" s="136">
        <f t="shared" si="12"/>
        <v>1656</v>
      </c>
    </row>
    <row r="776" spans="1:5" ht="15" x14ac:dyDescent="0.25">
      <c r="A776" s="325" t="s">
        <v>951</v>
      </c>
      <c r="B776" s="325">
        <v>11394650</v>
      </c>
      <c r="C776" s="325">
        <v>645</v>
      </c>
      <c r="D776" s="325">
        <v>176</v>
      </c>
      <c r="E776" s="136">
        <f t="shared" si="12"/>
        <v>821</v>
      </c>
    </row>
    <row r="777" spans="1:5" ht="15" x14ac:dyDescent="0.25">
      <c r="A777" s="325" t="s">
        <v>951</v>
      </c>
      <c r="B777" s="325">
        <v>13044551</v>
      </c>
      <c r="C777" s="325">
        <v>328</v>
      </c>
      <c r="D777" s="325">
        <v>257</v>
      </c>
      <c r="E777" s="136">
        <f t="shared" si="12"/>
        <v>585</v>
      </c>
    </row>
    <row r="778" spans="1:5" ht="15" x14ac:dyDescent="0.25">
      <c r="A778" s="325" t="s">
        <v>951</v>
      </c>
      <c r="B778" s="325">
        <v>4094343</v>
      </c>
      <c r="C778" s="325">
        <v>457</v>
      </c>
      <c r="D778" s="325">
        <v>372</v>
      </c>
      <c r="E778" s="136">
        <f t="shared" si="12"/>
        <v>829</v>
      </c>
    </row>
    <row r="779" spans="1:5" ht="15" x14ac:dyDescent="0.25">
      <c r="A779" s="325" t="s">
        <v>951</v>
      </c>
      <c r="B779" s="325">
        <v>13073334</v>
      </c>
      <c r="C779" s="325">
        <v>267</v>
      </c>
      <c r="D779" s="325">
        <v>256</v>
      </c>
      <c r="E779" s="136">
        <f t="shared" si="12"/>
        <v>523</v>
      </c>
    </row>
    <row r="780" spans="1:5" ht="15" x14ac:dyDescent="0.25">
      <c r="A780" s="325" t="s">
        <v>951</v>
      </c>
      <c r="B780" s="325">
        <v>6164545</v>
      </c>
      <c r="C780" s="325">
        <v>19</v>
      </c>
      <c r="D780" s="325">
        <v>422</v>
      </c>
      <c r="E780" s="136">
        <f t="shared" si="12"/>
        <v>441</v>
      </c>
    </row>
    <row r="781" spans="1:5" ht="15" x14ac:dyDescent="0.25">
      <c r="A781" s="325" t="s">
        <v>951</v>
      </c>
      <c r="B781" s="325">
        <v>2005620</v>
      </c>
      <c r="C781" s="325">
        <v>1</v>
      </c>
      <c r="D781" s="325">
        <v>261</v>
      </c>
      <c r="E781" s="136">
        <f t="shared" si="12"/>
        <v>262</v>
      </c>
    </row>
    <row r="782" spans="1:5" ht="15" x14ac:dyDescent="0.25">
      <c r="A782" s="325" t="s">
        <v>951</v>
      </c>
      <c r="B782" s="325">
        <v>21135238</v>
      </c>
      <c r="C782" s="325">
        <v>1047</v>
      </c>
      <c r="D782" s="325">
        <v>200</v>
      </c>
      <c r="E782" s="136">
        <f t="shared" si="12"/>
        <v>1247</v>
      </c>
    </row>
    <row r="783" spans="1:5" ht="15" x14ac:dyDescent="0.25">
      <c r="A783" s="325" t="s">
        <v>951</v>
      </c>
      <c r="B783" s="325">
        <v>15023535</v>
      </c>
      <c r="C783" s="325">
        <v>319</v>
      </c>
      <c r="D783" s="325">
        <v>108</v>
      </c>
      <c r="E783" s="136">
        <f t="shared" si="12"/>
        <v>427</v>
      </c>
    </row>
    <row r="784" spans="1:5" ht="15" x14ac:dyDescent="0.25">
      <c r="A784" s="325" t="s">
        <v>951</v>
      </c>
      <c r="B784" s="325">
        <v>4013128</v>
      </c>
      <c r="C784" s="325">
        <v>236</v>
      </c>
      <c r="D784" s="325">
        <v>18</v>
      </c>
      <c r="E784" s="136">
        <f t="shared" si="12"/>
        <v>254</v>
      </c>
    </row>
    <row r="785" spans="1:5" ht="15" x14ac:dyDescent="0.25">
      <c r="A785" s="325" t="s">
        <v>951</v>
      </c>
      <c r="B785" s="325">
        <v>21505259</v>
      </c>
      <c r="C785" s="325">
        <v>340</v>
      </c>
      <c r="D785" s="325">
        <v>309</v>
      </c>
      <c r="E785" s="136">
        <f t="shared" si="12"/>
        <v>649</v>
      </c>
    </row>
    <row r="786" spans="1:5" ht="15" x14ac:dyDescent="0.25">
      <c r="A786" s="325" t="s">
        <v>951</v>
      </c>
      <c r="B786" s="325">
        <v>11123233</v>
      </c>
      <c r="C786" s="325">
        <v>238</v>
      </c>
      <c r="D786" s="325">
        <v>206</v>
      </c>
      <c r="E786" s="136">
        <f t="shared" si="12"/>
        <v>444</v>
      </c>
    </row>
    <row r="787" spans="1:5" ht="15" x14ac:dyDescent="0.25">
      <c r="A787" s="325" t="s">
        <v>951</v>
      </c>
      <c r="B787" s="325">
        <v>10204548</v>
      </c>
      <c r="C787" s="325">
        <v>306</v>
      </c>
      <c r="D787" s="325">
        <v>266</v>
      </c>
      <c r="E787" s="136">
        <f t="shared" si="12"/>
        <v>572</v>
      </c>
    </row>
    <row r="788" spans="1:5" ht="15" x14ac:dyDescent="0.25">
      <c r="A788" s="325" t="s">
        <v>951</v>
      </c>
      <c r="B788" s="325">
        <v>13204551</v>
      </c>
      <c r="C788" s="325">
        <v>412</v>
      </c>
      <c r="D788" s="325">
        <v>282</v>
      </c>
      <c r="E788" s="136">
        <f t="shared" si="12"/>
        <v>694</v>
      </c>
    </row>
    <row r="789" spans="1:5" ht="15" x14ac:dyDescent="0.25">
      <c r="A789" s="325" t="s">
        <v>951</v>
      </c>
      <c r="B789" s="325">
        <v>6024544</v>
      </c>
      <c r="C789" s="325">
        <v>297</v>
      </c>
      <c r="D789" s="325">
        <v>248</v>
      </c>
      <c r="E789" s="136">
        <f t="shared" si="12"/>
        <v>545</v>
      </c>
    </row>
    <row r="790" spans="1:5" ht="15" x14ac:dyDescent="0.25">
      <c r="A790" s="325" t="s">
        <v>951</v>
      </c>
      <c r="B790" s="325">
        <v>13245151</v>
      </c>
      <c r="C790" s="325">
        <v>460</v>
      </c>
      <c r="D790" s="325">
        <v>411</v>
      </c>
      <c r="E790" s="136">
        <f t="shared" si="12"/>
        <v>871</v>
      </c>
    </row>
    <row r="791" spans="1:5" ht="15" x14ac:dyDescent="0.25">
      <c r="A791" s="325" t="s">
        <v>951</v>
      </c>
      <c r="B791" s="325">
        <v>9013437</v>
      </c>
      <c r="C791" s="325">
        <v>505</v>
      </c>
      <c r="D791" s="325">
        <v>164</v>
      </c>
      <c r="E791" s="136">
        <f t="shared" si="12"/>
        <v>669</v>
      </c>
    </row>
    <row r="792" spans="1:5" ht="15" x14ac:dyDescent="0.25">
      <c r="A792" s="325" t="s">
        <v>951</v>
      </c>
      <c r="B792" s="325">
        <v>5024544</v>
      </c>
      <c r="C792" s="325">
        <v>448</v>
      </c>
      <c r="D792" s="325">
        <v>290</v>
      </c>
      <c r="E792" s="136">
        <f t="shared" si="12"/>
        <v>738</v>
      </c>
    </row>
    <row r="793" spans="1:5" ht="15" x14ac:dyDescent="0.25">
      <c r="A793" s="325" t="s">
        <v>951</v>
      </c>
      <c r="B793" s="325">
        <v>1014440</v>
      </c>
      <c r="C793" s="325">
        <v>503</v>
      </c>
      <c r="D793" s="325">
        <v>104</v>
      </c>
      <c r="E793" s="136">
        <f t="shared" si="12"/>
        <v>607</v>
      </c>
    </row>
    <row r="794" spans="1:5" ht="15" x14ac:dyDescent="0.25">
      <c r="A794" s="325" t="s">
        <v>951</v>
      </c>
      <c r="B794" s="325">
        <v>14213334</v>
      </c>
      <c r="C794" s="325">
        <v>269</v>
      </c>
      <c r="D794" s="325">
        <v>195</v>
      </c>
      <c r="E794" s="136">
        <f t="shared" si="12"/>
        <v>464</v>
      </c>
    </row>
    <row r="795" spans="1:5" ht="15" x14ac:dyDescent="0.25">
      <c r="A795" s="325" t="s">
        <v>951</v>
      </c>
      <c r="B795" s="325">
        <v>3153128</v>
      </c>
      <c r="C795" s="325">
        <v>255</v>
      </c>
      <c r="D795" s="325">
        <v>191</v>
      </c>
      <c r="E795" s="136">
        <f t="shared" si="12"/>
        <v>446</v>
      </c>
    </row>
    <row r="796" spans="1:5" ht="15" x14ac:dyDescent="0.25">
      <c r="A796" s="325" t="s">
        <v>951</v>
      </c>
      <c r="B796" s="325">
        <v>8113232</v>
      </c>
      <c r="C796" s="325">
        <v>394</v>
      </c>
      <c r="D796" s="325">
        <v>210</v>
      </c>
      <c r="E796" s="136">
        <f t="shared" si="12"/>
        <v>604</v>
      </c>
    </row>
    <row r="797" spans="1:5" ht="15" x14ac:dyDescent="0.25">
      <c r="A797" s="325" t="s">
        <v>951</v>
      </c>
      <c r="B797" s="325">
        <v>3013127</v>
      </c>
      <c r="C797" s="325">
        <v>355</v>
      </c>
      <c r="D797" s="325">
        <v>345</v>
      </c>
      <c r="E797" s="136">
        <f t="shared" si="12"/>
        <v>700</v>
      </c>
    </row>
    <row r="798" spans="1:5" ht="15" x14ac:dyDescent="0.25">
      <c r="A798" s="325" t="s">
        <v>951</v>
      </c>
      <c r="B798" s="325">
        <v>15015153</v>
      </c>
      <c r="C798" s="325">
        <v>784</v>
      </c>
      <c r="D798" s="325">
        <v>134</v>
      </c>
      <c r="E798" s="136">
        <f t="shared" si="12"/>
        <v>918</v>
      </c>
    </row>
    <row r="799" spans="1:5" ht="15" x14ac:dyDescent="0.25">
      <c r="A799" s="325" t="s">
        <v>951</v>
      </c>
      <c r="B799" s="325">
        <v>11064650</v>
      </c>
      <c r="C799" s="325">
        <v>462</v>
      </c>
      <c r="D799" s="325">
        <v>434</v>
      </c>
      <c r="E799" s="136">
        <f t="shared" si="12"/>
        <v>896</v>
      </c>
    </row>
    <row r="800" spans="1:5" ht="15" x14ac:dyDescent="0.25">
      <c r="A800" s="325" t="s">
        <v>951</v>
      </c>
      <c r="B800" s="325">
        <v>10134548</v>
      </c>
      <c r="C800" s="325">
        <v>219</v>
      </c>
      <c r="D800" s="325">
        <v>192</v>
      </c>
      <c r="E800" s="136">
        <f t="shared" si="12"/>
        <v>411</v>
      </c>
    </row>
    <row r="801" spans="1:5" ht="15" x14ac:dyDescent="0.25">
      <c r="A801" s="325" t="s">
        <v>951</v>
      </c>
      <c r="B801" s="325">
        <v>6234545</v>
      </c>
      <c r="C801" s="325">
        <v>1701</v>
      </c>
      <c r="D801" s="325">
        <v>452</v>
      </c>
      <c r="E801" s="136">
        <f t="shared" si="12"/>
        <v>2153</v>
      </c>
    </row>
    <row r="802" spans="1:5" ht="15" x14ac:dyDescent="0.25">
      <c r="A802" s="325" t="s">
        <v>951</v>
      </c>
      <c r="B802" s="325">
        <v>4084343</v>
      </c>
      <c r="C802" s="325">
        <v>523</v>
      </c>
      <c r="D802" s="325">
        <v>361</v>
      </c>
      <c r="E802" s="136">
        <f t="shared" si="12"/>
        <v>884</v>
      </c>
    </row>
    <row r="803" spans="1:5" ht="15" x14ac:dyDescent="0.25">
      <c r="A803" s="325" t="s">
        <v>951</v>
      </c>
      <c r="B803" s="325">
        <v>6154545</v>
      </c>
      <c r="C803" s="325">
        <v>190</v>
      </c>
      <c r="D803" s="325">
        <v>236</v>
      </c>
      <c r="E803" s="136">
        <f t="shared" si="12"/>
        <v>426</v>
      </c>
    </row>
    <row r="804" spans="1:5" ht="15" x14ac:dyDescent="0.25">
      <c r="A804" s="325" t="s">
        <v>951</v>
      </c>
      <c r="B804" s="325">
        <v>14044552</v>
      </c>
      <c r="C804" s="325">
        <v>338</v>
      </c>
      <c r="D804" s="325">
        <v>330</v>
      </c>
      <c r="E804" s="136">
        <f t="shared" si="12"/>
        <v>668</v>
      </c>
    </row>
    <row r="805" spans="1:5" ht="15" x14ac:dyDescent="0.25">
      <c r="A805" s="325" t="s">
        <v>951</v>
      </c>
      <c r="B805" s="325">
        <v>21025238</v>
      </c>
      <c r="C805" s="325">
        <v>219</v>
      </c>
      <c r="D805" s="325">
        <v>211</v>
      </c>
      <c r="E805" s="136">
        <f t="shared" si="12"/>
        <v>430</v>
      </c>
    </row>
    <row r="806" spans="1:5" ht="15" x14ac:dyDescent="0.25">
      <c r="A806" s="325" t="s">
        <v>951</v>
      </c>
      <c r="B806" s="325">
        <v>13015139</v>
      </c>
      <c r="C806" s="325">
        <v>185</v>
      </c>
      <c r="D806" s="325">
        <v>160</v>
      </c>
      <c r="E806" s="136">
        <f t="shared" si="12"/>
        <v>345</v>
      </c>
    </row>
    <row r="807" spans="1:5" ht="15" x14ac:dyDescent="0.25">
      <c r="A807" s="325" t="s">
        <v>951</v>
      </c>
      <c r="B807" s="325">
        <v>6003232</v>
      </c>
      <c r="C807" s="325">
        <v>511</v>
      </c>
      <c r="D807" s="325">
        <v>231</v>
      </c>
      <c r="E807" s="136">
        <f t="shared" si="12"/>
        <v>742</v>
      </c>
    </row>
    <row r="808" spans="1:5" ht="15" x14ac:dyDescent="0.25">
      <c r="A808" s="325" t="s">
        <v>951</v>
      </c>
      <c r="B808" s="325">
        <v>9134547</v>
      </c>
      <c r="C808" s="325">
        <v>261</v>
      </c>
      <c r="D808" s="325">
        <v>216</v>
      </c>
      <c r="E808" s="136">
        <f t="shared" si="12"/>
        <v>477</v>
      </c>
    </row>
    <row r="809" spans="1:5" ht="15" x14ac:dyDescent="0.25">
      <c r="A809" s="325" t="s">
        <v>951</v>
      </c>
      <c r="B809" s="325">
        <v>1194440</v>
      </c>
      <c r="C809" s="325">
        <v>208</v>
      </c>
      <c r="D809" s="325">
        <v>26</v>
      </c>
      <c r="E809" s="136">
        <f t="shared" si="12"/>
        <v>234</v>
      </c>
    </row>
    <row r="810" spans="1:5" ht="15" x14ac:dyDescent="0.25">
      <c r="A810" s="325" t="s">
        <v>951</v>
      </c>
      <c r="B810" s="325">
        <v>4134343</v>
      </c>
      <c r="C810" s="325">
        <v>286</v>
      </c>
      <c r="D810" s="325">
        <v>229</v>
      </c>
      <c r="E810" s="136">
        <f t="shared" si="12"/>
        <v>515</v>
      </c>
    </row>
    <row r="811" spans="1:5" ht="15" x14ac:dyDescent="0.25">
      <c r="A811" s="325" t="s">
        <v>951</v>
      </c>
      <c r="B811" s="325">
        <v>21185238</v>
      </c>
      <c r="C811" s="325">
        <v>350</v>
      </c>
      <c r="D811" s="325">
        <v>222</v>
      </c>
      <c r="E811" s="136">
        <f t="shared" si="12"/>
        <v>572</v>
      </c>
    </row>
    <row r="812" spans="1:5" ht="15" x14ac:dyDescent="0.25">
      <c r="A812" s="325" t="s">
        <v>951</v>
      </c>
      <c r="B812" s="325">
        <v>16135153</v>
      </c>
      <c r="C812" s="325">
        <v>317</v>
      </c>
      <c r="D812" s="325">
        <v>211</v>
      </c>
      <c r="E812" s="136">
        <f t="shared" si="12"/>
        <v>528</v>
      </c>
    </row>
    <row r="813" spans="1:5" ht="15" x14ac:dyDescent="0.25">
      <c r="A813" s="325" t="s">
        <v>951</v>
      </c>
      <c r="B813" s="325">
        <v>4144343</v>
      </c>
      <c r="C813" s="325">
        <v>228</v>
      </c>
      <c r="D813" s="325">
        <v>130</v>
      </c>
      <c r="E813" s="136">
        <f t="shared" si="12"/>
        <v>358</v>
      </c>
    </row>
    <row r="814" spans="1:5" ht="15" x14ac:dyDescent="0.25">
      <c r="A814" s="325" t="s">
        <v>951</v>
      </c>
      <c r="B814" s="325">
        <v>7193232</v>
      </c>
      <c r="C814" s="325">
        <v>300</v>
      </c>
      <c r="D814" s="325">
        <v>222</v>
      </c>
      <c r="E814" s="136">
        <f t="shared" si="12"/>
        <v>522</v>
      </c>
    </row>
    <row r="815" spans="1:5" ht="15" x14ac:dyDescent="0.25">
      <c r="A815" s="325" t="s">
        <v>951</v>
      </c>
      <c r="B815" s="325">
        <v>15113535</v>
      </c>
      <c r="C815" s="325">
        <v>309</v>
      </c>
      <c r="D815" s="325">
        <v>164</v>
      </c>
      <c r="E815" s="136">
        <f t="shared" si="12"/>
        <v>473</v>
      </c>
    </row>
    <row r="816" spans="1:5" ht="15" x14ac:dyDescent="0.25">
      <c r="A816" s="325" t="s">
        <v>951</v>
      </c>
      <c r="B816" s="325">
        <v>10173334</v>
      </c>
      <c r="C816" s="325">
        <v>607</v>
      </c>
      <c r="D816" s="325">
        <v>562</v>
      </c>
      <c r="E816" s="136">
        <f t="shared" si="12"/>
        <v>1169</v>
      </c>
    </row>
    <row r="817" spans="1:5" ht="15" x14ac:dyDescent="0.25">
      <c r="A817" s="325" t="s">
        <v>951</v>
      </c>
      <c r="B817" s="325">
        <v>9074547</v>
      </c>
      <c r="C817" s="325">
        <v>281</v>
      </c>
      <c r="D817" s="325">
        <v>248</v>
      </c>
      <c r="E817" s="136">
        <f t="shared" si="12"/>
        <v>529</v>
      </c>
    </row>
    <row r="818" spans="1:5" ht="15" x14ac:dyDescent="0.25">
      <c r="A818" s="325" t="s">
        <v>951</v>
      </c>
      <c r="B818" s="325">
        <v>1274440</v>
      </c>
      <c r="C818" s="325">
        <v>5080</v>
      </c>
      <c r="D818" s="325">
        <v>2864</v>
      </c>
      <c r="E818" s="136">
        <f t="shared" si="12"/>
        <v>7944</v>
      </c>
    </row>
    <row r="819" spans="1:5" ht="15" x14ac:dyDescent="0.25">
      <c r="A819" s="325" t="s">
        <v>951</v>
      </c>
      <c r="B819" s="325">
        <v>10213334</v>
      </c>
      <c r="C819" s="325">
        <v>372</v>
      </c>
      <c r="D819" s="325">
        <v>198</v>
      </c>
      <c r="E819" s="136">
        <f t="shared" si="12"/>
        <v>570</v>
      </c>
    </row>
    <row r="820" spans="1:5" ht="15" x14ac:dyDescent="0.25">
      <c r="A820" s="325" t="s">
        <v>951</v>
      </c>
      <c r="B820" s="325">
        <v>18265155</v>
      </c>
      <c r="C820" s="325">
        <v>246</v>
      </c>
      <c r="D820" s="325">
        <v>218</v>
      </c>
      <c r="E820" s="136">
        <f t="shared" si="12"/>
        <v>464</v>
      </c>
    </row>
    <row r="821" spans="1:5" ht="15" x14ac:dyDescent="0.25">
      <c r="A821" s="325" t="s">
        <v>951</v>
      </c>
      <c r="B821" s="325">
        <v>14134552</v>
      </c>
      <c r="C821" s="325">
        <v>1141</v>
      </c>
      <c r="D821" s="325">
        <v>89</v>
      </c>
      <c r="E821" s="136">
        <f t="shared" si="12"/>
        <v>1230</v>
      </c>
    </row>
    <row r="822" spans="1:5" ht="15" x14ac:dyDescent="0.25">
      <c r="A822" s="325" t="s">
        <v>951</v>
      </c>
      <c r="B822" s="325">
        <v>13013333</v>
      </c>
      <c r="C822" s="325">
        <v>378</v>
      </c>
      <c r="D822" s="325">
        <v>339</v>
      </c>
      <c r="E822" s="136">
        <f t="shared" si="12"/>
        <v>717</v>
      </c>
    </row>
    <row r="823" spans="1:5" ht="15" x14ac:dyDescent="0.25">
      <c r="A823" s="325" t="s">
        <v>951</v>
      </c>
      <c r="B823" s="325">
        <v>7153232</v>
      </c>
      <c r="C823" s="325">
        <v>191</v>
      </c>
      <c r="D823" s="325">
        <v>168</v>
      </c>
      <c r="E823" s="136">
        <f t="shared" si="12"/>
        <v>359</v>
      </c>
    </row>
    <row r="824" spans="1:5" ht="15" x14ac:dyDescent="0.25">
      <c r="A824" s="325" t="s">
        <v>951</v>
      </c>
      <c r="B824" s="325">
        <v>13084551</v>
      </c>
      <c r="C824" s="325">
        <v>437</v>
      </c>
      <c r="D824" s="325">
        <v>400</v>
      </c>
      <c r="E824" s="136">
        <f t="shared" si="12"/>
        <v>837</v>
      </c>
    </row>
    <row r="825" spans="1:5" ht="15" x14ac:dyDescent="0.25">
      <c r="A825" s="325" t="s">
        <v>951</v>
      </c>
      <c r="B825" s="325">
        <v>5054544</v>
      </c>
      <c r="C825" s="325">
        <v>531</v>
      </c>
      <c r="D825" s="325">
        <v>294</v>
      </c>
      <c r="E825" s="136">
        <f t="shared" si="12"/>
        <v>825</v>
      </c>
    </row>
    <row r="826" spans="1:5" ht="15" x14ac:dyDescent="0.25">
      <c r="A826" s="325" t="s">
        <v>951</v>
      </c>
      <c r="B826" s="325">
        <v>11043233</v>
      </c>
      <c r="C826" s="325">
        <v>599</v>
      </c>
      <c r="D826" s="325">
        <v>159</v>
      </c>
      <c r="E826" s="136">
        <f t="shared" si="12"/>
        <v>758</v>
      </c>
    </row>
    <row r="827" spans="1:5" ht="15" x14ac:dyDescent="0.25">
      <c r="A827" s="325" t="s">
        <v>951</v>
      </c>
      <c r="B827" s="325">
        <v>14003334</v>
      </c>
      <c r="C827" s="325">
        <v>268</v>
      </c>
      <c r="D827" s="325">
        <v>179</v>
      </c>
      <c r="E827" s="136">
        <f t="shared" si="12"/>
        <v>447</v>
      </c>
    </row>
    <row r="828" spans="1:5" ht="15" x14ac:dyDescent="0.25">
      <c r="A828" s="325" t="s">
        <v>951</v>
      </c>
      <c r="B828" s="325">
        <v>15095153</v>
      </c>
      <c r="C828" s="325">
        <v>984</v>
      </c>
      <c r="D828" s="325">
        <v>273</v>
      </c>
      <c r="E828" s="136">
        <f t="shared" si="12"/>
        <v>1257</v>
      </c>
    </row>
    <row r="829" spans="1:5" ht="15" x14ac:dyDescent="0.25">
      <c r="A829" s="325" t="s">
        <v>951</v>
      </c>
      <c r="B829" s="325">
        <v>1134440</v>
      </c>
      <c r="C829" s="325">
        <v>457</v>
      </c>
      <c r="D829" s="325">
        <v>162</v>
      </c>
      <c r="E829" s="136">
        <f t="shared" si="12"/>
        <v>619</v>
      </c>
    </row>
    <row r="830" spans="1:5" ht="15" x14ac:dyDescent="0.25">
      <c r="A830" s="325" t="s">
        <v>951</v>
      </c>
      <c r="B830" s="325">
        <v>13315151</v>
      </c>
      <c r="C830" s="325">
        <v>407</v>
      </c>
      <c r="D830" s="325">
        <v>362</v>
      </c>
      <c r="E830" s="136">
        <f t="shared" si="12"/>
        <v>769</v>
      </c>
    </row>
    <row r="831" spans="1:5" ht="15" x14ac:dyDescent="0.25">
      <c r="A831" s="325" t="s">
        <v>951</v>
      </c>
      <c r="B831" s="325">
        <v>18445155</v>
      </c>
      <c r="C831" s="325">
        <v>418</v>
      </c>
      <c r="D831" s="325">
        <v>352</v>
      </c>
      <c r="E831" s="136">
        <f t="shared" si="12"/>
        <v>770</v>
      </c>
    </row>
    <row r="832" spans="1:5" ht="15" x14ac:dyDescent="0.25">
      <c r="A832" s="325" t="s">
        <v>951</v>
      </c>
      <c r="B832" s="325">
        <v>3143127</v>
      </c>
      <c r="C832" s="325">
        <v>227</v>
      </c>
      <c r="D832" s="325">
        <v>105</v>
      </c>
      <c r="E832" s="136">
        <f t="shared" si="12"/>
        <v>332</v>
      </c>
    </row>
    <row r="833" spans="1:5" ht="15" x14ac:dyDescent="0.25">
      <c r="A833" s="325" t="s">
        <v>951</v>
      </c>
      <c r="B833" s="325">
        <v>21165258</v>
      </c>
      <c r="C833" s="325">
        <v>333</v>
      </c>
      <c r="D833" s="325">
        <v>315</v>
      </c>
      <c r="E833" s="136">
        <f t="shared" si="12"/>
        <v>648</v>
      </c>
    </row>
    <row r="834" spans="1:5" ht="15" x14ac:dyDescent="0.25">
      <c r="A834" s="325" t="s">
        <v>951</v>
      </c>
      <c r="B834" s="325">
        <v>21055238</v>
      </c>
      <c r="C834" s="325">
        <v>290</v>
      </c>
      <c r="D834" s="325">
        <v>271</v>
      </c>
      <c r="E834" s="136">
        <f t="shared" si="12"/>
        <v>561</v>
      </c>
    </row>
    <row r="835" spans="1:5" ht="15" x14ac:dyDescent="0.25">
      <c r="A835" s="325" t="s">
        <v>951</v>
      </c>
      <c r="B835" s="325">
        <v>10314648</v>
      </c>
      <c r="C835" s="325">
        <v>324</v>
      </c>
      <c r="D835" s="325">
        <v>320</v>
      </c>
      <c r="E835" s="136">
        <f t="shared" si="12"/>
        <v>644</v>
      </c>
    </row>
    <row r="836" spans="1:5" ht="15" x14ac:dyDescent="0.25">
      <c r="A836" s="325" t="s">
        <v>951</v>
      </c>
      <c r="B836" s="325">
        <v>6144545</v>
      </c>
      <c r="C836" s="325">
        <v>284</v>
      </c>
      <c r="D836" s="325">
        <v>130</v>
      </c>
      <c r="E836" s="136">
        <f t="shared" ref="E836:E899" si="13">C836+D836</f>
        <v>414</v>
      </c>
    </row>
    <row r="837" spans="1:5" ht="15" x14ac:dyDescent="0.25">
      <c r="A837" s="325" t="s">
        <v>951</v>
      </c>
      <c r="B837" s="325">
        <v>12245150</v>
      </c>
      <c r="C837" s="325">
        <v>505</v>
      </c>
      <c r="D837" s="325">
        <v>233</v>
      </c>
      <c r="E837" s="136">
        <f t="shared" si="13"/>
        <v>738</v>
      </c>
    </row>
    <row r="838" spans="1:5" ht="15" x14ac:dyDescent="0.25">
      <c r="A838" s="325" t="s">
        <v>951</v>
      </c>
      <c r="B838" s="325">
        <v>5164544</v>
      </c>
      <c r="C838" s="325">
        <v>750</v>
      </c>
      <c r="D838" s="325">
        <v>691</v>
      </c>
      <c r="E838" s="136">
        <f t="shared" si="13"/>
        <v>1441</v>
      </c>
    </row>
    <row r="839" spans="1:5" ht="15" x14ac:dyDescent="0.25">
      <c r="A839" s="325" t="s">
        <v>951</v>
      </c>
      <c r="B839" s="325">
        <v>19155156</v>
      </c>
      <c r="C839" s="325">
        <v>646</v>
      </c>
      <c r="D839" s="325">
        <v>175</v>
      </c>
      <c r="E839" s="136">
        <f t="shared" si="13"/>
        <v>821</v>
      </c>
    </row>
    <row r="840" spans="1:5" ht="15" x14ac:dyDescent="0.25">
      <c r="A840" s="325" t="s">
        <v>951</v>
      </c>
      <c r="B840" s="325">
        <v>14093334</v>
      </c>
      <c r="C840" s="325">
        <v>264</v>
      </c>
      <c r="D840" s="325">
        <v>244</v>
      </c>
      <c r="E840" s="136">
        <f t="shared" si="13"/>
        <v>508</v>
      </c>
    </row>
    <row r="841" spans="1:5" ht="15" x14ac:dyDescent="0.25">
      <c r="A841" s="325" t="s">
        <v>951</v>
      </c>
      <c r="B841" s="325">
        <v>3173128</v>
      </c>
      <c r="C841" s="325">
        <v>229</v>
      </c>
      <c r="D841" s="325">
        <v>133</v>
      </c>
      <c r="E841" s="136">
        <f t="shared" si="13"/>
        <v>362</v>
      </c>
    </row>
    <row r="842" spans="1:5" ht="15" x14ac:dyDescent="0.25">
      <c r="A842" s="325" t="s">
        <v>951</v>
      </c>
      <c r="B842" s="325">
        <v>5304544</v>
      </c>
      <c r="C842" s="325">
        <v>456</v>
      </c>
      <c r="D842" s="325">
        <v>444</v>
      </c>
      <c r="E842" s="136">
        <f t="shared" si="13"/>
        <v>900</v>
      </c>
    </row>
    <row r="843" spans="1:5" ht="15" x14ac:dyDescent="0.25">
      <c r="A843" s="325" t="s">
        <v>951</v>
      </c>
      <c r="B843" s="325">
        <v>1024440</v>
      </c>
      <c r="C843" s="325">
        <v>328</v>
      </c>
      <c r="D843" s="325">
        <v>168</v>
      </c>
      <c r="E843" s="136">
        <f t="shared" si="13"/>
        <v>496</v>
      </c>
    </row>
    <row r="844" spans="1:5" ht="15" x14ac:dyDescent="0.25">
      <c r="A844" s="325" t="s">
        <v>951</v>
      </c>
      <c r="B844" s="325">
        <v>14124552</v>
      </c>
      <c r="C844" s="325">
        <v>327</v>
      </c>
      <c r="D844" s="325">
        <v>310</v>
      </c>
      <c r="E844" s="136">
        <f t="shared" si="13"/>
        <v>637</v>
      </c>
    </row>
    <row r="845" spans="1:5" ht="15" x14ac:dyDescent="0.25">
      <c r="A845" s="325" t="s">
        <v>951</v>
      </c>
      <c r="B845" s="325">
        <v>6064544</v>
      </c>
      <c r="C845" s="325">
        <v>263</v>
      </c>
      <c r="D845" s="325">
        <v>259</v>
      </c>
      <c r="E845" s="136">
        <f t="shared" si="13"/>
        <v>522</v>
      </c>
    </row>
    <row r="846" spans="1:5" ht="15" x14ac:dyDescent="0.25">
      <c r="A846" s="325" t="s">
        <v>951</v>
      </c>
      <c r="B846" s="325">
        <v>9003232</v>
      </c>
      <c r="C846" s="325">
        <v>438</v>
      </c>
      <c r="D846" s="325">
        <v>227</v>
      </c>
      <c r="E846" s="136">
        <f t="shared" si="13"/>
        <v>665</v>
      </c>
    </row>
    <row r="847" spans="1:5" ht="15" x14ac:dyDescent="0.25">
      <c r="A847" s="325" t="s">
        <v>951</v>
      </c>
      <c r="B847" s="325">
        <v>21285259</v>
      </c>
      <c r="C847" s="325">
        <v>237</v>
      </c>
      <c r="D847" s="325">
        <v>1</v>
      </c>
      <c r="E847" s="136">
        <f t="shared" si="13"/>
        <v>238</v>
      </c>
    </row>
    <row r="848" spans="1:5" ht="15" x14ac:dyDescent="0.25">
      <c r="A848" s="325" t="s">
        <v>951</v>
      </c>
      <c r="B848" s="325">
        <v>10015508</v>
      </c>
      <c r="C848" s="325">
        <v>4</v>
      </c>
      <c r="D848" s="325">
        <v>795</v>
      </c>
      <c r="E848" s="136">
        <f t="shared" si="13"/>
        <v>799</v>
      </c>
    </row>
    <row r="849" spans="1:5" ht="15" x14ac:dyDescent="0.25">
      <c r="A849" s="325" t="s">
        <v>951</v>
      </c>
      <c r="B849" s="325">
        <v>10084548</v>
      </c>
      <c r="C849" s="325">
        <v>372</v>
      </c>
      <c r="D849" s="325">
        <v>290</v>
      </c>
      <c r="E849" s="136">
        <f t="shared" si="13"/>
        <v>662</v>
      </c>
    </row>
    <row r="850" spans="1:5" ht="15" x14ac:dyDescent="0.25">
      <c r="A850" s="325" t="s">
        <v>951</v>
      </c>
      <c r="B850" s="325">
        <v>9014539</v>
      </c>
      <c r="C850" s="325">
        <v>2326</v>
      </c>
      <c r="D850" s="325">
        <v>1518</v>
      </c>
      <c r="E850" s="136">
        <f t="shared" si="13"/>
        <v>3844</v>
      </c>
    </row>
    <row r="851" spans="1:5" ht="15" x14ac:dyDescent="0.25">
      <c r="A851" s="325" t="s">
        <v>951</v>
      </c>
      <c r="B851" s="325">
        <v>20073438</v>
      </c>
      <c r="C851" s="325">
        <v>738</v>
      </c>
      <c r="D851" s="325">
        <v>313</v>
      </c>
      <c r="E851" s="136">
        <f t="shared" si="13"/>
        <v>1051</v>
      </c>
    </row>
    <row r="852" spans="1:5" ht="15" x14ac:dyDescent="0.25">
      <c r="A852" s="325" t="s">
        <v>951</v>
      </c>
      <c r="B852" s="325">
        <v>10104548</v>
      </c>
      <c r="C852" s="325">
        <v>512</v>
      </c>
      <c r="D852" s="325">
        <v>308</v>
      </c>
      <c r="E852" s="136">
        <f t="shared" si="13"/>
        <v>820</v>
      </c>
    </row>
    <row r="853" spans="1:5" ht="15" x14ac:dyDescent="0.25">
      <c r="A853" s="325" t="s">
        <v>951</v>
      </c>
      <c r="B853" s="325">
        <v>4083431</v>
      </c>
      <c r="C853" s="325">
        <v>406</v>
      </c>
      <c r="D853" s="325">
        <v>348</v>
      </c>
      <c r="E853" s="136">
        <f t="shared" si="13"/>
        <v>754</v>
      </c>
    </row>
    <row r="854" spans="1:5" ht="15" x14ac:dyDescent="0.25">
      <c r="A854" s="325" t="s">
        <v>951</v>
      </c>
      <c r="B854" s="325">
        <v>21455259</v>
      </c>
      <c r="C854" s="325">
        <v>656</v>
      </c>
      <c r="D854" s="325">
        <v>587</v>
      </c>
      <c r="E854" s="136">
        <f t="shared" si="13"/>
        <v>1243</v>
      </c>
    </row>
    <row r="855" spans="1:5" ht="15" x14ac:dyDescent="0.25">
      <c r="A855" s="325" t="s">
        <v>951</v>
      </c>
      <c r="B855" s="325">
        <v>8064546</v>
      </c>
      <c r="C855" s="325">
        <v>342</v>
      </c>
      <c r="D855" s="325">
        <v>165</v>
      </c>
      <c r="E855" s="136">
        <f t="shared" si="13"/>
        <v>507</v>
      </c>
    </row>
    <row r="856" spans="1:5" ht="15" x14ac:dyDescent="0.25">
      <c r="A856" s="325" t="s">
        <v>951</v>
      </c>
      <c r="B856" s="325">
        <v>7073232</v>
      </c>
      <c r="C856" s="325">
        <v>559</v>
      </c>
      <c r="D856" s="325">
        <v>74</v>
      </c>
      <c r="E856" s="136">
        <f t="shared" si="13"/>
        <v>633</v>
      </c>
    </row>
    <row r="857" spans="1:5" ht="15" x14ac:dyDescent="0.25">
      <c r="A857" s="325" t="s">
        <v>951</v>
      </c>
      <c r="B857" s="325">
        <v>4053431</v>
      </c>
      <c r="C857" s="325">
        <v>322</v>
      </c>
      <c r="D857" s="325">
        <v>300</v>
      </c>
      <c r="E857" s="136">
        <f t="shared" si="13"/>
        <v>622</v>
      </c>
    </row>
    <row r="858" spans="1:5" ht="15" x14ac:dyDescent="0.25">
      <c r="A858" s="325" t="s">
        <v>951</v>
      </c>
      <c r="B858" s="325">
        <v>14193334</v>
      </c>
      <c r="C858" s="325">
        <v>470</v>
      </c>
      <c r="D858" s="325">
        <v>161</v>
      </c>
      <c r="E858" s="136">
        <f t="shared" si="13"/>
        <v>631</v>
      </c>
    </row>
    <row r="859" spans="1:5" ht="15" x14ac:dyDescent="0.25">
      <c r="A859" s="325" t="s">
        <v>951</v>
      </c>
      <c r="B859" s="325">
        <v>13214551</v>
      </c>
      <c r="C859" s="325">
        <v>1105</v>
      </c>
      <c r="D859" s="325">
        <v>196</v>
      </c>
      <c r="E859" s="136">
        <f t="shared" si="13"/>
        <v>1301</v>
      </c>
    </row>
    <row r="860" spans="1:5" ht="15" x14ac:dyDescent="0.25">
      <c r="A860" s="325" t="s">
        <v>951</v>
      </c>
      <c r="B860" s="325">
        <v>12015139</v>
      </c>
      <c r="C860" s="325">
        <v>192</v>
      </c>
      <c r="D860" s="325">
        <v>177</v>
      </c>
      <c r="E860" s="136">
        <f t="shared" si="13"/>
        <v>369</v>
      </c>
    </row>
    <row r="861" spans="1:5" ht="15" x14ac:dyDescent="0.25">
      <c r="A861" s="325" t="s">
        <v>951</v>
      </c>
      <c r="B861" s="325">
        <v>16025153</v>
      </c>
      <c r="C861" s="325">
        <v>1091</v>
      </c>
      <c r="D861" s="325">
        <v>126</v>
      </c>
      <c r="E861" s="136">
        <f t="shared" si="13"/>
        <v>1217</v>
      </c>
    </row>
    <row r="862" spans="1:5" ht="15" x14ac:dyDescent="0.25">
      <c r="A862" s="325" t="s">
        <v>951</v>
      </c>
      <c r="B862" s="325">
        <v>10303334</v>
      </c>
      <c r="C862" s="325">
        <v>383</v>
      </c>
      <c r="D862" s="325">
        <v>168</v>
      </c>
      <c r="E862" s="136">
        <f t="shared" si="13"/>
        <v>551</v>
      </c>
    </row>
    <row r="863" spans="1:5" ht="15" x14ac:dyDescent="0.25">
      <c r="A863" s="325" t="s">
        <v>951</v>
      </c>
      <c r="B863" s="325">
        <v>5314544</v>
      </c>
      <c r="C863" s="325">
        <v>333</v>
      </c>
      <c r="D863" s="325">
        <v>330</v>
      </c>
      <c r="E863" s="136">
        <f t="shared" si="13"/>
        <v>663</v>
      </c>
    </row>
    <row r="864" spans="1:5" ht="15" x14ac:dyDescent="0.25">
      <c r="A864" s="325" t="s">
        <v>951</v>
      </c>
      <c r="B864" s="325">
        <v>12123333</v>
      </c>
      <c r="C864" s="325">
        <v>312</v>
      </c>
      <c r="D864" s="325">
        <v>306</v>
      </c>
      <c r="E864" s="136">
        <f t="shared" si="13"/>
        <v>618</v>
      </c>
    </row>
    <row r="865" spans="1:5" ht="15" x14ac:dyDescent="0.25">
      <c r="A865" s="325" t="s">
        <v>951</v>
      </c>
      <c r="B865" s="325">
        <v>14034552</v>
      </c>
      <c r="C865" s="325">
        <v>844</v>
      </c>
      <c r="D865" s="325">
        <v>12</v>
      </c>
      <c r="E865" s="136">
        <f t="shared" si="13"/>
        <v>856</v>
      </c>
    </row>
    <row r="866" spans="1:5" ht="15" x14ac:dyDescent="0.25">
      <c r="A866" s="325" t="s">
        <v>951</v>
      </c>
      <c r="B866" s="325">
        <v>6014544</v>
      </c>
      <c r="C866" s="325">
        <v>786</v>
      </c>
      <c r="D866" s="325">
        <v>419</v>
      </c>
      <c r="E866" s="136">
        <f t="shared" si="13"/>
        <v>1205</v>
      </c>
    </row>
    <row r="867" spans="1:5" ht="15" x14ac:dyDescent="0.25">
      <c r="A867" s="325" t="s">
        <v>951</v>
      </c>
      <c r="B867" s="325">
        <v>1064440</v>
      </c>
      <c r="C867" s="325">
        <v>1043</v>
      </c>
      <c r="D867" s="325">
        <v>421</v>
      </c>
      <c r="E867" s="136">
        <f t="shared" si="13"/>
        <v>1464</v>
      </c>
    </row>
    <row r="868" spans="1:5" ht="15" x14ac:dyDescent="0.25">
      <c r="A868" s="325" t="s">
        <v>951</v>
      </c>
      <c r="B868" s="325">
        <v>21135258</v>
      </c>
      <c r="C868" s="325">
        <v>928</v>
      </c>
      <c r="D868" s="325">
        <v>76</v>
      </c>
      <c r="E868" s="136">
        <f t="shared" si="13"/>
        <v>1004</v>
      </c>
    </row>
    <row r="869" spans="1:5" ht="15" x14ac:dyDescent="0.25">
      <c r="A869" s="325" t="s">
        <v>951</v>
      </c>
      <c r="B869" s="325">
        <v>12043333</v>
      </c>
      <c r="C869" s="325">
        <v>371</v>
      </c>
      <c r="D869" s="325">
        <v>356</v>
      </c>
      <c r="E869" s="136">
        <f t="shared" si="13"/>
        <v>727</v>
      </c>
    </row>
    <row r="870" spans="1:5" ht="15" x14ac:dyDescent="0.25">
      <c r="A870" s="325" t="s">
        <v>951</v>
      </c>
      <c r="B870" s="325">
        <v>13104551</v>
      </c>
      <c r="C870" s="325">
        <v>443</v>
      </c>
      <c r="D870" s="325">
        <v>395</v>
      </c>
      <c r="E870" s="136">
        <f t="shared" si="13"/>
        <v>838</v>
      </c>
    </row>
    <row r="871" spans="1:5" ht="15" x14ac:dyDescent="0.25">
      <c r="A871" s="325" t="s">
        <v>951</v>
      </c>
      <c r="B871" s="325">
        <v>3015537</v>
      </c>
      <c r="C871" s="325">
        <v>1</v>
      </c>
      <c r="D871" s="325">
        <v>575</v>
      </c>
      <c r="E871" s="136">
        <f t="shared" si="13"/>
        <v>576</v>
      </c>
    </row>
    <row r="872" spans="1:5" ht="15" x14ac:dyDescent="0.25">
      <c r="A872" s="325" t="s">
        <v>951</v>
      </c>
      <c r="B872" s="325">
        <v>1063430</v>
      </c>
      <c r="C872" s="325">
        <v>463</v>
      </c>
      <c r="D872" s="325">
        <v>403</v>
      </c>
      <c r="E872" s="136">
        <f t="shared" si="13"/>
        <v>866</v>
      </c>
    </row>
    <row r="873" spans="1:5" ht="15" x14ac:dyDescent="0.25">
      <c r="A873" s="325" t="s">
        <v>951</v>
      </c>
      <c r="B873" s="325">
        <v>20085257</v>
      </c>
      <c r="C873" s="325">
        <v>315</v>
      </c>
      <c r="D873" s="325">
        <v>182</v>
      </c>
      <c r="E873" s="136">
        <f t="shared" si="13"/>
        <v>497</v>
      </c>
    </row>
    <row r="874" spans="1:5" ht="15" x14ac:dyDescent="0.25">
      <c r="A874" s="325" t="s">
        <v>951</v>
      </c>
      <c r="B874" s="325">
        <v>10153334</v>
      </c>
      <c r="C874" s="325">
        <v>239</v>
      </c>
      <c r="D874" s="325">
        <v>221</v>
      </c>
      <c r="E874" s="136">
        <f t="shared" si="13"/>
        <v>460</v>
      </c>
    </row>
    <row r="875" spans="1:5" ht="15" x14ac:dyDescent="0.25">
      <c r="A875" s="325" t="s">
        <v>951</v>
      </c>
      <c r="B875" s="325">
        <v>4143431</v>
      </c>
      <c r="C875" s="325">
        <v>323</v>
      </c>
      <c r="D875" s="325">
        <v>261</v>
      </c>
      <c r="E875" s="136">
        <f t="shared" si="13"/>
        <v>584</v>
      </c>
    </row>
    <row r="876" spans="1:5" ht="15" x14ac:dyDescent="0.25">
      <c r="A876" s="325" t="s">
        <v>951</v>
      </c>
      <c r="B876" s="325">
        <v>19095155</v>
      </c>
      <c r="C876" s="325">
        <v>419</v>
      </c>
      <c r="D876" s="325">
        <v>272</v>
      </c>
      <c r="E876" s="136">
        <f t="shared" si="13"/>
        <v>691</v>
      </c>
    </row>
    <row r="877" spans="1:5" ht="15" x14ac:dyDescent="0.25">
      <c r="A877" s="325" t="s">
        <v>951</v>
      </c>
      <c r="B877" s="325">
        <v>16053536</v>
      </c>
      <c r="C877" s="325">
        <v>247</v>
      </c>
      <c r="D877" s="325">
        <v>210</v>
      </c>
      <c r="E877" s="136">
        <f t="shared" si="13"/>
        <v>457</v>
      </c>
    </row>
    <row r="878" spans="1:5" ht="15" x14ac:dyDescent="0.25">
      <c r="A878" s="325" t="s">
        <v>951</v>
      </c>
      <c r="B878" s="325">
        <v>19035155</v>
      </c>
      <c r="C878" s="325">
        <v>273</v>
      </c>
      <c r="D878" s="325">
        <v>257</v>
      </c>
      <c r="E878" s="136">
        <f t="shared" si="13"/>
        <v>530</v>
      </c>
    </row>
    <row r="879" spans="1:5" ht="15" x14ac:dyDescent="0.25">
      <c r="A879" s="325" t="s">
        <v>951</v>
      </c>
      <c r="B879" s="325">
        <v>11005724</v>
      </c>
      <c r="C879" s="325">
        <v>2</v>
      </c>
      <c r="D879" s="325">
        <v>707</v>
      </c>
      <c r="E879" s="136">
        <f t="shared" si="13"/>
        <v>709</v>
      </c>
    </row>
    <row r="880" spans="1:5" ht="15" x14ac:dyDescent="0.25">
      <c r="A880" s="325" t="s">
        <v>951</v>
      </c>
      <c r="B880" s="325">
        <v>19285156</v>
      </c>
      <c r="C880" s="325">
        <v>307</v>
      </c>
      <c r="D880" s="325">
        <v>276</v>
      </c>
      <c r="E880" s="136">
        <f t="shared" si="13"/>
        <v>583</v>
      </c>
    </row>
    <row r="881" spans="1:5" ht="15" x14ac:dyDescent="0.25">
      <c r="A881" s="325" t="s">
        <v>951</v>
      </c>
      <c r="B881" s="325">
        <v>9144547</v>
      </c>
      <c r="C881" s="325">
        <v>234</v>
      </c>
      <c r="D881" s="325">
        <v>185</v>
      </c>
      <c r="E881" s="136">
        <f t="shared" si="13"/>
        <v>419</v>
      </c>
    </row>
    <row r="882" spans="1:5" ht="15" x14ac:dyDescent="0.25">
      <c r="A882" s="325" t="s">
        <v>951</v>
      </c>
      <c r="B882" s="325">
        <v>20203438</v>
      </c>
      <c r="C882" s="325">
        <v>289</v>
      </c>
      <c r="D882" s="325">
        <v>247</v>
      </c>
      <c r="E882" s="136">
        <f t="shared" si="13"/>
        <v>536</v>
      </c>
    </row>
    <row r="883" spans="1:5" ht="15" x14ac:dyDescent="0.25">
      <c r="A883" s="325" t="s">
        <v>951</v>
      </c>
      <c r="B883" s="325">
        <v>15093535</v>
      </c>
      <c r="C883" s="325">
        <v>235</v>
      </c>
      <c r="D883" s="325">
        <v>213</v>
      </c>
      <c r="E883" s="136">
        <f t="shared" si="13"/>
        <v>448</v>
      </c>
    </row>
    <row r="884" spans="1:5" ht="15" x14ac:dyDescent="0.25">
      <c r="A884" s="325" t="s">
        <v>951</v>
      </c>
      <c r="B884" s="325">
        <v>20093438</v>
      </c>
      <c r="C884" s="325">
        <v>385</v>
      </c>
      <c r="D884" s="325">
        <v>373</v>
      </c>
      <c r="E884" s="136">
        <f t="shared" si="13"/>
        <v>758</v>
      </c>
    </row>
    <row r="885" spans="1:5" ht="15" x14ac:dyDescent="0.25">
      <c r="A885" s="325" t="s">
        <v>951</v>
      </c>
      <c r="B885" s="325">
        <v>10274548</v>
      </c>
      <c r="C885" s="325">
        <v>277</v>
      </c>
      <c r="D885" s="325">
        <v>227</v>
      </c>
      <c r="E885" s="136">
        <f t="shared" si="13"/>
        <v>504</v>
      </c>
    </row>
    <row r="886" spans="1:5" ht="15" x14ac:dyDescent="0.25">
      <c r="A886" s="325" t="s">
        <v>951</v>
      </c>
      <c r="B886" s="325">
        <v>18375155</v>
      </c>
      <c r="C886" s="325">
        <v>425</v>
      </c>
      <c r="D886" s="325">
        <v>226</v>
      </c>
      <c r="E886" s="136">
        <f t="shared" si="13"/>
        <v>651</v>
      </c>
    </row>
    <row r="887" spans="1:5" ht="15" x14ac:dyDescent="0.25">
      <c r="A887" s="325" t="s">
        <v>951</v>
      </c>
      <c r="B887" s="325">
        <v>3043127</v>
      </c>
      <c r="C887" s="325">
        <v>701</v>
      </c>
      <c r="D887" s="325">
        <v>570</v>
      </c>
      <c r="E887" s="136">
        <f t="shared" si="13"/>
        <v>1271</v>
      </c>
    </row>
    <row r="888" spans="1:5" ht="15" x14ac:dyDescent="0.25">
      <c r="A888" s="325" t="s">
        <v>951</v>
      </c>
      <c r="B888" s="325">
        <v>21215259</v>
      </c>
      <c r="C888" s="325">
        <v>429</v>
      </c>
      <c r="D888" s="325">
        <v>68</v>
      </c>
      <c r="E888" s="136">
        <f t="shared" si="13"/>
        <v>497</v>
      </c>
    </row>
    <row r="889" spans="1:5" ht="15" x14ac:dyDescent="0.25">
      <c r="A889" s="325" t="s">
        <v>951</v>
      </c>
      <c r="B889" s="325">
        <v>20123431</v>
      </c>
      <c r="C889" s="325">
        <v>677</v>
      </c>
      <c r="D889" s="325">
        <v>543</v>
      </c>
      <c r="E889" s="136">
        <f t="shared" si="13"/>
        <v>1220</v>
      </c>
    </row>
    <row r="890" spans="1:5" ht="15" x14ac:dyDescent="0.25">
      <c r="A890" s="325" t="s">
        <v>951</v>
      </c>
      <c r="B890" s="325">
        <v>12173333</v>
      </c>
      <c r="C890" s="325">
        <v>923</v>
      </c>
      <c r="D890" s="325">
        <v>95</v>
      </c>
      <c r="E890" s="136">
        <f t="shared" si="13"/>
        <v>1018</v>
      </c>
    </row>
    <row r="891" spans="1:5" ht="15" x14ac:dyDescent="0.25">
      <c r="A891" s="325" t="s">
        <v>951</v>
      </c>
      <c r="B891" s="325">
        <v>2084341</v>
      </c>
      <c r="C891" s="325">
        <v>159</v>
      </c>
      <c r="D891" s="325">
        <v>70</v>
      </c>
      <c r="E891" s="136">
        <f t="shared" si="13"/>
        <v>229</v>
      </c>
    </row>
    <row r="892" spans="1:5" ht="15" x14ac:dyDescent="0.25">
      <c r="A892" s="325" t="s">
        <v>951</v>
      </c>
      <c r="B892" s="325">
        <v>11224650</v>
      </c>
      <c r="C892" s="325">
        <v>394</v>
      </c>
      <c r="D892" s="325">
        <v>329</v>
      </c>
      <c r="E892" s="136">
        <f t="shared" si="13"/>
        <v>723</v>
      </c>
    </row>
    <row r="893" spans="1:5" ht="15" x14ac:dyDescent="0.25">
      <c r="A893" s="325" t="s">
        <v>951</v>
      </c>
      <c r="B893" s="325">
        <v>9174547</v>
      </c>
      <c r="C893" s="325">
        <v>207</v>
      </c>
      <c r="D893" s="325">
        <v>172</v>
      </c>
      <c r="E893" s="136">
        <f t="shared" si="13"/>
        <v>379</v>
      </c>
    </row>
    <row r="894" spans="1:5" ht="15" x14ac:dyDescent="0.25">
      <c r="A894" s="325" t="s">
        <v>951</v>
      </c>
      <c r="B894" s="325">
        <v>6264545</v>
      </c>
      <c r="C894" s="325">
        <v>257</v>
      </c>
      <c r="D894" s="325">
        <v>191</v>
      </c>
      <c r="E894" s="136">
        <f t="shared" si="13"/>
        <v>448</v>
      </c>
    </row>
    <row r="895" spans="1:5" ht="15" x14ac:dyDescent="0.25">
      <c r="A895" s="325" t="s">
        <v>951</v>
      </c>
      <c r="B895" s="325">
        <v>21095238</v>
      </c>
      <c r="C895" s="325">
        <v>330</v>
      </c>
      <c r="D895" s="325">
        <v>322</v>
      </c>
      <c r="E895" s="136">
        <f t="shared" si="13"/>
        <v>652</v>
      </c>
    </row>
    <row r="896" spans="1:5" ht="15" x14ac:dyDescent="0.25">
      <c r="A896" s="325" t="s">
        <v>951</v>
      </c>
      <c r="B896" s="325">
        <v>15255153</v>
      </c>
      <c r="C896" s="325">
        <v>609</v>
      </c>
      <c r="D896" s="325">
        <v>278</v>
      </c>
      <c r="E896" s="136">
        <f t="shared" si="13"/>
        <v>887</v>
      </c>
    </row>
    <row r="897" spans="1:5" ht="15" x14ac:dyDescent="0.25">
      <c r="A897" s="325" t="s">
        <v>951</v>
      </c>
      <c r="B897" s="325">
        <v>16253536</v>
      </c>
      <c r="C897" s="325">
        <v>257</v>
      </c>
      <c r="D897" s="325">
        <v>220</v>
      </c>
      <c r="E897" s="136">
        <f t="shared" si="13"/>
        <v>477</v>
      </c>
    </row>
    <row r="898" spans="1:5" ht="15" x14ac:dyDescent="0.25">
      <c r="A898" s="325" t="s">
        <v>951</v>
      </c>
      <c r="B898" s="325">
        <v>5424544</v>
      </c>
      <c r="C898" s="325">
        <v>622</v>
      </c>
      <c r="D898" s="325">
        <v>517</v>
      </c>
      <c r="E898" s="136">
        <f t="shared" si="13"/>
        <v>1139</v>
      </c>
    </row>
    <row r="899" spans="1:5" ht="15" x14ac:dyDescent="0.25">
      <c r="A899" s="325" t="s">
        <v>951</v>
      </c>
      <c r="B899" s="325">
        <v>21155238</v>
      </c>
      <c r="C899" s="325">
        <v>311</v>
      </c>
      <c r="D899" s="325">
        <v>304</v>
      </c>
      <c r="E899" s="136">
        <f t="shared" si="13"/>
        <v>615</v>
      </c>
    </row>
    <row r="900" spans="1:5" ht="15" x14ac:dyDescent="0.25">
      <c r="A900" s="325" t="s">
        <v>951</v>
      </c>
      <c r="B900" s="325">
        <v>18055155</v>
      </c>
      <c r="C900" s="325">
        <v>717</v>
      </c>
      <c r="D900" s="325">
        <v>118</v>
      </c>
      <c r="E900" s="136">
        <f t="shared" ref="E900:E963" si="14">C900+D900</f>
        <v>835</v>
      </c>
    </row>
    <row r="901" spans="1:5" ht="15" x14ac:dyDescent="0.25">
      <c r="A901" s="325" t="s">
        <v>951</v>
      </c>
      <c r="B901" s="325">
        <v>20045238</v>
      </c>
      <c r="C901" s="325">
        <v>29</v>
      </c>
      <c r="D901" s="325">
        <v>355</v>
      </c>
      <c r="E901" s="136">
        <f t="shared" si="14"/>
        <v>384</v>
      </c>
    </row>
    <row r="902" spans="1:5" ht="15" x14ac:dyDescent="0.25">
      <c r="A902" s="325" t="s">
        <v>951</v>
      </c>
      <c r="B902" s="325">
        <v>2083126</v>
      </c>
      <c r="C902" s="325">
        <v>587</v>
      </c>
      <c r="D902" s="325">
        <v>490</v>
      </c>
      <c r="E902" s="136">
        <f t="shared" si="14"/>
        <v>1077</v>
      </c>
    </row>
    <row r="903" spans="1:5" ht="15" x14ac:dyDescent="0.25">
      <c r="A903" s="325" t="s">
        <v>951</v>
      </c>
      <c r="B903" s="325">
        <v>14164552</v>
      </c>
      <c r="C903" s="325">
        <v>360</v>
      </c>
      <c r="D903" s="325">
        <v>330</v>
      </c>
      <c r="E903" s="136">
        <f t="shared" si="14"/>
        <v>690</v>
      </c>
    </row>
    <row r="904" spans="1:5" ht="15" x14ac:dyDescent="0.25">
      <c r="A904" s="325" t="s">
        <v>951</v>
      </c>
      <c r="B904" s="325">
        <v>9094547</v>
      </c>
      <c r="C904" s="325">
        <v>249</v>
      </c>
      <c r="D904" s="325">
        <v>199</v>
      </c>
      <c r="E904" s="136">
        <f t="shared" si="14"/>
        <v>448</v>
      </c>
    </row>
    <row r="905" spans="1:5" ht="15" x14ac:dyDescent="0.25">
      <c r="A905" s="325" t="s">
        <v>951</v>
      </c>
      <c r="B905" s="325">
        <v>6124544</v>
      </c>
      <c r="C905" s="325">
        <v>340</v>
      </c>
      <c r="D905" s="325">
        <v>322</v>
      </c>
      <c r="E905" s="136">
        <f t="shared" si="14"/>
        <v>662</v>
      </c>
    </row>
    <row r="906" spans="1:5" ht="15" x14ac:dyDescent="0.25">
      <c r="A906" s="325" t="s">
        <v>951</v>
      </c>
      <c r="B906" s="325">
        <v>14033334</v>
      </c>
      <c r="C906" s="325">
        <v>281</v>
      </c>
      <c r="D906" s="325">
        <v>274</v>
      </c>
      <c r="E906" s="136">
        <f t="shared" si="14"/>
        <v>555</v>
      </c>
    </row>
    <row r="907" spans="1:5" ht="15" x14ac:dyDescent="0.25">
      <c r="A907" s="325" t="s">
        <v>951</v>
      </c>
      <c r="B907" s="325">
        <v>3093127</v>
      </c>
      <c r="C907" s="325">
        <v>300</v>
      </c>
      <c r="D907" s="325">
        <v>212</v>
      </c>
      <c r="E907" s="136">
        <f t="shared" si="14"/>
        <v>512</v>
      </c>
    </row>
    <row r="908" spans="1:5" ht="15" x14ac:dyDescent="0.25">
      <c r="A908" s="325" t="s">
        <v>951</v>
      </c>
      <c r="B908" s="325">
        <v>4034343</v>
      </c>
      <c r="C908" s="325">
        <v>354</v>
      </c>
      <c r="D908" s="325">
        <v>203</v>
      </c>
      <c r="E908" s="136">
        <f t="shared" si="14"/>
        <v>557</v>
      </c>
    </row>
    <row r="909" spans="1:5" ht="15" x14ac:dyDescent="0.25">
      <c r="A909" s="325" t="s">
        <v>951</v>
      </c>
      <c r="B909" s="325">
        <v>3014342</v>
      </c>
      <c r="C909" s="325">
        <v>377</v>
      </c>
      <c r="D909" s="325">
        <v>235</v>
      </c>
      <c r="E909" s="136">
        <f t="shared" si="14"/>
        <v>612</v>
      </c>
    </row>
    <row r="910" spans="1:5" ht="15" x14ac:dyDescent="0.25">
      <c r="A910" s="325" t="s">
        <v>951</v>
      </c>
      <c r="B910" s="325">
        <v>1113430</v>
      </c>
      <c r="C910" s="325">
        <v>246</v>
      </c>
      <c r="D910" s="325">
        <v>23</v>
      </c>
      <c r="E910" s="136">
        <f t="shared" si="14"/>
        <v>269</v>
      </c>
    </row>
    <row r="911" spans="1:5" ht="15" x14ac:dyDescent="0.25">
      <c r="A911" s="325" t="s">
        <v>951</v>
      </c>
      <c r="B911" s="325">
        <v>19123438</v>
      </c>
      <c r="C911" s="325">
        <v>512</v>
      </c>
      <c r="D911" s="325">
        <v>300</v>
      </c>
      <c r="E911" s="136">
        <f t="shared" si="14"/>
        <v>812</v>
      </c>
    </row>
    <row r="912" spans="1:5" ht="15" x14ac:dyDescent="0.25">
      <c r="A912" s="325" t="s">
        <v>951</v>
      </c>
      <c r="B912" s="325">
        <v>20055257</v>
      </c>
      <c r="C912" s="325">
        <v>469</v>
      </c>
      <c r="D912" s="325">
        <v>453</v>
      </c>
      <c r="E912" s="136">
        <f t="shared" si="14"/>
        <v>922</v>
      </c>
    </row>
    <row r="913" spans="1:5" ht="15" x14ac:dyDescent="0.25">
      <c r="A913" s="325" t="s">
        <v>951</v>
      </c>
      <c r="B913" s="325">
        <v>8093232</v>
      </c>
      <c r="C913" s="325">
        <v>437</v>
      </c>
      <c r="D913" s="325">
        <v>232</v>
      </c>
      <c r="E913" s="136">
        <f t="shared" si="14"/>
        <v>669</v>
      </c>
    </row>
    <row r="914" spans="1:5" ht="15" x14ac:dyDescent="0.25">
      <c r="A914" s="325" t="s">
        <v>951</v>
      </c>
      <c r="B914" s="325">
        <v>20045257</v>
      </c>
      <c r="C914" s="325">
        <v>269</v>
      </c>
      <c r="D914" s="325">
        <v>259</v>
      </c>
      <c r="E914" s="136">
        <f t="shared" si="14"/>
        <v>528</v>
      </c>
    </row>
    <row r="915" spans="1:5" ht="15" x14ac:dyDescent="0.25">
      <c r="A915" s="325" t="s">
        <v>951</v>
      </c>
      <c r="B915" s="325">
        <v>20075257</v>
      </c>
      <c r="C915" s="325">
        <v>432</v>
      </c>
      <c r="D915" s="325">
        <v>404</v>
      </c>
      <c r="E915" s="136">
        <f t="shared" si="14"/>
        <v>836</v>
      </c>
    </row>
    <row r="916" spans="1:5" ht="15" x14ac:dyDescent="0.25">
      <c r="A916" s="325" t="s">
        <v>951</v>
      </c>
      <c r="B916" s="325">
        <v>1124440</v>
      </c>
      <c r="C916" s="325">
        <v>848</v>
      </c>
      <c r="D916" s="325">
        <v>228</v>
      </c>
      <c r="E916" s="136">
        <f t="shared" si="14"/>
        <v>1076</v>
      </c>
    </row>
    <row r="917" spans="1:5" ht="15" x14ac:dyDescent="0.25">
      <c r="A917" s="325" t="s">
        <v>951</v>
      </c>
      <c r="B917" s="325">
        <v>16125153</v>
      </c>
      <c r="C917" s="325">
        <v>298</v>
      </c>
      <c r="D917" s="325">
        <v>186</v>
      </c>
      <c r="E917" s="136">
        <f t="shared" si="14"/>
        <v>484</v>
      </c>
    </row>
    <row r="918" spans="1:5" ht="15" x14ac:dyDescent="0.25">
      <c r="A918" s="325" t="s">
        <v>951</v>
      </c>
      <c r="B918" s="325">
        <v>2103126</v>
      </c>
      <c r="C918" s="325">
        <v>259</v>
      </c>
      <c r="D918" s="325">
        <v>114</v>
      </c>
      <c r="E918" s="136">
        <f t="shared" si="14"/>
        <v>373</v>
      </c>
    </row>
    <row r="919" spans="1:5" ht="15" x14ac:dyDescent="0.25">
      <c r="A919" s="325" t="s">
        <v>951</v>
      </c>
      <c r="B919" s="325">
        <v>18515155</v>
      </c>
      <c r="C919" s="325">
        <v>472</v>
      </c>
      <c r="D919" s="325">
        <v>114</v>
      </c>
      <c r="E919" s="136">
        <f t="shared" si="14"/>
        <v>586</v>
      </c>
    </row>
    <row r="920" spans="1:5" ht="15" x14ac:dyDescent="0.25">
      <c r="A920" s="325" t="s">
        <v>951</v>
      </c>
      <c r="B920" s="325">
        <v>14405152</v>
      </c>
      <c r="C920" s="325">
        <v>398</v>
      </c>
      <c r="D920" s="325">
        <v>325</v>
      </c>
      <c r="E920" s="136">
        <f t="shared" si="14"/>
        <v>723</v>
      </c>
    </row>
    <row r="921" spans="1:5" ht="15" x14ac:dyDescent="0.25">
      <c r="A921" s="325" t="s">
        <v>951</v>
      </c>
      <c r="B921" s="325">
        <v>18005721</v>
      </c>
      <c r="C921" s="325">
        <v>16</v>
      </c>
      <c r="D921" s="325">
        <v>173</v>
      </c>
      <c r="E921" s="136">
        <f t="shared" si="14"/>
        <v>189</v>
      </c>
    </row>
    <row r="922" spans="1:5" ht="15" x14ac:dyDescent="0.25">
      <c r="A922" s="325" t="s">
        <v>951</v>
      </c>
      <c r="B922" s="325">
        <v>12024650</v>
      </c>
      <c r="C922" s="325">
        <v>357</v>
      </c>
      <c r="D922" s="325">
        <v>348</v>
      </c>
      <c r="E922" s="136">
        <f t="shared" si="14"/>
        <v>705</v>
      </c>
    </row>
    <row r="923" spans="1:5" ht="15" x14ac:dyDescent="0.25">
      <c r="A923" s="325" t="s">
        <v>951</v>
      </c>
      <c r="B923" s="325">
        <v>3163128</v>
      </c>
      <c r="C923" s="325">
        <v>248</v>
      </c>
      <c r="D923" s="325">
        <v>135</v>
      </c>
      <c r="E923" s="136">
        <f t="shared" si="14"/>
        <v>383</v>
      </c>
    </row>
    <row r="924" spans="1:5" ht="15" x14ac:dyDescent="0.25">
      <c r="A924" s="325" t="s">
        <v>951</v>
      </c>
      <c r="B924" s="325">
        <v>14163335</v>
      </c>
      <c r="C924" s="325">
        <v>851</v>
      </c>
      <c r="D924" s="325">
        <v>97</v>
      </c>
      <c r="E924" s="136">
        <f t="shared" si="14"/>
        <v>948</v>
      </c>
    </row>
    <row r="925" spans="1:5" ht="15" x14ac:dyDescent="0.25">
      <c r="A925" s="325" t="s">
        <v>951</v>
      </c>
      <c r="B925" s="325">
        <v>14063335</v>
      </c>
      <c r="C925" s="325">
        <v>478</v>
      </c>
      <c r="D925" s="325">
        <v>326</v>
      </c>
      <c r="E925" s="136">
        <f t="shared" si="14"/>
        <v>804</v>
      </c>
    </row>
    <row r="926" spans="1:5" ht="15" x14ac:dyDescent="0.25">
      <c r="A926" s="325" t="s">
        <v>951</v>
      </c>
      <c r="B926" s="325">
        <v>10273334</v>
      </c>
      <c r="C926" s="325">
        <v>334</v>
      </c>
      <c r="D926" s="325">
        <v>250</v>
      </c>
      <c r="E926" s="136">
        <f t="shared" si="14"/>
        <v>584</v>
      </c>
    </row>
    <row r="927" spans="1:5" ht="15" x14ac:dyDescent="0.25">
      <c r="A927" s="325" t="s">
        <v>951</v>
      </c>
      <c r="B927" s="325">
        <v>2053126</v>
      </c>
      <c r="C927" s="325">
        <v>244</v>
      </c>
      <c r="D927" s="325">
        <v>2</v>
      </c>
      <c r="E927" s="136">
        <f t="shared" si="14"/>
        <v>246</v>
      </c>
    </row>
    <row r="928" spans="1:5" ht="15" x14ac:dyDescent="0.25">
      <c r="A928" s="325" t="s">
        <v>951</v>
      </c>
      <c r="B928" s="325">
        <v>14083335</v>
      </c>
      <c r="C928" s="325">
        <v>315</v>
      </c>
      <c r="D928" s="325">
        <v>229</v>
      </c>
      <c r="E928" s="136">
        <f t="shared" si="14"/>
        <v>544</v>
      </c>
    </row>
    <row r="929" spans="1:5" ht="15" x14ac:dyDescent="0.25">
      <c r="A929" s="325" t="s">
        <v>951</v>
      </c>
      <c r="B929" s="325">
        <v>3123128</v>
      </c>
      <c r="C929" s="325">
        <v>287</v>
      </c>
      <c r="D929" s="325">
        <v>235</v>
      </c>
      <c r="E929" s="136">
        <f t="shared" si="14"/>
        <v>522</v>
      </c>
    </row>
    <row r="930" spans="1:5" ht="15" x14ac:dyDescent="0.25">
      <c r="A930" s="325" t="s">
        <v>951</v>
      </c>
      <c r="B930" s="325">
        <v>12004515</v>
      </c>
      <c r="C930" s="325">
        <v>60</v>
      </c>
      <c r="D930" s="325">
        <v>44</v>
      </c>
      <c r="E930" s="136">
        <f t="shared" si="14"/>
        <v>104</v>
      </c>
    </row>
    <row r="931" spans="1:5" ht="15" x14ac:dyDescent="0.25">
      <c r="A931" s="325" t="s">
        <v>951</v>
      </c>
      <c r="B931" s="325">
        <v>2094341</v>
      </c>
      <c r="C931" s="325">
        <v>253</v>
      </c>
      <c r="D931" s="325">
        <v>63</v>
      </c>
      <c r="E931" s="136">
        <f t="shared" si="14"/>
        <v>316</v>
      </c>
    </row>
    <row r="932" spans="1:5" ht="15" x14ac:dyDescent="0.25">
      <c r="A932" s="325" t="s">
        <v>951</v>
      </c>
      <c r="B932" s="325">
        <v>11184650</v>
      </c>
      <c r="C932" s="325">
        <v>471</v>
      </c>
      <c r="D932" s="325">
        <v>212</v>
      </c>
      <c r="E932" s="136">
        <f t="shared" si="14"/>
        <v>683</v>
      </c>
    </row>
    <row r="933" spans="1:5" ht="15" x14ac:dyDescent="0.25">
      <c r="A933" s="325" t="s">
        <v>951</v>
      </c>
      <c r="B933" s="325">
        <v>8133232</v>
      </c>
      <c r="C933" s="325">
        <v>454</v>
      </c>
      <c r="D933" s="325">
        <v>204</v>
      </c>
      <c r="E933" s="136">
        <f t="shared" si="14"/>
        <v>658</v>
      </c>
    </row>
    <row r="934" spans="1:5" ht="15" x14ac:dyDescent="0.25">
      <c r="A934" s="325" t="s">
        <v>951</v>
      </c>
      <c r="B934" s="325">
        <v>9083232</v>
      </c>
      <c r="C934" s="325">
        <v>410</v>
      </c>
      <c r="D934" s="325">
        <v>294</v>
      </c>
      <c r="E934" s="136">
        <f t="shared" si="14"/>
        <v>704</v>
      </c>
    </row>
    <row r="935" spans="1:5" ht="15" x14ac:dyDescent="0.25">
      <c r="A935" s="325" t="s">
        <v>951</v>
      </c>
      <c r="B935" s="325">
        <v>4033231</v>
      </c>
      <c r="C935" s="325">
        <v>227</v>
      </c>
      <c r="D935" s="325">
        <v>208</v>
      </c>
      <c r="E935" s="136">
        <f t="shared" si="14"/>
        <v>435</v>
      </c>
    </row>
    <row r="936" spans="1:5" ht="15" x14ac:dyDescent="0.25">
      <c r="A936" s="325" t="s">
        <v>951</v>
      </c>
      <c r="B936" s="325">
        <v>16083536</v>
      </c>
      <c r="C936" s="325">
        <v>329</v>
      </c>
      <c r="D936" s="325">
        <v>271</v>
      </c>
      <c r="E936" s="136">
        <f t="shared" si="14"/>
        <v>600</v>
      </c>
    </row>
    <row r="937" spans="1:5" ht="15" x14ac:dyDescent="0.25">
      <c r="A937" s="325" t="s">
        <v>951</v>
      </c>
      <c r="B937" s="325">
        <v>20033431</v>
      </c>
      <c r="C937" s="325">
        <v>890</v>
      </c>
      <c r="D937" s="325">
        <v>44</v>
      </c>
      <c r="E937" s="136">
        <f t="shared" si="14"/>
        <v>934</v>
      </c>
    </row>
    <row r="938" spans="1:5" ht="15" x14ac:dyDescent="0.25">
      <c r="A938" s="325" t="s">
        <v>951</v>
      </c>
      <c r="B938" s="325">
        <v>12204650</v>
      </c>
      <c r="C938" s="325">
        <v>326</v>
      </c>
      <c r="D938" s="325">
        <v>278</v>
      </c>
      <c r="E938" s="136">
        <f t="shared" si="14"/>
        <v>604</v>
      </c>
    </row>
    <row r="939" spans="1:5" ht="15" x14ac:dyDescent="0.25">
      <c r="A939" s="325" t="s">
        <v>951</v>
      </c>
      <c r="B939" s="325">
        <v>13144551</v>
      </c>
      <c r="C939" s="325">
        <v>1294</v>
      </c>
      <c r="D939" s="325">
        <v>398</v>
      </c>
      <c r="E939" s="136">
        <f t="shared" si="14"/>
        <v>1692</v>
      </c>
    </row>
    <row r="940" spans="1:5" ht="15" x14ac:dyDescent="0.25">
      <c r="A940" s="325" t="s">
        <v>951</v>
      </c>
      <c r="B940" s="325">
        <v>20103431</v>
      </c>
      <c r="C940" s="325">
        <v>401</v>
      </c>
      <c r="D940" s="325">
        <v>236</v>
      </c>
      <c r="E940" s="136">
        <f t="shared" si="14"/>
        <v>637</v>
      </c>
    </row>
    <row r="941" spans="1:5" ht="15" x14ac:dyDescent="0.25">
      <c r="A941" s="325" t="s">
        <v>951</v>
      </c>
      <c r="B941" s="325">
        <v>13034551</v>
      </c>
      <c r="C941" s="325">
        <v>1090</v>
      </c>
      <c r="D941" s="325">
        <v>91</v>
      </c>
      <c r="E941" s="136">
        <f t="shared" si="14"/>
        <v>1181</v>
      </c>
    </row>
    <row r="942" spans="1:5" ht="15" x14ac:dyDescent="0.25">
      <c r="A942" s="325" t="s">
        <v>951</v>
      </c>
      <c r="B942" s="325">
        <v>7173232</v>
      </c>
      <c r="C942" s="325">
        <v>254</v>
      </c>
      <c r="D942" s="325">
        <v>372</v>
      </c>
      <c r="E942" s="136">
        <f t="shared" si="14"/>
        <v>626</v>
      </c>
    </row>
    <row r="943" spans="1:5" ht="15" x14ac:dyDescent="0.25">
      <c r="A943" s="325" t="s">
        <v>951</v>
      </c>
      <c r="B943" s="325">
        <v>12023333</v>
      </c>
      <c r="C943" s="325">
        <v>747</v>
      </c>
      <c r="D943" s="325">
        <v>29</v>
      </c>
      <c r="E943" s="136">
        <f t="shared" si="14"/>
        <v>776</v>
      </c>
    </row>
    <row r="944" spans="1:5" ht="15" x14ac:dyDescent="0.25">
      <c r="A944" s="325" t="s">
        <v>951</v>
      </c>
      <c r="B944" s="325">
        <v>13174551</v>
      </c>
      <c r="C944" s="325">
        <v>1231</v>
      </c>
      <c r="D944" s="325">
        <v>166</v>
      </c>
      <c r="E944" s="136">
        <f t="shared" si="14"/>
        <v>1397</v>
      </c>
    </row>
    <row r="945" spans="1:5" ht="15" x14ac:dyDescent="0.25">
      <c r="A945" s="325" t="s">
        <v>951</v>
      </c>
      <c r="B945" s="325">
        <v>10254548</v>
      </c>
      <c r="C945" s="325">
        <v>287</v>
      </c>
      <c r="D945" s="325">
        <v>280</v>
      </c>
      <c r="E945" s="136">
        <f t="shared" si="14"/>
        <v>567</v>
      </c>
    </row>
    <row r="946" spans="1:5" ht="15" x14ac:dyDescent="0.25">
      <c r="A946" s="325" t="s">
        <v>951</v>
      </c>
      <c r="B946" s="325">
        <v>17013536</v>
      </c>
      <c r="C946" s="325">
        <v>381</v>
      </c>
      <c r="D946" s="325">
        <v>171</v>
      </c>
      <c r="E946" s="136">
        <f t="shared" si="14"/>
        <v>552</v>
      </c>
    </row>
    <row r="947" spans="1:5" ht="15" x14ac:dyDescent="0.25">
      <c r="A947" s="325" t="s">
        <v>951</v>
      </c>
      <c r="B947" s="325">
        <v>20033438</v>
      </c>
      <c r="C947" s="325">
        <v>505</v>
      </c>
      <c r="D947" s="325">
        <v>148</v>
      </c>
      <c r="E947" s="136">
        <f t="shared" si="14"/>
        <v>653</v>
      </c>
    </row>
    <row r="948" spans="1:5" ht="15" x14ac:dyDescent="0.25">
      <c r="A948" s="325" t="s">
        <v>951</v>
      </c>
      <c r="B948" s="325">
        <v>5034544</v>
      </c>
      <c r="C948" s="325">
        <v>346</v>
      </c>
      <c r="D948" s="325">
        <v>316</v>
      </c>
      <c r="E948" s="136">
        <f t="shared" si="14"/>
        <v>662</v>
      </c>
    </row>
    <row r="949" spans="1:5" ht="15" x14ac:dyDescent="0.25">
      <c r="A949" s="325" t="s">
        <v>951</v>
      </c>
      <c r="B949" s="325">
        <v>13113333</v>
      </c>
      <c r="C949" s="325">
        <v>267</v>
      </c>
      <c r="D949" s="325">
        <v>261</v>
      </c>
      <c r="E949" s="136">
        <f t="shared" si="14"/>
        <v>528</v>
      </c>
    </row>
    <row r="950" spans="1:5" ht="15" x14ac:dyDescent="0.25">
      <c r="A950" s="325" t="s">
        <v>951</v>
      </c>
      <c r="B950" s="325">
        <v>21295259</v>
      </c>
      <c r="C950" s="325">
        <v>149</v>
      </c>
      <c r="D950" s="325">
        <v>1</v>
      </c>
      <c r="E950" s="136">
        <f t="shared" si="14"/>
        <v>150</v>
      </c>
    </row>
    <row r="951" spans="1:5" ht="15" x14ac:dyDescent="0.25">
      <c r="A951" s="325" t="s">
        <v>951</v>
      </c>
      <c r="B951" s="325">
        <v>21075238</v>
      </c>
      <c r="C951" s="325">
        <v>545</v>
      </c>
      <c r="D951" s="325">
        <v>352</v>
      </c>
      <c r="E951" s="136">
        <f t="shared" si="14"/>
        <v>897</v>
      </c>
    </row>
    <row r="952" spans="1:5" ht="15" x14ac:dyDescent="0.25">
      <c r="A952" s="325" t="s">
        <v>951</v>
      </c>
      <c r="B952" s="325">
        <v>2123126</v>
      </c>
      <c r="C952" s="325">
        <v>755</v>
      </c>
      <c r="D952" s="325">
        <v>679</v>
      </c>
      <c r="E952" s="136">
        <f t="shared" si="14"/>
        <v>1434</v>
      </c>
    </row>
    <row r="953" spans="1:5" ht="15" x14ac:dyDescent="0.25">
      <c r="A953" s="325" t="s">
        <v>951</v>
      </c>
      <c r="B953" s="325">
        <v>3203128</v>
      </c>
      <c r="C953" s="325">
        <v>147</v>
      </c>
      <c r="D953" s="325">
        <v>22</v>
      </c>
      <c r="E953" s="136">
        <f t="shared" si="14"/>
        <v>169</v>
      </c>
    </row>
    <row r="954" spans="1:5" ht="15" x14ac:dyDescent="0.25">
      <c r="A954" s="325" t="s">
        <v>951</v>
      </c>
      <c r="B954" s="325">
        <v>7143232</v>
      </c>
      <c r="C954" s="325">
        <v>701</v>
      </c>
      <c r="D954" s="325">
        <v>51</v>
      </c>
      <c r="E954" s="136">
        <f t="shared" si="14"/>
        <v>752</v>
      </c>
    </row>
    <row r="955" spans="1:5" ht="15" x14ac:dyDescent="0.25">
      <c r="A955" s="325" t="s">
        <v>951</v>
      </c>
      <c r="B955" s="325">
        <v>10323334</v>
      </c>
      <c r="C955" s="325">
        <v>1070</v>
      </c>
      <c r="D955" s="325">
        <v>121</v>
      </c>
      <c r="E955" s="136">
        <f t="shared" si="14"/>
        <v>1191</v>
      </c>
    </row>
    <row r="956" spans="1:5" ht="15" x14ac:dyDescent="0.25">
      <c r="A956" s="325" t="s">
        <v>951</v>
      </c>
      <c r="B956" s="325">
        <v>11063333</v>
      </c>
      <c r="C956" s="325">
        <v>630</v>
      </c>
      <c r="D956" s="325">
        <v>37</v>
      </c>
      <c r="E956" s="136">
        <f t="shared" si="14"/>
        <v>667</v>
      </c>
    </row>
    <row r="957" spans="1:5" ht="15" x14ac:dyDescent="0.25">
      <c r="A957" s="325" t="s">
        <v>951</v>
      </c>
      <c r="B957" s="325">
        <v>15063535</v>
      </c>
      <c r="C957" s="325">
        <v>754</v>
      </c>
      <c r="D957" s="325">
        <v>75</v>
      </c>
      <c r="E957" s="136">
        <f t="shared" si="14"/>
        <v>829</v>
      </c>
    </row>
    <row r="958" spans="1:5" ht="15" x14ac:dyDescent="0.25">
      <c r="A958" s="325" t="s">
        <v>951</v>
      </c>
      <c r="B958" s="325">
        <v>15003437</v>
      </c>
      <c r="C958" s="325">
        <v>793</v>
      </c>
      <c r="D958" s="325">
        <v>337</v>
      </c>
      <c r="E958" s="136">
        <f t="shared" si="14"/>
        <v>1130</v>
      </c>
    </row>
    <row r="959" spans="1:5" ht="15" x14ac:dyDescent="0.25">
      <c r="A959" s="325" t="s">
        <v>951</v>
      </c>
      <c r="B959" s="325">
        <v>12235150</v>
      </c>
      <c r="C959" s="325">
        <v>1800</v>
      </c>
      <c r="D959" s="325">
        <v>131</v>
      </c>
      <c r="E959" s="136">
        <f t="shared" si="14"/>
        <v>1931</v>
      </c>
    </row>
    <row r="960" spans="1:5" ht="15" x14ac:dyDescent="0.25">
      <c r="A960" s="325" t="s">
        <v>951</v>
      </c>
      <c r="B960" s="325">
        <v>16043536</v>
      </c>
      <c r="C960" s="325">
        <v>206</v>
      </c>
      <c r="D960" s="325">
        <v>167</v>
      </c>
      <c r="E960" s="136">
        <f t="shared" si="14"/>
        <v>373</v>
      </c>
    </row>
    <row r="961" spans="1:5" ht="15" x14ac:dyDescent="0.25">
      <c r="A961" s="325" t="s">
        <v>951</v>
      </c>
      <c r="B961" s="325">
        <v>20083438</v>
      </c>
      <c r="C961" s="325">
        <v>427</v>
      </c>
      <c r="D961" s="325">
        <v>333</v>
      </c>
      <c r="E961" s="136">
        <f t="shared" si="14"/>
        <v>760</v>
      </c>
    </row>
    <row r="962" spans="1:5" ht="15" x14ac:dyDescent="0.25">
      <c r="A962" s="325" t="s">
        <v>951</v>
      </c>
      <c r="B962" s="325">
        <v>1163430</v>
      </c>
      <c r="C962" s="325">
        <v>413</v>
      </c>
      <c r="D962" s="325">
        <v>388</v>
      </c>
      <c r="E962" s="136">
        <f t="shared" si="14"/>
        <v>801</v>
      </c>
    </row>
    <row r="963" spans="1:5" ht="15" x14ac:dyDescent="0.25">
      <c r="A963" s="325" t="s">
        <v>951</v>
      </c>
      <c r="B963" s="325">
        <v>19083438</v>
      </c>
      <c r="C963" s="325">
        <v>315</v>
      </c>
      <c r="D963" s="325">
        <v>287</v>
      </c>
      <c r="E963" s="136">
        <f t="shared" si="14"/>
        <v>602</v>
      </c>
    </row>
    <row r="964" spans="1:5" ht="15" x14ac:dyDescent="0.25">
      <c r="A964" s="325" t="s">
        <v>951</v>
      </c>
      <c r="B964" s="325">
        <v>15145153</v>
      </c>
      <c r="C964" s="325">
        <v>593</v>
      </c>
      <c r="D964" s="325">
        <v>192</v>
      </c>
      <c r="E964" s="136">
        <f t="shared" ref="E964:E1027" si="15">C964+D964</f>
        <v>785</v>
      </c>
    </row>
    <row r="965" spans="1:5" ht="15" x14ac:dyDescent="0.25">
      <c r="A965" s="325" t="s">
        <v>951</v>
      </c>
      <c r="B965" s="325">
        <v>14173335</v>
      </c>
      <c r="C965" s="325">
        <v>776</v>
      </c>
      <c r="D965" s="325">
        <v>232</v>
      </c>
      <c r="E965" s="136">
        <f t="shared" si="15"/>
        <v>1008</v>
      </c>
    </row>
    <row r="966" spans="1:5" ht="15" x14ac:dyDescent="0.25">
      <c r="A966" s="325" t="s">
        <v>951</v>
      </c>
      <c r="B966" s="325">
        <v>20015257</v>
      </c>
      <c r="C966" s="325">
        <v>747</v>
      </c>
      <c r="D966" s="325">
        <v>471</v>
      </c>
      <c r="E966" s="136">
        <f t="shared" si="15"/>
        <v>1218</v>
      </c>
    </row>
    <row r="967" spans="1:5" ht="15" x14ac:dyDescent="0.25">
      <c r="A967" s="325" t="s">
        <v>951</v>
      </c>
      <c r="B967" s="325">
        <v>16223536</v>
      </c>
      <c r="C967" s="325">
        <v>287</v>
      </c>
      <c r="D967" s="325">
        <v>198</v>
      </c>
      <c r="E967" s="136">
        <f t="shared" si="15"/>
        <v>485</v>
      </c>
    </row>
    <row r="968" spans="1:5" ht="15" x14ac:dyDescent="0.25">
      <c r="A968" s="325" t="s">
        <v>951</v>
      </c>
      <c r="B968" s="325">
        <v>5104544</v>
      </c>
      <c r="C968" s="325">
        <v>256</v>
      </c>
      <c r="D968" s="325">
        <v>233</v>
      </c>
      <c r="E968" s="136">
        <f t="shared" si="15"/>
        <v>489</v>
      </c>
    </row>
    <row r="969" spans="1:5" ht="15" x14ac:dyDescent="0.25">
      <c r="A969" s="325" t="s">
        <v>951</v>
      </c>
      <c r="B969" s="325">
        <v>10113334</v>
      </c>
      <c r="C969" s="325">
        <v>302</v>
      </c>
      <c r="D969" s="325">
        <v>248</v>
      </c>
      <c r="E969" s="136">
        <f t="shared" si="15"/>
        <v>550</v>
      </c>
    </row>
    <row r="970" spans="1:5" ht="15" x14ac:dyDescent="0.25">
      <c r="A970" s="325" t="s">
        <v>951</v>
      </c>
      <c r="B970" s="325">
        <v>3203127</v>
      </c>
      <c r="C970" s="325">
        <v>593</v>
      </c>
      <c r="D970" s="325">
        <v>159</v>
      </c>
      <c r="E970" s="136">
        <f t="shared" si="15"/>
        <v>752</v>
      </c>
    </row>
    <row r="971" spans="1:5" ht="15" x14ac:dyDescent="0.25">
      <c r="A971" s="325" t="s">
        <v>951</v>
      </c>
      <c r="B971" s="325">
        <v>20083431</v>
      </c>
      <c r="C971" s="325">
        <v>329</v>
      </c>
      <c r="D971" s="325">
        <v>300</v>
      </c>
      <c r="E971" s="136">
        <f t="shared" si="15"/>
        <v>629</v>
      </c>
    </row>
    <row r="972" spans="1:5" ht="15" x14ac:dyDescent="0.25">
      <c r="A972" s="325" t="s">
        <v>951</v>
      </c>
      <c r="B972" s="325">
        <v>15165153</v>
      </c>
      <c r="C972" s="325">
        <v>256</v>
      </c>
      <c r="D972" s="325">
        <v>244</v>
      </c>
      <c r="E972" s="136">
        <f t="shared" si="15"/>
        <v>500</v>
      </c>
    </row>
    <row r="973" spans="1:5" ht="15" x14ac:dyDescent="0.25">
      <c r="A973" s="325" t="s">
        <v>951</v>
      </c>
      <c r="B973" s="325">
        <v>9043232</v>
      </c>
      <c r="C973" s="325">
        <v>615</v>
      </c>
      <c r="D973" s="325">
        <v>38</v>
      </c>
      <c r="E973" s="136">
        <f t="shared" si="15"/>
        <v>653</v>
      </c>
    </row>
    <row r="974" spans="1:5" ht="15" x14ac:dyDescent="0.25">
      <c r="A974" s="325" t="s">
        <v>951</v>
      </c>
      <c r="B974" s="325">
        <v>3193127</v>
      </c>
      <c r="C974" s="325">
        <v>239</v>
      </c>
      <c r="D974" s="325">
        <v>184</v>
      </c>
      <c r="E974" s="136">
        <f t="shared" si="15"/>
        <v>423</v>
      </c>
    </row>
    <row r="975" spans="1:5" ht="15" x14ac:dyDescent="0.25">
      <c r="A975" s="325" t="s">
        <v>951</v>
      </c>
      <c r="B975" s="325">
        <v>18225155</v>
      </c>
      <c r="C975" s="325">
        <v>124</v>
      </c>
      <c r="D975" s="325">
        <v>114</v>
      </c>
      <c r="E975" s="136">
        <f t="shared" si="15"/>
        <v>238</v>
      </c>
    </row>
    <row r="976" spans="1:5" ht="15" x14ac:dyDescent="0.25">
      <c r="A976" s="325" t="s">
        <v>951</v>
      </c>
      <c r="B976" s="325">
        <v>19245156</v>
      </c>
      <c r="C976" s="325">
        <v>849</v>
      </c>
      <c r="D976" s="325">
        <v>233</v>
      </c>
      <c r="E976" s="136">
        <f t="shared" si="15"/>
        <v>1082</v>
      </c>
    </row>
    <row r="977" spans="1:5" ht="15" x14ac:dyDescent="0.25">
      <c r="A977" s="325" t="s">
        <v>951</v>
      </c>
      <c r="B977" s="325">
        <v>16193536</v>
      </c>
      <c r="C977" s="325">
        <v>266</v>
      </c>
      <c r="D977" s="325">
        <v>148</v>
      </c>
      <c r="E977" s="136">
        <f t="shared" si="15"/>
        <v>414</v>
      </c>
    </row>
    <row r="978" spans="1:5" ht="15" x14ac:dyDescent="0.25">
      <c r="A978" s="325" t="s">
        <v>951</v>
      </c>
      <c r="B978" s="325">
        <v>13024551</v>
      </c>
      <c r="C978" s="325">
        <v>911</v>
      </c>
      <c r="D978" s="325">
        <v>495</v>
      </c>
      <c r="E978" s="136">
        <f t="shared" si="15"/>
        <v>1406</v>
      </c>
    </row>
    <row r="979" spans="1:5" ht="15" x14ac:dyDescent="0.25">
      <c r="A979" s="325" t="s">
        <v>951</v>
      </c>
      <c r="B979" s="325">
        <v>11204650</v>
      </c>
      <c r="C979" s="325">
        <v>363</v>
      </c>
      <c r="D979" s="325">
        <v>264</v>
      </c>
      <c r="E979" s="136">
        <f t="shared" si="15"/>
        <v>627</v>
      </c>
    </row>
    <row r="980" spans="1:5" ht="15" x14ac:dyDescent="0.25">
      <c r="A980" s="325" t="s">
        <v>951</v>
      </c>
      <c r="B980" s="325">
        <v>11294650</v>
      </c>
      <c r="C980" s="325">
        <v>428</v>
      </c>
      <c r="D980" s="325">
        <v>178</v>
      </c>
      <c r="E980" s="136">
        <f t="shared" si="15"/>
        <v>606</v>
      </c>
    </row>
    <row r="981" spans="1:5" ht="15" x14ac:dyDescent="0.25">
      <c r="A981" s="325" t="s">
        <v>951</v>
      </c>
      <c r="B981" s="325">
        <v>21405259</v>
      </c>
      <c r="C981" s="325">
        <v>196</v>
      </c>
      <c r="D981" s="325">
        <v>156</v>
      </c>
      <c r="E981" s="136">
        <f t="shared" si="15"/>
        <v>352</v>
      </c>
    </row>
    <row r="982" spans="1:5" ht="15" x14ac:dyDescent="0.25">
      <c r="A982" s="325" t="s">
        <v>951</v>
      </c>
      <c r="B982" s="325">
        <v>13405151</v>
      </c>
      <c r="C982" s="325">
        <v>351</v>
      </c>
      <c r="D982" s="325">
        <v>221</v>
      </c>
      <c r="E982" s="136">
        <f t="shared" si="15"/>
        <v>572</v>
      </c>
    </row>
    <row r="983" spans="1:5" ht="15" x14ac:dyDescent="0.25">
      <c r="A983" s="325" t="s">
        <v>951</v>
      </c>
      <c r="B983" s="325">
        <v>2013126</v>
      </c>
      <c r="C983" s="325">
        <v>231</v>
      </c>
      <c r="D983" s="325">
        <v>18</v>
      </c>
      <c r="E983" s="136">
        <f t="shared" si="15"/>
        <v>249</v>
      </c>
    </row>
    <row r="984" spans="1:5" ht="15" x14ac:dyDescent="0.25">
      <c r="A984" s="325" t="s">
        <v>951</v>
      </c>
      <c r="B984" s="325">
        <v>14203335</v>
      </c>
      <c r="C984" s="325">
        <v>271</v>
      </c>
      <c r="D984" s="325">
        <v>238</v>
      </c>
      <c r="E984" s="136">
        <f t="shared" si="15"/>
        <v>509</v>
      </c>
    </row>
    <row r="985" spans="1:5" ht="15" x14ac:dyDescent="0.25">
      <c r="A985" s="325" t="s">
        <v>951</v>
      </c>
      <c r="B985" s="325">
        <v>14153334</v>
      </c>
      <c r="C985" s="325">
        <v>263</v>
      </c>
      <c r="D985" s="325">
        <v>251</v>
      </c>
      <c r="E985" s="136">
        <f t="shared" si="15"/>
        <v>514</v>
      </c>
    </row>
    <row r="986" spans="1:5" ht="15" x14ac:dyDescent="0.25">
      <c r="A986" s="325" t="s">
        <v>951</v>
      </c>
      <c r="B986" s="325">
        <v>11124650</v>
      </c>
      <c r="C986" s="325">
        <v>818</v>
      </c>
      <c r="D986" s="325">
        <v>209</v>
      </c>
      <c r="E986" s="136">
        <f t="shared" si="15"/>
        <v>1027</v>
      </c>
    </row>
    <row r="987" spans="1:5" ht="15" x14ac:dyDescent="0.25">
      <c r="A987" s="325" t="s">
        <v>951</v>
      </c>
      <c r="B987" s="325">
        <v>3103127</v>
      </c>
      <c r="C987" s="325">
        <v>451</v>
      </c>
      <c r="D987" s="325">
        <v>323</v>
      </c>
      <c r="E987" s="136">
        <f t="shared" si="15"/>
        <v>774</v>
      </c>
    </row>
    <row r="988" spans="1:5" ht="15" x14ac:dyDescent="0.25">
      <c r="A988" s="325" t="s">
        <v>951</v>
      </c>
      <c r="B988" s="325">
        <v>19465156</v>
      </c>
      <c r="C988" s="325">
        <v>329</v>
      </c>
      <c r="D988" s="325">
        <v>324</v>
      </c>
      <c r="E988" s="136">
        <f t="shared" si="15"/>
        <v>653</v>
      </c>
    </row>
    <row r="989" spans="1:5" ht="15" x14ac:dyDescent="0.25">
      <c r="A989" s="325" t="s">
        <v>951</v>
      </c>
      <c r="B989" s="325">
        <v>20113431</v>
      </c>
      <c r="C989" s="325">
        <v>661</v>
      </c>
      <c r="D989" s="325">
        <v>324</v>
      </c>
      <c r="E989" s="136">
        <f t="shared" si="15"/>
        <v>985</v>
      </c>
    </row>
    <row r="990" spans="1:5" ht="15" x14ac:dyDescent="0.25">
      <c r="A990" s="325" t="s">
        <v>951</v>
      </c>
      <c r="B990" s="325">
        <v>3033127</v>
      </c>
      <c r="C990" s="325">
        <v>475</v>
      </c>
      <c r="D990" s="325">
        <v>406</v>
      </c>
      <c r="E990" s="136">
        <f t="shared" si="15"/>
        <v>881</v>
      </c>
    </row>
    <row r="991" spans="1:5" ht="15" x14ac:dyDescent="0.25">
      <c r="A991" s="325" t="s">
        <v>951</v>
      </c>
      <c r="B991" s="325">
        <v>11284650</v>
      </c>
      <c r="C991" s="325">
        <v>441</v>
      </c>
      <c r="D991" s="325">
        <v>560</v>
      </c>
      <c r="E991" s="136">
        <f t="shared" si="15"/>
        <v>1001</v>
      </c>
    </row>
    <row r="992" spans="1:5" ht="15" x14ac:dyDescent="0.25">
      <c r="A992" s="325" t="s">
        <v>951</v>
      </c>
      <c r="B992" s="325">
        <v>4163431</v>
      </c>
      <c r="C992" s="325">
        <v>617</v>
      </c>
      <c r="D992" s="325">
        <v>354</v>
      </c>
      <c r="E992" s="136">
        <f t="shared" si="15"/>
        <v>971</v>
      </c>
    </row>
    <row r="993" spans="1:5" ht="15" x14ac:dyDescent="0.25">
      <c r="A993" s="325" t="s">
        <v>951</v>
      </c>
      <c r="B993" s="325">
        <v>13043333</v>
      </c>
      <c r="C993" s="325">
        <v>283</v>
      </c>
      <c r="D993" s="325">
        <v>279</v>
      </c>
      <c r="E993" s="136">
        <f t="shared" si="15"/>
        <v>562</v>
      </c>
    </row>
    <row r="994" spans="1:5" ht="15" x14ac:dyDescent="0.25">
      <c r="A994" s="325" t="s">
        <v>951</v>
      </c>
      <c r="B994" s="325">
        <v>19235156</v>
      </c>
      <c r="C994" s="325">
        <v>410</v>
      </c>
      <c r="D994" s="325">
        <v>325</v>
      </c>
      <c r="E994" s="136">
        <f t="shared" si="15"/>
        <v>735</v>
      </c>
    </row>
    <row r="995" spans="1:5" ht="15" x14ac:dyDescent="0.25">
      <c r="A995" s="325" t="s">
        <v>951</v>
      </c>
      <c r="B995" s="325">
        <v>18045155</v>
      </c>
      <c r="C995" s="325">
        <v>1507</v>
      </c>
      <c r="D995" s="325">
        <v>105</v>
      </c>
      <c r="E995" s="136">
        <f t="shared" si="15"/>
        <v>1612</v>
      </c>
    </row>
    <row r="996" spans="1:5" ht="15" x14ac:dyDescent="0.25">
      <c r="A996" s="325" t="s">
        <v>951</v>
      </c>
      <c r="B996" s="325">
        <v>1104440</v>
      </c>
      <c r="C996" s="325">
        <v>275</v>
      </c>
      <c r="D996" s="325">
        <v>153</v>
      </c>
      <c r="E996" s="136">
        <f t="shared" si="15"/>
        <v>428</v>
      </c>
    </row>
    <row r="997" spans="1:5" ht="15" x14ac:dyDescent="0.25">
      <c r="A997" s="325" t="s">
        <v>951</v>
      </c>
      <c r="B997" s="325">
        <v>10083334</v>
      </c>
      <c r="C997" s="325">
        <v>273</v>
      </c>
      <c r="D997" s="325">
        <v>228</v>
      </c>
      <c r="E997" s="136">
        <f t="shared" si="15"/>
        <v>501</v>
      </c>
    </row>
    <row r="998" spans="1:5" ht="15" x14ac:dyDescent="0.25">
      <c r="A998" s="325" t="s">
        <v>951</v>
      </c>
      <c r="B998" s="325">
        <v>21425259</v>
      </c>
      <c r="C998" s="325">
        <v>307</v>
      </c>
      <c r="D998" s="325">
        <v>128</v>
      </c>
      <c r="E998" s="136">
        <f t="shared" si="15"/>
        <v>435</v>
      </c>
    </row>
    <row r="999" spans="1:5" ht="15" x14ac:dyDescent="0.25">
      <c r="A999" s="325" t="s">
        <v>951</v>
      </c>
      <c r="B999" s="325">
        <v>17085154</v>
      </c>
      <c r="C999" s="325">
        <v>603</v>
      </c>
      <c r="D999" s="325">
        <v>571</v>
      </c>
      <c r="E999" s="136">
        <f t="shared" si="15"/>
        <v>1174</v>
      </c>
    </row>
    <row r="1000" spans="1:5" ht="15" x14ac:dyDescent="0.25">
      <c r="A1000" s="325" t="s">
        <v>951</v>
      </c>
      <c r="B1000" s="325">
        <v>21315259</v>
      </c>
      <c r="C1000" s="325">
        <v>256</v>
      </c>
      <c r="D1000" s="325">
        <v>205</v>
      </c>
      <c r="E1000" s="136">
        <f t="shared" si="15"/>
        <v>461</v>
      </c>
    </row>
    <row r="1001" spans="1:5" ht="15" x14ac:dyDescent="0.25">
      <c r="A1001" s="325" t="s">
        <v>951</v>
      </c>
      <c r="B1001" s="325">
        <v>16203536</v>
      </c>
      <c r="C1001" s="325">
        <v>539</v>
      </c>
      <c r="D1001" s="325">
        <v>144</v>
      </c>
      <c r="E1001" s="136">
        <f t="shared" si="15"/>
        <v>683</v>
      </c>
    </row>
    <row r="1002" spans="1:5" ht="15" x14ac:dyDescent="0.25">
      <c r="A1002" s="325" t="s">
        <v>951</v>
      </c>
      <c r="B1002" s="325">
        <v>19005238</v>
      </c>
      <c r="C1002" s="325">
        <v>1194</v>
      </c>
      <c r="D1002" s="325">
        <v>757</v>
      </c>
      <c r="E1002" s="136">
        <f t="shared" si="15"/>
        <v>1951</v>
      </c>
    </row>
    <row r="1003" spans="1:5" ht="15" x14ac:dyDescent="0.25">
      <c r="A1003" s="325" t="s">
        <v>951</v>
      </c>
      <c r="B1003" s="325">
        <v>4053128</v>
      </c>
      <c r="C1003" s="325">
        <v>260</v>
      </c>
      <c r="D1003" s="325">
        <v>5</v>
      </c>
      <c r="E1003" s="136">
        <f t="shared" si="15"/>
        <v>265</v>
      </c>
    </row>
    <row r="1004" spans="1:5" ht="15" x14ac:dyDescent="0.25">
      <c r="A1004" s="325" t="s">
        <v>951</v>
      </c>
      <c r="B1004" s="325">
        <v>18065155</v>
      </c>
      <c r="C1004" s="325">
        <v>137</v>
      </c>
      <c r="D1004" s="325">
        <v>69</v>
      </c>
      <c r="E1004" s="136">
        <f t="shared" si="15"/>
        <v>206</v>
      </c>
    </row>
    <row r="1005" spans="1:5" ht="15" x14ac:dyDescent="0.25">
      <c r="A1005" s="325" t="s">
        <v>951</v>
      </c>
      <c r="B1005" s="325">
        <v>19043437</v>
      </c>
      <c r="C1005" s="325">
        <v>389</v>
      </c>
      <c r="D1005" s="325">
        <v>149</v>
      </c>
      <c r="E1005" s="136">
        <f t="shared" si="15"/>
        <v>538</v>
      </c>
    </row>
    <row r="1006" spans="1:5" ht="15" x14ac:dyDescent="0.25">
      <c r="A1006" s="325" t="s">
        <v>951</v>
      </c>
      <c r="B1006" s="325">
        <v>13184551</v>
      </c>
      <c r="C1006" s="325">
        <v>3149</v>
      </c>
      <c r="D1006" s="325">
        <v>161</v>
      </c>
      <c r="E1006" s="136">
        <f t="shared" si="15"/>
        <v>3310</v>
      </c>
    </row>
    <row r="1007" spans="1:5" ht="15" x14ac:dyDescent="0.25">
      <c r="A1007" s="325" t="s">
        <v>951</v>
      </c>
      <c r="B1007" s="325">
        <v>13415151</v>
      </c>
      <c r="C1007" s="325">
        <v>1183</v>
      </c>
      <c r="D1007" s="325">
        <v>322</v>
      </c>
      <c r="E1007" s="136">
        <f t="shared" si="15"/>
        <v>1505</v>
      </c>
    </row>
    <row r="1008" spans="1:5" ht="15" x14ac:dyDescent="0.25">
      <c r="A1008" s="325" t="s">
        <v>951</v>
      </c>
      <c r="B1008" s="325">
        <v>21025258</v>
      </c>
      <c r="C1008" s="325">
        <v>325</v>
      </c>
      <c r="D1008" s="325">
        <v>168</v>
      </c>
      <c r="E1008" s="136">
        <f t="shared" si="15"/>
        <v>493</v>
      </c>
    </row>
    <row r="1009" spans="1:5" ht="15" x14ac:dyDescent="0.25">
      <c r="A1009" s="325" t="s">
        <v>951</v>
      </c>
      <c r="B1009" s="325">
        <v>20455258</v>
      </c>
      <c r="C1009" s="325">
        <v>307</v>
      </c>
      <c r="D1009" s="325">
        <v>152</v>
      </c>
      <c r="E1009" s="136">
        <f t="shared" si="15"/>
        <v>459</v>
      </c>
    </row>
    <row r="1010" spans="1:5" ht="15" x14ac:dyDescent="0.25">
      <c r="A1010" s="325" t="s">
        <v>951</v>
      </c>
      <c r="B1010" s="325">
        <v>14123335</v>
      </c>
      <c r="C1010" s="325">
        <v>457</v>
      </c>
      <c r="D1010" s="325">
        <v>183</v>
      </c>
      <c r="E1010" s="136">
        <f t="shared" si="15"/>
        <v>640</v>
      </c>
    </row>
    <row r="1011" spans="1:5" ht="15" x14ac:dyDescent="0.25">
      <c r="A1011" s="325" t="s">
        <v>951</v>
      </c>
      <c r="B1011" s="325">
        <v>9003437</v>
      </c>
      <c r="C1011" s="325">
        <v>696</v>
      </c>
      <c r="D1011" s="325">
        <v>64</v>
      </c>
      <c r="E1011" s="136">
        <f t="shared" si="15"/>
        <v>760</v>
      </c>
    </row>
    <row r="1012" spans="1:5" ht="15" x14ac:dyDescent="0.25">
      <c r="A1012" s="325" t="s">
        <v>951</v>
      </c>
      <c r="B1012" s="325">
        <v>16083535</v>
      </c>
      <c r="C1012" s="325">
        <v>309</v>
      </c>
      <c r="D1012" s="325">
        <v>125</v>
      </c>
      <c r="E1012" s="136">
        <f t="shared" si="15"/>
        <v>434</v>
      </c>
    </row>
    <row r="1013" spans="1:5" ht="15" x14ac:dyDescent="0.25">
      <c r="A1013" s="325" t="s">
        <v>951</v>
      </c>
      <c r="B1013" s="325">
        <v>21515259</v>
      </c>
      <c r="C1013" s="325">
        <v>579</v>
      </c>
      <c r="D1013" s="325">
        <v>99</v>
      </c>
      <c r="E1013" s="136">
        <f t="shared" si="15"/>
        <v>678</v>
      </c>
    </row>
    <row r="1014" spans="1:5" ht="15" x14ac:dyDescent="0.25">
      <c r="A1014" s="325" t="s">
        <v>951</v>
      </c>
      <c r="B1014" s="325">
        <v>17033537</v>
      </c>
      <c r="C1014" s="325">
        <v>510</v>
      </c>
      <c r="D1014" s="325">
        <v>143</v>
      </c>
      <c r="E1014" s="136">
        <f t="shared" si="15"/>
        <v>653</v>
      </c>
    </row>
    <row r="1015" spans="1:5" ht="15" x14ac:dyDescent="0.25">
      <c r="A1015" s="325" t="s">
        <v>951</v>
      </c>
      <c r="B1015" s="325">
        <v>5094544</v>
      </c>
      <c r="C1015" s="325">
        <v>800</v>
      </c>
      <c r="D1015" s="325">
        <v>729</v>
      </c>
      <c r="E1015" s="136">
        <f t="shared" si="15"/>
        <v>1529</v>
      </c>
    </row>
    <row r="1016" spans="1:5" ht="15" x14ac:dyDescent="0.25">
      <c r="A1016" s="325" t="s">
        <v>951</v>
      </c>
      <c r="B1016" s="325">
        <v>19205156</v>
      </c>
      <c r="C1016" s="325">
        <v>277</v>
      </c>
      <c r="D1016" s="325">
        <v>212</v>
      </c>
      <c r="E1016" s="136">
        <f t="shared" si="15"/>
        <v>489</v>
      </c>
    </row>
    <row r="1017" spans="1:5" ht="15" x14ac:dyDescent="0.25">
      <c r="A1017" s="325" t="s">
        <v>951</v>
      </c>
      <c r="B1017" s="325">
        <v>9154547</v>
      </c>
      <c r="C1017" s="325">
        <v>348</v>
      </c>
      <c r="D1017" s="325">
        <v>249</v>
      </c>
      <c r="E1017" s="136">
        <f t="shared" si="15"/>
        <v>597</v>
      </c>
    </row>
    <row r="1018" spans="1:5" ht="15" x14ac:dyDescent="0.25">
      <c r="A1018" s="325" t="s">
        <v>951</v>
      </c>
      <c r="B1018" s="325">
        <v>2034341</v>
      </c>
      <c r="C1018" s="325">
        <v>257</v>
      </c>
      <c r="D1018" s="325">
        <v>177</v>
      </c>
      <c r="E1018" s="136">
        <f t="shared" si="15"/>
        <v>434</v>
      </c>
    </row>
    <row r="1019" spans="1:5" ht="15" x14ac:dyDescent="0.25">
      <c r="A1019" s="325" t="s">
        <v>951</v>
      </c>
      <c r="B1019" s="325">
        <v>19043438</v>
      </c>
      <c r="C1019" s="325">
        <v>306</v>
      </c>
      <c r="D1019" s="325">
        <v>240</v>
      </c>
      <c r="E1019" s="136">
        <f t="shared" si="15"/>
        <v>546</v>
      </c>
    </row>
    <row r="1020" spans="1:5" ht="15" x14ac:dyDescent="0.25">
      <c r="A1020" s="325" t="s">
        <v>951</v>
      </c>
      <c r="B1020" s="325">
        <v>15015435</v>
      </c>
      <c r="C1020" s="325">
        <v>1</v>
      </c>
      <c r="D1020" s="325">
        <v>581</v>
      </c>
      <c r="E1020" s="136">
        <f t="shared" si="15"/>
        <v>582</v>
      </c>
    </row>
    <row r="1021" spans="1:5" ht="15" x14ac:dyDescent="0.25">
      <c r="A1021" s="325" t="s">
        <v>951</v>
      </c>
      <c r="B1021" s="325">
        <v>17025154</v>
      </c>
      <c r="C1021" s="325">
        <v>294</v>
      </c>
      <c r="D1021" s="325">
        <v>243</v>
      </c>
      <c r="E1021" s="136">
        <f t="shared" si="15"/>
        <v>537</v>
      </c>
    </row>
    <row r="1022" spans="1:5" ht="15" x14ac:dyDescent="0.25">
      <c r="A1022" s="325" t="s">
        <v>951</v>
      </c>
      <c r="B1022" s="325">
        <v>5033128</v>
      </c>
      <c r="C1022" s="325">
        <v>222</v>
      </c>
      <c r="D1022" s="325">
        <v>197</v>
      </c>
      <c r="E1022" s="136">
        <f t="shared" si="15"/>
        <v>419</v>
      </c>
    </row>
    <row r="1023" spans="1:5" ht="15" x14ac:dyDescent="0.25">
      <c r="A1023" s="325" t="s">
        <v>951</v>
      </c>
      <c r="B1023" s="325">
        <v>6054544</v>
      </c>
      <c r="C1023" s="325">
        <v>301</v>
      </c>
      <c r="D1023" s="325">
        <v>286</v>
      </c>
      <c r="E1023" s="136">
        <f t="shared" si="15"/>
        <v>587</v>
      </c>
    </row>
    <row r="1024" spans="1:5" ht="15" x14ac:dyDescent="0.25">
      <c r="A1024" s="325" t="s">
        <v>951</v>
      </c>
      <c r="B1024" s="325">
        <v>14133335</v>
      </c>
      <c r="C1024" s="325">
        <v>657</v>
      </c>
      <c r="D1024" s="325">
        <v>156</v>
      </c>
      <c r="E1024" s="136">
        <f t="shared" si="15"/>
        <v>813</v>
      </c>
    </row>
    <row r="1025" spans="1:5" ht="15" x14ac:dyDescent="0.25">
      <c r="A1025" s="325" t="s">
        <v>951</v>
      </c>
      <c r="B1025" s="325">
        <v>16143536</v>
      </c>
      <c r="C1025" s="325">
        <v>260</v>
      </c>
      <c r="D1025" s="325">
        <v>217</v>
      </c>
      <c r="E1025" s="136">
        <f t="shared" si="15"/>
        <v>477</v>
      </c>
    </row>
    <row r="1026" spans="1:5" ht="15" x14ac:dyDescent="0.25">
      <c r="A1026" s="325" t="s">
        <v>951</v>
      </c>
      <c r="B1026" s="325">
        <v>16035153</v>
      </c>
      <c r="C1026" s="325">
        <v>270</v>
      </c>
      <c r="D1026" s="325">
        <v>253</v>
      </c>
      <c r="E1026" s="136">
        <f t="shared" si="15"/>
        <v>523</v>
      </c>
    </row>
    <row r="1027" spans="1:5" ht="15" x14ac:dyDescent="0.25">
      <c r="A1027" s="325" t="s">
        <v>951</v>
      </c>
      <c r="B1027" s="325">
        <v>9033232</v>
      </c>
      <c r="C1027" s="325">
        <v>718</v>
      </c>
      <c r="D1027" s="325">
        <v>293</v>
      </c>
      <c r="E1027" s="136">
        <f t="shared" si="15"/>
        <v>1011</v>
      </c>
    </row>
    <row r="1028" spans="1:5" ht="15" x14ac:dyDescent="0.25">
      <c r="A1028" s="325" t="s">
        <v>951</v>
      </c>
      <c r="B1028" s="325">
        <v>1003126</v>
      </c>
      <c r="C1028" s="325">
        <v>391</v>
      </c>
      <c r="D1028" s="325">
        <v>223</v>
      </c>
      <c r="E1028" s="136">
        <f t="shared" ref="E1028:E1091" si="16">C1028+D1028</f>
        <v>614</v>
      </c>
    </row>
    <row r="1029" spans="1:5" ht="15" x14ac:dyDescent="0.25">
      <c r="A1029" s="325" t="s">
        <v>951</v>
      </c>
      <c r="B1029" s="325">
        <v>5014544</v>
      </c>
      <c r="C1029" s="325">
        <v>361</v>
      </c>
      <c r="D1029" s="325">
        <v>272</v>
      </c>
      <c r="E1029" s="136">
        <f t="shared" si="16"/>
        <v>633</v>
      </c>
    </row>
    <row r="1030" spans="1:5" ht="15" x14ac:dyDescent="0.25">
      <c r="A1030" s="325" t="s">
        <v>951</v>
      </c>
      <c r="B1030" s="325">
        <v>16063535</v>
      </c>
      <c r="C1030" s="325">
        <v>342</v>
      </c>
      <c r="D1030" s="325">
        <v>188</v>
      </c>
      <c r="E1030" s="136">
        <f t="shared" si="16"/>
        <v>530</v>
      </c>
    </row>
    <row r="1031" spans="1:5" ht="15" x14ac:dyDescent="0.25">
      <c r="A1031" s="325" t="s">
        <v>951</v>
      </c>
      <c r="B1031" s="325">
        <v>11054650</v>
      </c>
      <c r="C1031" s="325">
        <v>814</v>
      </c>
      <c r="D1031" s="325">
        <v>236</v>
      </c>
      <c r="E1031" s="136">
        <f t="shared" si="16"/>
        <v>1050</v>
      </c>
    </row>
    <row r="1032" spans="1:5" ht="15" x14ac:dyDescent="0.25">
      <c r="A1032" s="325" t="s">
        <v>951</v>
      </c>
      <c r="B1032" s="325">
        <v>16185153</v>
      </c>
      <c r="C1032" s="325">
        <v>379</v>
      </c>
      <c r="D1032" s="325">
        <v>370</v>
      </c>
      <c r="E1032" s="136">
        <f t="shared" si="16"/>
        <v>749</v>
      </c>
    </row>
    <row r="1033" spans="1:5" ht="15" x14ac:dyDescent="0.25">
      <c r="A1033" s="325" t="s">
        <v>951</v>
      </c>
      <c r="B1033" s="325">
        <v>18405155</v>
      </c>
      <c r="C1033" s="325">
        <v>295</v>
      </c>
      <c r="D1033" s="325">
        <v>259</v>
      </c>
      <c r="E1033" s="136">
        <f t="shared" si="16"/>
        <v>554</v>
      </c>
    </row>
    <row r="1034" spans="1:5" ht="15" x14ac:dyDescent="0.25">
      <c r="A1034" s="325" t="s">
        <v>951</v>
      </c>
      <c r="B1034" s="325">
        <v>20093431</v>
      </c>
      <c r="C1034" s="325">
        <v>468</v>
      </c>
      <c r="D1034" s="325">
        <v>470</v>
      </c>
      <c r="E1034" s="136">
        <f t="shared" si="16"/>
        <v>938</v>
      </c>
    </row>
    <row r="1035" spans="1:5" ht="15" x14ac:dyDescent="0.25">
      <c r="A1035" s="325" t="s">
        <v>951</v>
      </c>
      <c r="B1035" s="325">
        <v>18125155</v>
      </c>
      <c r="C1035" s="325">
        <v>847</v>
      </c>
      <c r="D1035" s="325">
        <v>231</v>
      </c>
      <c r="E1035" s="136">
        <f t="shared" si="16"/>
        <v>1078</v>
      </c>
    </row>
    <row r="1036" spans="1:5" ht="15" x14ac:dyDescent="0.25">
      <c r="A1036" s="325" t="s">
        <v>951</v>
      </c>
      <c r="B1036" s="325">
        <v>21185258</v>
      </c>
      <c r="C1036" s="325">
        <v>334</v>
      </c>
      <c r="D1036" s="325">
        <v>316</v>
      </c>
      <c r="E1036" s="136">
        <f t="shared" si="16"/>
        <v>650</v>
      </c>
    </row>
    <row r="1037" spans="1:5" ht="15" x14ac:dyDescent="0.25">
      <c r="A1037" s="325" t="s">
        <v>951</v>
      </c>
      <c r="B1037" s="325">
        <v>6204545</v>
      </c>
      <c r="C1037" s="325">
        <v>236</v>
      </c>
      <c r="D1037" s="325">
        <v>216</v>
      </c>
      <c r="E1037" s="136">
        <f t="shared" si="16"/>
        <v>452</v>
      </c>
    </row>
    <row r="1038" spans="1:5" ht="15" x14ac:dyDescent="0.25">
      <c r="A1038" s="325" t="s">
        <v>951</v>
      </c>
      <c r="B1038" s="325">
        <v>8023232</v>
      </c>
      <c r="C1038" s="325">
        <v>334</v>
      </c>
      <c r="D1038" s="325">
        <v>208</v>
      </c>
      <c r="E1038" s="136">
        <f t="shared" si="16"/>
        <v>542</v>
      </c>
    </row>
    <row r="1039" spans="1:5" ht="15" x14ac:dyDescent="0.25">
      <c r="A1039" s="325" t="s">
        <v>951</v>
      </c>
      <c r="B1039" s="325">
        <v>13054551</v>
      </c>
      <c r="C1039" s="325">
        <v>395</v>
      </c>
      <c r="D1039" s="325">
        <v>364</v>
      </c>
      <c r="E1039" s="136">
        <f t="shared" si="16"/>
        <v>759</v>
      </c>
    </row>
    <row r="1040" spans="1:5" ht="15" x14ac:dyDescent="0.25">
      <c r="A1040" s="325" t="s">
        <v>951</v>
      </c>
      <c r="B1040" s="325">
        <v>4013231</v>
      </c>
      <c r="C1040" s="325">
        <v>581</v>
      </c>
      <c r="D1040" s="325">
        <v>520</v>
      </c>
      <c r="E1040" s="136">
        <f t="shared" si="16"/>
        <v>1101</v>
      </c>
    </row>
    <row r="1041" spans="1:5" ht="15" x14ac:dyDescent="0.25">
      <c r="A1041" s="325" t="s">
        <v>951</v>
      </c>
      <c r="B1041" s="325">
        <v>15125153</v>
      </c>
      <c r="C1041" s="325">
        <v>593</v>
      </c>
      <c r="D1041" s="325">
        <v>388</v>
      </c>
      <c r="E1041" s="136">
        <f t="shared" si="16"/>
        <v>981</v>
      </c>
    </row>
    <row r="1042" spans="1:5" ht="15" x14ac:dyDescent="0.25">
      <c r="A1042" s="325" t="s">
        <v>951</v>
      </c>
      <c r="B1042" s="325">
        <v>21125238</v>
      </c>
      <c r="C1042" s="325">
        <v>269</v>
      </c>
      <c r="D1042" s="325">
        <v>263</v>
      </c>
      <c r="E1042" s="136">
        <f t="shared" si="16"/>
        <v>532</v>
      </c>
    </row>
    <row r="1043" spans="1:5" ht="15" x14ac:dyDescent="0.25">
      <c r="A1043" s="325" t="s">
        <v>951</v>
      </c>
      <c r="B1043" s="325">
        <v>4154343</v>
      </c>
      <c r="C1043" s="325">
        <v>250</v>
      </c>
      <c r="D1043" s="325">
        <v>77</v>
      </c>
      <c r="E1043" s="136">
        <f t="shared" si="16"/>
        <v>327</v>
      </c>
    </row>
    <row r="1044" spans="1:5" ht="15" x14ac:dyDescent="0.25">
      <c r="A1044" s="325" t="s">
        <v>951</v>
      </c>
      <c r="B1044" s="325">
        <v>5144544</v>
      </c>
      <c r="C1044" s="325">
        <v>242</v>
      </c>
      <c r="D1044" s="325">
        <v>201</v>
      </c>
      <c r="E1044" s="136">
        <f t="shared" si="16"/>
        <v>443</v>
      </c>
    </row>
    <row r="1045" spans="1:5" ht="15" x14ac:dyDescent="0.25">
      <c r="A1045" s="325" t="s">
        <v>951</v>
      </c>
      <c r="B1045" s="325">
        <v>3173127</v>
      </c>
      <c r="C1045" s="325">
        <v>468</v>
      </c>
      <c r="D1045" s="325">
        <v>271</v>
      </c>
      <c r="E1045" s="136">
        <f t="shared" si="16"/>
        <v>739</v>
      </c>
    </row>
    <row r="1046" spans="1:5" ht="15" x14ac:dyDescent="0.25">
      <c r="A1046" s="325" t="s">
        <v>951</v>
      </c>
      <c r="B1046" s="325">
        <v>8044546</v>
      </c>
      <c r="C1046" s="325">
        <v>542</v>
      </c>
      <c r="D1046" s="325">
        <v>285</v>
      </c>
      <c r="E1046" s="136">
        <f t="shared" si="16"/>
        <v>827</v>
      </c>
    </row>
    <row r="1047" spans="1:5" ht="15" x14ac:dyDescent="0.25">
      <c r="A1047" s="325" t="s">
        <v>951</v>
      </c>
      <c r="B1047" s="325">
        <v>19013437</v>
      </c>
      <c r="C1047" s="325">
        <v>583</v>
      </c>
      <c r="D1047" s="325">
        <v>138</v>
      </c>
      <c r="E1047" s="136">
        <f t="shared" si="16"/>
        <v>721</v>
      </c>
    </row>
    <row r="1048" spans="1:5" ht="15" x14ac:dyDescent="0.25">
      <c r="A1048" s="325" t="s">
        <v>951</v>
      </c>
      <c r="B1048" s="325">
        <v>9014547</v>
      </c>
      <c r="C1048" s="325">
        <v>952</v>
      </c>
      <c r="D1048" s="325">
        <v>724</v>
      </c>
      <c r="E1048" s="136">
        <f t="shared" si="16"/>
        <v>1676</v>
      </c>
    </row>
    <row r="1049" spans="1:5" ht="15" x14ac:dyDescent="0.25">
      <c r="A1049" s="325" t="s">
        <v>951</v>
      </c>
      <c r="B1049" s="325">
        <v>10093334</v>
      </c>
      <c r="C1049" s="325">
        <v>232</v>
      </c>
      <c r="D1049" s="325">
        <v>211</v>
      </c>
      <c r="E1049" s="136">
        <f t="shared" si="16"/>
        <v>443</v>
      </c>
    </row>
    <row r="1050" spans="1:5" ht="15" x14ac:dyDescent="0.25">
      <c r="A1050" s="325" t="s">
        <v>951</v>
      </c>
      <c r="B1050" s="325">
        <v>9005724</v>
      </c>
      <c r="C1050" s="325">
        <v>1</v>
      </c>
      <c r="D1050" s="325">
        <v>1036</v>
      </c>
      <c r="E1050" s="136">
        <f t="shared" si="16"/>
        <v>1037</v>
      </c>
    </row>
    <row r="1051" spans="1:5" ht="15" x14ac:dyDescent="0.25">
      <c r="A1051" s="325" t="s">
        <v>951</v>
      </c>
      <c r="B1051" s="325">
        <v>10184548</v>
      </c>
      <c r="C1051" s="325">
        <v>254</v>
      </c>
      <c r="D1051" s="325">
        <v>211</v>
      </c>
      <c r="E1051" s="136">
        <f t="shared" si="16"/>
        <v>465</v>
      </c>
    </row>
    <row r="1052" spans="1:5" ht="15" x14ac:dyDescent="0.25">
      <c r="A1052" s="325" t="s">
        <v>951</v>
      </c>
      <c r="B1052" s="325">
        <v>21385259</v>
      </c>
      <c r="C1052" s="325">
        <v>333</v>
      </c>
      <c r="D1052" s="325">
        <v>270</v>
      </c>
      <c r="E1052" s="136">
        <f t="shared" si="16"/>
        <v>603</v>
      </c>
    </row>
    <row r="1053" spans="1:5" ht="15" x14ac:dyDescent="0.25">
      <c r="A1053" s="325" t="s">
        <v>951</v>
      </c>
      <c r="B1053" s="325">
        <v>14253335</v>
      </c>
      <c r="C1053" s="325">
        <v>287</v>
      </c>
      <c r="D1053" s="325">
        <v>270</v>
      </c>
      <c r="E1053" s="136">
        <f t="shared" si="16"/>
        <v>557</v>
      </c>
    </row>
    <row r="1054" spans="1:5" ht="15" x14ac:dyDescent="0.25">
      <c r="A1054" s="325" t="s">
        <v>951</v>
      </c>
      <c r="B1054" s="325">
        <v>13094551</v>
      </c>
      <c r="C1054" s="325">
        <v>1583</v>
      </c>
      <c r="D1054" s="325">
        <v>1534</v>
      </c>
      <c r="E1054" s="136">
        <f t="shared" si="16"/>
        <v>3117</v>
      </c>
    </row>
    <row r="1055" spans="1:5" ht="15" x14ac:dyDescent="0.25">
      <c r="A1055" s="325" t="s">
        <v>951</v>
      </c>
      <c r="B1055" s="325">
        <v>2054341</v>
      </c>
      <c r="C1055" s="325">
        <v>339</v>
      </c>
      <c r="D1055" s="325">
        <v>197</v>
      </c>
      <c r="E1055" s="136">
        <f t="shared" si="16"/>
        <v>536</v>
      </c>
    </row>
    <row r="1056" spans="1:5" ht="15" x14ac:dyDescent="0.25">
      <c r="A1056" s="325" t="s">
        <v>951</v>
      </c>
      <c r="B1056" s="325">
        <v>10044548</v>
      </c>
      <c r="C1056" s="325">
        <v>278</v>
      </c>
      <c r="D1056" s="325">
        <v>188</v>
      </c>
      <c r="E1056" s="136">
        <f t="shared" si="16"/>
        <v>466</v>
      </c>
    </row>
    <row r="1057" spans="1:5" ht="15" x14ac:dyDescent="0.25">
      <c r="A1057" s="325" t="s">
        <v>951</v>
      </c>
      <c r="B1057" s="325">
        <v>12143333</v>
      </c>
      <c r="C1057" s="325">
        <v>388</v>
      </c>
      <c r="D1057" s="325">
        <v>323</v>
      </c>
      <c r="E1057" s="136">
        <f t="shared" si="16"/>
        <v>711</v>
      </c>
    </row>
    <row r="1058" spans="1:5" ht="15" x14ac:dyDescent="0.25">
      <c r="A1058" s="325" t="s">
        <v>951</v>
      </c>
      <c r="B1058" s="325">
        <v>21125258</v>
      </c>
      <c r="C1058" s="325">
        <v>760</v>
      </c>
      <c r="D1058" s="325">
        <v>200</v>
      </c>
      <c r="E1058" s="136">
        <f t="shared" si="16"/>
        <v>960</v>
      </c>
    </row>
    <row r="1059" spans="1:5" ht="15" x14ac:dyDescent="0.25">
      <c r="A1059" s="325" t="s">
        <v>951</v>
      </c>
      <c r="B1059" s="325">
        <v>20315257</v>
      </c>
      <c r="C1059" s="325">
        <v>271</v>
      </c>
      <c r="D1059" s="325">
        <v>171</v>
      </c>
      <c r="E1059" s="136">
        <f t="shared" si="16"/>
        <v>442</v>
      </c>
    </row>
    <row r="1060" spans="1:5" ht="15" x14ac:dyDescent="0.25">
      <c r="A1060" s="325" t="s">
        <v>951</v>
      </c>
      <c r="B1060" s="325">
        <v>19073437</v>
      </c>
      <c r="C1060" s="325">
        <v>385</v>
      </c>
      <c r="D1060" s="325">
        <v>228</v>
      </c>
      <c r="E1060" s="136">
        <f t="shared" si="16"/>
        <v>613</v>
      </c>
    </row>
    <row r="1061" spans="1:5" ht="15" x14ac:dyDescent="0.25">
      <c r="A1061" s="325" t="s">
        <v>951</v>
      </c>
      <c r="B1061" s="325">
        <v>16103536</v>
      </c>
      <c r="C1061" s="325">
        <v>87</v>
      </c>
      <c r="D1061" s="325">
        <v>40</v>
      </c>
      <c r="E1061" s="136">
        <f t="shared" si="16"/>
        <v>127</v>
      </c>
    </row>
    <row r="1062" spans="1:5" ht="15" x14ac:dyDescent="0.25">
      <c r="A1062" s="325" t="s">
        <v>951</v>
      </c>
      <c r="B1062" s="325">
        <v>13365151</v>
      </c>
      <c r="C1062" s="325">
        <v>422</v>
      </c>
      <c r="D1062" s="325">
        <v>366</v>
      </c>
      <c r="E1062" s="136">
        <f t="shared" si="16"/>
        <v>788</v>
      </c>
    </row>
    <row r="1063" spans="1:5" ht="15" x14ac:dyDescent="0.25">
      <c r="A1063" s="325" t="s">
        <v>951</v>
      </c>
      <c r="B1063" s="325">
        <v>18235155</v>
      </c>
      <c r="C1063" s="325">
        <v>257</v>
      </c>
      <c r="D1063" s="325">
        <v>249</v>
      </c>
      <c r="E1063" s="136">
        <f t="shared" si="16"/>
        <v>506</v>
      </c>
    </row>
    <row r="1064" spans="1:5" ht="15" x14ac:dyDescent="0.25">
      <c r="A1064" s="325" t="s">
        <v>951</v>
      </c>
      <c r="B1064" s="325">
        <v>13053333</v>
      </c>
      <c r="C1064" s="325">
        <v>229</v>
      </c>
      <c r="D1064" s="325">
        <v>187</v>
      </c>
      <c r="E1064" s="136">
        <f t="shared" si="16"/>
        <v>416</v>
      </c>
    </row>
    <row r="1065" spans="1:5" ht="15" x14ac:dyDescent="0.25">
      <c r="A1065" s="325" t="s">
        <v>951</v>
      </c>
      <c r="B1065" s="325">
        <v>13295151</v>
      </c>
      <c r="C1065" s="325">
        <v>670</v>
      </c>
      <c r="D1065" s="325">
        <v>480</v>
      </c>
      <c r="E1065" s="136">
        <f t="shared" si="16"/>
        <v>1150</v>
      </c>
    </row>
    <row r="1066" spans="1:5" ht="15" x14ac:dyDescent="0.25">
      <c r="A1066" s="325" t="s">
        <v>951</v>
      </c>
      <c r="B1066" s="325">
        <v>20115257</v>
      </c>
      <c r="C1066" s="325">
        <v>148</v>
      </c>
      <c r="D1066" s="325">
        <v>104</v>
      </c>
      <c r="E1066" s="136">
        <f t="shared" si="16"/>
        <v>252</v>
      </c>
    </row>
    <row r="1067" spans="1:5" ht="15" x14ac:dyDescent="0.25">
      <c r="A1067" s="325" t="s">
        <v>951</v>
      </c>
      <c r="B1067" s="325">
        <v>5274544</v>
      </c>
      <c r="C1067" s="325">
        <v>746</v>
      </c>
      <c r="D1067" s="325">
        <v>220</v>
      </c>
      <c r="E1067" s="136">
        <f t="shared" si="16"/>
        <v>966</v>
      </c>
    </row>
    <row r="1068" spans="1:5" ht="15" x14ac:dyDescent="0.25">
      <c r="A1068" s="325" t="s">
        <v>951</v>
      </c>
      <c r="B1068" s="325">
        <v>10003334</v>
      </c>
      <c r="C1068" s="325">
        <v>1326</v>
      </c>
      <c r="D1068" s="325">
        <v>13</v>
      </c>
      <c r="E1068" s="136">
        <f t="shared" si="16"/>
        <v>1339</v>
      </c>
    </row>
    <row r="1069" spans="1:5" ht="15" x14ac:dyDescent="0.25">
      <c r="A1069" s="325" t="s">
        <v>951</v>
      </c>
      <c r="B1069" s="325">
        <v>13224551</v>
      </c>
      <c r="C1069" s="325">
        <v>634</v>
      </c>
      <c r="D1069" s="325">
        <v>198</v>
      </c>
      <c r="E1069" s="136">
        <f t="shared" si="16"/>
        <v>832</v>
      </c>
    </row>
    <row r="1070" spans="1:5" ht="15" x14ac:dyDescent="0.25">
      <c r="A1070" s="325" t="s">
        <v>951</v>
      </c>
      <c r="B1070" s="325">
        <v>16033535</v>
      </c>
      <c r="C1070" s="325">
        <v>240</v>
      </c>
      <c r="D1070" s="325">
        <v>157</v>
      </c>
      <c r="E1070" s="136">
        <f t="shared" si="16"/>
        <v>397</v>
      </c>
    </row>
    <row r="1071" spans="1:5" ht="15" x14ac:dyDescent="0.25">
      <c r="A1071" s="325" t="s">
        <v>951</v>
      </c>
      <c r="B1071" s="325">
        <v>21205258</v>
      </c>
      <c r="C1071" s="325">
        <v>341</v>
      </c>
      <c r="D1071" s="325">
        <v>337</v>
      </c>
      <c r="E1071" s="136">
        <f t="shared" si="16"/>
        <v>678</v>
      </c>
    </row>
    <row r="1072" spans="1:5" ht="15" x14ac:dyDescent="0.25">
      <c r="A1072" s="325" t="s">
        <v>951</v>
      </c>
      <c r="B1072" s="325">
        <v>9104547</v>
      </c>
      <c r="C1072" s="325">
        <v>249</v>
      </c>
      <c r="D1072" s="325">
        <v>177</v>
      </c>
      <c r="E1072" s="136">
        <f t="shared" si="16"/>
        <v>426</v>
      </c>
    </row>
    <row r="1073" spans="1:5" ht="15" x14ac:dyDescent="0.25">
      <c r="A1073" s="325" t="s">
        <v>951</v>
      </c>
      <c r="B1073" s="325">
        <v>1144440</v>
      </c>
      <c r="C1073" s="325">
        <v>591</v>
      </c>
      <c r="D1073" s="325">
        <v>388</v>
      </c>
      <c r="E1073" s="136">
        <f t="shared" si="16"/>
        <v>979</v>
      </c>
    </row>
    <row r="1074" spans="1:5" ht="15" x14ac:dyDescent="0.25">
      <c r="A1074" s="325" t="s">
        <v>951</v>
      </c>
      <c r="B1074" s="325">
        <v>15099999</v>
      </c>
      <c r="C1074" s="325">
        <v>323</v>
      </c>
      <c r="D1074" s="325">
        <v>28</v>
      </c>
      <c r="E1074" s="136">
        <f t="shared" si="16"/>
        <v>351</v>
      </c>
    </row>
    <row r="1075" spans="1:5" ht="15" x14ac:dyDescent="0.25">
      <c r="A1075" s="325" t="s">
        <v>951</v>
      </c>
      <c r="B1075" s="325">
        <v>16053535</v>
      </c>
      <c r="C1075" s="325">
        <v>272</v>
      </c>
      <c r="D1075" s="325">
        <v>196</v>
      </c>
      <c r="E1075" s="136">
        <f t="shared" si="16"/>
        <v>468</v>
      </c>
    </row>
    <row r="1076" spans="1:5" ht="15" x14ac:dyDescent="0.25">
      <c r="A1076" s="325" t="s">
        <v>951</v>
      </c>
      <c r="B1076" s="325">
        <v>19265156</v>
      </c>
      <c r="C1076" s="325">
        <v>560</v>
      </c>
      <c r="D1076" s="325">
        <v>239</v>
      </c>
      <c r="E1076" s="136">
        <f t="shared" si="16"/>
        <v>799</v>
      </c>
    </row>
    <row r="1077" spans="1:5" ht="15" x14ac:dyDescent="0.25">
      <c r="A1077" s="325" t="s">
        <v>951</v>
      </c>
      <c r="B1077" s="325">
        <v>16013535</v>
      </c>
      <c r="C1077" s="325">
        <v>595</v>
      </c>
      <c r="D1077" s="325">
        <v>174</v>
      </c>
      <c r="E1077" s="136">
        <f t="shared" si="16"/>
        <v>769</v>
      </c>
    </row>
    <row r="1078" spans="1:5" ht="15" x14ac:dyDescent="0.25">
      <c r="A1078" s="325" t="s">
        <v>951</v>
      </c>
      <c r="B1078" s="325">
        <v>12335150</v>
      </c>
      <c r="C1078" s="325">
        <v>580</v>
      </c>
      <c r="D1078" s="325">
        <v>185</v>
      </c>
      <c r="E1078" s="136">
        <f t="shared" si="16"/>
        <v>765</v>
      </c>
    </row>
    <row r="1079" spans="1:5" ht="15" x14ac:dyDescent="0.25">
      <c r="A1079" s="325" t="s">
        <v>951</v>
      </c>
      <c r="B1079" s="325">
        <v>13133333</v>
      </c>
      <c r="C1079" s="325">
        <v>283</v>
      </c>
      <c r="D1079" s="325">
        <v>275</v>
      </c>
      <c r="E1079" s="136">
        <f t="shared" si="16"/>
        <v>558</v>
      </c>
    </row>
    <row r="1080" spans="1:5" ht="15" x14ac:dyDescent="0.25">
      <c r="A1080" s="325" t="s">
        <v>951</v>
      </c>
      <c r="B1080" s="325">
        <v>6244545</v>
      </c>
      <c r="C1080" s="325">
        <v>450</v>
      </c>
      <c r="D1080" s="325">
        <v>225</v>
      </c>
      <c r="E1080" s="136">
        <f t="shared" si="16"/>
        <v>675</v>
      </c>
    </row>
    <row r="1081" spans="1:5" ht="15" x14ac:dyDescent="0.25">
      <c r="A1081" s="325" t="s">
        <v>951</v>
      </c>
      <c r="B1081" s="325">
        <v>19003438</v>
      </c>
      <c r="C1081" s="325">
        <v>617</v>
      </c>
      <c r="D1081" s="325">
        <v>130</v>
      </c>
      <c r="E1081" s="136">
        <f t="shared" si="16"/>
        <v>747</v>
      </c>
    </row>
    <row r="1082" spans="1:5" ht="15" x14ac:dyDescent="0.25">
      <c r="A1082" s="325" t="s">
        <v>951</v>
      </c>
      <c r="B1082" s="325">
        <v>7103232</v>
      </c>
      <c r="C1082" s="325">
        <v>531</v>
      </c>
      <c r="D1082" s="325">
        <v>318</v>
      </c>
      <c r="E1082" s="136">
        <f t="shared" si="16"/>
        <v>849</v>
      </c>
    </row>
    <row r="1083" spans="1:5" ht="15" x14ac:dyDescent="0.25">
      <c r="A1083" s="325" t="s">
        <v>951</v>
      </c>
      <c r="B1083" s="325">
        <v>14204552</v>
      </c>
      <c r="C1083" s="325">
        <v>327</v>
      </c>
      <c r="D1083" s="325">
        <v>319</v>
      </c>
      <c r="E1083" s="136">
        <f t="shared" si="16"/>
        <v>646</v>
      </c>
    </row>
    <row r="1084" spans="1:5" ht="15" x14ac:dyDescent="0.25">
      <c r="A1084" s="325" t="s">
        <v>951</v>
      </c>
      <c r="B1084" s="325">
        <v>12053333</v>
      </c>
      <c r="C1084" s="325">
        <v>342</v>
      </c>
      <c r="D1084" s="325">
        <v>328</v>
      </c>
      <c r="E1084" s="136">
        <f t="shared" si="16"/>
        <v>670</v>
      </c>
    </row>
    <row r="1085" spans="1:5" ht="15" x14ac:dyDescent="0.25">
      <c r="A1085" s="325" t="s">
        <v>951</v>
      </c>
      <c r="B1085" s="325">
        <v>1054440</v>
      </c>
      <c r="C1085" s="325">
        <v>515</v>
      </c>
      <c r="D1085" s="325">
        <v>204</v>
      </c>
      <c r="E1085" s="136">
        <f t="shared" si="16"/>
        <v>719</v>
      </c>
    </row>
    <row r="1086" spans="1:5" ht="15" x14ac:dyDescent="0.25">
      <c r="A1086" s="325" t="s">
        <v>951</v>
      </c>
      <c r="B1086" s="325">
        <v>13103333</v>
      </c>
      <c r="C1086" s="325">
        <v>320</v>
      </c>
      <c r="D1086" s="325">
        <v>176</v>
      </c>
      <c r="E1086" s="136">
        <f t="shared" si="16"/>
        <v>496</v>
      </c>
    </row>
    <row r="1087" spans="1:5" ht="15" x14ac:dyDescent="0.25">
      <c r="A1087" s="325" t="s">
        <v>951</v>
      </c>
      <c r="B1087" s="325">
        <v>15033437</v>
      </c>
      <c r="C1087" s="325">
        <v>1148</v>
      </c>
      <c r="D1087" s="325">
        <v>56</v>
      </c>
      <c r="E1087" s="136">
        <f t="shared" si="16"/>
        <v>1204</v>
      </c>
    </row>
    <row r="1088" spans="1:5" ht="15" x14ac:dyDescent="0.25">
      <c r="A1088" s="325" t="s">
        <v>951</v>
      </c>
      <c r="B1088" s="325">
        <v>19385156</v>
      </c>
      <c r="C1088" s="325">
        <v>351</v>
      </c>
      <c r="D1088" s="325">
        <v>330</v>
      </c>
      <c r="E1088" s="136">
        <f t="shared" si="16"/>
        <v>681</v>
      </c>
    </row>
    <row r="1089" spans="1:5" ht="15" x14ac:dyDescent="0.25">
      <c r="A1089" s="325" t="s">
        <v>951</v>
      </c>
      <c r="B1089" s="325">
        <v>21165238</v>
      </c>
      <c r="C1089" s="325">
        <v>249</v>
      </c>
      <c r="D1089" s="325">
        <v>246</v>
      </c>
      <c r="E1089" s="136">
        <f t="shared" si="16"/>
        <v>495</v>
      </c>
    </row>
    <row r="1090" spans="1:5" ht="15" x14ac:dyDescent="0.25">
      <c r="A1090" s="325" t="s">
        <v>951</v>
      </c>
      <c r="B1090" s="325">
        <v>10224548</v>
      </c>
      <c r="C1090" s="325">
        <v>372</v>
      </c>
      <c r="D1090" s="325">
        <v>330</v>
      </c>
      <c r="E1090" s="136">
        <f t="shared" si="16"/>
        <v>702</v>
      </c>
    </row>
    <row r="1091" spans="1:5" ht="15" x14ac:dyDescent="0.25">
      <c r="A1091" s="325" t="s">
        <v>951</v>
      </c>
      <c r="B1091" s="325">
        <v>18023537</v>
      </c>
      <c r="C1091" s="325">
        <v>560</v>
      </c>
      <c r="D1091" s="325">
        <v>95</v>
      </c>
      <c r="E1091" s="136">
        <f t="shared" si="16"/>
        <v>655</v>
      </c>
    </row>
    <row r="1092" spans="1:5" ht="15" x14ac:dyDescent="0.25">
      <c r="A1092" s="325" t="s">
        <v>951</v>
      </c>
      <c r="B1092" s="325">
        <v>16195153</v>
      </c>
      <c r="C1092" s="325">
        <v>967</v>
      </c>
      <c r="D1092" s="325">
        <v>45</v>
      </c>
      <c r="E1092" s="136">
        <f t="shared" ref="E1092:E1155" si="17">C1092+D1092</f>
        <v>1012</v>
      </c>
    </row>
    <row r="1093" spans="1:5" ht="15" x14ac:dyDescent="0.25">
      <c r="A1093" s="325" t="s">
        <v>951</v>
      </c>
      <c r="B1093" s="325">
        <v>14054552</v>
      </c>
      <c r="C1093" s="325">
        <v>314</v>
      </c>
      <c r="D1093" s="325">
        <v>294</v>
      </c>
      <c r="E1093" s="136">
        <f t="shared" si="17"/>
        <v>608</v>
      </c>
    </row>
    <row r="1094" spans="1:5" ht="15" x14ac:dyDescent="0.25">
      <c r="A1094" s="325" t="s">
        <v>951</v>
      </c>
      <c r="B1094" s="325">
        <v>14263335</v>
      </c>
      <c r="C1094" s="325">
        <v>227</v>
      </c>
      <c r="D1094" s="325">
        <v>202</v>
      </c>
      <c r="E1094" s="136">
        <f t="shared" si="17"/>
        <v>429</v>
      </c>
    </row>
    <row r="1095" spans="1:5" ht="15" x14ac:dyDescent="0.25">
      <c r="A1095" s="325" t="s">
        <v>951</v>
      </c>
      <c r="B1095" s="325">
        <v>7034545</v>
      </c>
      <c r="C1095" s="325">
        <v>388</v>
      </c>
      <c r="D1095" s="325">
        <v>91</v>
      </c>
      <c r="E1095" s="136">
        <f t="shared" si="17"/>
        <v>479</v>
      </c>
    </row>
    <row r="1096" spans="1:5" ht="15" x14ac:dyDescent="0.25">
      <c r="A1096" s="325" t="s">
        <v>951</v>
      </c>
      <c r="B1096" s="325">
        <v>13355151</v>
      </c>
      <c r="C1096" s="325">
        <v>286</v>
      </c>
      <c r="D1096" s="325">
        <v>252</v>
      </c>
      <c r="E1096" s="136">
        <f t="shared" si="17"/>
        <v>538</v>
      </c>
    </row>
    <row r="1097" spans="1:5" ht="15" x14ac:dyDescent="0.25">
      <c r="A1097" s="325" t="s">
        <v>951</v>
      </c>
      <c r="B1097" s="325">
        <v>10294548</v>
      </c>
      <c r="C1097" s="325">
        <v>386</v>
      </c>
      <c r="D1097" s="325">
        <v>224</v>
      </c>
      <c r="E1097" s="136">
        <f t="shared" si="17"/>
        <v>610</v>
      </c>
    </row>
    <row r="1098" spans="1:5" ht="15" x14ac:dyDescent="0.25">
      <c r="A1098" s="325" t="s">
        <v>951</v>
      </c>
      <c r="B1098" s="325">
        <v>19053437</v>
      </c>
      <c r="C1098" s="325">
        <v>253</v>
      </c>
      <c r="D1098" s="325">
        <v>188</v>
      </c>
      <c r="E1098" s="136">
        <f t="shared" si="17"/>
        <v>441</v>
      </c>
    </row>
    <row r="1099" spans="1:5" ht="15" x14ac:dyDescent="0.25">
      <c r="A1099" s="325" t="s">
        <v>951</v>
      </c>
      <c r="B1099" s="325">
        <v>3073127</v>
      </c>
      <c r="C1099" s="325">
        <v>263</v>
      </c>
      <c r="D1099" s="325">
        <v>203</v>
      </c>
      <c r="E1099" s="136">
        <f t="shared" si="17"/>
        <v>466</v>
      </c>
    </row>
    <row r="1100" spans="1:5" ht="15" x14ac:dyDescent="0.25">
      <c r="A1100" s="325" t="s">
        <v>951</v>
      </c>
      <c r="B1100" s="325">
        <v>11093233</v>
      </c>
      <c r="C1100" s="325">
        <v>492</v>
      </c>
      <c r="D1100" s="325">
        <v>161</v>
      </c>
      <c r="E1100" s="136">
        <f t="shared" si="17"/>
        <v>653</v>
      </c>
    </row>
    <row r="1101" spans="1:5" ht="15" x14ac:dyDescent="0.25">
      <c r="A1101" s="325" t="s">
        <v>951</v>
      </c>
      <c r="B1101" s="325">
        <v>8013232</v>
      </c>
      <c r="C1101" s="325">
        <v>540</v>
      </c>
      <c r="D1101" s="325">
        <v>153</v>
      </c>
      <c r="E1101" s="136">
        <f t="shared" si="17"/>
        <v>693</v>
      </c>
    </row>
    <row r="1102" spans="1:5" ht="15" x14ac:dyDescent="0.25">
      <c r="A1102" s="325" t="s">
        <v>951</v>
      </c>
      <c r="B1102" s="325">
        <v>13123333</v>
      </c>
      <c r="C1102" s="325">
        <v>273</v>
      </c>
      <c r="D1102" s="325">
        <v>263</v>
      </c>
      <c r="E1102" s="136">
        <f t="shared" si="17"/>
        <v>536</v>
      </c>
    </row>
    <row r="1103" spans="1:5" ht="15" x14ac:dyDescent="0.25">
      <c r="A1103" s="325" t="s">
        <v>951</v>
      </c>
      <c r="B1103" s="325">
        <v>20223438</v>
      </c>
      <c r="C1103" s="325">
        <v>463</v>
      </c>
      <c r="D1103" s="325">
        <v>282</v>
      </c>
      <c r="E1103" s="136">
        <f t="shared" si="17"/>
        <v>745</v>
      </c>
    </row>
    <row r="1104" spans="1:5" ht="15" x14ac:dyDescent="0.25">
      <c r="A1104" s="325" t="s">
        <v>951</v>
      </c>
      <c r="B1104" s="325">
        <v>11344650</v>
      </c>
      <c r="C1104" s="325">
        <v>480</v>
      </c>
      <c r="D1104" s="325">
        <v>403</v>
      </c>
      <c r="E1104" s="136">
        <f t="shared" si="17"/>
        <v>883</v>
      </c>
    </row>
    <row r="1105" spans="1:5" ht="15" x14ac:dyDescent="0.25">
      <c r="A1105" s="325" t="s">
        <v>951</v>
      </c>
      <c r="B1105" s="325">
        <v>21395259</v>
      </c>
      <c r="C1105" s="325">
        <v>229</v>
      </c>
      <c r="D1105" s="325">
        <v>179</v>
      </c>
      <c r="E1105" s="136">
        <f t="shared" si="17"/>
        <v>408</v>
      </c>
    </row>
    <row r="1106" spans="1:5" ht="15" x14ac:dyDescent="0.25">
      <c r="A1106" s="325" t="s">
        <v>951</v>
      </c>
      <c r="B1106" s="325">
        <v>1224440</v>
      </c>
      <c r="C1106" s="325">
        <v>212</v>
      </c>
      <c r="D1106" s="325">
        <v>175</v>
      </c>
      <c r="E1106" s="136">
        <f t="shared" si="17"/>
        <v>387</v>
      </c>
    </row>
    <row r="1107" spans="1:5" ht="15" x14ac:dyDescent="0.25">
      <c r="A1107" s="325" t="s">
        <v>951</v>
      </c>
      <c r="B1107" s="325">
        <v>20043431</v>
      </c>
      <c r="C1107" s="325">
        <v>1053</v>
      </c>
      <c r="D1107" s="325">
        <v>90</v>
      </c>
      <c r="E1107" s="136">
        <f t="shared" si="17"/>
        <v>1143</v>
      </c>
    </row>
    <row r="1108" spans="1:5" ht="15" x14ac:dyDescent="0.25">
      <c r="A1108" s="325" t="s">
        <v>951</v>
      </c>
      <c r="B1108" s="325">
        <v>21345259</v>
      </c>
      <c r="C1108" s="325">
        <v>246</v>
      </c>
      <c r="D1108" s="325">
        <v>209</v>
      </c>
      <c r="E1108" s="136">
        <f t="shared" si="17"/>
        <v>455</v>
      </c>
    </row>
    <row r="1109" spans="1:5" ht="15" x14ac:dyDescent="0.25">
      <c r="A1109" s="325" t="s">
        <v>951</v>
      </c>
      <c r="B1109" s="325">
        <v>13114551</v>
      </c>
      <c r="C1109" s="325">
        <v>296</v>
      </c>
      <c r="D1109" s="325">
        <v>237</v>
      </c>
      <c r="E1109" s="136">
        <f t="shared" si="17"/>
        <v>533</v>
      </c>
    </row>
    <row r="1110" spans="1:5" ht="15" x14ac:dyDescent="0.25">
      <c r="A1110" s="325" t="s">
        <v>951</v>
      </c>
      <c r="B1110" s="325">
        <v>14223335</v>
      </c>
      <c r="C1110" s="325">
        <v>289</v>
      </c>
      <c r="D1110" s="325">
        <v>265</v>
      </c>
      <c r="E1110" s="136">
        <f t="shared" si="17"/>
        <v>554</v>
      </c>
    </row>
    <row r="1111" spans="1:5" ht="15" x14ac:dyDescent="0.25">
      <c r="A1111" s="325" t="s">
        <v>951</v>
      </c>
      <c r="B1111" s="325">
        <v>7063232</v>
      </c>
      <c r="C1111" s="325">
        <v>466</v>
      </c>
      <c r="D1111" s="325">
        <v>80</v>
      </c>
      <c r="E1111" s="136">
        <f t="shared" si="17"/>
        <v>546</v>
      </c>
    </row>
    <row r="1112" spans="1:5" ht="15" x14ac:dyDescent="0.25">
      <c r="A1112" s="325" t="s">
        <v>951</v>
      </c>
      <c r="B1112" s="325">
        <v>3183128</v>
      </c>
      <c r="C1112" s="325">
        <v>259</v>
      </c>
      <c r="D1112" s="325">
        <v>182</v>
      </c>
      <c r="E1112" s="136">
        <f t="shared" si="17"/>
        <v>441</v>
      </c>
    </row>
    <row r="1113" spans="1:5" ht="15" x14ac:dyDescent="0.25">
      <c r="A1113" s="325" t="s">
        <v>951</v>
      </c>
      <c r="B1113" s="325">
        <v>14114552</v>
      </c>
      <c r="C1113" s="325">
        <v>574</v>
      </c>
      <c r="D1113" s="325">
        <v>68</v>
      </c>
      <c r="E1113" s="136">
        <f t="shared" si="17"/>
        <v>642</v>
      </c>
    </row>
    <row r="1114" spans="1:5" ht="15" x14ac:dyDescent="0.25">
      <c r="A1114" s="325" t="s">
        <v>951</v>
      </c>
      <c r="B1114" s="325">
        <v>21275259</v>
      </c>
      <c r="C1114" s="325">
        <v>274</v>
      </c>
      <c r="D1114" s="325">
        <v>113</v>
      </c>
      <c r="E1114" s="136">
        <f t="shared" si="17"/>
        <v>387</v>
      </c>
    </row>
    <row r="1115" spans="1:5" ht="15" x14ac:dyDescent="0.25">
      <c r="A1115" s="325" t="s">
        <v>951</v>
      </c>
      <c r="B1115" s="325">
        <v>16075153</v>
      </c>
      <c r="C1115" s="325">
        <v>1691</v>
      </c>
      <c r="D1115" s="325">
        <v>88</v>
      </c>
      <c r="E1115" s="136">
        <f t="shared" si="17"/>
        <v>1779</v>
      </c>
    </row>
    <row r="1116" spans="1:5" ht="15" x14ac:dyDescent="0.25">
      <c r="A1116" s="325" t="s">
        <v>951</v>
      </c>
      <c r="B1116" s="325">
        <v>20265257</v>
      </c>
      <c r="C1116" s="325">
        <v>262</v>
      </c>
      <c r="D1116" s="325">
        <v>89</v>
      </c>
      <c r="E1116" s="136">
        <f t="shared" si="17"/>
        <v>351</v>
      </c>
    </row>
    <row r="1117" spans="1:5" ht="15" x14ac:dyDescent="0.25">
      <c r="A1117" s="325" t="s">
        <v>951</v>
      </c>
      <c r="B1117" s="325">
        <v>16155153</v>
      </c>
      <c r="C1117" s="325">
        <v>265</v>
      </c>
      <c r="D1117" s="325">
        <v>227</v>
      </c>
      <c r="E1117" s="136">
        <f t="shared" si="17"/>
        <v>492</v>
      </c>
    </row>
    <row r="1118" spans="1:5" ht="15" x14ac:dyDescent="0.25">
      <c r="A1118" s="325" t="s">
        <v>951</v>
      </c>
      <c r="B1118" s="325">
        <v>21525259</v>
      </c>
      <c r="C1118" s="325">
        <v>1869</v>
      </c>
      <c r="D1118" s="325">
        <v>770</v>
      </c>
      <c r="E1118" s="136">
        <f t="shared" si="17"/>
        <v>2639</v>
      </c>
    </row>
    <row r="1119" spans="1:5" ht="15" x14ac:dyDescent="0.25">
      <c r="A1119" s="325" t="s">
        <v>951</v>
      </c>
      <c r="B1119" s="325">
        <v>14104552</v>
      </c>
      <c r="C1119" s="325">
        <v>626</v>
      </c>
      <c r="D1119" s="325">
        <v>182</v>
      </c>
      <c r="E1119" s="136">
        <f t="shared" si="17"/>
        <v>808</v>
      </c>
    </row>
    <row r="1120" spans="1:5" ht="15" x14ac:dyDescent="0.25">
      <c r="A1120" s="325" t="s">
        <v>951</v>
      </c>
      <c r="B1120" s="325">
        <v>16023535</v>
      </c>
      <c r="C1120" s="325">
        <v>228</v>
      </c>
      <c r="D1120" s="325">
        <v>145</v>
      </c>
      <c r="E1120" s="136">
        <f t="shared" si="17"/>
        <v>373</v>
      </c>
    </row>
    <row r="1121" spans="1:5" ht="15" x14ac:dyDescent="0.25">
      <c r="A1121" s="325" t="s">
        <v>951</v>
      </c>
      <c r="B1121" s="325">
        <v>14395152</v>
      </c>
      <c r="C1121" s="325">
        <v>426</v>
      </c>
      <c r="D1121" s="325">
        <v>287</v>
      </c>
      <c r="E1121" s="136">
        <f t="shared" si="17"/>
        <v>713</v>
      </c>
    </row>
    <row r="1122" spans="1:5" ht="15" x14ac:dyDescent="0.25">
      <c r="A1122" s="325" t="s">
        <v>951</v>
      </c>
      <c r="B1122" s="325">
        <v>10024548</v>
      </c>
      <c r="C1122" s="325">
        <v>259</v>
      </c>
      <c r="D1122" s="325">
        <v>243</v>
      </c>
      <c r="E1122" s="136">
        <f t="shared" si="17"/>
        <v>502</v>
      </c>
    </row>
    <row r="1123" spans="1:5" ht="15" x14ac:dyDescent="0.25">
      <c r="A1123" s="325" t="s">
        <v>951</v>
      </c>
      <c r="B1123" s="325">
        <v>12064650</v>
      </c>
      <c r="C1123" s="325">
        <v>395</v>
      </c>
      <c r="D1123" s="325">
        <v>285</v>
      </c>
      <c r="E1123" s="136">
        <f t="shared" si="17"/>
        <v>680</v>
      </c>
    </row>
    <row r="1124" spans="1:5" ht="15" x14ac:dyDescent="0.25">
      <c r="A1124" s="325" t="s">
        <v>951</v>
      </c>
      <c r="B1124" s="325">
        <v>14113335</v>
      </c>
      <c r="C1124" s="325">
        <v>259</v>
      </c>
      <c r="D1124" s="325">
        <v>202</v>
      </c>
      <c r="E1124" s="136">
        <f t="shared" si="17"/>
        <v>461</v>
      </c>
    </row>
    <row r="1125" spans="1:5" ht="15" x14ac:dyDescent="0.25">
      <c r="A1125" s="325" t="s">
        <v>951</v>
      </c>
      <c r="B1125" s="325">
        <v>21335259</v>
      </c>
      <c r="C1125" s="325">
        <v>343</v>
      </c>
      <c r="D1125" s="325">
        <v>286</v>
      </c>
      <c r="E1125" s="136">
        <f t="shared" si="17"/>
        <v>629</v>
      </c>
    </row>
    <row r="1126" spans="1:5" ht="15" x14ac:dyDescent="0.25">
      <c r="A1126" s="325" t="s">
        <v>951</v>
      </c>
      <c r="B1126" s="325">
        <v>2013128</v>
      </c>
      <c r="C1126" s="325">
        <v>340</v>
      </c>
      <c r="D1126" s="325">
        <v>4</v>
      </c>
      <c r="E1126" s="136">
        <f t="shared" si="17"/>
        <v>344</v>
      </c>
    </row>
    <row r="1127" spans="1:5" ht="15" x14ac:dyDescent="0.25">
      <c r="A1127" s="325" t="s">
        <v>951</v>
      </c>
      <c r="B1127" s="325">
        <v>1114440</v>
      </c>
      <c r="C1127" s="325">
        <v>213</v>
      </c>
      <c r="D1127" s="325">
        <v>207</v>
      </c>
      <c r="E1127" s="136">
        <f t="shared" si="17"/>
        <v>420</v>
      </c>
    </row>
    <row r="1128" spans="1:5" ht="15" x14ac:dyDescent="0.25">
      <c r="A1128" s="325" t="s">
        <v>951</v>
      </c>
      <c r="B1128" s="325">
        <v>15013535</v>
      </c>
      <c r="C1128" s="325">
        <v>716</v>
      </c>
      <c r="D1128" s="325">
        <v>25</v>
      </c>
      <c r="E1128" s="136">
        <f t="shared" si="17"/>
        <v>741</v>
      </c>
    </row>
    <row r="1129" spans="1:5" ht="15" x14ac:dyDescent="0.25">
      <c r="A1129" s="325" t="s">
        <v>951</v>
      </c>
      <c r="B1129" s="325">
        <v>9194547</v>
      </c>
      <c r="C1129" s="325">
        <v>242</v>
      </c>
      <c r="D1129" s="325">
        <v>172</v>
      </c>
      <c r="E1129" s="136">
        <f t="shared" si="17"/>
        <v>414</v>
      </c>
    </row>
    <row r="1130" spans="1:5" ht="15" x14ac:dyDescent="0.25">
      <c r="A1130" s="325" t="s">
        <v>951</v>
      </c>
      <c r="B1130" s="325">
        <v>8153232</v>
      </c>
      <c r="C1130" s="325">
        <v>655</v>
      </c>
      <c r="D1130" s="325">
        <v>184</v>
      </c>
      <c r="E1130" s="136">
        <f t="shared" si="17"/>
        <v>839</v>
      </c>
    </row>
    <row r="1131" spans="1:5" ht="15" x14ac:dyDescent="0.25">
      <c r="A1131" s="325" t="s">
        <v>951</v>
      </c>
      <c r="B1131" s="325">
        <v>18205155</v>
      </c>
      <c r="C1131" s="325">
        <v>307</v>
      </c>
      <c r="D1131" s="325">
        <v>304</v>
      </c>
      <c r="E1131" s="136">
        <f t="shared" si="17"/>
        <v>611</v>
      </c>
    </row>
    <row r="1132" spans="1:5" ht="15" x14ac:dyDescent="0.25">
      <c r="A1132" s="325" t="s">
        <v>951</v>
      </c>
      <c r="B1132" s="325">
        <v>10434648</v>
      </c>
      <c r="C1132" s="325">
        <v>289</v>
      </c>
      <c r="D1132" s="325">
        <v>264</v>
      </c>
      <c r="E1132" s="136">
        <f t="shared" si="17"/>
        <v>553</v>
      </c>
    </row>
    <row r="1133" spans="1:5" ht="15" x14ac:dyDescent="0.25">
      <c r="A1133" s="325" t="s">
        <v>951</v>
      </c>
      <c r="B1133" s="325">
        <v>21035238</v>
      </c>
      <c r="C1133" s="325">
        <v>329</v>
      </c>
      <c r="D1133" s="325">
        <v>326</v>
      </c>
      <c r="E1133" s="136">
        <f t="shared" si="17"/>
        <v>655</v>
      </c>
    </row>
    <row r="1134" spans="1:5" ht="15" x14ac:dyDescent="0.25">
      <c r="A1134" s="325" t="s">
        <v>951</v>
      </c>
      <c r="B1134" s="325">
        <v>19225156</v>
      </c>
      <c r="C1134" s="325">
        <v>461</v>
      </c>
      <c r="D1134" s="325">
        <v>439</v>
      </c>
      <c r="E1134" s="136">
        <f t="shared" si="17"/>
        <v>900</v>
      </c>
    </row>
    <row r="1135" spans="1:5" ht="15" x14ac:dyDescent="0.25">
      <c r="A1135" s="325" t="s">
        <v>951</v>
      </c>
      <c r="B1135" s="325">
        <v>12184650</v>
      </c>
      <c r="C1135" s="325">
        <v>276</v>
      </c>
      <c r="D1135" s="325">
        <v>231</v>
      </c>
      <c r="E1135" s="136">
        <f t="shared" si="17"/>
        <v>507</v>
      </c>
    </row>
    <row r="1136" spans="1:5" ht="15" x14ac:dyDescent="0.25">
      <c r="A1136" s="325" t="s">
        <v>951</v>
      </c>
      <c r="B1136" s="325">
        <v>7023232</v>
      </c>
      <c r="C1136" s="325">
        <v>486</v>
      </c>
      <c r="D1136" s="325">
        <v>263</v>
      </c>
      <c r="E1136" s="136">
        <f t="shared" si="17"/>
        <v>749</v>
      </c>
    </row>
    <row r="1137" spans="1:5" ht="15" x14ac:dyDescent="0.25">
      <c r="A1137" s="325" t="s">
        <v>951</v>
      </c>
      <c r="B1137" s="325">
        <v>17125154</v>
      </c>
      <c r="C1137" s="325">
        <v>753</v>
      </c>
      <c r="D1137" s="325">
        <v>675</v>
      </c>
      <c r="E1137" s="136">
        <f t="shared" si="17"/>
        <v>1428</v>
      </c>
    </row>
    <row r="1138" spans="1:5" ht="15" x14ac:dyDescent="0.25">
      <c r="A1138" s="325" t="s">
        <v>951</v>
      </c>
      <c r="B1138" s="325">
        <v>18003537</v>
      </c>
      <c r="C1138" s="325">
        <v>244</v>
      </c>
      <c r="D1138" s="325">
        <v>203</v>
      </c>
      <c r="E1138" s="136">
        <f t="shared" si="17"/>
        <v>447</v>
      </c>
    </row>
    <row r="1139" spans="1:5" ht="15" x14ac:dyDescent="0.25">
      <c r="A1139" s="325" t="s">
        <v>951</v>
      </c>
      <c r="B1139" s="325">
        <v>12315150</v>
      </c>
      <c r="C1139" s="325">
        <v>382</v>
      </c>
      <c r="D1139" s="325">
        <v>282</v>
      </c>
      <c r="E1139" s="136">
        <f t="shared" si="17"/>
        <v>664</v>
      </c>
    </row>
    <row r="1140" spans="1:5" ht="15" x14ac:dyDescent="0.25">
      <c r="A1140" s="325" t="s">
        <v>951</v>
      </c>
      <c r="B1140" s="325">
        <v>2143126</v>
      </c>
      <c r="C1140" s="325">
        <v>527</v>
      </c>
      <c r="D1140" s="325">
        <v>310</v>
      </c>
      <c r="E1140" s="136">
        <f t="shared" si="17"/>
        <v>837</v>
      </c>
    </row>
    <row r="1141" spans="1:5" ht="15" x14ac:dyDescent="0.25">
      <c r="A1141" s="325" t="s">
        <v>951</v>
      </c>
      <c r="B1141" s="325">
        <v>8054546</v>
      </c>
      <c r="C1141" s="325">
        <v>753</v>
      </c>
      <c r="D1141" s="325">
        <v>719</v>
      </c>
      <c r="E1141" s="136">
        <f t="shared" si="17"/>
        <v>1472</v>
      </c>
    </row>
    <row r="1142" spans="1:5" ht="15" x14ac:dyDescent="0.25">
      <c r="A1142" s="325" t="s">
        <v>951</v>
      </c>
      <c r="B1142" s="325">
        <v>7083232</v>
      </c>
      <c r="C1142" s="325">
        <v>2065</v>
      </c>
      <c r="D1142" s="325">
        <v>931</v>
      </c>
      <c r="E1142" s="136">
        <f t="shared" si="17"/>
        <v>2996</v>
      </c>
    </row>
    <row r="1143" spans="1:5" ht="15" x14ac:dyDescent="0.25">
      <c r="A1143" s="325" t="s">
        <v>951</v>
      </c>
      <c r="B1143" s="325">
        <v>18485155</v>
      </c>
      <c r="C1143" s="325">
        <v>342</v>
      </c>
      <c r="D1143" s="325">
        <v>308</v>
      </c>
      <c r="E1143" s="136">
        <f t="shared" si="17"/>
        <v>650</v>
      </c>
    </row>
    <row r="1144" spans="1:5" ht="15" x14ac:dyDescent="0.25">
      <c r="A1144" s="325" t="s">
        <v>951</v>
      </c>
      <c r="B1144" s="325">
        <v>13335151</v>
      </c>
      <c r="C1144" s="325">
        <v>756</v>
      </c>
      <c r="D1144" s="325">
        <v>211</v>
      </c>
      <c r="E1144" s="136">
        <f t="shared" si="17"/>
        <v>967</v>
      </c>
    </row>
    <row r="1145" spans="1:5" ht="15" x14ac:dyDescent="0.25">
      <c r="A1145" s="325" t="s">
        <v>951</v>
      </c>
      <c r="B1145" s="325">
        <v>13305151</v>
      </c>
      <c r="C1145" s="325">
        <v>474</v>
      </c>
      <c r="D1145" s="325">
        <v>392</v>
      </c>
      <c r="E1145" s="136">
        <f t="shared" si="17"/>
        <v>866</v>
      </c>
    </row>
    <row r="1146" spans="1:5" ht="15" x14ac:dyDescent="0.25">
      <c r="A1146" s="325" t="s">
        <v>951</v>
      </c>
      <c r="B1146" s="325">
        <v>15195153</v>
      </c>
      <c r="C1146" s="325">
        <v>196</v>
      </c>
      <c r="D1146" s="325">
        <v>171</v>
      </c>
      <c r="E1146" s="136">
        <f t="shared" si="17"/>
        <v>367</v>
      </c>
    </row>
    <row r="1147" spans="1:5" ht="15" x14ac:dyDescent="0.25">
      <c r="A1147" s="325" t="s">
        <v>951</v>
      </c>
      <c r="B1147" s="325">
        <v>12153333</v>
      </c>
      <c r="C1147" s="325">
        <v>305</v>
      </c>
      <c r="D1147" s="325">
        <v>298</v>
      </c>
      <c r="E1147" s="136">
        <f t="shared" si="17"/>
        <v>603</v>
      </c>
    </row>
    <row r="1148" spans="1:5" ht="15" x14ac:dyDescent="0.25">
      <c r="A1148" s="325" t="s">
        <v>951</v>
      </c>
      <c r="B1148" s="325">
        <v>21105258</v>
      </c>
      <c r="C1148" s="325">
        <v>780</v>
      </c>
      <c r="D1148" s="325">
        <v>281</v>
      </c>
      <c r="E1148" s="136">
        <f t="shared" si="17"/>
        <v>1061</v>
      </c>
    </row>
    <row r="1149" spans="1:5" ht="15" x14ac:dyDescent="0.25">
      <c r="A1149" s="325" t="s">
        <v>951</v>
      </c>
      <c r="B1149" s="325">
        <v>14325152</v>
      </c>
      <c r="C1149" s="325">
        <v>287</v>
      </c>
      <c r="D1149" s="325">
        <v>281</v>
      </c>
      <c r="E1149" s="136">
        <f t="shared" si="17"/>
        <v>568</v>
      </c>
    </row>
    <row r="1150" spans="1:5" ht="15" x14ac:dyDescent="0.25">
      <c r="A1150" s="325" t="s">
        <v>951</v>
      </c>
      <c r="B1150" s="325">
        <v>12084650</v>
      </c>
      <c r="C1150" s="325">
        <v>271</v>
      </c>
      <c r="D1150" s="325">
        <v>263</v>
      </c>
      <c r="E1150" s="136">
        <f t="shared" si="17"/>
        <v>534</v>
      </c>
    </row>
    <row r="1151" spans="1:5" ht="15" x14ac:dyDescent="0.25">
      <c r="A1151" s="325" t="s">
        <v>951</v>
      </c>
      <c r="B1151" s="325">
        <v>11264650</v>
      </c>
      <c r="C1151" s="325">
        <v>382</v>
      </c>
      <c r="D1151" s="325">
        <v>292</v>
      </c>
      <c r="E1151" s="136">
        <f t="shared" si="17"/>
        <v>674</v>
      </c>
    </row>
    <row r="1152" spans="1:5" ht="15" x14ac:dyDescent="0.25">
      <c r="A1152" s="325" t="s">
        <v>951</v>
      </c>
      <c r="B1152" s="325">
        <v>12073333</v>
      </c>
      <c r="C1152" s="325">
        <v>256</v>
      </c>
      <c r="D1152" s="325">
        <v>166</v>
      </c>
      <c r="E1152" s="136">
        <f t="shared" si="17"/>
        <v>422</v>
      </c>
    </row>
    <row r="1153" spans="1:5" ht="15" x14ac:dyDescent="0.25">
      <c r="A1153" s="325" t="s">
        <v>951</v>
      </c>
      <c r="B1153" s="325">
        <v>5204544</v>
      </c>
      <c r="C1153" s="325">
        <v>601</v>
      </c>
      <c r="D1153" s="325">
        <v>314</v>
      </c>
      <c r="E1153" s="136">
        <f t="shared" si="17"/>
        <v>915</v>
      </c>
    </row>
    <row r="1154" spans="1:5" ht="15" x14ac:dyDescent="0.25">
      <c r="A1154" s="325" t="s">
        <v>951</v>
      </c>
      <c r="B1154" s="325">
        <v>7074546</v>
      </c>
      <c r="C1154" s="325">
        <v>217</v>
      </c>
      <c r="D1154" s="325">
        <v>117</v>
      </c>
      <c r="E1154" s="136">
        <f t="shared" si="17"/>
        <v>334</v>
      </c>
    </row>
    <row r="1155" spans="1:5" ht="15" x14ac:dyDescent="0.25">
      <c r="A1155" s="325" t="s">
        <v>951</v>
      </c>
      <c r="B1155" s="325">
        <v>16115153</v>
      </c>
      <c r="C1155" s="325">
        <v>1016</v>
      </c>
      <c r="D1155" s="325">
        <v>148</v>
      </c>
      <c r="E1155" s="136">
        <f t="shared" si="17"/>
        <v>1164</v>
      </c>
    </row>
    <row r="1156" spans="1:5" ht="15" x14ac:dyDescent="0.25">
      <c r="A1156" s="325" t="s">
        <v>951</v>
      </c>
      <c r="B1156" s="325">
        <v>5214544</v>
      </c>
      <c r="C1156" s="325">
        <v>1003</v>
      </c>
      <c r="D1156" s="325">
        <v>622</v>
      </c>
      <c r="E1156" s="136">
        <f t="shared" ref="E1156:E1219" si="18">C1156+D1156</f>
        <v>1625</v>
      </c>
    </row>
    <row r="1157" spans="1:5" ht="15" x14ac:dyDescent="0.25">
      <c r="A1157" s="325" t="s">
        <v>951</v>
      </c>
      <c r="B1157" s="325">
        <v>17035154</v>
      </c>
      <c r="C1157" s="325">
        <v>1939</v>
      </c>
      <c r="D1157" s="325">
        <v>169</v>
      </c>
      <c r="E1157" s="136">
        <f t="shared" si="18"/>
        <v>2108</v>
      </c>
    </row>
    <row r="1158" spans="1:5" ht="15" x14ac:dyDescent="0.25">
      <c r="A1158" s="325" t="s">
        <v>951</v>
      </c>
      <c r="B1158" s="325">
        <v>13023333</v>
      </c>
      <c r="C1158" s="325">
        <v>482</v>
      </c>
      <c r="D1158" s="325">
        <v>277</v>
      </c>
      <c r="E1158" s="136">
        <f t="shared" si="18"/>
        <v>759</v>
      </c>
    </row>
    <row r="1159" spans="1:5" ht="15" x14ac:dyDescent="0.25">
      <c r="A1159" s="325" t="s">
        <v>951</v>
      </c>
      <c r="B1159" s="325">
        <v>16065153</v>
      </c>
      <c r="C1159" s="325">
        <v>1054</v>
      </c>
      <c r="D1159" s="325">
        <v>152</v>
      </c>
      <c r="E1159" s="136">
        <f t="shared" si="18"/>
        <v>1206</v>
      </c>
    </row>
    <row r="1160" spans="1:5" ht="15" x14ac:dyDescent="0.25">
      <c r="A1160" s="325" t="s">
        <v>951</v>
      </c>
      <c r="B1160" s="325">
        <v>19055155</v>
      </c>
      <c r="C1160" s="325">
        <v>278</v>
      </c>
      <c r="D1160" s="325">
        <v>258</v>
      </c>
      <c r="E1160" s="136">
        <f t="shared" si="18"/>
        <v>536</v>
      </c>
    </row>
    <row r="1161" spans="1:5" ht="15" x14ac:dyDescent="0.25">
      <c r="A1161" s="325" t="s">
        <v>951</v>
      </c>
      <c r="B1161" s="325">
        <v>10144548</v>
      </c>
      <c r="C1161" s="325">
        <v>233</v>
      </c>
      <c r="D1161" s="325">
        <v>197</v>
      </c>
      <c r="E1161" s="136">
        <f t="shared" si="18"/>
        <v>430</v>
      </c>
    </row>
    <row r="1162" spans="1:5" ht="15" x14ac:dyDescent="0.25">
      <c r="A1162" s="325" t="s">
        <v>951</v>
      </c>
      <c r="B1162" s="325">
        <v>9023232</v>
      </c>
      <c r="C1162" s="325">
        <v>664</v>
      </c>
      <c r="D1162" s="325">
        <v>148</v>
      </c>
      <c r="E1162" s="136">
        <f t="shared" si="18"/>
        <v>812</v>
      </c>
    </row>
    <row r="1163" spans="1:5" ht="15" x14ac:dyDescent="0.25">
      <c r="A1163" s="325" t="s">
        <v>951</v>
      </c>
      <c r="B1163" s="325">
        <v>5254544</v>
      </c>
      <c r="C1163" s="325">
        <v>428</v>
      </c>
      <c r="D1163" s="325">
        <v>421</v>
      </c>
      <c r="E1163" s="136">
        <f t="shared" si="18"/>
        <v>849</v>
      </c>
    </row>
    <row r="1164" spans="1:5" ht="15" x14ac:dyDescent="0.25">
      <c r="A1164" s="325" t="s">
        <v>951</v>
      </c>
      <c r="B1164" s="325">
        <v>14053334</v>
      </c>
      <c r="C1164" s="325">
        <v>618</v>
      </c>
      <c r="D1164" s="325">
        <v>128</v>
      </c>
      <c r="E1164" s="136">
        <f t="shared" si="18"/>
        <v>746</v>
      </c>
    </row>
    <row r="1165" spans="1:5" ht="15" x14ac:dyDescent="0.25">
      <c r="A1165" s="325" t="s">
        <v>951</v>
      </c>
      <c r="B1165" s="325">
        <v>14174552</v>
      </c>
      <c r="C1165" s="325">
        <v>333</v>
      </c>
      <c r="D1165" s="325">
        <v>322</v>
      </c>
      <c r="E1165" s="136">
        <f t="shared" si="18"/>
        <v>655</v>
      </c>
    </row>
    <row r="1166" spans="1:5" ht="15" x14ac:dyDescent="0.25">
      <c r="A1166" s="325" t="s">
        <v>951</v>
      </c>
      <c r="B1166" s="325">
        <v>20155257</v>
      </c>
      <c r="C1166" s="325">
        <v>557</v>
      </c>
      <c r="D1166" s="325">
        <v>298</v>
      </c>
      <c r="E1166" s="136">
        <f t="shared" si="18"/>
        <v>855</v>
      </c>
    </row>
    <row r="1167" spans="1:5" ht="15" x14ac:dyDescent="0.25">
      <c r="A1167" s="325" t="s">
        <v>951</v>
      </c>
      <c r="B1167" s="325">
        <v>18525155</v>
      </c>
      <c r="C1167" s="325">
        <v>640</v>
      </c>
      <c r="D1167" s="325">
        <v>211</v>
      </c>
      <c r="E1167" s="136">
        <f t="shared" si="18"/>
        <v>851</v>
      </c>
    </row>
    <row r="1168" spans="1:5" ht="15" x14ac:dyDescent="0.25">
      <c r="A1168" s="325" t="s">
        <v>951</v>
      </c>
      <c r="B1168" s="325">
        <v>11084650</v>
      </c>
      <c r="C1168" s="325">
        <v>341</v>
      </c>
      <c r="D1168" s="325">
        <v>248</v>
      </c>
      <c r="E1168" s="136">
        <f t="shared" si="18"/>
        <v>589</v>
      </c>
    </row>
    <row r="1169" spans="1:5" ht="15" x14ac:dyDescent="0.25">
      <c r="A1169" s="325" t="s">
        <v>951</v>
      </c>
      <c r="B1169" s="325">
        <v>10223334</v>
      </c>
      <c r="C1169" s="325">
        <v>423</v>
      </c>
      <c r="D1169" s="325">
        <v>345</v>
      </c>
      <c r="E1169" s="136">
        <f t="shared" si="18"/>
        <v>768</v>
      </c>
    </row>
    <row r="1170" spans="1:5" ht="15" x14ac:dyDescent="0.25">
      <c r="A1170" s="325" t="s">
        <v>951</v>
      </c>
      <c r="B1170" s="325">
        <v>5414544</v>
      </c>
      <c r="C1170" s="325">
        <v>858</v>
      </c>
      <c r="D1170" s="325">
        <v>811</v>
      </c>
      <c r="E1170" s="136">
        <f t="shared" si="18"/>
        <v>1669</v>
      </c>
    </row>
    <row r="1171" spans="1:5" ht="15" x14ac:dyDescent="0.25">
      <c r="A1171" s="325" t="s">
        <v>951</v>
      </c>
      <c r="B1171" s="325">
        <v>12103333</v>
      </c>
      <c r="C1171" s="325">
        <v>1003</v>
      </c>
      <c r="D1171" s="325">
        <v>102</v>
      </c>
      <c r="E1171" s="136">
        <f t="shared" si="18"/>
        <v>1105</v>
      </c>
    </row>
    <row r="1172" spans="1:5" ht="15" x14ac:dyDescent="0.25">
      <c r="A1172" s="325" t="s">
        <v>951</v>
      </c>
      <c r="B1172" s="325">
        <v>10194548</v>
      </c>
      <c r="C1172" s="325">
        <v>278</v>
      </c>
      <c r="D1172" s="325">
        <v>221</v>
      </c>
      <c r="E1172" s="136">
        <f t="shared" si="18"/>
        <v>499</v>
      </c>
    </row>
    <row r="1173" spans="1:5" ht="15" x14ac:dyDescent="0.25">
      <c r="A1173" s="325" t="s">
        <v>951</v>
      </c>
      <c r="B1173" s="325">
        <v>10163334</v>
      </c>
      <c r="C1173" s="325">
        <v>328</v>
      </c>
      <c r="D1173" s="325">
        <v>301</v>
      </c>
      <c r="E1173" s="136">
        <f t="shared" si="18"/>
        <v>629</v>
      </c>
    </row>
    <row r="1174" spans="1:5" ht="15" x14ac:dyDescent="0.25">
      <c r="A1174" s="325" t="s">
        <v>951</v>
      </c>
      <c r="B1174" s="325">
        <v>14033335</v>
      </c>
      <c r="C1174" s="325">
        <v>268</v>
      </c>
      <c r="D1174" s="325">
        <v>261</v>
      </c>
      <c r="E1174" s="136">
        <f t="shared" si="18"/>
        <v>529</v>
      </c>
    </row>
    <row r="1175" spans="1:5" ht="15" x14ac:dyDescent="0.25">
      <c r="A1175" s="325" t="s">
        <v>951</v>
      </c>
      <c r="B1175" s="325">
        <v>9184547</v>
      </c>
      <c r="C1175" s="325">
        <v>240</v>
      </c>
      <c r="D1175" s="325">
        <v>204</v>
      </c>
      <c r="E1175" s="136">
        <f t="shared" si="18"/>
        <v>444</v>
      </c>
    </row>
    <row r="1176" spans="1:5" ht="15" x14ac:dyDescent="0.25">
      <c r="A1176" s="325" t="s">
        <v>951</v>
      </c>
      <c r="B1176" s="325">
        <v>19003437</v>
      </c>
      <c r="C1176" s="325">
        <v>314</v>
      </c>
      <c r="D1176" s="325">
        <v>202</v>
      </c>
      <c r="E1176" s="136">
        <f t="shared" si="18"/>
        <v>516</v>
      </c>
    </row>
    <row r="1177" spans="1:5" ht="15" x14ac:dyDescent="0.25">
      <c r="A1177" s="325" t="s">
        <v>951</v>
      </c>
      <c r="B1177" s="325">
        <v>16073535</v>
      </c>
      <c r="C1177" s="325">
        <v>306</v>
      </c>
      <c r="D1177" s="325">
        <v>182</v>
      </c>
      <c r="E1177" s="136">
        <f t="shared" si="18"/>
        <v>488</v>
      </c>
    </row>
    <row r="1178" spans="1:5" ht="15" x14ac:dyDescent="0.25">
      <c r="A1178" s="325" t="s">
        <v>951</v>
      </c>
      <c r="B1178" s="325">
        <v>18095155</v>
      </c>
      <c r="C1178" s="325">
        <v>266</v>
      </c>
      <c r="D1178" s="325">
        <v>129</v>
      </c>
      <c r="E1178" s="136">
        <f t="shared" si="18"/>
        <v>395</v>
      </c>
    </row>
    <row r="1179" spans="1:5" ht="15" x14ac:dyDescent="0.25">
      <c r="A1179" s="325" t="s">
        <v>951</v>
      </c>
      <c r="B1179" s="325">
        <v>19375156</v>
      </c>
      <c r="C1179" s="325">
        <v>293</v>
      </c>
      <c r="D1179" s="325">
        <v>286</v>
      </c>
      <c r="E1179" s="136">
        <f t="shared" si="18"/>
        <v>579</v>
      </c>
    </row>
    <row r="1180" spans="1:5" ht="15" x14ac:dyDescent="0.25">
      <c r="A1180" s="325" t="s">
        <v>705</v>
      </c>
      <c r="B1180" s="325">
        <v>21116285</v>
      </c>
      <c r="C1180" s="325">
        <v>779</v>
      </c>
      <c r="D1180" s="325">
        <v>2</v>
      </c>
      <c r="E1180" s="136">
        <f t="shared" si="18"/>
        <v>781</v>
      </c>
    </row>
    <row r="1181" spans="1:5" ht="15" x14ac:dyDescent="0.25">
      <c r="A1181" s="325" t="s">
        <v>705</v>
      </c>
      <c r="B1181" s="325">
        <v>19196286</v>
      </c>
      <c r="C1181" s="325">
        <v>383</v>
      </c>
      <c r="D1181" s="325">
        <v>117</v>
      </c>
      <c r="E1181" s="136">
        <f t="shared" si="18"/>
        <v>500</v>
      </c>
    </row>
    <row r="1182" spans="1:5" ht="15" x14ac:dyDescent="0.25">
      <c r="A1182" s="325" t="s">
        <v>705</v>
      </c>
      <c r="B1182" s="325">
        <v>1516381</v>
      </c>
      <c r="C1182" s="325">
        <v>241</v>
      </c>
      <c r="D1182" s="325">
        <v>1</v>
      </c>
      <c r="E1182" s="136">
        <f t="shared" si="18"/>
        <v>242</v>
      </c>
    </row>
    <row r="1183" spans="1:5" ht="15" x14ac:dyDescent="0.25">
      <c r="A1183" s="325" t="s">
        <v>706</v>
      </c>
      <c r="B1183" s="325">
        <v>2004114</v>
      </c>
      <c r="C1183" s="325">
        <v>394</v>
      </c>
      <c r="D1183" s="325">
        <v>99</v>
      </c>
      <c r="E1183" s="136">
        <f t="shared" si="18"/>
        <v>493</v>
      </c>
    </row>
    <row r="1184" spans="1:5" ht="15" x14ac:dyDescent="0.25">
      <c r="A1184" s="325" t="s">
        <v>706</v>
      </c>
      <c r="B1184" s="325">
        <v>17014114</v>
      </c>
      <c r="C1184" s="325">
        <v>255</v>
      </c>
      <c r="D1184" s="325">
        <v>29</v>
      </c>
      <c r="E1184" s="136">
        <f t="shared" si="18"/>
        <v>284</v>
      </c>
    </row>
    <row r="1185" spans="1:5" ht="15" x14ac:dyDescent="0.25">
      <c r="A1185" s="325" t="s">
        <v>706</v>
      </c>
      <c r="B1185" s="325">
        <v>11024114</v>
      </c>
      <c r="C1185" s="325">
        <v>212</v>
      </c>
      <c r="D1185" s="325">
        <v>55</v>
      </c>
      <c r="E1185" s="136">
        <f t="shared" si="18"/>
        <v>267</v>
      </c>
    </row>
    <row r="1186" spans="1:5" ht="15" x14ac:dyDescent="0.25">
      <c r="A1186" s="325" t="s">
        <v>706</v>
      </c>
      <c r="B1186" s="325">
        <v>11004114</v>
      </c>
      <c r="C1186" s="325">
        <v>381</v>
      </c>
      <c r="D1186" s="325">
        <v>92</v>
      </c>
      <c r="E1186" s="136">
        <f t="shared" si="18"/>
        <v>473</v>
      </c>
    </row>
    <row r="1187" spans="1:5" ht="15" x14ac:dyDescent="0.25">
      <c r="A1187" s="325" t="s">
        <v>706</v>
      </c>
      <c r="B1187" s="325">
        <v>16024114</v>
      </c>
      <c r="C1187" s="325">
        <v>484</v>
      </c>
      <c r="D1187" s="325">
        <v>45</v>
      </c>
      <c r="E1187" s="136">
        <f t="shared" si="18"/>
        <v>529</v>
      </c>
    </row>
    <row r="1188" spans="1:5" ht="15" x14ac:dyDescent="0.25">
      <c r="A1188" s="325" t="s">
        <v>706</v>
      </c>
      <c r="B1188" s="325">
        <v>7034213</v>
      </c>
      <c r="C1188" s="325">
        <v>293</v>
      </c>
      <c r="D1188" s="325">
        <v>1</v>
      </c>
      <c r="E1188" s="136">
        <f t="shared" si="18"/>
        <v>294</v>
      </c>
    </row>
    <row r="1189" spans="1:5" ht="15" x14ac:dyDescent="0.25">
      <c r="A1189" s="325" t="s">
        <v>706</v>
      </c>
      <c r="B1189" s="325">
        <v>1024114</v>
      </c>
      <c r="C1189" s="325">
        <v>412</v>
      </c>
      <c r="D1189" s="325">
        <v>126</v>
      </c>
      <c r="E1189" s="136">
        <f t="shared" si="18"/>
        <v>538</v>
      </c>
    </row>
    <row r="1190" spans="1:5" ht="15" x14ac:dyDescent="0.25">
      <c r="A1190" s="325" t="s">
        <v>706</v>
      </c>
      <c r="B1190" s="325">
        <v>16014114</v>
      </c>
      <c r="C1190" s="325">
        <v>389</v>
      </c>
      <c r="D1190" s="325">
        <v>65</v>
      </c>
      <c r="E1190" s="136">
        <f t="shared" si="18"/>
        <v>454</v>
      </c>
    </row>
    <row r="1191" spans="1:5" ht="15" x14ac:dyDescent="0.25">
      <c r="A1191" s="325" t="s">
        <v>706</v>
      </c>
      <c r="B1191" s="325">
        <v>1004114</v>
      </c>
      <c r="C1191" s="325">
        <v>132</v>
      </c>
      <c r="D1191" s="325">
        <v>2</v>
      </c>
      <c r="E1191" s="136">
        <f t="shared" si="18"/>
        <v>134</v>
      </c>
    </row>
    <row r="1192" spans="1:5" ht="15" x14ac:dyDescent="0.25">
      <c r="A1192" s="325" t="s">
        <v>706</v>
      </c>
      <c r="B1192" s="325">
        <v>6014213</v>
      </c>
      <c r="C1192" s="325">
        <v>344</v>
      </c>
      <c r="D1192" s="325">
        <v>65</v>
      </c>
      <c r="E1192" s="136">
        <f t="shared" si="18"/>
        <v>409</v>
      </c>
    </row>
    <row r="1193" spans="1:5" ht="15" x14ac:dyDescent="0.25">
      <c r="A1193" s="325" t="s">
        <v>706</v>
      </c>
      <c r="B1193" s="325">
        <v>6024213</v>
      </c>
      <c r="C1193" s="325">
        <v>225</v>
      </c>
      <c r="D1193" s="325">
        <v>100</v>
      </c>
      <c r="E1193" s="136">
        <f t="shared" si="18"/>
        <v>325</v>
      </c>
    </row>
    <row r="1194" spans="1:5" ht="15" x14ac:dyDescent="0.25">
      <c r="A1194" s="325" t="s">
        <v>706</v>
      </c>
      <c r="B1194" s="325">
        <v>11014114</v>
      </c>
      <c r="C1194" s="325">
        <v>315</v>
      </c>
      <c r="D1194" s="325">
        <v>143</v>
      </c>
      <c r="E1194" s="136">
        <f t="shared" si="18"/>
        <v>458</v>
      </c>
    </row>
    <row r="1195" spans="1:5" ht="15" x14ac:dyDescent="0.25">
      <c r="A1195" s="325" t="s">
        <v>706</v>
      </c>
      <c r="B1195" s="325">
        <v>6004213</v>
      </c>
      <c r="C1195" s="325">
        <v>99</v>
      </c>
      <c r="D1195" s="325">
        <v>4</v>
      </c>
      <c r="E1195" s="136">
        <f t="shared" si="18"/>
        <v>103</v>
      </c>
    </row>
    <row r="1196" spans="1:5" ht="15" x14ac:dyDescent="0.25">
      <c r="A1196" s="325" t="s">
        <v>706</v>
      </c>
      <c r="B1196" s="325">
        <v>6054213</v>
      </c>
      <c r="C1196" s="325">
        <v>579</v>
      </c>
      <c r="D1196" s="325">
        <v>65</v>
      </c>
      <c r="E1196" s="136">
        <f t="shared" si="18"/>
        <v>644</v>
      </c>
    </row>
    <row r="1197" spans="1:5" ht="15" x14ac:dyDescent="0.25">
      <c r="A1197" s="325" t="s">
        <v>706</v>
      </c>
      <c r="B1197" s="325">
        <v>7014213</v>
      </c>
      <c r="C1197" s="325">
        <v>1468</v>
      </c>
      <c r="D1197" s="325">
        <v>625</v>
      </c>
      <c r="E1197" s="136">
        <f t="shared" si="18"/>
        <v>2093</v>
      </c>
    </row>
    <row r="1198" spans="1:5" ht="15" x14ac:dyDescent="0.25">
      <c r="A1198" s="325" t="s">
        <v>706</v>
      </c>
      <c r="B1198" s="325">
        <v>6044213</v>
      </c>
      <c r="C1198" s="325">
        <v>239</v>
      </c>
      <c r="D1198" s="325">
        <v>21</v>
      </c>
      <c r="E1198" s="136">
        <f t="shared" si="18"/>
        <v>260</v>
      </c>
    </row>
    <row r="1199" spans="1:5" ht="15" x14ac:dyDescent="0.25">
      <c r="A1199" s="325" t="s">
        <v>706</v>
      </c>
      <c r="B1199" s="325">
        <v>2014114</v>
      </c>
      <c r="C1199" s="325">
        <v>275</v>
      </c>
      <c r="D1199" s="325">
        <v>72</v>
      </c>
      <c r="E1199" s="136">
        <f t="shared" si="18"/>
        <v>347</v>
      </c>
    </row>
    <row r="1200" spans="1:5" ht="15" x14ac:dyDescent="0.25">
      <c r="A1200" s="325" t="s">
        <v>706</v>
      </c>
      <c r="B1200" s="325">
        <v>17004114</v>
      </c>
      <c r="C1200" s="325">
        <v>284</v>
      </c>
      <c r="D1200" s="325">
        <v>2</v>
      </c>
      <c r="E1200" s="136">
        <f t="shared" si="18"/>
        <v>286</v>
      </c>
    </row>
    <row r="1201" spans="1:5" ht="15" x14ac:dyDescent="0.25">
      <c r="A1201" s="325" t="s">
        <v>706</v>
      </c>
      <c r="B1201" s="325">
        <v>7044213</v>
      </c>
      <c r="C1201" s="325">
        <v>247</v>
      </c>
      <c r="D1201" s="325">
        <v>2</v>
      </c>
      <c r="E1201" s="136">
        <f t="shared" si="18"/>
        <v>249</v>
      </c>
    </row>
    <row r="1202" spans="1:5" ht="15" x14ac:dyDescent="0.25">
      <c r="A1202" s="325" t="s">
        <v>706</v>
      </c>
      <c r="B1202" s="325">
        <v>7064213</v>
      </c>
      <c r="C1202" s="325">
        <v>370</v>
      </c>
      <c r="D1202" s="325">
        <v>4</v>
      </c>
      <c r="E1202" s="136">
        <f t="shared" si="18"/>
        <v>374</v>
      </c>
    </row>
    <row r="1203" spans="1:5" ht="15" x14ac:dyDescent="0.25">
      <c r="A1203" s="325" t="s">
        <v>706</v>
      </c>
      <c r="B1203" s="325">
        <v>1014114</v>
      </c>
      <c r="C1203" s="325">
        <v>386</v>
      </c>
      <c r="D1203" s="325">
        <v>119</v>
      </c>
      <c r="E1203" s="136">
        <f t="shared" si="18"/>
        <v>505</v>
      </c>
    </row>
    <row r="1204" spans="1:5" ht="15" x14ac:dyDescent="0.25">
      <c r="A1204" s="325" t="s">
        <v>706</v>
      </c>
      <c r="B1204" s="325">
        <v>6034213</v>
      </c>
      <c r="C1204" s="325">
        <v>367</v>
      </c>
      <c r="D1204" s="325">
        <v>89</v>
      </c>
      <c r="E1204" s="136">
        <f t="shared" si="18"/>
        <v>456</v>
      </c>
    </row>
    <row r="1205" spans="1:5" ht="15" x14ac:dyDescent="0.25">
      <c r="A1205" s="325" t="s">
        <v>707</v>
      </c>
      <c r="B1205" s="325">
        <v>15252257</v>
      </c>
      <c r="C1205" s="325">
        <v>332</v>
      </c>
      <c r="D1205" s="325">
        <v>115</v>
      </c>
      <c r="E1205" s="136">
        <f t="shared" si="18"/>
        <v>447</v>
      </c>
    </row>
    <row r="1206" spans="1:5" ht="15" x14ac:dyDescent="0.25">
      <c r="A1206" s="325" t="s">
        <v>707</v>
      </c>
      <c r="B1206" s="325">
        <v>15182257</v>
      </c>
      <c r="C1206" s="325">
        <v>311</v>
      </c>
      <c r="D1206" s="325">
        <v>247</v>
      </c>
      <c r="E1206" s="136">
        <f t="shared" si="18"/>
        <v>558</v>
      </c>
    </row>
    <row r="1207" spans="1:5" ht="15" x14ac:dyDescent="0.25">
      <c r="A1207" s="325" t="s">
        <v>707</v>
      </c>
      <c r="B1207" s="325">
        <v>11252257</v>
      </c>
      <c r="C1207" s="325">
        <v>1192</v>
      </c>
      <c r="D1207" s="325">
        <v>416</v>
      </c>
      <c r="E1207" s="136">
        <f t="shared" si="18"/>
        <v>1608</v>
      </c>
    </row>
    <row r="1208" spans="1:5" ht="15" x14ac:dyDescent="0.25">
      <c r="A1208" s="325" t="s">
        <v>707</v>
      </c>
      <c r="B1208" s="325">
        <v>16102255</v>
      </c>
      <c r="C1208" s="325">
        <v>224</v>
      </c>
      <c r="D1208" s="325">
        <v>145</v>
      </c>
      <c r="E1208" s="136">
        <f t="shared" si="18"/>
        <v>369</v>
      </c>
    </row>
    <row r="1209" spans="1:5" ht="15" x14ac:dyDescent="0.25">
      <c r="A1209" s="325" t="s">
        <v>707</v>
      </c>
      <c r="B1209" s="325">
        <v>16092254</v>
      </c>
      <c r="C1209" s="325">
        <v>623</v>
      </c>
      <c r="D1209" s="325">
        <v>396</v>
      </c>
      <c r="E1209" s="136">
        <f t="shared" si="18"/>
        <v>1019</v>
      </c>
    </row>
    <row r="1210" spans="1:5" ht="15" x14ac:dyDescent="0.25">
      <c r="A1210" s="325" t="s">
        <v>707</v>
      </c>
      <c r="B1210" s="325">
        <v>15102257</v>
      </c>
      <c r="C1210" s="325">
        <v>501</v>
      </c>
      <c r="D1210" s="325">
        <v>157</v>
      </c>
      <c r="E1210" s="136">
        <f t="shared" si="18"/>
        <v>658</v>
      </c>
    </row>
    <row r="1211" spans="1:5" ht="15" x14ac:dyDescent="0.25">
      <c r="A1211" s="325" t="s">
        <v>707</v>
      </c>
      <c r="B1211" s="325">
        <v>16482256</v>
      </c>
      <c r="C1211" s="325">
        <v>495</v>
      </c>
      <c r="D1211" s="325">
        <v>242</v>
      </c>
      <c r="E1211" s="136">
        <f t="shared" si="18"/>
        <v>737</v>
      </c>
    </row>
    <row r="1212" spans="1:5" ht="15" x14ac:dyDescent="0.25">
      <c r="A1212" s="325" t="s">
        <v>707</v>
      </c>
      <c r="B1212" s="325">
        <v>16382255</v>
      </c>
      <c r="C1212" s="325">
        <v>253</v>
      </c>
      <c r="D1212" s="325">
        <v>188</v>
      </c>
      <c r="E1212" s="136">
        <f t="shared" si="18"/>
        <v>441</v>
      </c>
    </row>
    <row r="1213" spans="1:5" ht="15" x14ac:dyDescent="0.25">
      <c r="A1213" s="325" t="s">
        <v>707</v>
      </c>
      <c r="B1213" s="325">
        <v>11062257</v>
      </c>
      <c r="C1213" s="325">
        <v>604</v>
      </c>
      <c r="D1213" s="325">
        <v>293</v>
      </c>
      <c r="E1213" s="136">
        <f t="shared" si="18"/>
        <v>897</v>
      </c>
    </row>
    <row r="1214" spans="1:5" ht="15" x14ac:dyDescent="0.25">
      <c r="A1214" s="325" t="s">
        <v>707</v>
      </c>
      <c r="B1214" s="325">
        <v>16502256</v>
      </c>
      <c r="C1214" s="325">
        <v>222</v>
      </c>
      <c r="D1214" s="325">
        <v>115</v>
      </c>
      <c r="E1214" s="136">
        <f t="shared" si="18"/>
        <v>337</v>
      </c>
    </row>
    <row r="1215" spans="1:5" ht="15" x14ac:dyDescent="0.25">
      <c r="A1215" s="325" t="s">
        <v>707</v>
      </c>
      <c r="B1215" s="325">
        <v>16222254</v>
      </c>
      <c r="C1215" s="325">
        <v>379</v>
      </c>
      <c r="D1215" s="325">
        <v>262</v>
      </c>
      <c r="E1215" s="136">
        <f t="shared" si="18"/>
        <v>641</v>
      </c>
    </row>
    <row r="1216" spans="1:5" ht="15" x14ac:dyDescent="0.25">
      <c r="A1216" s="325" t="s">
        <v>707</v>
      </c>
      <c r="B1216" s="325">
        <v>11132257</v>
      </c>
      <c r="C1216" s="325">
        <v>445</v>
      </c>
      <c r="D1216" s="325">
        <v>257</v>
      </c>
      <c r="E1216" s="136">
        <f t="shared" si="18"/>
        <v>702</v>
      </c>
    </row>
    <row r="1217" spans="1:5" ht="15" x14ac:dyDescent="0.25">
      <c r="A1217" s="325" t="s">
        <v>707</v>
      </c>
      <c r="B1217" s="325">
        <v>11152257</v>
      </c>
      <c r="C1217" s="325">
        <v>257</v>
      </c>
      <c r="D1217" s="325">
        <v>162</v>
      </c>
      <c r="E1217" s="136">
        <f t="shared" si="18"/>
        <v>419</v>
      </c>
    </row>
    <row r="1218" spans="1:5" ht="15" x14ac:dyDescent="0.25">
      <c r="A1218" s="325" t="s">
        <v>707</v>
      </c>
      <c r="B1218" s="325">
        <v>11212257</v>
      </c>
      <c r="C1218" s="325">
        <v>328</v>
      </c>
      <c r="D1218" s="325">
        <v>507</v>
      </c>
      <c r="E1218" s="136">
        <f t="shared" si="18"/>
        <v>835</v>
      </c>
    </row>
    <row r="1219" spans="1:5" ht="15" x14ac:dyDescent="0.25">
      <c r="A1219" s="325" t="s">
        <v>707</v>
      </c>
      <c r="B1219" s="325">
        <v>1022150</v>
      </c>
      <c r="C1219" s="325">
        <v>276</v>
      </c>
      <c r="D1219" s="325">
        <v>231</v>
      </c>
      <c r="E1219" s="136">
        <f t="shared" si="18"/>
        <v>507</v>
      </c>
    </row>
    <row r="1220" spans="1:5" ht="15" x14ac:dyDescent="0.25">
      <c r="A1220" s="325" t="s">
        <v>707</v>
      </c>
      <c r="B1220" s="325">
        <v>1182150</v>
      </c>
      <c r="C1220" s="325">
        <v>338</v>
      </c>
      <c r="D1220" s="325">
        <v>199</v>
      </c>
      <c r="E1220" s="136">
        <f t="shared" ref="E1220:E1283" si="19">C1220+D1220</f>
        <v>537</v>
      </c>
    </row>
    <row r="1221" spans="1:5" ht="15" x14ac:dyDescent="0.25">
      <c r="A1221" s="325" t="s">
        <v>707</v>
      </c>
      <c r="B1221" s="325">
        <v>2002525</v>
      </c>
      <c r="C1221" s="325">
        <v>1</v>
      </c>
      <c r="D1221" s="325">
        <v>1077</v>
      </c>
      <c r="E1221" s="136">
        <f t="shared" si="19"/>
        <v>1078</v>
      </c>
    </row>
    <row r="1222" spans="1:5" ht="15" x14ac:dyDescent="0.25">
      <c r="A1222" s="325" t="s">
        <v>707</v>
      </c>
      <c r="B1222" s="325">
        <v>3012543</v>
      </c>
      <c r="C1222" s="325">
        <v>10</v>
      </c>
      <c r="D1222" s="325">
        <v>3032</v>
      </c>
      <c r="E1222" s="136">
        <f t="shared" si="19"/>
        <v>3042</v>
      </c>
    </row>
    <row r="1223" spans="1:5" ht="15" x14ac:dyDescent="0.25">
      <c r="A1223" s="325" t="s">
        <v>707</v>
      </c>
      <c r="B1223" s="325">
        <v>15122257</v>
      </c>
      <c r="C1223" s="325">
        <v>256</v>
      </c>
      <c r="D1223" s="325">
        <v>130</v>
      </c>
      <c r="E1223" s="136">
        <f t="shared" si="19"/>
        <v>386</v>
      </c>
    </row>
    <row r="1224" spans="1:5" ht="15" x14ac:dyDescent="0.25">
      <c r="A1224" s="325" t="s">
        <v>707</v>
      </c>
      <c r="B1224" s="325">
        <v>9052202</v>
      </c>
      <c r="C1224" s="325">
        <v>1102</v>
      </c>
      <c r="D1224" s="325">
        <v>1049</v>
      </c>
      <c r="E1224" s="136">
        <f t="shared" si="19"/>
        <v>2151</v>
      </c>
    </row>
    <row r="1225" spans="1:5" ht="15" x14ac:dyDescent="0.25">
      <c r="A1225" s="325" t="s">
        <v>707</v>
      </c>
      <c r="B1225" s="325">
        <v>12252255</v>
      </c>
      <c r="C1225" s="325">
        <v>914</v>
      </c>
      <c r="D1225" s="325">
        <v>708</v>
      </c>
      <c r="E1225" s="136">
        <f t="shared" si="19"/>
        <v>1622</v>
      </c>
    </row>
    <row r="1226" spans="1:5" ht="15" x14ac:dyDescent="0.25">
      <c r="A1226" s="325" t="s">
        <v>707</v>
      </c>
      <c r="B1226" s="325">
        <v>16312255</v>
      </c>
      <c r="C1226" s="325">
        <v>783</v>
      </c>
      <c r="D1226" s="325">
        <v>221</v>
      </c>
      <c r="E1226" s="136">
        <f t="shared" si="19"/>
        <v>1004</v>
      </c>
    </row>
    <row r="1227" spans="1:5" ht="15" x14ac:dyDescent="0.25">
      <c r="A1227" s="325" t="s">
        <v>707</v>
      </c>
      <c r="B1227" s="325">
        <v>17052253</v>
      </c>
      <c r="C1227" s="325">
        <v>275</v>
      </c>
      <c r="D1227" s="325">
        <v>129</v>
      </c>
      <c r="E1227" s="136">
        <f t="shared" si="19"/>
        <v>404</v>
      </c>
    </row>
    <row r="1228" spans="1:5" ht="15" x14ac:dyDescent="0.25">
      <c r="A1228" s="325" t="s">
        <v>707</v>
      </c>
      <c r="B1228" s="325">
        <v>16322255</v>
      </c>
      <c r="C1228" s="325">
        <v>452</v>
      </c>
      <c r="D1228" s="325">
        <v>158</v>
      </c>
      <c r="E1228" s="136">
        <f t="shared" si="19"/>
        <v>610</v>
      </c>
    </row>
    <row r="1229" spans="1:5" ht="15" x14ac:dyDescent="0.25">
      <c r="A1229" s="325" t="s">
        <v>707</v>
      </c>
      <c r="B1229" s="325">
        <v>11272257</v>
      </c>
      <c r="C1229" s="325">
        <v>466</v>
      </c>
      <c r="D1229" s="325">
        <v>275</v>
      </c>
      <c r="E1229" s="136">
        <f t="shared" si="19"/>
        <v>741</v>
      </c>
    </row>
    <row r="1230" spans="1:5" ht="15" x14ac:dyDescent="0.25">
      <c r="A1230" s="325" t="s">
        <v>707</v>
      </c>
      <c r="B1230" s="325">
        <v>3002545</v>
      </c>
      <c r="C1230" s="325">
        <v>64</v>
      </c>
      <c r="D1230" s="325">
        <v>560</v>
      </c>
      <c r="E1230" s="136">
        <f t="shared" si="19"/>
        <v>624</v>
      </c>
    </row>
    <row r="1231" spans="1:5" ht="15" x14ac:dyDescent="0.25">
      <c r="A1231" s="325" t="s">
        <v>707</v>
      </c>
      <c r="B1231" s="325">
        <v>11082257</v>
      </c>
      <c r="C1231" s="325">
        <v>726</v>
      </c>
      <c r="D1231" s="325">
        <v>894</v>
      </c>
      <c r="E1231" s="136">
        <f t="shared" si="19"/>
        <v>1620</v>
      </c>
    </row>
    <row r="1232" spans="1:5" ht="15" x14ac:dyDescent="0.25">
      <c r="A1232" s="325" t="s">
        <v>707</v>
      </c>
      <c r="B1232" s="325">
        <v>16212254</v>
      </c>
      <c r="C1232" s="325">
        <v>419</v>
      </c>
      <c r="D1232" s="325">
        <v>266</v>
      </c>
      <c r="E1232" s="136">
        <f t="shared" si="19"/>
        <v>685</v>
      </c>
    </row>
    <row r="1233" spans="1:5" ht="15" x14ac:dyDescent="0.25">
      <c r="A1233" s="325" t="s">
        <v>707</v>
      </c>
      <c r="B1233" s="325">
        <v>12162257</v>
      </c>
      <c r="C1233" s="325">
        <v>1528</v>
      </c>
      <c r="D1233" s="325">
        <v>265</v>
      </c>
      <c r="E1233" s="136">
        <f t="shared" si="19"/>
        <v>1793</v>
      </c>
    </row>
    <row r="1234" spans="1:5" ht="15" x14ac:dyDescent="0.25">
      <c r="A1234" s="325" t="s">
        <v>707</v>
      </c>
      <c r="B1234" s="325">
        <v>12242255</v>
      </c>
      <c r="C1234" s="325">
        <v>1396</v>
      </c>
      <c r="D1234" s="325">
        <v>1250</v>
      </c>
      <c r="E1234" s="136">
        <f t="shared" si="19"/>
        <v>2646</v>
      </c>
    </row>
    <row r="1235" spans="1:5" ht="15" x14ac:dyDescent="0.25">
      <c r="A1235" s="325" t="s">
        <v>707</v>
      </c>
      <c r="B1235" s="325">
        <v>17112253</v>
      </c>
      <c r="C1235" s="325">
        <v>188</v>
      </c>
      <c r="D1235" s="325">
        <v>4</v>
      </c>
      <c r="E1235" s="136">
        <f t="shared" si="19"/>
        <v>192</v>
      </c>
    </row>
    <row r="1236" spans="1:5" ht="15" x14ac:dyDescent="0.25">
      <c r="A1236" s="325" t="s">
        <v>707</v>
      </c>
      <c r="B1236" s="325">
        <v>11182257</v>
      </c>
      <c r="C1236" s="325">
        <v>682</v>
      </c>
      <c r="D1236" s="325">
        <v>516</v>
      </c>
      <c r="E1236" s="136">
        <f t="shared" si="19"/>
        <v>1198</v>
      </c>
    </row>
    <row r="1237" spans="1:5" ht="15" x14ac:dyDescent="0.25">
      <c r="A1237" s="325" t="s">
        <v>707</v>
      </c>
      <c r="B1237" s="325">
        <v>12122257</v>
      </c>
      <c r="C1237" s="325">
        <v>459</v>
      </c>
      <c r="D1237" s="325">
        <v>203</v>
      </c>
      <c r="E1237" s="136">
        <f t="shared" si="19"/>
        <v>662</v>
      </c>
    </row>
    <row r="1238" spans="1:5" ht="15" x14ac:dyDescent="0.25">
      <c r="A1238" s="325" t="s">
        <v>707</v>
      </c>
      <c r="B1238" s="325">
        <v>14022140</v>
      </c>
      <c r="C1238" s="325">
        <v>271</v>
      </c>
      <c r="D1238" s="325">
        <v>208</v>
      </c>
      <c r="E1238" s="136">
        <f t="shared" si="19"/>
        <v>479</v>
      </c>
    </row>
    <row r="1239" spans="1:5" ht="15" x14ac:dyDescent="0.25">
      <c r="A1239" s="325" t="s">
        <v>707</v>
      </c>
      <c r="B1239" s="325">
        <v>12142257</v>
      </c>
      <c r="C1239" s="325">
        <v>503</v>
      </c>
      <c r="D1239" s="325">
        <v>137</v>
      </c>
      <c r="E1239" s="136">
        <f t="shared" si="19"/>
        <v>640</v>
      </c>
    </row>
    <row r="1240" spans="1:5" ht="15" x14ac:dyDescent="0.25">
      <c r="A1240" s="325" t="s">
        <v>707</v>
      </c>
      <c r="B1240" s="325">
        <v>11322257</v>
      </c>
      <c r="C1240" s="325">
        <v>433</v>
      </c>
      <c r="D1240" s="325">
        <v>85</v>
      </c>
      <c r="E1240" s="136">
        <f t="shared" si="19"/>
        <v>518</v>
      </c>
    </row>
    <row r="1241" spans="1:5" ht="15" x14ac:dyDescent="0.25">
      <c r="A1241" s="325" t="s">
        <v>707</v>
      </c>
      <c r="B1241" s="325">
        <v>12062257</v>
      </c>
      <c r="C1241" s="325">
        <v>685</v>
      </c>
      <c r="D1241" s="325">
        <v>538</v>
      </c>
      <c r="E1241" s="136">
        <f t="shared" si="19"/>
        <v>1223</v>
      </c>
    </row>
    <row r="1242" spans="1:5" ht="15" x14ac:dyDescent="0.25">
      <c r="A1242" s="325" t="s">
        <v>707</v>
      </c>
      <c r="B1242" s="325">
        <v>10002344</v>
      </c>
      <c r="C1242" s="325">
        <v>1</v>
      </c>
      <c r="D1242" s="325">
        <v>616</v>
      </c>
      <c r="E1242" s="136">
        <f t="shared" si="19"/>
        <v>617</v>
      </c>
    </row>
    <row r="1243" spans="1:5" ht="15" x14ac:dyDescent="0.25">
      <c r="A1243" s="325" t="s">
        <v>707</v>
      </c>
      <c r="B1243" s="325">
        <v>16042254</v>
      </c>
      <c r="C1243" s="325">
        <v>282</v>
      </c>
      <c r="D1243" s="325">
        <v>185</v>
      </c>
      <c r="E1243" s="136">
        <f t="shared" si="19"/>
        <v>467</v>
      </c>
    </row>
    <row r="1244" spans="1:5" ht="15" x14ac:dyDescent="0.25">
      <c r="A1244" s="325" t="s">
        <v>707</v>
      </c>
      <c r="B1244" s="325">
        <v>16192254</v>
      </c>
      <c r="C1244" s="325">
        <v>343</v>
      </c>
      <c r="D1244" s="325">
        <v>237</v>
      </c>
      <c r="E1244" s="136">
        <f t="shared" si="19"/>
        <v>580</v>
      </c>
    </row>
    <row r="1245" spans="1:5" ht="15" x14ac:dyDescent="0.25">
      <c r="A1245" s="325" t="s">
        <v>707</v>
      </c>
      <c r="B1245" s="325">
        <v>12362255</v>
      </c>
      <c r="C1245" s="325">
        <v>360</v>
      </c>
      <c r="D1245" s="325">
        <v>47</v>
      </c>
      <c r="E1245" s="136">
        <f t="shared" si="19"/>
        <v>407</v>
      </c>
    </row>
    <row r="1246" spans="1:5" ht="15" x14ac:dyDescent="0.25">
      <c r="A1246" s="325" t="s">
        <v>707</v>
      </c>
      <c r="B1246" s="325">
        <v>17002544</v>
      </c>
      <c r="C1246" s="325">
        <v>3</v>
      </c>
      <c r="D1246" s="325">
        <v>347</v>
      </c>
      <c r="E1246" s="136">
        <f t="shared" si="19"/>
        <v>350</v>
      </c>
    </row>
    <row r="1247" spans="1:5" ht="15" x14ac:dyDescent="0.25">
      <c r="A1247" s="325" t="s">
        <v>707</v>
      </c>
      <c r="B1247" s="325">
        <v>16362255</v>
      </c>
      <c r="C1247" s="325">
        <v>228</v>
      </c>
      <c r="D1247" s="325">
        <v>175</v>
      </c>
      <c r="E1247" s="136">
        <f t="shared" si="19"/>
        <v>403</v>
      </c>
    </row>
    <row r="1248" spans="1:5" ht="15" x14ac:dyDescent="0.25">
      <c r="A1248" s="325" t="s">
        <v>707</v>
      </c>
      <c r="B1248" s="325">
        <v>12052257</v>
      </c>
      <c r="C1248" s="325">
        <v>337</v>
      </c>
      <c r="D1248" s="325">
        <v>304</v>
      </c>
      <c r="E1248" s="136">
        <f t="shared" si="19"/>
        <v>641</v>
      </c>
    </row>
    <row r="1249" spans="1:5" ht="15" x14ac:dyDescent="0.25">
      <c r="A1249" s="325" t="s">
        <v>707</v>
      </c>
      <c r="B1249" s="325">
        <v>16072255</v>
      </c>
      <c r="C1249" s="325">
        <v>340</v>
      </c>
      <c r="D1249" s="325">
        <v>295</v>
      </c>
      <c r="E1249" s="136">
        <f t="shared" si="19"/>
        <v>635</v>
      </c>
    </row>
    <row r="1250" spans="1:5" ht="15" x14ac:dyDescent="0.25">
      <c r="A1250" s="325" t="s">
        <v>707</v>
      </c>
      <c r="B1250" s="325">
        <v>16292255</v>
      </c>
      <c r="C1250" s="325">
        <v>387</v>
      </c>
      <c r="D1250" s="325">
        <v>210</v>
      </c>
      <c r="E1250" s="136">
        <f t="shared" si="19"/>
        <v>597</v>
      </c>
    </row>
    <row r="1251" spans="1:5" ht="15" x14ac:dyDescent="0.25">
      <c r="A1251" s="325" t="s">
        <v>707</v>
      </c>
      <c r="B1251" s="325">
        <v>15362257</v>
      </c>
      <c r="C1251" s="325">
        <v>335</v>
      </c>
      <c r="D1251" s="325">
        <v>210</v>
      </c>
      <c r="E1251" s="136">
        <f t="shared" si="19"/>
        <v>545</v>
      </c>
    </row>
    <row r="1252" spans="1:5" ht="15" x14ac:dyDescent="0.25">
      <c r="A1252" s="325" t="s">
        <v>707</v>
      </c>
      <c r="B1252" s="325">
        <v>11282257</v>
      </c>
      <c r="C1252" s="325">
        <v>451</v>
      </c>
      <c r="D1252" s="325">
        <v>336</v>
      </c>
      <c r="E1252" s="136">
        <f t="shared" si="19"/>
        <v>787</v>
      </c>
    </row>
    <row r="1253" spans="1:5" ht="15" x14ac:dyDescent="0.25">
      <c r="A1253" s="325" t="s">
        <v>707</v>
      </c>
      <c r="B1253" s="325">
        <v>15142257</v>
      </c>
      <c r="C1253" s="325">
        <v>366</v>
      </c>
      <c r="D1253" s="325">
        <v>220</v>
      </c>
      <c r="E1253" s="136">
        <f t="shared" si="19"/>
        <v>586</v>
      </c>
    </row>
    <row r="1254" spans="1:5" ht="15" x14ac:dyDescent="0.25">
      <c r="A1254" s="325" t="s">
        <v>707</v>
      </c>
      <c r="B1254" s="325">
        <v>16012255</v>
      </c>
      <c r="C1254" s="325">
        <v>614</v>
      </c>
      <c r="D1254" s="325">
        <v>417</v>
      </c>
      <c r="E1254" s="136">
        <f t="shared" si="19"/>
        <v>1031</v>
      </c>
    </row>
    <row r="1255" spans="1:5" ht="15" x14ac:dyDescent="0.25">
      <c r="A1255" s="325" t="s">
        <v>707</v>
      </c>
      <c r="B1255" s="325">
        <v>12042257</v>
      </c>
      <c r="C1255" s="325">
        <v>270</v>
      </c>
      <c r="D1255" s="325">
        <v>225</v>
      </c>
      <c r="E1255" s="136">
        <f t="shared" si="19"/>
        <v>495</v>
      </c>
    </row>
    <row r="1256" spans="1:5" ht="15" x14ac:dyDescent="0.25">
      <c r="A1256" s="325" t="s">
        <v>707</v>
      </c>
      <c r="B1256" s="325">
        <v>9192257</v>
      </c>
      <c r="C1256" s="325">
        <v>922</v>
      </c>
      <c r="D1256" s="325">
        <v>1696</v>
      </c>
      <c r="E1256" s="136">
        <f t="shared" si="19"/>
        <v>2618</v>
      </c>
    </row>
    <row r="1257" spans="1:5" ht="15" x14ac:dyDescent="0.25">
      <c r="A1257" s="325" t="s">
        <v>707</v>
      </c>
      <c r="B1257" s="325">
        <v>11222257</v>
      </c>
      <c r="C1257" s="325">
        <v>484</v>
      </c>
      <c r="D1257" s="325">
        <v>440</v>
      </c>
      <c r="E1257" s="136">
        <f t="shared" si="19"/>
        <v>924</v>
      </c>
    </row>
    <row r="1258" spans="1:5" ht="15" x14ac:dyDescent="0.25">
      <c r="A1258" s="325" t="s">
        <v>707</v>
      </c>
      <c r="B1258" s="325">
        <v>1072150</v>
      </c>
      <c r="C1258" s="325">
        <v>200</v>
      </c>
      <c r="D1258" s="325">
        <v>159</v>
      </c>
      <c r="E1258" s="136">
        <f t="shared" si="19"/>
        <v>359</v>
      </c>
    </row>
    <row r="1259" spans="1:5" ht="15" x14ac:dyDescent="0.25">
      <c r="A1259" s="325" t="s">
        <v>707</v>
      </c>
      <c r="B1259" s="325">
        <v>16122255</v>
      </c>
      <c r="C1259" s="325">
        <v>403</v>
      </c>
      <c r="D1259" s="325">
        <v>311</v>
      </c>
      <c r="E1259" s="136">
        <f t="shared" si="19"/>
        <v>714</v>
      </c>
    </row>
    <row r="1260" spans="1:5" ht="15" x14ac:dyDescent="0.25">
      <c r="A1260" s="325" t="s">
        <v>707</v>
      </c>
      <c r="B1260" s="325">
        <v>13022140</v>
      </c>
      <c r="C1260" s="325">
        <v>76</v>
      </c>
      <c r="D1260" s="325">
        <v>415</v>
      </c>
      <c r="E1260" s="136">
        <f t="shared" si="19"/>
        <v>491</v>
      </c>
    </row>
    <row r="1261" spans="1:5" ht="15" x14ac:dyDescent="0.25">
      <c r="A1261" s="325" t="s">
        <v>707</v>
      </c>
      <c r="B1261" s="325">
        <v>1012150</v>
      </c>
      <c r="C1261" s="325">
        <v>269</v>
      </c>
      <c r="D1261" s="325">
        <v>230</v>
      </c>
      <c r="E1261" s="136">
        <f t="shared" si="19"/>
        <v>499</v>
      </c>
    </row>
    <row r="1262" spans="1:5" ht="15" x14ac:dyDescent="0.25">
      <c r="A1262" s="325" t="s">
        <v>707</v>
      </c>
      <c r="B1262" s="325">
        <v>15072257</v>
      </c>
      <c r="C1262" s="325">
        <v>305</v>
      </c>
      <c r="D1262" s="325">
        <v>144</v>
      </c>
      <c r="E1262" s="136">
        <f t="shared" si="19"/>
        <v>449</v>
      </c>
    </row>
    <row r="1263" spans="1:5" ht="15" x14ac:dyDescent="0.25">
      <c r="A1263" s="325" t="s">
        <v>707</v>
      </c>
      <c r="B1263" s="325">
        <v>15132257</v>
      </c>
      <c r="C1263" s="325">
        <v>310</v>
      </c>
      <c r="D1263" s="325">
        <v>184</v>
      </c>
      <c r="E1263" s="136">
        <f t="shared" si="19"/>
        <v>494</v>
      </c>
    </row>
    <row r="1264" spans="1:5" ht="15" x14ac:dyDescent="0.25">
      <c r="A1264" s="325" t="s">
        <v>707</v>
      </c>
      <c r="B1264" s="325">
        <v>13032140</v>
      </c>
      <c r="C1264" s="325">
        <v>148</v>
      </c>
      <c r="D1264" s="325">
        <v>193</v>
      </c>
      <c r="E1264" s="136">
        <f t="shared" si="19"/>
        <v>341</v>
      </c>
    </row>
    <row r="1265" spans="1:5" ht="15" x14ac:dyDescent="0.25">
      <c r="A1265" s="325" t="s">
        <v>707</v>
      </c>
      <c r="B1265" s="325">
        <v>15032140</v>
      </c>
      <c r="C1265" s="325">
        <v>267</v>
      </c>
      <c r="D1265" s="325">
        <v>230</v>
      </c>
      <c r="E1265" s="136">
        <f t="shared" si="19"/>
        <v>497</v>
      </c>
    </row>
    <row r="1266" spans="1:5" ht="15" x14ac:dyDescent="0.25">
      <c r="A1266" s="325" t="s">
        <v>707</v>
      </c>
      <c r="B1266" s="325">
        <v>11012257</v>
      </c>
      <c r="C1266" s="325">
        <v>365</v>
      </c>
      <c r="D1266" s="325">
        <v>272</v>
      </c>
      <c r="E1266" s="136">
        <f t="shared" si="19"/>
        <v>637</v>
      </c>
    </row>
    <row r="1267" spans="1:5" ht="15" x14ac:dyDescent="0.25">
      <c r="A1267" s="325" t="s">
        <v>707</v>
      </c>
      <c r="B1267" s="325">
        <v>9272252</v>
      </c>
      <c r="C1267" s="325">
        <v>1228</v>
      </c>
      <c r="D1267" s="325">
        <v>1187</v>
      </c>
      <c r="E1267" s="136">
        <f t="shared" si="19"/>
        <v>2415</v>
      </c>
    </row>
    <row r="1268" spans="1:5" ht="15" x14ac:dyDescent="0.25">
      <c r="A1268" s="325" t="s">
        <v>707</v>
      </c>
      <c r="B1268" s="325">
        <v>16412256</v>
      </c>
      <c r="C1268" s="325">
        <v>240</v>
      </c>
      <c r="D1268" s="325">
        <v>93</v>
      </c>
      <c r="E1268" s="136">
        <f t="shared" si="19"/>
        <v>333</v>
      </c>
    </row>
    <row r="1269" spans="1:5" ht="15" x14ac:dyDescent="0.25">
      <c r="A1269" s="325" t="s">
        <v>707</v>
      </c>
      <c r="B1269" s="325">
        <v>12002643</v>
      </c>
      <c r="C1269" s="325">
        <v>1</v>
      </c>
      <c r="D1269" s="325">
        <v>667</v>
      </c>
      <c r="E1269" s="136">
        <f t="shared" si="19"/>
        <v>668</v>
      </c>
    </row>
    <row r="1270" spans="1:5" ht="15" x14ac:dyDescent="0.25">
      <c r="A1270" s="325" t="s">
        <v>707</v>
      </c>
      <c r="B1270" s="325">
        <v>16172254</v>
      </c>
      <c r="C1270" s="325">
        <v>294</v>
      </c>
      <c r="D1270" s="325">
        <v>210</v>
      </c>
      <c r="E1270" s="136">
        <f t="shared" si="19"/>
        <v>504</v>
      </c>
    </row>
    <row r="1271" spans="1:5" ht="15" x14ac:dyDescent="0.25">
      <c r="A1271" s="325" t="s">
        <v>707</v>
      </c>
      <c r="B1271" s="325">
        <v>12082257</v>
      </c>
      <c r="C1271" s="325">
        <v>500</v>
      </c>
      <c r="D1271" s="325">
        <v>483</v>
      </c>
      <c r="E1271" s="136">
        <f t="shared" si="19"/>
        <v>983</v>
      </c>
    </row>
    <row r="1272" spans="1:5" ht="15" x14ac:dyDescent="0.25">
      <c r="A1272" s="325" t="s">
        <v>707</v>
      </c>
      <c r="B1272" s="325">
        <v>16152255</v>
      </c>
      <c r="C1272" s="325">
        <v>273</v>
      </c>
      <c r="D1272" s="325">
        <v>229</v>
      </c>
      <c r="E1272" s="136">
        <f t="shared" si="19"/>
        <v>502</v>
      </c>
    </row>
    <row r="1273" spans="1:5" ht="15" x14ac:dyDescent="0.25">
      <c r="A1273" s="325" t="s">
        <v>707</v>
      </c>
      <c r="B1273" s="325">
        <v>17142253</v>
      </c>
      <c r="C1273" s="325">
        <v>461</v>
      </c>
      <c r="D1273" s="325">
        <v>19</v>
      </c>
      <c r="E1273" s="136">
        <f t="shared" si="19"/>
        <v>480</v>
      </c>
    </row>
    <row r="1274" spans="1:5" ht="15" x14ac:dyDescent="0.25">
      <c r="A1274" s="325" t="s">
        <v>707</v>
      </c>
      <c r="B1274" s="325">
        <v>16512256</v>
      </c>
      <c r="C1274" s="325">
        <v>547</v>
      </c>
      <c r="D1274" s="325">
        <v>193</v>
      </c>
      <c r="E1274" s="136">
        <f t="shared" si="19"/>
        <v>740</v>
      </c>
    </row>
    <row r="1275" spans="1:5" ht="15" x14ac:dyDescent="0.25">
      <c r="A1275" s="325" t="s">
        <v>707</v>
      </c>
      <c r="B1275" s="325">
        <v>16132255</v>
      </c>
      <c r="C1275" s="325">
        <v>153</v>
      </c>
      <c r="D1275" s="325">
        <v>99</v>
      </c>
      <c r="E1275" s="136">
        <f t="shared" si="19"/>
        <v>252</v>
      </c>
    </row>
    <row r="1276" spans="1:5" ht="15" x14ac:dyDescent="0.25">
      <c r="A1276" s="325" t="s">
        <v>707</v>
      </c>
      <c r="B1276" s="325">
        <v>15042256</v>
      </c>
      <c r="C1276" s="325">
        <v>481</v>
      </c>
      <c r="D1276" s="325">
        <v>414</v>
      </c>
      <c r="E1276" s="136">
        <f t="shared" si="19"/>
        <v>895</v>
      </c>
    </row>
    <row r="1277" spans="1:5" ht="15" x14ac:dyDescent="0.25">
      <c r="A1277" s="325" t="s">
        <v>707</v>
      </c>
      <c r="B1277" s="325">
        <v>15322257</v>
      </c>
      <c r="C1277" s="325">
        <v>445</v>
      </c>
      <c r="D1277" s="325">
        <v>268</v>
      </c>
      <c r="E1277" s="136">
        <f t="shared" si="19"/>
        <v>713</v>
      </c>
    </row>
    <row r="1278" spans="1:5" ht="15" x14ac:dyDescent="0.25">
      <c r="A1278" s="325" t="s">
        <v>707</v>
      </c>
      <c r="B1278" s="325">
        <v>17192253</v>
      </c>
      <c r="C1278" s="325">
        <v>294</v>
      </c>
      <c r="D1278" s="325">
        <v>27</v>
      </c>
      <c r="E1278" s="136">
        <f t="shared" si="19"/>
        <v>321</v>
      </c>
    </row>
    <row r="1279" spans="1:5" ht="15" x14ac:dyDescent="0.25">
      <c r="A1279" s="325" t="s">
        <v>707</v>
      </c>
      <c r="B1279" s="325">
        <v>12272255</v>
      </c>
      <c r="C1279" s="325">
        <v>228</v>
      </c>
      <c r="D1279" s="325">
        <v>191</v>
      </c>
      <c r="E1279" s="136">
        <f t="shared" si="19"/>
        <v>419</v>
      </c>
    </row>
    <row r="1280" spans="1:5" ht="15" x14ac:dyDescent="0.25">
      <c r="A1280" s="325" t="s">
        <v>707</v>
      </c>
      <c r="B1280" s="325">
        <v>11202257</v>
      </c>
      <c r="C1280" s="325">
        <v>663</v>
      </c>
      <c r="D1280" s="325">
        <v>568</v>
      </c>
      <c r="E1280" s="136">
        <f t="shared" si="19"/>
        <v>1231</v>
      </c>
    </row>
    <row r="1281" spans="1:5" ht="15" x14ac:dyDescent="0.25">
      <c r="A1281" s="325" t="s">
        <v>707</v>
      </c>
      <c r="B1281" s="325">
        <v>16052255</v>
      </c>
      <c r="C1281" s="325">
        <v>256</v>
      </c>
      <c r="D1281" s="325">
        <v>158</v>
      </c>
      <c r="E1281" s="136">
        <f t="shared" si="19"/>
        <v>414</v>
      </c>
    </row>
    <row r="1282" spans="1:5" ht="15" x14ac:dyDescent="0.25">
      <c r="A1282" s="325" t="s">
        <v>707</v>
      </c>
      <c r="B1282" s="325">
        <v>1082150</v>
      </c>
      <c r="C1282" s="325">
        <v>537</v>
      </c>
      <c r="D1282" s="325">
        <v>149</v>
      </c>
      <c r="E1282" s="136">
        <f t="shared" si="19"/>
        <v>686</v>
      </c>
    </row>
    <row r="1283" spans="1:5" ht="15" x14ac:dyDescent="0.25">
      <c r="A1283" s="325" t="s">
        <v>707</v>
      </c>
      <c r="B1283" s="325">
        <v>13032252</v>
      </c>
      <c r="C1283" s="325">
        <v>96</v>
      </c>
      <c r="D1283" s="325">
        <v>8</v>
      </c>
      <c r="E1283" s="136">
        <f t="shared" si="19"/>
        <v>104</v>
      </c>
    </row>
    <row r="1284" spans="1:5" ht="15" x14ac:dyDescent="0.25">
      <c r="A1284" s="325" t="s">
        <v>707</v>
      </c>
      <c r="B1284" s="325">
        <v>9212252</v>
      </c>
      <c r="C1284" s="325">
        <v>341</v>
      </c>
      <c r="D1284" s="325">
        <v>15</v>
      </c>
      <c r="E1284" s="136">
        <f t="shared" ref="E1284:E1347" si="20">C1284+D1284</f>
        <v>356</v>
      </c>
    </row>
    <row r="1285" spans="1:5" ht="15" x14ac:dyDescent="0.25">
      <c r="A1285" s="325" t="s">
        <v>707</v>
      </c>
      <c r="B1285" s="325">
        <v>11172257</v>
      </c>
      <c r="C1285" s="325">
        <v>845</v>
      </c>
      <c r="D1285" s="325">
        <v>351</v>
      </c>
      <c r="E1285" s="136">
        <f t="shared" si="20"/>
        <v>1196</v>
      </c>
    </row>
    <row r="1286" spans="1:5" ht="15" x14ac:dyDescent="0.25">
      <c r="A1286" s="325" t="s">
        <v>707</v>
      </c>
      <c r="B1286" s="325">
        <v>17122253</v>
      </c>
      <c r="C1286" s="325">
        <v>295</v>
      </c>
      <c r="D1286" s="325">
        <v>5</v>
      </c>
      <c r="E1286" s="136">
        <f t="shared" si="20"/>
        <v>300</v>
      </c>
    </row>
    <row r="1287" spans="1:5" ht="15" x14ac:dyDescent="0.25">
      <c r="A1287" s="325" t="s">
        <v>707</v>
      </c>
      <c r="B1287" s="325">
        <v>11302257</v>
      </c>
      <c r="C1287" s="325">
        <v>364</v>
      </c>
      <c r="D1287" s="325">
        <v>210</v>
      </c>
      <c r="E1287" s="136">
        <f t="shared" si="20"/>
        <v>574</v>
      </c>
    </row>
    <row r="1288" spans="1:5" ht="15" x14ac:dyDescent="0.25">
      <c r="A1288" s="325" t="s">
        <v>707</v>
      </c>
      <c r="B1288" s="325">
        <v>17072253</v>
      </c>
      <c r="C1288" s="325">
        <v>661</v>
      </c>
      <c r="D1288" s="325">
        <v>305</v>
      </c>
      <c r="E1288" s="136">
        <f t="shared" si="20"/>
        <v>966</v>
      </c>
    </row>
    <row r="1289" spans="1:5" ht="15" x14ac:dyDescent="0.25">
      <c r="A1289" s="325" t="s">
        <v>707</v>
      </c>
      <c r="B1289" s="325">
        <v>16242254</v>
      </c>
      <c r="C1289" s="325">
        <v>375</v>
      </c>
      <c r="D1289" s="325">
        <v>237</v>
      </c>
      <c r="E1289" s="136">
        <f t="shared" si="20"/>
        <v>612</v>
      </c>
    </row>
    <row r="1290" spans="1:5" ht="15" x14ac:dyDescent="0.25">
      <c r="A1290" s="325" t="s">
        <v>707</v>
      </c>
      <c r="B1290" s="325">
        <v>16032254</v>
      </c>
      <c r="C1290" s="325">
        <v>422</v>
      </c>
      <c r="D1290" s="325">
        <v>299</v>
      </c>
      <c r="E1290" s="136">
        <f t="shared" si="20"/>
        <v>721</v>
      </c>
    </row>
    <row r="1291" spans="1:5" ht="15" x14ac:dyDescent="0.25">
      <c r="A1291" s="325" t="s">
        <v>707</v>
      </c>
      <c r="B1291" s="325">
        <v>15242257</v>
      </c>
      <c r="C1291" s="325">
        <v>398</v>
      </c>
      <c r="D1291" s="325">
        <v>226</v>
      </c>
      <c r="E1291" s="136">
        <f t="shared" si="20"/>
        <v>624</v>
      </c>
    </row>
    <row r="1292" spans="1:5" ht="15" x14ac:dyDescent="0.25">
      <c r="A1292" s="325" t="s">
        <v>707</v>
      </c>
      <c r="B1292" s="325">
        <v>11142257</v>
      </c>
      <c r="C1292" s="325">
        <v>349</v>
      </c>
      <c r="D1292" s="325">
        <v>198</v>
      </c>
      <c r="E1292" s="136">
        <f t="shared" si="20"/>
        <v>547</v>
      </c>
    </row>
    <row r="1293" spans="1:5" ht="15" x14ac:dyDescent="0.25">
      <c r="A1293" s="325" t="s">
        <v>707</v>
      </c>
      <c r="B1293" s="325">
        <v>16162255</v>
      </c>
      <c r="C1293" s="325">
        <v>315</v>
      </c>
      <c r="D1293" s="325">
        <v>225</v>
      </c>
      <c r="E1293" s="136">
        <f t="shared" si="20"/>
        <v>540</v>
      </c>
    </row>
    <row r="1294" spans="1:5" ht="15" x14ac:dyDescent="0.25">
      <c r="A1294" s="325" t="s">
        <v>707</v>
      </c>
      <c r="B1294" s="325">
        <v>9152252</v>
      </c>
      <c r="C1294" s="325">
        <v>390</v>
      </c>
      <c r="D1294" s="325">
        <v>70</v>
      </c>
      <c r="E1294" s="136">
        <f t="shared" si="20"/>
        <v>460</v>
      </c>
    </row>
    <row r="1295" spans="1:5" ht="15" x14ac:dyDescent="0.25">
      <c r="A1295" s="325" t="s">
        <v>707</v>
      </c>
      <c r="B1295" s="325">
        <v>16022140</v>
      </c>
      <c r="C1295" s="325">
        <v>368</v>
      </c>
      <c r="D1295" s="325">
        <v>291</v>
      </c>
      <c r="E1295" s="136">
        <f t="shared" si="20"/>
        <v>659</v>
      </c>
    </row>
    <row r="1296" spans="1:5" ht="15" x14ac:dyDescent="0.25">
      <c r="A1296" s="325" t="s">
        <v>707</v>
      </c>
      <c r="B1296" s="325">
        <v>12032257</v>
      </c>
      <c r="C1296" s="325">
        <v>321</v>
      </c>
      <c r="D1296" s="325">
        <v>229</v>
      </c>
      <c r="E1296" s="136">
        <f t="shared" si="20"/>
        <v>550</v>
      </c>
    </row>
    <row r="1297" spans="1:5" ht="15" x14ac:dyDescent="0.25">
      <c r="A1297" s="325" t="s">
        <v>707</v>
      </c>
      <c r="B1297" s="325">
        <v>12232255</v>
      </c>
      <c r="C1297" s="325">
        <v>730</v>
      </c>
      <c r="D1297" s="325">
        <v>623</v>
      </c>
      <c r="E1297" s="136">
        <f t="shared" si="20"/>
        <v>1353</v>
      </c>
    </row>
    <row r="1298" spans="1:5" ht="15" x14ac:dyDescent="0.25">
      <c r="A1298" s="325" t="s">
        <v>707</v>
      </c>
      <c r="B1298" s="325">
        <v>7052202</v>
      </c>
      <c r="C1298" s="325">
        <v>247</v>
      </c>
      <c r="D1298" s="325">
        <v>147</v>
      </c>
      <c r="E1298" s="136">
        <f t="shared" si="20"/>
        <v>394</v>
      </c>
    </row>
    <row r="1299" spans="1:5" ht="15" x14ac:dyDescent="0.25">
      <c r="A1299" s="325" t="s">
        <v>707</v>
      </c>
      <c r="B1299" s="325">
        <v>15382257</v>
      </c>
      <c r="C1299" s="325">
        <v>586</v>
      </c>
      <c r="D1299" s="325">
        <v>203</v>
      </c>
      <c r="E1299" s="136">
        <f t="shared" si="20"/>
        <v>789</v>
      </c>
    </row>
    <row r="1300" spans="1:5" ht="15" x14ac:dyDescent="0.25">
      <c r="A1300" s="325" t="s">
        <v>707</v>
      </c>
      <c r="B1300" s="325">
        <v>12332255</v>
      </c>
      <c r="C1300" s="325">
        <v>312</v>
      </c>
      <c r="D1300" s="325">
        <v>2</v>
      </c>
      <c r="E1300" s="136">
        <f t="shared" si="20"/>
        <v>314</v>
      </c>
    </row>
    <row r="1301" spans="1:5" ht="15" x14ac:dyDescent="0.25">
      <c r="A1301" s="325" t="s">
        <v>707</v>
      </c>
      <c r="B1301" s="325">
        <v>12152257</v>
      </c>
      <c r="C1301" s="325">
        <v>99</v>
      </c>
      <c r="D1301" s="325">
        <v>50</v>
      </c>
      <c r="E1301" s="136">
        <f t="shared" si="20"/>
        <v>149</v>
      </c>
    </row>
    <row r="1302" spans="1:5" ht="15" x14ac:dyDescent="0.25">
      <c r="A1302" s="325" t="s">
        <v>707</v>
      </c>
      <c r="B1302" s="325">
        <v>1102150</v>
      </c>
      <c r="C1302" s="325">
        <v>398</v>
      </c>
      <c r="D1302" s="325">
        <v>208</v>
      </c>
      <c r="E1302" s="136">
        <f t="shared" si="20"/>
        <v>606</v>
      </c>
    </row>
    <row r="1303" spans="1:5" ht="15" x14ac:dyDescent="0.25">
      <c r="A1303" s="325" t="s">
        <v>707</v>
      </c>
      <c r="B1303" s="325">
        <v>9262252</v>
      </c>
      <c r="C1303" s="325">
        <v>565</v>
      </c>
      <c r="D1303" s="325">
        <v>449</v>
      </c>
      <c r="E1303" s="136">
        <f t="shared" si="20"/>
        <v>1014</v>
      </c>
    </row>
    <row r="1304" spans="1:5" ht="15" x14ac:dyDescent="0.25">
      <c r="A1304" s="325" t="s">
        <v>707</v>
      </c>
      <c r="B1304" s="325">
        <v>17002525</v>
      </c>
      <c r="C1304" s="325">
        <v>24</v>
      </c>
      <c r="D1304" s="325">
        <v>620</v>
      </c>
      <c r="E1304" s="136">
        <f t="shared" si="20"/>
        <v>644</v>
      </c>
    </row>
    <row r="1305" spans="1:5" ht="15" x14ac:dyDescent="0.25">
      <c r="A1305" s="325" t="s">
        <v>707</v>
      </c>
      <c r="B1305" s="325">
        <v>9222252</v>
      </c>
      <c r="C1305" s="325">
        <v>431</v>
      </c>
      <c r="D1305" s="325">
        <v>270</v>
      </c>
      <c r="E1305" s="136">
        <f t="shared" si="20"/>
        <v>701</v>
      </c>
    </row>
    <row r="1306" spans="1:5" ht="15" x14ac:dyDescent="0.25">
      <c r="A1306" s="325" t="s">
        <v>707</v>
      </c>
      <c r="B1306" s="325">
        <v>9022202</v>
      </c>
      <c r="C1306" s="325">
        <v>1977</v>
      </c>
      <c r="D1306" s="325">
        <v>3550</v>
      </c>
      <c r="E1306" s="136">
        <f t="shared" si="20"/>
        <v>5527</v>
      </c>
    </row>
    <row r="1307" spans="1:5" ht="15" x14ac:dyDescent="0.25">
      <c r="A1307" s="325" t="s">
        <v>707</v>
      </c>
      <c r="B1307" s="325">
        <v>17202253</v>
      </c>
      <c r="C1307" s="325">
        <v>666</v>
      </c>
      <c r="D1307" s="325">
        <v>451</v>
      </c>
      <c r="E1307" s="136">
        <f t="shared" si="20"/>
        <v>1117</v>
      </c>
    </row>
    <row r="1308" spans="1:5" ht="15" x14ac:dyDescent="0.25">
      <c r="A1308" s="325" t="s">
        <v>707</v>
      </c>
      <c r="B1308" s="325">
        <v>16392255</v>
      </c>
      <c r="C1308" s="325">
        <v>315</v>
      </c>
      <c r="D1308" s="325">
        <v>179</v>
      </c>
      <c r="E1308" s="136">
        <f t="shared" si="20"/>
        <v>494</v>
      </c>
    </row>
    <row r="1309" spans="1:5" ht="15" x14ac:dyDescent="0.25">
      <c r="A1309" s="325" t="s">
        <v>707</v>
      </c>
      <c r="B1309" s="325">
        <v>4002544</v>
      </c>
      <c r="C1309" s="325">
        <v>17</v>
      </c>
      <c r="D1309" s="325">
        <v>584</v>
      </c>
      <c r="E1309" s="136">
        <f t="shared" si="20"/>
        <v>601</v>
      </c>
    </row>
    <row r="1310" spans="1:5" ht="15" x14ac:dyDescent="0.25">
      <c r="A1310" s="325" t="s">
        <v>707</v>
      </c>
      <c r="B1310" s="325">
        <v>15302257</v>
      </c>
      <c r="C1310" s="325">
        <v>271</v>
      </c>
      <c r="D1310" s="325">
        <v>143</v>
      </c>
      <c r="E1310" s="136">
        <f t="shared" si="20"/>
        <v>414</v>
      </c>
    </row>
    <row r="1311" spans="1:5" ht="15" x14ac:dyDescent="0.25">
      <c r="A1311" s="325" t="s">
        <v>707</v>
      </c>
      <c r="B1311" s="325">
        <v>13052533</v>
      </c>
      <c r="C1311" s="325">
        <v>5</v>
      </c>
      <c r="D1311" s="325">
        <v>664</v>
      </c>
      <c r="E1311" s="136">
        <f t="shared" si="20"/>
        <v>669</v>
      </c>
    </row>
    <row r="1312" spans="1:5" ht="15" x14ac:dyDescent="0.25">
      <c r="A1312" s="325" t="s">
        <v>707</v>
      </c>
      <c r="B1312" s="325">
        <v>15112257</v>
      </c>
      <c r="C1312" s="325">
        <v>581</v>
      </c>
      <c r="D1312" s="325">
        <v>228</v>
      </c>
      <c r="E1312" s="136">
        <f t="shared" si="20"/>
        <v>809</v>
      </c>
    </row>
    <row r="1313" spans="1:5" ht="15" x14ac:dyDescent="0.25">
      <c r="A1313" s="325" t="s">
        <v>707</v>
      </c>
      <c r="B1313" s="325">
        <v>1142150</v>
      </c>
      <c r="C1313" s="325">
        <v>264</v>
      </c>
      <c r="D1313" s="325">
        <v>179</v>
      </c>
      <c r="E1313" s="136">
        <f t="shared" si="20"/>
        <v>443</v>
      </c>
    </row>
    <row r="1314" spans="1:5" ht="15" x14ac:dyDescent="0.25">
      <c r="A1314" s="325" t="s">
        <v>707</v>
      </c>
      <c r="B1314" s="325">
        <v>9282252</v>
      </c>
      <c r="C1314" s="325">
        <v>592</v>
      </c>
      <c r="D1314" s="325">
        <v>544</v>
      </c>
      <c r="E1314" s="136">
        <f t="shared" si="20"/>
        <v>1136</v>
      </c>
    </row>
    <row r="1315" spans="1:5" ht="15" x14ac:dyDescent="0.25">
      <c r="A1315" s="325" t="s">
        <v>707</v>
      </c>
      <c r="B1315" s="325">
        <v>12302255</v>
      </c>
      <c r="C1315" s="325">
        <v>358</v>
      </c>
      <c r="D1315" s="325">
        <v>42</v>
      </c>
      <c r="E1315" s="136">
        <f t="shared" si="20"/>
        <v>400</v>
      </c>
    </row>
    <row r="1316" spans="1:5" ht="15" x14ac:dyDescent="0.25">
      <c r="A1316" s="325" t="s">
        <v>707</v>
      </c>
      <c r="B1316" s="325">
        <v>3002443</v>
      </c>
      <c r="C1316" s="325">
        <v>2</v>
      </c>
      <c r="D1316" s="325">
        <v>555</v>
      </c>
      <c r="E1316" s="136">
        <f t="shared" si="20"/>
        <v>557</v>
      </c>
    </row>
    <row r="1317" spans="1:5" ht="15" x14ac:dyDescent="0.25">
      <c r="A1317" s="325" t="s">
        <v>707</v>
      </c>
      <c r="B1317" s="325">
        <v>9202257</v>
      </c>
      <c r="C1317" s="325">
        <v>254</v>
      </c>
      <c r="D1317" s="325">
        <v>93</v>
      </c>
      <c r="E1317" s="136">
        <f t="shared" si="20"/>
        <v>347</v>
      </c>
    </row>
    <row r="1318" spans="1:5" ht="15" x14ac:dyDescent="0.25">
      <c r="A1318" s="325" t="s">
        <v>707</v>
      </c>
      <c r="B1318" s="325">
        <v>9112252</v>
      </c>
      <c r="C1318" s="325">
        <v>334</v>
      </c>
      <c r="D1318" s="325">
        <v>160</v>
      </c>
      <c r="E1318" s="136">
        <f t="shared" si="20"/>
        <v>494</v>
      </c>
    </row>
    <row r="1319" spans="1:5" ht="15" x14ac:dyDescent="0.25">
      <c r="A1319" s="325" t="s">
        <v>707</v>
      </c>
      <c r="B1319" s="325">
        <v>1092150</v>
      </c>
      <c r="C1319" s="325">
        <v>303</v>
      </c>
      <c r="D1319" s="325">
        <v>231</v>
      </c>
      <c r="E1319" s="136">
        <f t="shared" si="20"/>
        <v>534</v>
      </c>
    </row>
    <row r="1320" spans="1:5" ht="15" x14ac:dyDescent="0.25">
      <c r="A1320" s="325" t="s">
        <v>707</v>
      </c>
      <c r="B1320" s="325">
        <v>17062253</v>
      </c>
      <c r="C1320" s="325">
        <v>327</v>
      </c>
      <c r="D1320" s="325">
        <v>288</v>
      </c>
      <c r="E1320" s="136">
        <f t="shared" si="20"/>
        <v>615</v>
      </c>
    </row>
    <row r="1321" spans="1:5" ht="15" x14ac:dyDescent="0.25">
      <c r="A1321" s="325" t="s">
        <v>707</v>
      </c>
      <c r="B1321" s="325">
        <v>17082253</v>
      </c>
      <c r="C1321" s="325">
        <v>508</v>
      </c>
      <c r="D1321" s="325">
        <v>330</v>
      </c>
      <c r="E1321" s="136">
        <f t="shared" si="20"/>
        <v>838</v>
      </c>
    </row>
    <row r="1322" spans="1:5" ht="15" x14ac:dyDescent="0.25">
      <c r="A1322" s="325" t="s">
        <v>707</v>
      </c>
      <c r="B1322" s="325">
        <v>16352255</v>
      </c>
      <c r="C1322" s="325">
        <v>629</v>
      </c>
      <c r="D1322" s="325">
        <v>316</v>
      </c>
      <c r="E1322" s="136">
        <f t="shared" si="20"/>
        <v>945</v>
      </c>
    </row>
    <row r="1323" spans="1:5" ht="15" x14ac:dyDescent="0.25">
      <c r="A1323" s="325" t="s">
        <v>707</v>
      </c>
      <c r="B1323" s="325">
        <v>16282255</v>
      </c>
      <c r="C1323" s="325">
        <v>355</v>
      </c>
      <c r="D1323" s="325">
        <v>133</v>
      </c>
      <c r="E1323" s="136">
        <f t="shared" si="20"/>
        <v>488</v>
      </c>
    </row>
    <row r="1324" spans="1:5" ht="15" x14ac:dyDescent="0.25">
      <c r="A1324" s="325" t="s">
        <v>707</v>
      </c>
      <c r="B1324" s="325">
        <v>9042202</v>
      </c>
      <c r="C1324" s="325">
        <v>449</v>
      </c>
      <c r="D1324" s="325">
        <v>461</v>
      </c>
      <c r="E1324" s="136">
        <f t="shared" si="20"/>
        <v>910</v>
      </c>
    </row>
    <row r="1325" spans="1:5" ht="15" x14ac:dyDescent="0.25">
      <c r="A1325" s="325" t="s">
        <v>707</v>
      </c>
      <c r="B1325" s="325">
        <v>17162253</v>
      </c>
      <c r="C1325" s="325">
        <v>203</v>
      </c>
      <c r="D1325" s="325">
        <v>9</v>
      </c>
      <c r="E1325" s="136">
        <f t="shared" si="20"/>
        <v>212</v>
      </c>
    </row>
    <row r="1326" spans="1:5" ht="15" x14ac:dyDescent="0.25">
      <c r="A1326" s="325" t="s">
        <v>707</v>
      </c>
      <c r="B1326" s="325">
        <v>12342255</v>
      </c>
      <c r="C1326" s="325">
        <v>353</v>
      </c>
      <c r="D1326" s="325">
        <v>1</v>
      </c>
      <c r="E1326" s="136">
        <f t="shared" si="20"/>
        <v>354</v>
      </c>
    </row>
    <row r="1327" spans="1:5" ht="15" x14ac:dyDescent="0.25">
      <c r="A1327" s="325" t="s">
        <v>707</v>
      </c>
      <c r="B1327" s="325">
        <v>12262255</v>
      </c>
      <c r="C1327" s="325">
        <v>385</v>
      </c>
      <c r="D1327" s="325">
        <v>105</v>
      </c>
      <c r="E1327" s="136">
        <f t="shared" si="20"/>
        <v>490</v>
      </c>
    </row>
    <row r="1328" spans="1:5" ht="15" x14ac:dyDescent="0.25">
      <c r="A1328" s="325" t="s">
        <v>707</v>
      </c>
      <c r="B1328" s="325">
        <v>7062202</v>
      </c>
      <c r="C1328" s="325">
        <v>588</v>
      </c>
      <c r="D1328" s="325">
        <v>146</v>
      </c>
      <c r="E1328" s="136">
        <f t="shared" si="20"/>
        <v>734</v>
      </c>
    </row>
    <row r="1329" spans="1:5" ht="15" x14ac:dyDescent="0.25">
      <c r="A1329" s="325" t="s">
        <v>707</v>
      </c>
      <c r="B1329" s="325">
        <v>11122257</v>
      </c>
      <c r="C1329" s="325">
        <v>261</v>
      </c>
      <c r="D1329" s="325">
        <v>161</v>
      </c>
      <c r="E1329" s="136">
        <f t="shared" si="20"/>
        <v>422</v>
      </c>
    </row>
    <row r="1330" spans="1:5" ht="15" x14ac:dyDescent="0.25">
      <c r="A1330" s="325" t="s">
        <v>707</v>
      </c>
      <c r="B1330" s="325">
        <v>14022252</v>
      </c>
      <c r="C1330" s="325">
        <v>390</v>
      </c>
      <c r="D1330" s="325">
        <v>352</v>
      </c>
      <c r="E1330" s="136">
        <f t="shared" si="20"/>
        <v>742</v>
      </c>
    </row>
    <row r="1331" spans="1:5" ht="15" x14ac:dyDescent="0.25">
      <c r="A1331" s="325" t="s">
        <v>707</v>
      </c>
      <c r="B1331" s="325">
        <v>9172252</v>
      </c>
      <c r="C1331" s="325">
        <v>244</v>
      </c>
      <c r="D1331" s="325">
        <v>33</v>
      </c>
      <c r="E1331" s="136">
        <f t="shared" si="20"/>
        <v>277</v>
      </c>
    </row>
    <row r="1332" spans="1:5" ht="15" x14ac:dyDescent="0.25">
      <c r="A1332" s="325" t="s">
        <v>707</v>
      </c>
      <c r="B1332" s="325">
        <v>17172253</v>
      </c>
      <c r="C1332" s="325">
        <v>352</v>
      </c>
      <c r="D1332" s="325">
        <v>1416</v>
      </c>
      <c r="E1332" s="136">
        <f t="shared" si="20"/>
        <v>1768</v>
      </c>
    </row>
    <row r="1333" spans="1:5" ht="15" x14ac:dyDescent="0.25">
      <c r="A1333" s="325" t="s">
        <v>707</v>
      </c>
      <c r="B1333" s="325">
        <v>1062150</v>
      </c>
      <c r="C1333" s="325">
        <v>303</v>
      </c>
      <c r="D1333" s="325">
        <v>240</v>
      </c>
      <c r="E1333" s="136">
        <f t="shared" si="20"/>
        <v>543</v>
      </c>
    </row>
    <row r="1334" spans="1:5" ht="15" x14ac:dyDescent="0.25">
      <c r="A1334" s="325" t="s">
        <v>707</v>
      </c>
      <c r="B1334" s="325">
        <v>16272255</v>
      </c>
      <c r="C1334" s="325">
        <v>246</v>
      </c>
      <c r="D1334" s="325">
        <v>176</v>
      </c>
      <c r="E1334" s="136">
        <f t="shared" si="20"/>
        <v>422</v>
      </c>
    </row>
    <row r="1335" spans="1:5" ht="15" x14ac:dyDescent="0.25">
      <c r="A1335" s="325" t="s">
        <v>707</v>
      </c>
      <c r="B1335" s="325">
        <v>12212255</v>
      </c>
      <c r="C1335" s="325">
        <v>1014</v>
      </c>
      <c r="D1335" s="325">
        <v>810</v>
      </c>
      <c r="E1335" s="136">
        <f t="shared" si="20"/>
        <v>1824</v>
      </c>
    </row>
    <row r="1336" spans="1:5" ht="15" x14ac:dyDescent="0.25">
      <c r="A1336" s="325" t="s">
        <v>707</v>
      </c>
      <c r="B1336" s="325">
        <v>15202257</v>
      </c>
      <c r="C1336" s="325">
        <v>557</v>
      </c>
      <c r="D1336" s="325">
        <v>268</v>
      </c>
      <c r="E1336" s="136">
        <f t="shared" si="20"/>
        <v>825</v>
      </c>
    </row>
    <row r="1337" spans="1:5" ht="15" x14ac:dyDescent="0.25">
      <c r="A1337" s="325" t="s">
        <v>707</v>
      </c>
      <c r="B1337" s="325">
        <v>11102257</v>
      </c>
      <c r="C1337" s="325">
        <v>533</v>
      </c>
      <c r="D1337" s="325">
        <v>487</v>
      </c>
      <c r="E1337" s="136">
        <f t="shared" si="20"/>
        <v>1020</v>
      </c>
    </row>
    <row r="1338" spans="1:5" ht="15" x14ac:dyDescent="0.25">
      <c r="A1338" s="325" t="s">
        <v>707</v>
      </c>
      <c r="B1338" s="325">
        <v>15272257</v>
      </c>
      <c r="C1338" s="325">
        <v>352</v>
      </c>
      <c r="D1338" s="325">
        <v>286</v>
      </c>
      <c r="E1338" s="136">
        <f t="shared" si="20"/>
        <v>638</v>
      </c>
    </row>
    <row r="1339" spans="1:5" ht="15" x14ac:dyDescent="0.25">
      <c r="A1339" s="325" t="s">
        <v>707</v>
      </c>
      <c r="B1339" s="325">
        <v>11092257</v>
      </c>
      <c r="C1339" s="325">
        <v>820</v>
      </c>
      <c r="D1339" s="325">
        <v>283</v>
      </c>
      <c r="E1339" s="136">
        <f t="shared" si="20"/>
        <v>1103</v>
      </c>
    </row>
    <row r="1340" spans="1:5" ht="15" x14ac:dyDescent="0.25">
      <c r="A1340" s="325" t="s">
        <v>707</v>
      </c>
      <c r="B1340" s="325">
        <v>15192257</v>
      </c>
      <c r="C1340" s="325">
        <v>419</v>
      </c>
      <c r="D1340" s="325">
        <v>207</v>
      </c>
      <c r="E1340" s="136">
        <f t="shared" si="20"/>
        <v>626</v>
      </c>
    </row>
    <row r="1341" spans="1:5" ht="15" x14ac:dyDescent="0.25">
      <c r="A1341" s="325" t="s">
        <v>707</v>
      </c>
      <c r="B1341" s="325">
        <v>16012140</v>
      </c>
      <c r="C1341" s="325">
        <v>288</v>
      </c>
      <c r="D1341" s="325">
        <v>260</v>
      </c>
      <c r="E1341" s="136">
        <f t="shared" si="20"/>
        <v>548</v>
      </c>
    </row>
    <row r="1342" spans="1:5" ht="15" x14ac:dyDescent="0.25">
      <c r="A1342" s="325" t="s">
        <v>707</v>
      </c>
      <c r="B1342" s="325">
        <v>1112150</v>
      </c>
      <c r="C1342" s="325">
        <v>332</v>
      </c>
      <c r="D1342" s="325">
        <v>193</v>
      </c>
      <c r="E1342" s="136">
        <f t="shared" si="20"/>
        <v>525</v>
      </c>
    </row>
    <row r="1343" spans="1:5" ht="15" x14ac:dyDescent="0.25">
      <c r="A1343" s="325" t="s">
        <v>707</v>
      </c>
      <c r="B1343" s="325">
        <v>9232252</v>
      </c>
      <c r="C1343" s="325">
        <v>473</v>
      </c>
      <c r="D1343" s="325">
        <v>303</v>
      </c>
      <c r="E1343" s="136">
        <f t="shared" si="20"/>
        <v>776</v>
      </c>
    </row>
    <row r="1344" spans="1:5" ht="15" x14ac:dyDescent="0.25">
      <c r="A1344" s="325" t="s">
        <v>707</v>
      </c>
      <c r="B1344" s="325">
        <v>12022257</v>
      </c>
      <c r="C1344" s="325">
        <v>270</v>
      </c>
      <c r="D1344" s="325">
        <v>254</v>
      </c>
      <c r="E1344" s="136">
        <f t="shared" si="20"/>
        <v>524</v>
      </c>
    </row>
    <row r="1345" spans="1:5" ht="15" x14ac:dyDescent="0.25">
      <c r="A1345" s="325" t="s">
        <v>707</v>
      </c>
      <c r="B1345" s="325">
        <v>11372257</v>
      </c>
      <c r="C1345" s="325">
        <v>308</v>
      </c>
      <c r="D1345" s="325">
        <v>158</v>
      </c>
      <c r="E1345" s="136">
        <f t="shared" si="20"/>
        <v>466</v>
      </c>
    </row>
    <row r="1346" spans="1:5" ht="15" x14ac:dyDescent="0.25">
      <c r="A1346" s="325" t="s">
        <v>707</v>
      </c>
      <c r="B1346" s="325">
        <v>15352257</v>
      </c>
      <c r="C1346" s="325">
        <v>456</v>
      </c>
      <c r="D1346" s="325">
        <v>351</v>
      </c>
      <c r="E1346" s="136">
        <f t="shared" si="20"/>
        <v>807</v>
      </c>
    </row>
    <row r="1347" spans="1:5" ht="15" x14ac:dyDescent="0.25">
      <c r="A1347" s="325" t="s">
        <v>707</v>
      </c>
      <c r="B1347" s="325">
        <v>17022253</v>
      </c>
      <c r="C1347" s="325">
        <v>43</v>
      </c>
      <c r="D1347" s="325">
        <v>13</v>
      </c>
      <c r="E1347" s="136">
        <f t="shared" si="20"/>
        <v>56</v>
      </c>
    </row>
    <row r="1348" spans="1:5" ht="15" x14ac:dyDescent="0.25">
      <c r="A1348" s="325" t="s">
        <v>707</v>
      </c>
      <c r="B1348" s="325">
        <v>12322255</v>
      </c>
      <c r="C1348" s="325">
        <v>393</v>
      </c>
      <c r="D1348" s="325">
        <v>66</v>
      </c>
      <c r="E1348" s="136">
        <f t="shared" ref="E1348:E1411" si="21">C1348+D1348</f>
        <v>459</v>
      </c>
    </row>
    <row r="1349" spans="1:5" ht="15" x14ac:dyDescent="0.25">
      <c r="A1349" s="325" t="s">
        <v>707</v>
      </c>
      <c r="B1349" s="325">
        <v>16252255</v>
      </c>
      <c r="C1349" s="325">
        <v>319</v>
      </c>
      <c r="D1349" s="325">
        <v>190</v>
      </c>
      <c r="E1349" s="136">
        <f t="shared" si="21"/>
        <v>509</v>
      </c>
    </row>
    <row r="1350" spans="1:5" ht="15" x14ac:dyDescent="0.25">
      <c r="A1350" s="325" t="s">
        <v>707</v>
      </c>
      <c r="B1350" s="325">
        <v>15372257</v>
      </c>
      <c r="C1350" s="325">
        <v>322</v>
      </c>
      <c r="D1350" s="325">
        <v>267</v>
      </c>
      <c r="E1350" s="136">
        <f t="shared" si="21"/>
        <v>589</v>
      </c>
    </row>
    <row r="1351" spans="1:5" ht="15" x14ac:dyDescent="0.25">
      <c r="A1351" s="325" t="s">
        <v>707</v>
      </c>
      <c r="B1351" s="325">
        <v>15282257</v>
      </c>
      <c r="C1351" s="325">
        <v>387</v>
      </c>
      <c r="D1351" s="325">
        <v>286</v>
      </c>
      <c r="E1351" s="136">
        <f t="shared" si="21"/>
        <v>673</v>
      </c>
    </row>
    <row r="1352" spans="1:5" ht="15" x14ac:dyDescent="0.25">
      <c r="A1352" s="325" t="s">
        <v>707</v>
      </c>
      <c r="B1352" s="325">
        <v>11052257</v>
      </c>
      <c r="C1352" s="325">
        <v>613</v>
      </c>
      <c r="D1352" s="325">
        <v>151</v>
      </c>
      <c r="E1352" s="136">
        <f t="shared" si="21"/>
        <v>764</v>
      </c>
    </row>
    <row r="1353" spans="1:5" ht="15" x14ac:dyDescent="0.25">
      <c r="A1353" s="325" t="s">
        <v>707</v>
      </c>
      <c r="B1353" s="325">
        <v>9002344</v>
      </c>
      <c r="C1353" s="325">
        <v>2</v>
      </c>
      <c r="D1353" s="325">
        <v>552</v>
      </c>
      <c r="E1353" s="136">
        <f t="shared" si="21"/>
        <v>554</v>
      </c>
    </row>
    <row r="1354" spans="1:5" ht="15" x14ac:dyDescent="0.25">
      <c r="A1354" s="325" t="s">
        <v>707</v>
      </c>
      <c r="B1354" s="325">
        <v>7002542</v>
      </c>
      <c r="C1354" s="325">
        <v>8</v>
      </c>
      <c r="D1354" s="325">
        <v>691</v>
      </c>
      <c r="E1354" s="136">
        <f t="shared" si="21"/>
        <v>699</v>
      </c>
    </row>
    <row r="1355" spans="1:5" ht="15" x14ac:dyDescent="0.25">
      <c r="A1355" s="325" t="s">
        <v>707</v>
      </c>
      <c r="B1355" s="325">
        <v>11072257</v>
      </c>
      <c r="C1355" s="325">
        <v>315</v>
      </c>
      <c r="D1355" s="325">
        <v>175</v>
      </c>
      <c r="E1355" s="136">
        <f t="shared" si="21"/>
        <v>490</v>
      </c>
    </row>
    <row r="1356" spans="1:5" ht="15" x14ac:dyDescent="0.25">
      <c r="A1356" s="325" t="s">
        <v>707</v>
      </c>
      <c r="B1356" s="325">
        <v>12202255</v>
      </c>
      <c r="C1356" s="325">
        <v>425</v>
      </c>
      <c r="D1356" s="325">
        <v>8</v>
      </c>
      <c r="E1356" s="136">
        <f t="shared" si="21"/>
        <v>433</v>
      </c>
    </row>
    <row r="1357" spans="1:5" ht="15" x14ac:dyDescent="0.25">
      <c r="A1357" s="325" t="s">
        <v>707</v>
      </c>
      <c r="B1357" s="325">
        <v>16112255</v>
      </c>
      <c r="C1357" s="325">
        <v>473</v>
      </c>
      <c r="D1357" s="325">
        <v>310</v>
      </c>
      <c r="E1357" s="136">
        <f t="shared" si="21"/>
        <v>783</v>
      </c>
    </row>
    <row r="1358" spans="1:5" ht="15" x14ac:dyDescent="0.25">
      <c r="A1358" s="325" t="s">
        <v>707</v>
      </c>
      <c r="B1358" s="325">
        <v>11232257</v>
      </c>
      <c r="C1358" s="325">
        <v>406</v>
      </c>
      <c r="D1358" s="325">
        <v>506</v>
      </c>
      <c r="E1358" s="136">
        <f t="shared" si="21"/>
        <v>912</v>
      </c>
    </row>
    <row r="1359" spans="1:5" ht="15" x14ac:dyDescent="0.25">
      <c r="A1359" s="325" t="s">
        <v>707</v>
      </c>
      <c r="B1359" s="325">
        <v>15062140</v>
      </c>
      <c r="C1359" s="325">
        <v>350</v>
      </c>
      <c r="D1359" s="325">
        <v>290</v>
      </c>
      <c r="E1359" s="136">
        <f t="shared" si="21"/>
        <v>640</v>
      </c>
    </row>
    <row r="1360" spans="1:5" ht="15" x14ac:dyDescent="0.25">
      <c r="A1360" s="325" t="s">
        <v>707</v>
      </c>
      <c r="B1360" s="325">
        <v>1192150</v>
      </c>
      <c r="C1360" s="325">
        <v>291</v>
      </c>
      <c r="D1360" s="325">
        <v>143</v>
      </c>
      <c r="E1360" s="136">
        <f t="shared" si="21"/>
        <v>434</v>
      </c>
    </row>
    <row r="1361" spans="1:5" ht="15" x14ac:dyDescent="0.25">
      <c r="A1361" s="325" t="s">
        <v>707</v>
      </c>
      <c r="B1361" s="325">
        <v>16082255</v>
      </c>
      <c r="C1361" s="325">
        <v>292</v>
      </c>
      <c r="D1361" s="325">
        <v>117</v>
      </c>
      <c r="E1361" s="136">
        <f t="shared" si="21"/>
        <v>409</v>
      </c>
    </row>
    <row r="1362" spans="1:5" ht="15" x14ac:dyDescent="0.25">
      <c r="A1362" s="325" t="s">
        <v>707</v>
      </c>
      <c r="B1362" s="325">
        <v>11042257</v>
      </c>
      <c r="C1362" s="325">
        <v>688</v>
      </c>
      <c r="D1362" s="325">
        <v>198</v>
      </c>
      <c r="E1362" s="136">
        <f t="shared" si="21"/>
        <v>886</v>
      </c>
    </row>
    <row r="1363" spans="1:5" ht="15" x14ac:dyDescent="0.25">
      <c r="A1363" s="325" t="s">
        <v>707</v>
      </c>
      <c r="B1363" s="325">
        <v>15062257</v>
      </c>
      <c r="C1363" s="325">
        <v>244</v>
      </c>
      <c r="D1363" s="325">
        <v>1212</v>
      </c>
      <c r="E1363" s="136">
        <f t="shared" si="21"/>
        <v>1456</v>
      </c>
    </row>
    <row r="1364" spans="1:5" ht="15" x14ac:dyDescent="0.25">
      <c r="A1364" s="325" t="s">
        <v>707</v>
      </c>
      <c r="B1364" s="325">
        <v>11112257</v>
      </c>
      <c r="C1364" s="325">
        <v>815</v>
      </c>
      <c r="D1364" s="325">
        <v>471</v>
      </c>
      <c r="E1364" s="136">
        <f t="shared" si="21"/>
        <v>1286</v>
      </c>
    </row>
    <row r="1365" spans="1:5" ht="15" x14ac:dyDescent="0.25">
      <c r="A1365" s="325" t="s">
        <v>707</v>
      </c>
      <c r="B1365" s="325">
        <v>1172150</v>
      </c>
      <c r="C1365" s="325">
        <v>332</v>
      </c>
      <c r="D1365" s="325">
        <v>176</v>
      </c>
      <c r="E1365" s="136">
        <f t="shared" si="21"/>
        <v>508</v>
      </c>
    </row>
    <row r="1366" spans="1:5" ht="15" x14ac:dyDescent="0.25">
      <c r="A1366" s="325" t="s">
        <v>707</v>
      </c>
      <c r="B1366" s="325">
        <v>1222150</v>
      </c>
      <c r="C1366" s="325">
        <v>339</v>
      </c>
      <c r="D1366" s="325">
        <v>341</v>
      </c>
      <c r="E1366" s="136">
        <f t="shared" si="21"/>
        <v>680</v>
      </c>
    </row>
    <row r="1367" spans="1:5" ht="15" x14ac:dyDescent="0.25">
      <c r="A1367" s="325" t="s">
        <v>707</v>
      </c>
      <c r="B1367" s="325">
        <v>7032202</v>
      </c>
      <c r="C1367" s="325">
        <v>491</v>
      </c>
      <c r="D1367" s="325">
        <v>137</v>
      </c>
      <c r="E1367" s="136">
        <f t="shared" si="21"/>
        <v>628</v>
      </c>
    </row>
    <row r="1368" spans="1:5" ht="15" x14ac:dyDescent="0.25">
      <c r="A1368" s="325" t="s">
        <v>707</v>
      </c>
      <c r="B1368" s="325">
        <v>16402256</v>
      </c>
      <c r="C1368" s="325">
        <v>411</v>
      </c>
      <c r="D1368" s="325">
        <v>191</v>
      </c>
      <c r="E1368" s="136">
        <f t="shared" si="21"/>
        <v>602</v>
      </c>
    </row>
    <row r="1369" spans="1:5" ht="15" x14ac:dyDescent="0.25">
      <c r="A1369" s="325" t="s">
        <v>707</v>
      </c>
      <c r="B1369" s="325">
        <v>15152257</v>
      </c>
      <c r="C1369" s="325">
        <v>361</v>
      </c>
      <c r="D1369" s="325">
        <v>233</v>
      </c>
      <c r="E1369" s="136">
        <f t="shared" si="21"/>
        <v>594</v>
      </c>
    </row>
    <row r="1370" spans="1:5" ht="15" x14ac:dyDescent="0.25">
      <c r="A1370" s="325" t="s">
        <v>707</v>
      </c>
      <c r="B1370" s="325">
        <v>11332257</v>
      </c>
      <c r="C1370" s="325">
        <v>1248</v>
      </c>
      <c r="D1370" s="325">
        <v>365</v>
      </c>
      <c r="E1370" s="136">
        <f t="shared" si="21"/>
        <v>1613</v>
      </c>
    </row>
    <row r="1371" spans="1:5" ht="15" x14ac:dyDescent="0.25">
      <c r="A1371" s="325" t="s">
        <v>707</v>
      </c>
      <c r="B1371" s="325">
        <v>13042140</v>
      </c>
      <c r="C1371" s="325">
        <v>52</v>
      </c>
      <c r="D1371" s="325">
        <v>382</v>
      </c>
      <c r="E1371" s="136">
        <f t="shared" si="21"/>
        <v>434</v>
      </c>
    </row>
    <row r="1372" spans="1:5" ht="15" x14ac:dyDescent="0.25">
      <c r="A1372" s="325" t="s">
        <v>707</v>
      </c>
      <c r="B1372" s="325">
        <v>1212150</v>
      </c>
      <c r="C1372" s="325">
        <v>2909</v>
      </c>
      <c r="D1372" s="325">
        <v>2116</v>
      </c>
      <c r="E1372" s="136">
        <f t="shared" si="21"/>
        <v>5025</v>
      </c>
    </row>
    <row r="1373" spans="1:5" ht="15" x14ac:dyDescent="0.25">
      <c r="A1373" s="325" t="s">
        <v>707</v>
      </c>
      <c r="B1373" s="325">
        <v>15032256</v>
      </c>
      <c r="C1373" s="325">
        <v>261</v>
      </c>
      <c r="D1373" s="325">
        <v>158</v>
      </c>
      <c r="E1373" s="136">
        <f t="shared" si="21"/>
        <v>419</v>
      </c>
    </row>
    <row r="1374" spans="1:5" ht="15" x14ac:dyDescent="0.25">
      <c r="A1374" s="325" t="s">
        <v>707</v>
      </c>
      <c r="B1374" s="325">
        <v>14002543</v>
      </c>
      <c r="C1374" s="325">
        <v>1</v>
      </c>
      <c r="D1374" s="325">
        <v>483</v>
      </c>
      <c r="E1374" s="136">
        <f t="shared" si="21"/>
        <v>484</v>
      </c>
    </row>
    <row r="1375" spans="1:5" ht="15" x14ac:dyDescent="0.25">
      <c r="A1375" s="325" t="s">
        <v>707</v>
      </c>
      <c r="B1375" s="325">
        <v>9162252</v>
      </c>
      <c r="C1375" s="325">
        <v>309</v>
      </c>
      <c r="D1375" s="325">
        <v>169</v>
      </c>
      <c r="E1375" s="136">
        <f t="shared" si="21"/>
        <v>478</v>
      </c>
    </row>
    <row r="1376" spans="1:5" ht="15" x14ac:dyDescent="0.25">
      <c r="A1376" s="325" t="s">
        <v>707</v>
      </c>
      <c r="B1376" s="325">
        <v>11192257</v>
      </c>
      <c r="C1376" s="325">
        <v>822</v>
      </c>
      <c r="D1376" s="325">
        <v>629</v>
      </c>
      <c r="E1376" s="136">
        <f t="shared" si="21"/>
        <v>1451</v>
      </c>
    </row>
    <row r="1377" spans="1:5" ht="15" x14ac:dyDescent="0.25">
      <c r="A1377" s="325" t="s">
        <v>707</v>
      </c>
      <c r="B1377" s="325">
        <v>1152150</v>
      </c>
      <c r="C1377" s="325">
        <v>776</v>
      </c>
      <c r="D1377" s="325">
        <v>2</v>
      </c>
      <c r="E1377" s="136">
        <f t="shared" si="21"/>
        <v>778</v>
      </c>
    </row>
    <row r="1378" spans="1:5" ht="15" x14ac:dyDescent="0.25">
      <c r="A1378" s="325" t="s">
        <v>707</v>
      </c>
      <c r="B1378" s="325">
        <v>12292255</v>
      </c>
      <c r="C1378" s="325">
        <v>323</v>
      </c>
      <c r="D1378" s="325">
        <v>231</v>
      </c>
      <c r="E1378" s="136">
        <f t="shared" si="21"/>
        <v>554</v>
      </c>
    </row>
    <row r="1379" spans="1:5" ht="15" x14ac:dyDescent="0.25">
      <c r="A1379" s="325" t="s">
        <v>707</v>
      </c>
      <c r="B1379" s="325">
        <v>12132257</v>
      </c>
      <c r="C1379" s="325">
        <v>517</v>
      </c>
      <c r="D1379" s="325">
        <v>395</v>
      </c>
      <c r="E1379" s="136">
        <f t="shared" si="21"/>
        <v>912</v>
      </c>
    </row>
    <row r="1380" spans="1:5" ht="15" x14ac:dyDescent="0.25">
      <c r="A1380" s="325" t="s">
        <v>707</v>
      </c>
      <c r="B1380" s="325">
        <v>11242257</v>
      </c>
      <c r="C1380" s="325">
        <v>722</v>
      </c>
      <c r="D1380" s="325">
        <v>614</v>
      </c>
      <c r="E1380" s="136">
        <f t="shared" si="21"/>
        <v>1336</v>
      </c>
    </row>
    <row r="1381" spans="1:5" ht="15" x14ac:dyDescent="0.25">
      <c r="A1381" s="325" t="s">
        <v>707</v>
      </c>
      <c r="B1381" s="325">
        <v>15292257</v>
      </c>
      <c r="C1381" s="325">
        <v>403</v>
      </c>
      <c r="D1381" s="325">
        <v>288</v>
      </c>
      <c r="E1381" s="136">
        <f t="shared" si="21"/>
        <v>691</v>
      </c>
    </row>
    <row r="1382" spans="1:5" ht="15" x14ac:dyDescent="0.25">
      <c r="A1382" s="325" t="s">
        <v>707</v>
      </c>
      <c r="B1382" s="325">
        <v>17132253</v>
      </c>
      <c r="C1382" s="325">
        <v>640</v>
      </c>
      <c r="D1382" s="325">
        <v>138</v>
      </c>
      <c r="E1382" s="136">
        <f t="shared" si="21"/>
        <v>778</v>
      </c>
    </row>
    <row r="1383" spans="1:5" ht="15" x14ac:dyDescent="0.25">
      <c r="A1383" s="325" t="s">
        <v>707</v>
      </c>
      <c r="B1383" s="325">
        <v>1042150</v>
      </c>
      <c r="C1383" s="325">
        <v>282</v>
      </c>
      <c r="D1383" s="325">
        <v>224</v>
      </c>
      <c r="E1383" s="136">
        <f t="shared" si="21"/>
        <v>506</v>
      </c>
    </row>
    <row r="1384" spans="1:5" ht="15" x14ac:dyDescent="0.25">
      <c r="A1384" s="325" t="s">
        <v>707</v>
      </c>
      <c r="B1384" s="325">
        <v>1202150</v>
      </c>
      <c r="C1384" s="325">
        <v>780</v>
      </c>
      <c r="D1384" s="325">
        <v>528</v>
      </c>
      <c r="E1384" s="136">
        <f t="shared" si="21"/>
        <v>1308</v>
      </c>
    </row>
    <row r="1385" spans="1:5" ht="15" x14ac:dyDescent="0.25">
      <c r="A1385" s="325" t="s">
        <v>707</v>
      </c>
      <c r="B1385" s="325">
        <v>12072257</v>
      </c>
      <c r="C1385" s="325">
        <v>280</v>
      </c>
      <c r="D1385" s="325">
        <v>179</v>
      </c>
      <c r="E1385" s="136">
        <f t="shared" si="21"/>
        <v>459</v>
      </c>
    </row>
    <row r="1386" spans="1:5" ht="15" x14ac:dyDescent="0.25">
      <c r="A1386" s="325" t="s">
        <v>707</v>
      </c>
      <c r="B1386" s="325">
        <v>15042140</v>
      </c>
      <c r="C1386" s="325">
        <v>294</v>
      </c>
      <c r="D1386" s="325">
        <v>218</v>
      </c>
      <c r="E1386" s="136">
        <f t="shared" si="21"/>
        <v>512</v>
      </c>
    </row>
    <row r="1387" spans="1:5" ht="15" x14ac:dyDescent="0.25">
      <c r="A1387" s="325" t="s">
        <v>707</v>
      </c>
      <c r="B1387" s="325">
        <v>15232257</v>
      </c>
      <c r="C1387" s="325">
        <v>360</v>
      </c>
      <c r="D1387" s="325">
        <v>269</v>
      </c>
      <c r="E1387" s="136">
        <f t="shared" si="21"/>
        <v>629</v>
      </c>
    </row>
    <row r="1388" spans="1:5" ht="15" x14ac:dyDescent="0.25">
      <c r="A1388" s="325" t="s">
        <v>707</v>
      </c>
      <c r="B1388" s="325">
        <v>16342255</v>
      </c>
      <c r="C1388" s="325">
        <v>599</v>
      </c>
      <c r="D1388" s="325">
        <v>239</v>
      </c>
      <c r="E1388" s="136">
        <f t="shared" si="21"/>
        <v>838</v>
      </c>
    </row>
    <row r="1389" spans="1:5" ht="15" x14ac:dyDescent="0.25">
      <c r="A1389" s="325" t="s">
        <v>707</v>
      </c>
      <c r="B1389" s="325">
        <v>15212257</v>
      </c>
      <c r="C1389" s="325">
        <v>392</v>
      </c>
      <c r="D1389" s="325">
        <v>318</v>
      </c>
      <c r="E1389" s="136">
        <f t="shared" si="21"/>
        <v>710</v>
      </c>
    </row>
    <row r="1390" spans="1:5" ht="15" x14ac:dyDescent="0.25">
      <c r="A1390" s="325" t="s">
        <v>707</v>
      </c>
      <c r="B1390" s="325">
        <v>16182254</v>
      </c>
      <c r="C1390" s="325">
        <v>515</v>
      </c>
      <c r="D1390" s="325">
        <v>330</v>
      </c>
      <c r="E1390" s="136">
        <f t="shared" si="21"/>
        <v>845</v>
      </c>
    </row>
    <row r="1391" spans="1:5" ht="15" x14ac:dyDescent="0.25">
      <c r="A1391" s="325" t="s">
        <v>707</v>
      </c>
      <c r="B1391" s="325">
        <v>11032257</v>
      </c>
      <c r="C1391" s="325">
        <v>527</v>
      </c>
      <c r="D1391" s="325">
        <v>318</v>
      </c>
      <c r="E1391" s="136">
        <f t="shared" si="21"/>
        <v>845</v>
      </c>
    </row>
    <row r="1392" spans="1:5" ht="15" x14ac:dyDescent="0.25">
      <c r="A1392" s="325" t="s">
        <v>707</v>
      </c>
      <c r="B1392" s="325">
        <v>16142255</v>
      </c>
      <c r="C1392" s="325">
        <v>587</v>
      </c>
      <c r="D1392" s="325">
        <v>434</v>
      </c>
      <c r="E1392" s="136">
        <f t="shared" si="21"/>
        <v>1021</v>
      </c>
    </row>
    <row r="1393" spans="1:5" ht="15" x14ac:dyDescent="0.25">
      <c r="A1393" s="325" t="s">
        <v>707</v>
      </c>
      <c r="B1393" s="325">
        <v>15082257</v>
      </c>
      <c r="C1393" s="325">
        <v>672</v>
      </c>
      <c r="D1393" s="325">
        <v>121</v>
      </c>
      <c r="E1393" s="136">
        <f t="shared" si="21"/>
        <v>793</v>
      </c>
    </row>
    <row r="1394" spans="1:5" ht="15" x14ac:dyDescent="0.25">
      <c r="A1394" s="325" t="s">
        <v>707</v>
      </c>
      <c r="B1394" s="325">
        <v>16202255</v>
      </c>
      <c r="C1394" s="325">
        <v>264</v>
      </c>
      <c r="D1394" s="325">
        <v>183</v>
      </c>
      <c r="E1394" s="136">
        <f t="shared" si="21"/>
        <v>447</v>
      </c>
    </row>
    <row r="1395" spans="1:5" ht="15" x14ac:dyDescent="0.25">
      <c r="A1395" s="325" t="s">
        <v>707</v>
      </c>
      <c r="B1395" s="325">
        <v>11342257</v>
      </c>
      <c r="C1395" s="325">
        <v>287</v>
      </c>
      <c r="D1395" s="325">
        <v>220</v>
      </c>
      <c r="E1395" s="136">
        <f t="shared" si="21"/>
        <v>507</v>
      </c>
    </row>
    <row r="1396" spans="1:5" ht="15" x14ac:dyDescent="0.25">
      <c r="A1396" s="325" t="s">
        <v>707</v>
      </c>
      <c r="B1396" s="325">
        <v>16422256</v>
      </c>
      <c r="C1396" s="325">
        <v>353</v>
      </c>
      <c r="D1396" s="325">
        <v>155</v>
      </c>
      <c r="E1396" s="136">
        <f t="shared" si="21"/>
        <v>508</v>
      </c>
    </row>
    <row r="1397" spans="1:5" ht="15" x14ac:dyDescent="0.25">
      <c r="A1397" s="325" t="s">
        <v>707</v>
      </c>
      <c r="B1397" s="325">
        <v>16432256</v>
      </c>
      <c r="C1397" s="325">
        <v>447</v>
      </c>
      <c r="D1397" s="325">
        <v>211</v>
      </c>
      <c r="E1397" s="136">
        <f t="shared" si="21"/>
        <v>658</v>
      </c>
    </row>
    <row r="1398" spans="1:5" ht="15" x14ac:dyDescent="0.25">
      <c r="A1398" s="325" t="s">
        <v>707</v>
      </c>
      <c r="B1398" s="325">
        <v>11162257</v>
      </c>
      <c r="C1398" s="325">
        <v>1330</v>
      </c>
      <c r="D1398" s="325">
        <v>1325</v>
      </c>
      <c r="E1398" s="136">
        <f t="shared" si="21"/>
        <v>2655</v>
      </c>
    </row>
    <row r="1399" spans="1:5" ht="15" x14ac:dyDescent="0.25">
      <c r="A1399" s="325" t="s">
        <v>707</v>
      </c>
      <c r="B1399" s="325">
        <v>15262257</v>
      </c>
      <c r="C1399" s="325">
        <v>348</v>
      </c>
      <c r="D1399" s="325">
        <v>353</v>
      </c>
      <c r="E1399" s="136">
        <f t="shared" si="21"/>
        <v>701</v>
      </c>
    </row>
    <row r="1400" spans="1:5" ht="15" x14ac:dyDescent="0.25">
      <c r="A1400" s="325" t="s">
        <v>707</v>
      </c>
      <c r="B1400" s="325">
        <v>15012256</v>
      </c>
      <c r="C1400" s="325">
        <v>20</v>
      </c>
      <c r="D1400" s="325">
        <v>1120</v>
      </c>
      <c r="E1400" s="136">
        <f t="shared" si="21"/>
        <v>1140</v>
      </c>
    </row>
    <row r="1401" spans="1:5" ht="15" x14ac:dyDescent="0.25">
      <c r="A1401" s="325" t="s">
        <v>707</v>
      </c>
      <c r="B1401" s="325">
        <v>12312255</v>
      </c>
      <c r="C1401" s="325">
        <v>443</v>
      </c>
      <c r="D1401" s="325">
        <v>438</v>
      </c>
      <c r="E1401" s="136">
        <f t="shared" si="21"/>
        <v>881</v>
      </c>
    </row>
    <row r="1402" spans="1:5" ht="15" x14ac:dyDescent="0.25">
      <c r="A1402" s="325" t="s">
        <v>707</v>
      </c>
      <c r="B1402" s="325">
        <v>11022257</v>
      </c>
      <c r="C1402" s="325">
        <v>323</v>
      </c>
      <c r="D1402" s="325">
        <v>229</v>
      </c>
      <c r="E1402" s="136">
        <f t="shared" si="21"/>
        <v>552</v>
      </c>
    </row>
    <row r="1403" spans="1:5" ht="15" x14ac:dyDescent="0.25">
      <c r="A1403" s="325" t="s">
        <v>707</v>
      </c>
      <c r="B1403" s="325">
        <v>15162257</v>
      </c>
      <c r="C1403" s="325">
        <v>459</v>
      </c>
      <c r="D1403" s="325">
        <v>199</v>
      </c>
      <c r="E1403" s="136">
        <f t="shared" si="21"/>
        <v>658</v>
      </c>
    </row>
    <row r="1404" spans="1:5" ht="15" x14ac:dyDescent="0.25">
      <c r="A1404" s="325" t="s">
        <v>707</v>
      </c>
      <c r="B1404" s="325">
        <v>12222255</v>
      </c>
      <c r="C1404" s="325">
        <v>1029</v>
      </c>
      <c r="D1404" s="325">
        <v>686</v>
      </c>
      <c r="E1404" s="136">
        <f t="shared" si="21"/>
        <v>1715</v>
      </c>
    </row>
    <row r="1405" spans="1:5" ht="15" x14ac:dyDescent="0.25">
      <c r="A1405" s="325" t="s">
        <v>707</v>
      </c>
      <c r="B1405" s="325">
        <v>16472256</v>
      </c>
      <c r="C1405" s="325">
        <v>337</v>
      </c>
      <c r="D1405" s="325">
        <v>242</v>
      </c>
      <c r="E1405" s="136">
        <f t="shared" si="21"/>
        <v>579</v>
      </c>
    </row>
    <row r="1406" spans="1:5" ht="15" x14ac:dyDescent="0.25">
      <c r="A1406" s="325" t="s">
        <v>707</v>
      </c>
      <c r="B1406" s="325">
        <v>1032150</v>
      </c>
      <c r="C1406" s="325">
        <v>206</v>
      </c>
      <c r="D1406" s="325">
        <v>173</v>
      </c>
      <c r="E1406" s="136">
        <f t="shared" si="21"/>
        <v>379</v>
      </c>
    </row>
    <row r="1407" spans="1:5" ht="15" x14ac:dyDescent="0.25">
      <c r="A1407" s="325" t="s">
        <v>707</v>
      </c>
      <c r="B1407" s="325">
        <v>15172257</v>
      </c>
      <c r="C1407" s="325">
        <v>352</v>
      </c>
      <c r="D1407" s="325">
        <v>201</v>
      </c>
      <c r="E1407" s="136">
        <f t="shared" si="21"/>
        <v>553</v>
      </c>
    </row>
    <row r="1408" spans="1:5" ht="15" x14ac:dyDescent="0.25">
      <c r="A1408" s="325" t="s">
        <v>707</v>
      </c>
      <c r="B1408" s="325">
        <v>12002645</v>
      </c>
      <c r="C1408" s="325">
        <v>5</v>
      </c>
      <c r="D1408" s="325">
        <v>1673</v>
      </c>
      <c r="E1408" s="136">
        <f t="shared" si="21"/>
        <v>1678</v>
      </c>
    </row>
    <row r="1409" spans="1:5" ht="15" x14ac:dyDescent="0.25">
      <c r="A1409" s="325" t="s">
        <v>707</v>
      </c>
      <c r="B1409" s="325">
        <v>12172257</v>
      </c>
      <c r="C1409" s="325">
        <v>1076</v>
      </c>
      <c r="D1409" s="325">
        <v>788</v>
      </c>
      <c r="E1409" s="136">
        <f t="shared" si="21"/>
        <v>1864</v>
      </c>
    </row>
    <row r="1410" spans="1:5" ht="15" x14ac:dyDescent="0.25">
      <c r="A1410" s="325" t="s">
        <v>707</v>
      </c>
      <c r="B1410" s="325">
        <v>15092257</v>
      </c>
      <c r="C1410" s="325">
        <v>324</v>
      </c>
      <c r="D1410" s="325">
        <v>121</v>
      </c>
      <c r="E1410" s="136">
        <f t="shared" si="21"/>
        <v>445</v>
      </c>
    </row>
    <row r="1411" spans="1:5" ht="15" x14ac:dyDescent="0.25">
      <c r="A1411" s="325" t="s">
        <v>707</v>
      </c>
      <c r="B1411" s="325">
        <v>9252252</v>
      </c>
      <c r="C1411" s="325">
        <v>298</v>
      </c>
      <c r="D1411" s="325">
        <v>154</v>
      </c>
      <c r="E1411" s="136">
        <f t="shared" si="21"/>
        <v>452</v>
      </c>
    </row>
    <row r="1412" spans="1:5" ht="15" x14ac:dyDescent="0.25">
      <c r="A1412" s="325" t="s">
        <v>707</v>
      </c>
      <c r="B1412" s="325">
        <v>15052256</v>
      </c>
      <c r="C1412" s="325">
        <v>460</v>
      </c>
      <c r="D1412" s="325">
        <v>127</v>
      </c>
      <c r="E1412" s="136">
        <f t="shared" ref="E1412:E1475" si="22">C1412+D1412</f>
        <v>587</v>
      </c>
    </row>
    <row r="1413" spans="1:5" ht="15" x14ac:dyDescent="0.25">
      <c r="A1413" s="325" t="s">
        <v>707</v>
      </c>
      <c r="B1413" s="325">
        <v>15312257</v>
      </c>
      <c r="C1413" s="325">
        <v>823</v>
      </c>
      <c r="D1413" s="325">
        <v>421</v>
      </c>
      <c r="E1413" s="136">
        <f t="shared" si="22"/>
        <v>1244</v>
      </c>
    </row>
    <row r="1414" spans="1:5" ht="15" x14ac:dyDescent="0.25">
      <c r="A1414" s="325" t="s">
        <v>707</v>
      </c>
      <c r="B1414" s="325">
        <v>16372255</v>
      </c>
      <c r="C1414" s="325">
        <v>249</v>
      </c>
      <c r="D1414" s="325">
        <v>168</v>
      </c>
      <c r="E1414" s="136">
        <f t="shared" si="22"/>
        <v>417</v>
      </c>
    </row>
    <row r="1415" spans="1:5" ht="15" x14ac:dyDescent="0.25">
      <c r="A1415" s="325" t="s">
        <v>707</v>
      </c>
      <c r="B1415" s="325">
        <v>16442256</v>
      </c>
      <c r="C1415" s="325">
        <v>301</v>
      </c>
      <c r="D1415" s="325">
        <v>215</v>
      </c>
      <c r="E1415" s="136">
        <f t="shared" si="22"/>
        <v>516</v>
      </c>
    </row>
    <row r="1416" spans="1:5" ht="15" x14ac:dyDescent="0.25">
      <c r="A1416" s="325" t="s">
        <v>707</v>
      </c>
      <c r="B1416" s="325">
        <v>16062255</v>
      </c>
      <c r="C1416" s="325">
        <v>350</v>
      </c>
      <c r="D1416" s="325">
        <v>310</v>
      </c>
      <c r="E1416" s="136">
        <f t="shared" si="22"/>
        <v>660</v>
      </c>
    </row>
    <row r="1417" spans="1:5" ht="15" x14ac:dyDescent="0.25">
      <c r="A1417" s="325" t="s">
        <v>707</v>
      </c>
      <c r="B1417" s="325">
        <v>17092253</v>
      </c>
      <c r="C1417" s="325">
        <v>227</v>
      </c>
      <c r="D1417" s="325">
        <v>155</v>
      </c>
      <c r="E1417" s="136">
        <f t="shared" si="22"/>
        <v>382</v>
      </c>
    </row>
    <row r="1418" spans="1:5" ht="15" x14ac:dyDescent="0.25">
      <c r="A1418" s="325" t="s">
        <v>707</v>
      </c>
      <c r="B1418" s="325">
        <v>14032255</v>
      </c>
      <c r="C1418" s="325">
        <v>105</v>
      </c>
      <c r="D1418" s="325">
        <v>11</v>
      </c>
      <c r="E1418" s="136">
        <f t="shared" si="22"/>
        <v>116</v>
      </c>
    </row>
    <row r="1419" spans="1:5" ht="15" x14ac:dyDescent="0.25">
      <c r="A1419" s="325" t="s">
        <v>707</v>
      </c>
      <c r="B1419" s="325">
        <v>17042253</v>
      </c>
      <c r="C1419" s="325">
        <v>413</v>
      </c>
      <c r="D1419" s="325">
        <v>5</v>
      </c>
      <c r="E1419" s="136">
        <f t="shared" si="22"/>
        <v>418</v>
      </c>
    </row>
    <row r="1420" spans="1:5" ht="15" x14ac:dyDescent="0.25">
      <c r="A1420" s="325" t="s">
        <v>707</v>
      </c>
      <c r="B1420" s="325">
        <v>12182255</v>
      </c>
      <c r="C1420" s="325">
        <v>338</v>
      </c>
      <c r="D1420" s="325">
        <v>110</v>
      </c>
      <c r="E1420" s="136">
        <f t="shared" si="22"/>
        <v>448</v>
      </c>
    </row>
    <row r="1421" spans="1:5" ht="15" x14ac:dyDescent="0.25">
      <c r="A1421" s="325" t="s">
        <v>707</v>
      </c>
      <c r="B1421" s="325">
        <v>1162150</v>
      </c>
      <c r="C1421" s="325">
        <v>753</v>
      </c>
      <c r="D1421" s="325">
        <v>109</v>
      </c>
      <c r="E1421" s="136">
        <f t="shared" si="22"/>
        <v>862</v>
      </c>
    </row>
    <row r="1422" spans="1:5" ht="15" x14ac:dyDescent="0.25">
      <c r="A1422" s="325" t="s">
        <v>707</v>
      </c>
      <c r="B1422" s="325">
        <v>1132150</v>
      </c>
      <c r="C1422" s="325">
        <v>311</v>
      </c>
      <c r="D1422" s="325">
        <v>240</v>
      </c>
      <c r="E1422" s="136">
        <f t="shared" si="22"/>
        <v>551</v>
      </c>
    </row>
    <row r="1423" spans="1:5" ht="15" x14ac:dyDescent="0.25">
      <c r="A1423" s="325" t="s">
        <v>707</v>
      </c>
      <c r="B1423" s="325">
        <v>12352255</v>
      </c>
      <c r="C1423" s="325">
        <v>365</v>
      </c>
      <c r="D1423" s="325">
        <v>59</v>
      </c>
      <c r="E1423" s="136">
        <f t="shared" si="22"/>
        <v>424</v>
      </c>
    </row>
    <row r="1424" spans="1:5" ht="15" x14ac:dyDescent="0.25">
      <c r="A1424" s="325" t="s">
        <v>707</v>
      </c>
      <c r="B1424" s="325">
        <v>16302255</v>
      </c>
      <c r="C1424" s="325">
        <v>430</v>
      </c>
      <c r="D1424" s="325">
        <v>198</v>
      </c>
      <c r="E1424" s="136">
        <f t="shared" si="22"/>
        <v>628</v>
      </c>
    </row>
    <row r="1425" spans="1:5" ht="15" x14ac:dyDescent="0.25">
      <c r="A1425" s="325" t="s">
        <v>707</v>
      </c>
      <c r="B1425" s="325">
        <v>14012140</v>
      </c>
      <c r="C1425" s="325">
        <v>237</v>
      </c>
      <c r="D1425" s="325">
        <v>239</v>
      </c>
      <c r="E1425" s="136">
        <f t="shared" si="22"/>
        <v>476</v>
      </c>
    </row>
    <row r="1426" spans="1:5" ht="15" x14ac:dyDescent="0.25">
      <c r="A1426" s="325" t="s">
        <v>707</v>
      </c>
      <c r="B1426" s="325">
        <v>15022140</v>
      </c>
      <c r="C1426" s="325">
        <v>250</v>
      </c>
      <c r="D1426" s="325">
        <v>229</v>
      </c>
      <c r="E1426" s="136">
        <f t="shared" si="22"/>
        <v>479</v>
      </c>
    </row>
    <row r="1427" spans="1:5" ht="15" x14ac:dyDescent="0.25">
      <c r="A1427" s="325" t="s">
        <v>707</v>
      </c>
      <c r="B1427" s="325">
        <v>12012257</v>
      </c>
      <c r="C1427" s="325">
        <v>270</v>
      </c>
      <c r="D1427" s="325">
        <v>237</v>
      </c>
      <c r="E1427" s="136">
        <f t="shared" si="22"/>
        <v>507</v>
      </c>
    </row>
    <row r="1428" spans="1:5" ht="15" x14ac:dyDescent="0.25">
      <c r="A1428" s="325" t="s">
        <v>707</v>
      </c>
      <c r="B1428" s="325">
        <v>12092257</v>
      </c>
      <c r="C1428" s="325">
        <v>1013</v>
      </c>
      <c r="D1428" s="325">
        <v>86</v>
      </c>
      <c r="E1428" s="136">
        <f t="shared" si="22"/>
        <v>1099</v>
      </c>
    </row>
    <row r="1429" spans="1:5" ht="15" x14ac:dyDescent="0.25">
      <c r="A1429" s="325" t="s">
        <v>707</v>
      </c>
      <c r="B1429" s="325">
        <v>16452256</v>
      </c>
      <c r="C1429" s="325">
        <v>446</v>
      </c>
      <c r="D1429" s="325">
        <v>194</v>
      </c>
      <c r="E1429" s="136">
        <f t="shared" si="22"/>
        <v>640</v>
      </c>
    </row>
    <row r="1430" spans="1:5" ht="15" x14ac:dyDescent="0.25">
      <c r="A1430" s="325" t="s">
        <v>707</v>
      </c>
      <c r="B1430" s="325">
        <v>7042202</v>
      </c>
      <c r="C1430" s="325">
        <v>163</v>
      </c>
      <c r="D1430" s="325">
        <v>167</v>
      </c>
      <c r="E1430" s="136">
        <f t="shared" si="22"/>
        <v>330</v>
      </c>
    </row>
    <row r="1431" spans="1:5" ht="15" x14ac:dyDescent="0.25">
      <c r="A1431" s="325" t="s">
        <v>707</v>
      </c>
      <c r="B1431" s="325">
        <v>12112257</v>
      </c>
      <c r="C1431" s="325">
        <v>560</v>
      </c>
      <c r="D1431" s="325">
        <v>245</v>
      </c>
      <c r="E1431" s="136">
        <f t="shared" si="22"/>
        <v>805</v>
      </c>
    </row>
    <row r="1432" spans="1:5" ht="15" x14ac:dyDescent="0.25">
      <c r="A1432" s="325" t="s">
        <v>707</v>
      </c>
      <c r="B1432" s="325">
        <v>12372255</v>
      </c>
      <c r="C1432" s="325">
        <v>271</v>
      </c>
      <c r="D1432" s="325">
        <v>73</v>
      </c>
      <c r="E1432" s="136">
        <f t="shared" si="22"/>
        <v>344</v>
      </c>
    </row>
    <row r="1433" spans="1:5" ht="15" x14ac:dyDescent="0.25">
      <c r="A1433" s="325" t="s">
        <v>707</v>
      </c>
      <c r="B1433" s="325">
        <v>2012546</v>
      </c>
      <c r="C1433" s="325">
        <v>33</v>
      </c>
      <c r="D1433" s="325">
        <v>2776</v>
      </c>
      <c r="E1433" s="136">
        <f t="shared" si="22"/>
        <v>2809</v>
      </c>
    </row>
    <row r="1434" spans="1:5" ht="15" x14ac:dyDescent="0.25">
      <c r="A1434" s="325" t="s">
        <v>707</v>
      </c>
      <c r="B1434" s="325">
        <v>15332257</v>
      </c>
      <c r="C1434" s="325">
        <v>576</v>
      </c>
      <c r="D1434" s="325">
        <v>509</v>
      </c>
      <c r="E1434" s="136">
        <f t="shared" si="22"/>
        <v>1085</v>
      </c>
    </row>
    <row r="1435" spans="1:5" ht="15" x14ac:dyDescent="0.25">
      <c r="A1435" s="325" t="s">
        <v>707</v>
      </c>
      <c r="B1435" s="325">
        <v>16462256</v>
      </c>
      <c r="C1435" s="325">
        <v>353</v>
      </c>
      <c r="D1435" s="325">
        <v>135</v>
      </c>
      <c r="E1435" s="136">
        <f t="shared" si="22"/>
        <v>488</v>
      </c>
    </row>
    <row r="1436" spans="1:5" ht="15" x14ac:dyDescent="0.25">
      <c r="A1436" s="325" t="s">
        <v>707</v>
      </c>
      <c r="B1436" s="325">
        <v>13012140</v>
      </c>
      <c r="C1436" s="325">
        <v>157</v>
      </c>
      <c r="D1436" s="325">
        <v>218</v>
      </c>
      <c r="E1436" s="136">
        <f t="shared" si="22"/>
        <v>375</v>
      </c>
    </row>
    <row r="1437" spans="1:5" ht="15" x14ac:dyDescent="0.25">
      <c r="A1437" s="325" t="s">
        <v>707</v>
      </c>
      <c r="B1437" s="325">
        <v>9242252</v>
      </c>
      <c r="C1437" s="325">
        <v>371</v>
      </c>
      <c r="D1437" s="325">
        <v>234</v>
      </c>
      <c r="E1437" s="136">
        <f t="shared" si="22"/>
        <v>605</v>
      </c>
    </row>
    <row r="1438" spans="1:5" ht="15" x14ac:dyDescent="0.25">
      <c r="A1438" s="325" t="s">
        <v>707</v>
      </c>
      <c r="B1438" s="325">
        <v>11262257</v>
      </c>
      <c r="C1438" s="325">
        <v>1015</v>
      </c>
      <c r="D1438" s="325">
        <v>334</v>
      </c>
      <c r="E1438" s="136">
        <f t="shared" si="22"/>
        <v>1349</v>
      </c>
    </row>
    <row r="1439" spans="1:5" ht="15" x14ac:dyDescent="0.25">
      <c r="A1439" s="325" t="s">
        <v>707</v>
      </c>
      <c r="B1439" s="325">
        <v>15342257</v>
      </c>
      <c r="C1439" s="325">
        <v>551</v>
      </c>
      <c r="D1439" s="325">
        <v>434</v>
      </c>
      <c r="E1439" s="136">
        <f t="shared" si="22"/>
        <v>985</v>
      </c>
    </row>
    <row r="1440" spans="1:5" ht="15" x14ac:dyDescent="0.25">
      <c r="A1440" s="325" t="s">
        <v>707</v>
      </c>
      <c r="B1440" s="325">
        <v>12102257</v>
      </c>
      <c r="C1440" s="325">
        <v>579</v>
      </c>
      <c r="D1440" s="325">
        <v>352</v>
      </c>
      <c r="E1440" s="136">
        <f t="shared" si="22"/>
        <v>931</v>
      </c>
    </row>
    <row r="1441" spans="1:5" ht="15" x14ac:dyDescent="0.25">
      <c r="A1441" s="325" t="s">
        <v>707</v>
      </c>
      <c r="B1441" s="325">
        <v>16492256</v>
      </c>
      <c r="C1441" s="325">
        <v>425</v>
      </c>
      <c r="D1441" s="325">
        <v>109</v>
      </c>
      <c r="E1441" s="136">
        <f t="shared" si="22"/>
        <v>534</v>
      </c>
    </row>
    <row r="1442" spans="1:5" ht="15" x14ac:dyDescent="0.25">
      <c r="A1442" s="325" t="s">
        <v>707</v>
      </c>
      <c r="B1442" s="325">
        <v>10002341</v>
      </c>
      <c r="C1442" s="325">
        <v>10</v>
      </c>
      <c r="D1442" s="325">
        <v>1361</v>
      </c>
      <c r="E1442" s="136">
        <f t="shared" si="22"/>
        <v>1371</v>
      </c>
    </row>
    <row r="1443" spans="1:5" ht="15" x14ac:dyDescent="0.25">
      <c r="A1443" s="325" t="s">
        <v>707</v>
      </c>
      <c r="B1443" s="325">
        <v>13042252</v>
      </c>
      <c r="C1443" s="325">
        <v>108</v>
      </c>
      <c r="D1443" s="325">
        <v>3</v>
      </c>
      <c r="E1443" s="136">
        <f t="shared" si="22"/>
        <v>111</v>
      </c>
    </row>
    <row r="1444" spans="1:5" ht="15" x14ac:dyDescent="0.25">
      <c r="A1444" s="325" t="s">
        <v>707</v>
      </c>
      <c r="B1444" s="325">
        <v>11362257</v>
      </c>
      <c r="C1444" s="325">
        <v>293</v>
      </c>
      <c r="D1444" s="325">
        <v>136</v>
      </c>
      <c r="E1444" s="136">
        <f t="shared" si="22"/>
        <v>429</v>
      </c>
    </row>
    <row r="1445" spans="1:5" ht="15" x14ac:dyDescent="0.25">
      <c r="A1445" s="325" t="s">
        <v>707</v>
      </c>
      <c r="B1445" s="325">
        <v>15222257</v>
      </c>
      <c r="C1445" s="325">
        <v>352</v>
      </c>
      <c r="D1445" s="325">
        <v>261</v>
      </c>
      <c r="E1445" s="136">
        <f t="shared" si="22"/>
        <v>613</v>
      </c>
    </row>
    <row r="1446" spans="1:5" ht="15" x14ac:dyDescent="0.25">
      <c r="A1446" s="325" t="s">
        <v>707</v>
      </c>
      <c r="B1446" s="325">
        <v>1052150</v>
      </c>
      <c r="C1446" s="325">
        <v>419</v>
      </c>
      <c r="D1446" s="325">
        <v>205</v>
      </c>
      <c r="E1446" s="136">
        <f t="shared" si="22"/>
        <v>624</v>
      </c>
    </row>
    <row r="1447" spans="1:5" ht="15" x14ac:dyDescent="0.25">
      <c r="A1447" s="325" t="s">
        <v>707</v>
      </c>
      <c r="B1447" s="325">
        <v>11352257</v>
      </c>
      <c r="C1447" s="325">
        <v>250</v>
      </c>
      <c r="D1447" s="325">
        <v>246</v>
      </c>
      <c r="E1447" s="136">
        <f t="shared" si="22"/>
        <v>496</v>
      </c>
    </row>
    <row r="1448" spans="1:5" ht="15" x14ac:dyDescent="0.25">
      <c r="A1448" s="325" t="s">
        <v>707</v>
      </c>
      <c r="B1448" s="325">
        <v>11312257</v>
      </c>
      <c r="C1448" s="325">
        <v>505</v>
      </c>
      <c r="D1448" s="325">
        <v>281</v>
      </c>
      <c r="E1448" s="136">
        <f t="shared" si="22"/>
        <v>786</v>
      </c>
    </row>
    <row r="1449" spans="1:5" ht="15" x14ac:dyDescent="0.25">
      <c r="A1449" s="325" t="s">
        <v>707</v>
      </c>
      <c r="B1449" s="325">
        <v>16232254</v>
      </c>
      <c r="C1449" s="325">
        <v>398</v>
      </c>
      <c r="D1449" s="325">
        <v>234</v>
      </c>
      <c r="E1449" s="136">
        <f t="shared" si="22"/>
        <v>632</v>
      </c>
    </row>
    <row r="1450" spans="1:5" ht="15" x14ac:dyDescent="0.25">
      <c r="A1450" s="325" t="s">
        <v>707</v>
      </c>
      <c r="B1450" s="325">
        <v>1122150</v>
      </c>
      <c r="C1450" s="325">
        <v>382</v>
      </c>
      <c r="D1450" s="325">
        <v>218</v>
      </c>
      <c r="E1450" s="136">
        <f t="shared" si="22"/>
        <v>600</v>
      </c>
    </row>
    <row r="1451" spans="1:5" ht="15" x14ac:dyDescent="0.25">
      <c r="A1451" s="325" t="s">
        <v>707</v>
      </c>
      <c r="B1451" s="325">
        <v>15052140</v>
      </c>
      <c r="C1451" s="325">
        <v>397</v>
      </c>
      <c r="D1451" s="325">
        <v>208</v>
      </c>
      <c r="E1451" s="136">
        <f t="shared" si="22"/>
        <v>605</v>
      </c>
    </row>
    <row r="1452" spans="1:5" ht="15" x14ac:dyDescent="0.25">
      <c r="A1452" s="325" t="s">
        <v>707</v>
      </c>
      <c r="B1452" s="325">
        <v>16332255</v>
      </c>
      <c r="C1452" s="325">
        <v>626</v>
      </c>
      <c r="D1452" s="325">
        <v>413</v>
      </c>
      <c r="E1452" s="136">
        <f t="shared" si="22"/>
        <v>1039</v>
      </c>
    </row>
    <row r="1453" spans="1:5" ht="15" x14ac:dyDescent="0.25">
      <c r="A1453" s="325" t="s">
        <v>707</v>
      </c>
      <c r="B1453" s="325">
        <v>12192255</v>
      </c>
      <c r="C1453" s="325">
        <v>397</v>
      </c>
      <c r="D1453" s="325">
        <v>154</v>
      </c>
      <c r="E1453" s="136">
        <f t="shared" si="22"/>
        <v>551</v>
      </c>
    </row>
    <row r="1454" spans="1:5" ht="15" x14ac:dyDescent="0.25">
      <c r="A1454" s="325" t="s">
        <v>707</v>
      </c>
      <c r="B1454" s="325">
        <v>11292257</v>
      </c>
      <c r="C1454" s="325">
        <v>685</v>
      </c>
      <c r="D1454" s="325">
        <v>464</v>
      </c>
      <c r="E1454" s="136">
        <f t="shared" si="22"/>
        <v>1149</v>
      </c>
    </row>
    <row r="1455" spans="1:5" ht="15" x14ac:dyDescent="0.25">
      <c r="A1455" s="325" t="s">
        <v>707</v>
      </c>
      <c r="B1455" s="325">
        <v>9012202</v>
      </c>
      <c r="C1455" s="325">
        <v>995</v>
      </c>
      <c r="D1455" s="325">
        <v>684</v>
      </c>
      <c r="E1455" s="136">
        <f t="shared" si="22"/>
        <v>1679</v>
      </c>
    </row>
    <row r="1456" spans="1:5" ht="15" x14ac:dyDescent="0.25">
      <c r="A1456" s="325" t="s">
        <v>707</v>
      </c>
      <c r="B1456" s="325">
        <v>17152253</v>
      </c>
      <c r="C1456" s="325">
        <v>627</v>
      </c>
      <c r="D1456" s="325">
        <v>30</v>
      </c>
      <c r="E1456" s="136">
        <f t="shared" si="22"/>
        <v>657</v>
      </c>
    </row>
    <row r="1457" spans="1:5" ht="15" x14ac:dyDescent="0.25">
      <c r="A1457" s="325" t="s">
        <v>707</v>
      </c>
      <c r="B1457" s="325">
        <v>16262255</v>
      </c>
      <c r="C1457" s="325">
        <v>388</v>
      </c>
      <c r="D1457" s="325">
        <v>47</v>
      </c>
      <c r="E1457" s="136">
        <f t="shared" si="22"/>
        <v>435</v>
      </c>
    </row>
    <row r="1458" spans="1:5" ht="15" x14ac:dyDescent="0.25">
      <c r="A1458" s="325" t="s">
        <v>707</v>
      </c>
      <c r="B1458" s="325">
        <v>15012140</v>
      </c>
      <c r="C1458" s="325">
        <v>260</v>
      </c>
      <c r="D1458" s="325">
        <v>197</v>
      </c>
      <c r="E1458" s="136">
        <f t="shared" si="22"/>
        <v>457</v>
      </c>
    </row>
    <row r="1459" spans="1:5" ht="15" x14ac:dyDescent="0.25">
      <c r="A1459" s="325" t="s">
        <v>747</v>
      </c>
      <c r="B1459" s="325">
        <v>5007201</v>
      </c>
      <c r="C1459" s="325">
        <v>322</v>
      </c>
      <c r="D1459" s="325">
        <v>1</v>
      </c>
      <c r="E1459" s="136">
        <f t="shared" si="22"/>
        <v>323</v>
      </c>
    </row>
    <row r="1460" spans="1:5" ht="15" x14ac:dyDescent="0.25">
      <c r="A1460" s="325" t="s">
        <v>747</v>
      </c>
      <c r="B1460" s="325">
        <v>8007420</v>
      </c>
      <c r="C1460" s="325">
        <v>373</v>
      </c>
      <c r="D1460" s="325">
        <v>1</v>
      </c>
      <c r="E1460" s="136">
        <f t="shared" si="22"/>
        <v>374</v>
      </c>
    </row>
    <row r="1461" spans="1:5" ht="15" x14ac:dyDescent="0.25">
      <c r="A1461" s="325" t="s">
        <v>708</v>
      </c>
      <c r="B1461" s="325">
        <v>3005001</v>
      </c>
      <c r="C1461" s="325">
        <v>6</v>
      </c>
      <c r="D1461" s="325">
        <v>8</v>
      </c>
      <c r="E1461" s="136">
        <f t="shared" si="22"/>
        <v>14</v>
      </c>
    </row>
    <row r="1462" spans="1:5" ht="15" x14ac:dyDescent="0.25">
      <c r="A1462" s="325" t="s">
        <v>708</v>
      </c>
      <c r="B1462" s="325">
        <v>12015002</v>
      </c>
      <c r="C1462" s="325">
        <v>3</v>
      </c>
      <c r="D1462" s="325">
        <v>688</v>
      </c>
      <c r="E1462" s="136">
        <f t="shared" si="22"/>
        <v>691</v>
      </c>
    </row>
    <row r="1463" spans="1:5" ht="15" x14ac:dyDescent="0.25">
      <c r="A1463" s="325" t="s">
        <v>708</v>
      </c>
      <c r="B1463" s="325">
        <v>15015008</v>
      </c>
      <c r="C1463" s="325">
        <v>2</v>
      </c>
      <c r="D1463" s="325">
        <v>723</v>
      </c>
      <c r="E1463" s="136">
        <f t="shared" si="22"/>
        <v>725</v>
      </c>
    </row>
    <row r="1464" spans="1:5" ht="15" x14ac:dyDescent="0.25">
      <c r="A1464" s="325" t="s">
        <v>708</v>
      </c>
      <c r="B1464" s="325">
        <v>10015004</v>
      </c>
      <c r="C1464" s="325">
        <v>1</v>
      </c>
      <c r="D1464" s="325">
        <v>2385</v>
      </c>
      <c r="E1464" s="136">
        <f t="shared" si="22"/>
        <v>2386</v>
      </c>
    </row>
    <row r="1465" spans="1:5" ht="15" x14ac:dyDescent="0.25">
      <c r="A1465" s="325" t="s">
        <v>708</v>
      </c>
      <c r="B1465" s="325">
        <v>3015015</v>
      </c>
      <c r="C1465" s="325">
        <v>2</v>
      </c>
      <c r="D1465" s="325">
        <v>419</v>
      </c>
      <c r="E1465" s="136">
        <f t="shared" si="22"/>
        <v>421</v>
      </c>
    </row>
    <row r="1466" spans="1:5" ht="15" x14ac:dyDescent="0.25">
      <c r="A1466" s="325" t="s">
        <v>708</v>
      </c>
      <c r="B1466" s="325">
        <v>5015010</v>
      </c>
      <c r="C1466" s="325">
        <v>11</v>
      </c>
      <c r="D1466" s="325">
        <v>1107</v>
      </c>
      <c r="E1466" s="136">
        <f t="shared" si="22"/>
        <v>1118</v>
      </c>
    </row>
    <row r="1467" spans="1:5" ht="15" x14ac:dyDescent="0.25">
      <c r="A1467" s="325" t="s">
        <v>708</v>
      </c>
      <c r="B1467" s="325">
        <v>14015008</v>
      </c>
      <c r="C1467" s="325">
        <v>9</v>
      </c>
      <c r="D1467" s="325">
        <v>1169</v>
      </c>
      <c r="E1467" s="136">
        <f t="shared" si="22"/>
        <v>1178</v>
      </c>
    </row>
    <row r="1468" spans="1:5" ht="15" x14ac:dyDescent="0.25">
      <c r="A1468" s="325" t="s">
        <v>708</v>
      </c>
      <c r="B1468" s="325">
        <v>13015008</v>
      </c>
      <c r="C1468" s="325">
        <v>11</v>
      </c>
      <c r="D1468" s="325">
        <v>1081</v>
      </c>
      <c r="E1468" s="136">
        <f t="shared" si="22"/>
        <v>1092</v>
      </c>
    </row>
    <row r="1469" spans="1:5" ht="15" x14ac:dyDescent="0.25">
      <c r="A1469" s="325" t="s">
        <v>708</v>
      </c>
      <c r="B1469" s="325">
        <v>18015018</v>
      </c>
      <c r="C1469" s="325">
        <v>4</v>
      </c>
      <c r="D1469" s="325">
        <v>1424</v>
      </c>
      <c r="E1469" s="136">
        <f t="shared" si="22"/>
        <v>1428</v>
      </c>
    </row>
    <row r="1470" spans="1:5" ht="15" x14ac:dyDescent="0.25">
      <c r="A1470" s="325" t="s">
        <v>708</v>
      </c>
      <c r="B1470" s="325">
        <v>14015006</v>
      </c>
      <c r="C1470" s="325">
        <v>1</v>
      </c>
      <c r="D1470" s="325">
        <v>1184</v>
      </c>
      <c r="E1470" s="136">
        <f t="shared" si="22"/>
        <v>1185</v>
      </c>
    </row>
    <row r="1471" spans="1:5" ht="15" x14ac:dyDescent="0.25">
      <c r="A1471" s="325" t="s">
        <v>708</v>
      </c>
      <c r="B1471" s="325">
        <v>18015016</v>
      </c>
      <c r="C1471" s="325">
        <v>1</v>
      </c>
      <c r="D1471" s="325">
        <v>942</v>
      </c>
      <c r="E1471" s="136">
        <f t="shared" si="22"/>
        <v>943</v>
      </c>
    </row>
    <row r="1472" spans="1:5" ht="15" x14ac:dyDescent="0.25">
      <c r="A1472" s="325" t="s">
        <v>709</v>
      </c>
      <c r="B1472" s="325">
        <v>21001130</v>
      </c>
      <c r="C1472" s="325">
        <v>1387</v>
      </c>
      <c r="D1472" s="325">
        <v>205</v>
      </c>
      <c r="E1472" s="136">
        <f t="shared" si="22"/>
        <v>1592</v>
      </c>
    </row>
    <row r="1473" spans="1:5" ht="15" x14ac:dyDescent="0.25">
      <c r="A1473" s="325" t="s">
        <v>709</v>
      </c>
      <c r="B1473" s="325">
        <v>2001226</v>
      </c>
      <c r="C1473" s="325">
        <v>215</v>
      </c>
      <c r="D1473" s="325">
        <v>9</v>
      </c>
      <c r="E1473" s="136">
        <f t="shared" si="22"/>
        <v>224</v>
      </c>
    </row>
    <row r="1474" spans="1:5" ht="15" x14ac:dyDescent="0.25">
      <c r="A1474" s="325" t="s">
        <v>709</v>
      </c>
      <c r="B1474" s="325">
        <v>4001121</v>
      </c>
      <c r="C1474" s="325">
        <v>871</v>
      </c>
      <c r="D1474" s="325">
        <v>106</v>
      </c>
      <c r="E1474" s="136">
        <f t="shared" si="22"/>
        <v>977</v>
      </c>
    </row>
    <row r="1475" spans="1:5" ht="15" x14ac:dyDescent="0.25">
      <c r="A1475" s="325" t="s">
        <v>709</v>
      </c>
      <c r="B1475" s="325">
        <v>1001115</v>
      </c>
      <c r="C1475" s="325">
        <v>352</v>
      </c>
      <c r="D1475" s="325">
        <v>142</v>
      </c>
      <c r="E1475" s="136">
        <f t="shared" si="22"/>
        <v>494</v>
      </c>
    </row>
    <row r="1476" spans="1:5" ht="15" x14ac:dyDescent="0.25">
      <c r="A1476" s="325" t="s">
        <v>709</v>
      </c>
      <c r="B1476" s="325">
        <v>5001207</v>
      </c>
      <c r="C1476" s="325">
        <v>191</v>
      </c>
      <c r="D1476" s="325">
        <v>1</v>
      </c>
      <c r="E1476" s="136">
        <f t="shared" ref="E1476:E1539" si="23">C1476+D1476</f>
        <v>192</v>
      </c>
    </row>
    <row r="1477" spans="1:5" ht="15" x14ac:dyDescent="0.25">
      <c r="A1477" s="325" t="s">
        <v>709</v>
      </c>
      <c r="B1477" s="325">
        <v>21001123</v>
      </c>
      <c r="C1477" s="325">
        <v>391</v>
      </c>
      <c r="D1477" s="325">
        <v>267</v>
      </c>
      <c r="E1477" s="136">
        <f t="shared" si="23"/>
        <v>658</v>
      </c>
    </row>
    <row r="1478" spans="1:5" ht="15" x14ac:dyDescent="0.25">
      <c r="A1478" s="325" t="s">
        <v>709</v>
      </c>
      <c r="B1478" s="325">
        <v>2001234</v>
      </c>
      <c r="C1478" s="325">
        <v>900</v>
      </c>
      <c r="D1478" s="325">
        <v>530</v>
      </c>
      <c r="E1478" s="136">
        <f t="shared" si="23"/>
        <v>1430</v>
      </c>
    </row>
    <row r="1479" spans="1:5" ht="15" x14ac:dyDescent="0.25">
      <c r="A1479" s="325" t="s">
        <v>709</v>
      </c>
      <c r="B1479" s="325">
        <v>17001503</v>
      </c>
      <c r="C1479" s="325">
        <v>394</v>
      </c>
      <c r="D1479" s="325">
        <v>8</v>
      </c>
      <c r="E1479" s="136">
        <f t="shared" si="23"/>
        <v>402</v>
      </c>
    </row>
    <row r="1480" spans="1:5" ht="15" x14ac:dyDescent="0.25">
      <c r="A1480" s="325" t="s">
        <v>709</v>
      </c>
      <c r="B1480" s="325">
        <v>1001110</v>
      </c>
      <c r="C1480" s="325">
        <v>368</v>
      </c>
      <c r="D1480" s="325">
        <v>237</v>
      </c>
      <c r="E1480" s="136">
        <f t="shared" si="23"/>
        <v>605</v>
      </c>
    </row>
    <row r="1481" spans="1:5" ht="15" x14ac:dyDescent="0.25">
      <c r="A1481" s="325" t="s">
        <v>709</v>
      </c>
      <c r="B1481" s="325">
        <v>21001128</v>
      </c>
      <c r="C1481" s="325">
        <v>251</v>
      </c>
      <c r="D1481" s="325">
        <v>174</v>
      </c>
      <c r="E1481" s="136">
        <f t="shared" si="23"/>
        <v>425</v>
      </c>
    </row>
    <row r="1482" spans="1:5" ht="15" x14ac:dyDescent="0.25">
      <c r="A1482" s="325" t="s">
        <v>709</v>
      </c>
      <c r="B1482" s="325">
        <v>3001143</v>
      </c>
      <c r="C1482" s="325">
        <v>376</v>
      </c>
      <c r="D1482" s="325">
        <v>200</v>
      </c>
      <c r="E1482" s="136">
        <f t="shared" si="23"/>
        <v>576</v>
      </c>
    </row>
    <row r="1483" spans="1:5" ht="15" x14ac:dyDescent="0.25">
      <c r="A1483" s="325" t="s">
        <v>709</v>
      </c>
      <c r="B1483" s="325">
        <v>4001113</v>
      </c>
      <c r="C1483" s="325">
        <v>854</v>
      </c>
      <c r="D1483" s="325">
        <v>457</v>
      </c>
      <c r="E1483" s="136">
        <f t="shared" si="23"/>
        <v>1311</v>
      </c>
    </row>
    <row r="1484" spans="1:5" ht="15" x14ac:dyDescent="0.25">
      <c r="A1484" s="325" t="s">
        <v>709</v>
      </c>
      <c r="B1484" s="325">
        <v>4001149</v>
      </c>
      <c r="C1484" s="325">
        <v>303</v>
      </c>
      <c r="D1484" s="325">
        <v>1</v>
      </c>
      <c r="E1484" s="136">
        <f t="shared" si="23"/>
        <v>304</v>
      </c>
    </row>
    <row r="1485" spans="1:5" ht="15" x14ac:dyDescent="0.25">
      <c r="A1485" s="325" t="s">
        <v>709</v>
      </c>
      <c r="B1485" s="325">
        <v>4001128</v>
      </c>
      <c r="C1485" s="325">
        <v>279</v>
      </c>
      <c r="D1485" s="325">
        <v>251</v>
      </c>
      <c r="E1485" s="136">
        <f t="shared" si="23"/>
        <v>530</v>
      </c>
    </row>
    <row r="1486" spans="1:5" ht="15" x14ac:dyDescent="0.25">
      <c r="A1486" s="325" t="s">
        <v>709</v>
      </c>
      <c r="B1486" s="325">
        <v>1001105</v>
      </c>
      <c r="C1486" s="325">
        <v>373</v>
      </c>
      <c r="D1486" s="325">
        <v>228</v>
      </c>
      <c r="E1486" s="136">
        <f t="shared" si="23"/>
        <v>601</v>
      </c>
    </row>
    <row r="1487" spans="1:5" ht="15" x14ac:dyDescent="0.25">
      <c r="A1487" s="325" t="s">
        <v>709</v>
      </c>
      <c r="B1487" s="325">
        <v>4001102</v>
      </c>
      <c r="C1487" s="325">
        <v>1209</v>
      </c>
      <c r="D1487" s="325">
        <v>684</v>
      </c>
      <c r="E1487" s="136">
        <f t="shared" si="23"/>
        <v>1893</v>
      </c>
    </row>
    <row r="1488" spans="1:5" ht="15" x14ac:dyDescent="0.25">
      <c r="A1488" s="325" t="s">
        <v>709</v>
      </c>
      <c r="B1488" s="325">
        <v>3001145</v>
      </c>
      <c r="C1488" s="325">
        <v>373</v>
      </c>
      <c r="D1488" s="325">
        <v>268</v>
      </c>
      <c r="E1488" s="136">
        <f t="shared" si="23"/>
        <v>641</v>
      </c>
    </row>
    <row r="1489" spans="1:5" ht="15" x14ac:dyDescent="0.25">
      <c r="A1489" s="325" t="s">
        <v>709</v>
      </c>
      <c r="B1489" s="325">
        <v>1001142</v>
      </c>
      <c r="C1489" s="325">
        <v>271</v>
      </c>
      <c r="D1489" s="325">
        <v>236</v>
      </c>
      <c r="E1489" s="136">
        <f t="shared" si="23"/>
        <v>507</v>
      </c>
    </row>
    <row r="1490" spans="1:5" ht="15" x14ac:dyDescent="0.25">
      <c r="A1490" s="325" t="s">
        <v>709</v>
      </c>
      <c r="B1490" s="325">
        <v>3001142</v>
      </c>
      <c r="C1490" s="325">
        <v>291</v>
      </c>
      <c r="D1490" s="325">
        <v>239</v>
      </c>
      <c r="E1490" s="136">
        <f t="shared" si="23"/>
        <v>530</v>
      </c>
    </row>
    <row r="1491" spans="1:5" ht="15" x14ac:dyDescent="0.25">
      <c r="A1491" s="325" t="s">
        <v>709</v>
      </c>
      <c r="B1491" s="325">
        <v>21001131</v>
      </c>
      <c r="C1491" s="325">
        <v>1109</v>
      </c>
      <c r="D1491" s="325">
        <v>230</v>
      </c>
      <c r="E1491" s="136">
        <f t="shared" si="23"/>
        <v>1339</v>
      </c>
    </row>
    <row r="1492" spans="1:5" ht="15" x14ac:dyDescent="0.25">
      <c r="A1492" s="325" t="s">
        <v>709</v>
      </c>
      <c r="B1492" s="325">
        <v>6001204</v>
      </c>
      <c r="C1492" s="325">
        <v>438</v>
      </c>
      <c r="D1492" s="325">
        <v>164</v>
      </c>
      <c r="E1492" s="136">
        <f t="shared" si="23"/>
        <v>602</v>
      </c>
    </row>
    <row r="1493" spans="1:5" ht="15" x14ac:dyDescent="0.25">
      <c r="A1493" s="325" t="s">
        <v>709</v>
      </c>
      <c r="B1493" s="325">
        <v>1001106</v>
      </c>
      <c r="C1493" s="325">
        <v>513</v>
      </c>
      <c r="D1493" s="325">
        <v>134</v>
      </c>
      <c r="E1493" s="136">
        <f t="shared" si="23"/>
        <v>647</v>
      </c>
    </row>
    <row r="1494" spans="1:5" ht="15" x14ac:dyDescent="0.25">
      <c r="A1494" s="325" t="s">
        <v>709</v>
      </c>
      <c r="B1494" s="325">
        <v>21001105</v>
      </c>
      <c r="C1494" s="325">
        <v>1964</v>
      </c>
      <c r="D1494" s="325">
        <v>340</v>
      </c>
      <c r="E1494" s="136">
        <f t="shared" si="23"/>
        <v>2304</v>
      </c>
    </row>
    <row r="1495" spans="1:5" ht="15" x14ac:dyDescent="0.25">
      <c r="A1495" s="325" t="s">
        <v>709</v>
      </c>
      <c r="B1495" s="325">
        <v>1001134</v>
      </c>
      <c r="C1495" s="325">
        <v>330</v>
      </c>
      <c r="D1495" s="325">
        <v>108</v>
      </c>
      <c r="E1495" s="136">
        <f t="shared" si="23"/>
        <v>438</v>
      </c>
    </row>
    <row r="1496" spans="1:5" ht="15" x14ac:dyDescent="0.25">
      <c r="A1496" s="325" t="s">
        <v>709</v>
      </c>
      <c r="B1496" s="325">
        <v>2001240</v>
      </c>
      <c r="C1496" s="325">
        <v>652</v>
      </c>
      <c r="D1496" s="325">
        <v>147</v>
      </c>
      <c r="E1496" s="136">
        <f t="shared" si="23"/>
        <v>799</v>
      </c>
    </row>
    <row r="1497" spans="1:5" ht="15" x14ac:dyDescent="0.25">
      <c r="A1497" s="325" t="s">
        <v>709</v>
      </c>
      <c r="B1497" s="325">
        <v>21001113</v>
      </c>
      <c r="C1497" s="325">
        <v>372</v>
      </c>
      <c r="D1497" s="325">
        <v>199</v>
      </c>
      <c r="E1497" s="136">
        <f t="shared" si="23"/>
        <v>571</v>
      </c>
    </row>
    <row r="1498" spans="1:5" ht="15" x14ac:dyDescent="0.25">
      <c r="A1498" s="325" t="s">
        <v>709</v>
      </c>
      <c r="B1498" s="325">
        <v>19001109</v>
      </c>
      <c r="C1498" s="325">
        <v>300</v>
      </c>
      <c r="D1498" s="325">
        <v>248</v>
      </c>
      <c r="E1498" s="136">
        <f t="shared" si="23"/>
        <v>548</v>
      </c>
    </row>
    <row r="1499" spans="1:5" ht="15" x14ac:dyDescent="0.25">
      <c r="A1499" s="325" t="s">
        <v>709</v>
      </c>
      <c r="B1499" s="325">
        <v>4001105</v>
      </c>
      <c r="C1499" s="325">
        <v>510</v>
      </c>
      <c r="D1499" s="325">
        <v>446</v>
      </c>
      <c r="E1499" s="136">
        <f t="shared" si="23"/>
        <v>956</v>
      </c>
    </row>
    <row r="1500" spans="1:5" ht="15" x14ac:dyDescent="0.25">
      <c r="A1500" s="325" t="s">
        <v>709</v>
      </c>
      <c r="B1500" s="325">
        <v>19001112</v>
      </c>
      <c r="C1500" s="325">
        <v>481</v>
      </c>
      <c r="D1500" s="325">
        <v>155</v>
      </c>
      <c r="E1500" s="136">
        <f t="shared" si="23"/>
        <v>636</v>
      </c>
    </row>
    <row r="1501" spans="1:5" ht="15" x14ac:dyDescent="0.25">
      <c r="A1501" s="325" t="s">
        <v>709</v>
      </c>
      <c r="B1501" s="325">
        <v>3001104</v>
      </c>
      <c r="C1501" s="325">
        <v>333</v>
      </c>
      <c r="D1501" s="325">
        <v>251</v>
      </c>
      <c r="E1501" s="136">
        <f t="shared" si="23"/>
        <v>584</v>
      </c>
    </row>
    <row r="1502" spans="1:5" ht="15" x14ac:dyDescent="0.25">
      <c r="A1502" s="325" t="s">
        <v>709</v>
      </c>
      <c r="B1502" s="325">
        <v>21001110</v>
      </c>
      <c r="C1502" s="325">
        <v>501</v>
      </c>
      <c r="D1502" s="325">
        <v>139</v>
      </c>
      <c r="E1502" s="136">
        <f t="shared" si="23"/>
        <v>640</v>
      </c>
    </row>
    <row r="1503" spans="1:5" ht="15" x14ac:dyDescent="0.25">
      <c r="A1503" s="325" t="s">
        <v>709</v>
      </c>
      <c r="B1503" s="325">
        <v>19001105</v>
      </c>
      <c r="C1503" s="325">
        <v>307</v>
      </c>
      <c r="D1503" s="325">
        <v>20</v>
      </c>
      <c r="E1503" s="136">
        <f t="shared" si="23"/>
        <v>327</v>
      </c>
    </row>
    <row r="1504" spans="1:5" ht="15" x14ac:dyDescent="0.25">
      <c r="A1504" s="325" t="s">
        <v>709</v>
      </c>
      <c r="B1504" s="325">
        <v>6001202</v>
      </c>
      <c r="C1504" s="325">
        <v>218</v>
      </c>
      <c r="D1504" s="325">
        <v>160</v>
      </c>
      <c r="E1504" s="136">
        <f t="shared" si="23"/>
        <v>378</v>
      </c>
    </row>
    <row r="1505" spans="1:5" ht="15" x14ac:dyDescent="0.25">
      <c r="A1505" s="325" t="s">
        <v>709</v>
      </c>
      <c r="B1505" s="325">
        <v>3001106</v>
      </c>
      <c r="C1505" s="325">
        <v>553</v>
      </c>
      <c r="D1505" s="325">
        <v>508</v>
      </c>
      <c r="E1505" s="136">
        <f t="shared" si="23"/>
        <v>1061</v>
      </c>
    </row>
    <row r="1506" spans="1:5" ht="15" x14ac:dyDescent="0.25">
      <c r="A1506" s="325" t="s">
        <v>709</v>
      </c>
      <c r="B1506" s="325">
        <v>3001126</v>
      </c>
      <c r="C1506" s="325">
        <v>213</v>
      </c>
      <c r="D1506" s="325">
        <v>142</v>
      </c>
      <c r="E1506" s="136">
        <f t="shared" si="23"/>
        <v>355</v>
      </c>
    </row>
    <row r="1507" spans="1:5" ht="15" x14ac:dyDescent="0.25">
      <c r="A1507" s="325" t="s">
        <v>709</v>
      </c>
      <c r="B1507" s="325">
        <v>2001228</v>
      </c>
      <c r="C1507" s="325">
        <v>288</v>
      </c>
      <c r="D1507" s="325">
        <v>150</v>
      </c>
      <c r="E1507" s="136">
        <f t="shared" si="23"/>
        <v>438</v>
      </c>
    </row>
    <row r="1508" spans="1:5" ht="15" x14ac:dyDescent="0.25">
      <c r="A1508" s="325" t="s">
        <v>709</v>
      </c>
      <c r="B1508" s="325">
        <v>6001215</v>
      </c>
      <c r="C1508" s="325">
        <v>65</v>
      </c>
      <c r="D1508" s="325">
        <v>2</v>
      </c>
      <c r="E1508" s="136">
        <f t="shared" si="23"/>
        <v>67</v>
      </c>
    </row>
    <row r="1509" spans="1:5" ht="15" x14ac:dyDescent="0.25">
      <c r="A1509" s="325" t="s">
        <v>709</v>
      </c>
      <c r="B1509" s="325">
        <v>19001121</v>
      </c>
      <c r="C1509" s="325">
        <v>754</v>
      </c>
      <c r="D1509" s="325">
        <v>279</v>
      </c>
      <c r="E1509" s="136">
        <f t="shared" si="23"/>
        <v>1033</v>
      </c>
    </row>
    <row r="1510" spans="1:5" ht="15" x14ac:dyDescent="0.25">
      <c r="A1510" s="325" t="s">
        <v>709</v>
      </c>
      <c r="B1510" s="325">
        <v>4001117</v>
      </c>
      <c r="C1510" s="325">
        <v>854</v>
      </c>
      <c r="D1510" s="325">
        <v>382</v>
      </c>
      <c r="E1510" s="136">
        <f t="shared" si="23"/>
        <v>1236</v>
      </c>
    </row>
    <row r="1511" spans="1:5" ht="15" x14ac:dyDescent="0.25">
      <c r="A1511" s="325" t="s">
        <v>709</v>
      </c>
      <c r="B1511" s="325">
        <v>4001136</v>
      </c>
      <c r="C1511" s="325">
        <v>404</v>
      </c>
      <c r="D1511" s="325">
        <v>183</v>
      </c>
      <c r="E1511" s="136">
        <f t="shared" si="23"/>
        <v>587</v>
      </c>
    </row>
    <row r="1512" spans="1:5" ht="15" x14ac:dyDescent="0.25">
      <c r="A1512" s="325" t="s">
        <v>709</v>
      </c>
      <c r="B1512" s="325">
        <v>4001119</v>
      </c>
      <c r="C1512" s="325">
        <v>118</v>
      </c>
      <c r="D1512" s="325">
        <v>79</v>
      </c>
      <c r="E1512" s="136">
        <f t="shared" si="23"/>
        <v>197</v>
      </c>
    </row>
    <row r="1513" spans="1:5" ht="15" x14ac:dyDescent="0.25">
      <c r="A1513" s="325" t="s">
        <v>709</v>
      </c>
      <c r="B1513" s="325">
        <v>21001109</v>
      </c>
      <c r="C1513" s="325">
        <v>246</v>
      </c>
      <c r="D1513" s="325">
        <v>69</v>
      </c>
      <c r="E1513" s="136">
        <f t="shared" si="23"/>
        <v>315</v>
      </c>
    </row>
    <row r="1514" spans="1:5" ht="15" x14ac:dyDescent="0.25">
      <c r="A1514" s="325" t="s">
        <v>709</v>
      </c>
      <c r="B1514" s="325">
        <v>1001118</v>
      </c>
      <c r="C1514" s="325">
        <v>250</v>
      </c>
      <c r="D1514" s="325">
        <v>150</v>
      </c>
      <c r="E1514" s="136">
        <f t="shared" si="23"/>
        <v>400</v>
      </c>
    </row>
    <row r="1515" spans="1:5" ht="15" x14ac:dyDescent="0.25">
      <c r="A1515" s="325" t="s">
        <v>709</v>
      </c>
      <c r="B1515" s="325">
        <v>1001119</v>
      </c>
      <c r="C1515" s="325">
        <v>384</v>
      </c>
      <c r="D1515" s="325">
        <v>290</v>
      </c>
      <c r="E1515" s="136">
        <f t="shared" si="23"/>
        <v>674</v>
      </c>
    </row>
    <row r="1516" spans="1:5" ht="15" x14ac:dyDescent="0.25">
      <c r="A1516" s="325" t="s">
        <v>709</v>
      </c>
      <c r="B1516" s="325">
        <v>13011703</v>
      </c>
      <c r="C1516" s="325">
        <v>1</v>
      </c>
      <c r="D1516" s="325">
        <v>338</v>
      </c>
      <c r="E1516" s="136">
        <f t="shared" si="23"/>
        <v>339</v>
      </c>
    </row>
    <row r="1517" spans="1:5" ht="15" x14ac:dyDescent="0.25">
      <c r="A1517" s="325" t="s">
        <v>709</v>
      </c>
      <c r="B1517" s="325">
        <v>1001130</v>
      </c>
      <c r="C1517" s="325">
        <v>230</v>
      </c>
      <c r="D1517" s="325">
        <v>1</v>
      </c>
      <c r="E1517" s="136">
        <f t="shared" si="23"/>
        <v>231</v>
      </c>
    </row>
    <row r="1518" spans="1:5" ht="15" x14ac:dyDescent="0.25">
      <c r="A1518" s="325" t="s">
        <v>709</v>
      </c>
      <c r="B1518" s="325">
        <v>21001120</v>
      </c>
      <c r="C1518" s="325">
        <v>287</v>
      </c>
      <c r="D1518" s="325">
        <v>231</v>
      </c>
      <c r="E1518" s="136">
        <f t="shared" si="23"/>
        <v>518</v>
      </c>
    </row>
    <row r="1519" spans="1:5" ht="15" x14ac:dyDescent="0.25">
      <c r="A1519" s="325" t="s">
        <v>709</v>
      </c>
      <c r="B1519" s="325">
        <v>21001112</v>
      </c>
      <c r="C1519" s="325">
        <v>256</v>
      </c>
      <c r="D1519" s="325">
        <v>155</v>
      </c>
      <c r="E1519" s="136">
        <f t="shared" si="23"/>
        <v>411</v>
      </c>
    </row>
    <row r="1520" spans="1:5" ht="15" x14ac:dyDescent="0.25">
      <c r="A1520" s="325" t="s">
        <v>709</v>
      </c>
      <c r="B1520" s="325">
        <v>1001111</v>
      </c>
      <c r="C1520" s="325">
        <v>674</v>
      </c>
      <c r="D1520" s="325">
        <v>124</v>
      </c>
      <c r="E1520" s="136">
        <f t="shared" si="23"/>
        <v>798</v>
      </c>
    </row>
    <row r="1521" spans="1:5" ht="15" x14ac:dyDescent="0.25">
      <c r="A1521" s="325" t="s">
        <v>709</v>
      </c>
      <c r="B1521" s="325">
        <v>2001213</v>
      </c>
      <c r="C1521" s="325">
        <v>334</v>
      </c>
      <c r="D1521" s="325">
        <v>246</v>
      </c>
      <c r="E1521" s="136">
        <f t="shared" si="23"/>
        <v>580</v>
      </c>
    </row>
    <row r="1522" spans="1:5" ht="15" x14ac:dyDescent="0.25">
      <c r="A1522" s="325" t="s">
        <v>709</v>
      </c>
      <c r="B1522" s="325">
        <v>1001144</v>
      </c>
      <c r="C1522" s="325">
        <v>194</v>
      </c>
      <c r="D1522" s="325">
        <v>65</v>
      </c>
      <c r="E1522" s="136">
        <f t="shared" si="23"/>
        <v>259</v>
      </c>
    </row>
    <row r="1523" spans="1:5" ht="15" x14ac:dyDescent="0.25">
      <c r="A1523" s="325" t="s">
        <v>709</v>
      </c>
      <c r="B1523" s="325">
        <v>4001147</v>
      </c>
      <c r="C1523" s="325">
        <v>445</v>
      </c>
      <c r="D1523" s="325">
        <v>104</v>
      </c>
      <c r="E1523" s="136">
        <f t="shared" si="23"/>
        <v>549</v>
      </c>
    </row>
    <row r="1524" spans="1:5" ht="15" x14ac:dyDescent="0.25">
      <c r="A1524" s="325" t="s">
        <v>709</v>
      </c>
      <c r="B1524" s="325">
        <v>6001209</v>
      </c>
      <c r="C1524" s="325">
        <v>346</v>
      </c>
      <c r="D1524" s="325">
        <v>2</v>
      </c>
      <c r="E1524" s="136">
        <f t="shared" si="23"/>
        <v>348</v>
      </c>
    </row>
    <row r="1525" spans="1:5" ht="15" x14ac:dyDescent="0.25">
      <c r="A1525" s="325" t="s">
        <v>709</v>
      </c>
      <c r="B1525" s="325">
        <v>4001124</v>
      </c>
      <c r="C1525" s="325">
        <v>625</v>
      </c>
      <c r="D1525" s="325">
        <v>169</v>
      </c>
      <c r="E1525" s="136">
        <f t="shared" si="23"/>
        <v>794</v>
      </c>
    </row>
    <row r="1526" spans="1:5" ht="15" x14ac:dyDescent="0.25">
      <c r="A1526" s="325" t="s">
        <v>709</v>
      </c>
      <c r="B1526" s="325">
        <v>2001210</v>
      </c>
      <c r="C1526" s="325">
        <v>352</v>
      </c>
      <c r="D1526" s="325">
        <v>239</v>
      </c>
      <c r="E1526" s="136">
        <f t="shared" si="23"/>
        <v>591</v>
      </c>
    </row>
    <row r="1527" spans="1:5" ht="15" x14ac:dyDescent="0.25">
      <c r="A1527" s="325" t="s">
        <v>709</v>
      </c>
      <c r="B1527" s="325">
        <v>2001229</v>
      </c>
      <c r="C1527" s="325">
        <v>226</v>
      </c>
      <c r="D1527" s="325">
        <v>225</v>
      </c>
      <c r="E1527" s="136">
        <f t="shared" si="23"/>
        <v>451</v>
      </c>
    </row>
    <row r="1528" spans="1:5" ht="15" x14ac:dyDescent="0.25">
      <c r="A1528" s="325" t="s">
        <v>709</v>
      </c>
      <c r="B1528" s="325">
        <v>21001119</v>
      </c>
      <c r="C1528" s="325">
        <v>417</v>
      </c>
      <c r="D1528" s="325">
        <v>223</v>
      </c>
      <c r="E1528" s="136">
        <f t="shared" si="23"/>
        <v>640</v>
      </c>
    </row>
    <row r="1529" spans="1:5" ht="15" x14ac:dyDescent="0.25">
      <c r="A1529" s="325" t="s">
        <v>709</v>
      </c>
      <c r="B1529" s="325">
        <v>4001134</v>
      </c>
      <c r="C1529" s="325">
        <v>255</v>
      </c>
      <c r="D1529" s="325">
        <v>213</v>
      </c>
      <c r="E1529" s="136">
        <f t="shared" si="23"/>
        <v>468</v>
      </c>
    </row>
    <row r="1530" spans="1:5" ht="15" x14ac:dyDescent="0.25">
      <c r="A1530" s="325" t="s">
        <v>709</v>
      </c>
      <c r="B1530" s="325">
        <v>2001218</v>
      </c>
      <c r="C1530" s="325">
        <v>310</v>
      </c>
      <c r="D1530" s="325">
        <v>232</v>
      </c>
      <c r="E1530" s="136">
        <f t="shared" si="23"/>
        <v>542</v>
      </c>
    </row>
    <row r="1531" spans="1:5" ht="15" x14ac:dyDescent="0.25">
      <c r="A1531" s="325" t="s">
        <v>709</v>
      </c>
      <c r="B1531" s="325">
        <v>4001133</v>
      </c>
      <c r="C1531" s="325">
        <v>288</v>
      </c>
      <c r="D1531" s="325">
        <v>216</v>
      </c>
      <c r="E1531" s="136">
        <f t="shared" si="23"/>
        <v>504</v>
      </c>
    </row>
    <row r="1532" spans="1:5" ht="15" x14ac:dyDescent="0.25">
      <c r="A1532" s="325" t="s">
        <v>709</v>
      </c>
      <c r="B1532" s="325">
        <v>3001137</v>
      </c>
      <c r="C1532" s="325">
        <v>407</v>
      </c>
      <c r="D1532" s="325">
        <v>251</v>
      </c>
      <c r="E1532" s="136">
        <f t="shared" si="23"/>
        <v>658</v>
      </c>
    </row>
    <row r="1533" spans="1:5" ht="15" x14ac:dyDescent="0.25">
      <c r="A1533" s="325" t="s">
        <v>709</v>
      </c>
      <c r="B1533" s="325">
        <v>1001109</v>
      </c>
      <c r="C1533" s="325">
        <v>302</v>
      </c>
      <c r="D1533" s="325">
        <v>255</v>
      </c>
      <c r="E1533" s="136">
        <f t="shared" si="23"/>
        <v>557</v>
      </c>
    </row>
    <row r="1534" spans="1:5" ht="15" x14ac:dyDescent="0.25">
      <c r="A1534" s="325" t="s">
        <v>709</v>
      </c>
      <c r="B1534" s="325">
        <v>19001120</v>
      </c>
      <c r="C1534" s="325">
        <v>391</v>
      </c>
      <c r="D1534" s="325">
        <v>278</v>
      </c>
      <c r="E1534" s="136">
        <f t="shared" si="23"/>
        <v>669</v>
      </c>
    </row>
    <row r="1535" spans="1:5" ht="15" x14ac:dyDescent="0.25">
      <c r="A1535" s="325" t="s">
        <v>709</v>
      </c>
      <c r="B1535" s="325">
        <v>6001212</v>
      </c>
      <c r="C1535" s="325">
        <v>341</v>
      </c>
      <c r="D1535" s="325">
        <v>17</v>
      </c>
      <c r="E1535" s="136">
        <f t="shared" si="23"/>
        <v>358</v>
      </c>
    </row>
    <row r="1536" spans="1:5" ht="15" x14ac:dyDescent="0.25">
      <c r="A1536" s="325" t="s">
        <v>709</v>
      </c>
      <c r="B1536" s="325">
        <v>2001230</v>
      </c>
      <c r="C1536" s="325">
        <v>366</v>
      </c>
      <c r="D1536" s="325">
        <v>308</v>
      </c>
      <c r="E1536" s="136">
        <f t="shared" si="23"/>
        <v>674</v>
      </c>
    </row>
    <row r="1537" spans="1:5" ht="15" x14ac:dyDescent="0.25">
      <c r="A1537" s="325" t="s">
        <v>709</v>
      </c>
      <c r="B1537" s="325">
        <v>6001208</v>
      </c>
      <c r="C1537" s="325">
        <v>539</v>
      </c>
      <c r="D1537" s="325">
        <v>349</v>
      </c>
      <c r="E1537" s="136">
        <f t="shared" si="23"/>
        <v>888</v>
      </c>
    </row>
    <row r="1538" spans="1:5" ht="15" x14ac:dyDescent="0.25">
      <c r="A1538" s="325" t="s">
        <v>709</v>
      </c>
      <c r="B1538" s="325">
        <v>2001211</v>
      </c>
      <c r="C1538" s="325">
        <v>270</v>
      </c>
      <c r="D1538" s="325">
        <v>111</v>
      </c>
      <c r="E1538" s="136">
        <f t="shared" si="23"/>
        <v>381</v>
      </c>
    </row>
    <row r="1539" spans="1:5" ht="15" x14ac:dyDescent="0.25">
      <c r="A1539" s="325" t="s">
        <v>709</v>
      </c>
      <c r="B1539" s="325">
        <v>17001506</v>
      </c>
      <c r="C1539" s="325">
        <v>224</v>
      </c>
      <c r="D1539" s="325">
        <v>1</v>
      </c>
      <c r="E1539" s="136">
        <f t="shared" si="23"/>
        <v>225</v>
      </c>
    </row>
    <row r="1540" spans="1:5" ht="15" x14ac:dyDescent="0.25">
      <c r="A1540" s="325" t="s">
        <v>709</v>
      </c>
      <c r="B1540" s="325">
        <v>1001143</v>
      </c>
      <c r="C1540" s="325">
        <v>696</v>
      </c>
      <c r="D1540" s="325">
        <v>242</v>
      </c>
      <c r="E1540" s="136">
        <f t="shared" ref="E1540:E1603" si="24">C1540+D1540</f>
        <v>938</v>
      </c>
    </row>
    <row r="1541" spans="1:5" ht="15" x14ac:dyDescent="0.25">
      <c r="A1541" s="325" t="s">
        <v>709</v>
      </c>
      <c r="B1541" s="325">
        <v>17001507</v>
      </c>
      <c r="C1541" s="325">
        <v>187</v>
      </c>
      <c r="D1541" s="325">
        <v>3</v>
      </c>
      <c r="E1541" s="136">
        <f t="shared" si="24"/>
        <v>190</v>
      </c>
    </row>
    <row r="1542" spans="1:5" ht="15" x14ac:dyDescent="0.25">
      <c r="A1542" s="325" t="s">
        <v>709</v>
      </c>
      <c r="B1542" s="325">
        <v>3001122</v>
      </c>
      <c r="C1542" s="325">
        <v>321</v>
      </c>
      <c r="D1542" s="325">
        <v>226</v>
      </c>
      <c r="E1542" s="136">
        <f t="shared" si="24"/>
        <v>547</v>
      </c>
    </row>
    <row r="1543" spans="1:5" ht="15" x14ac:dyDescent="0.25">
      <c r="A1543" s="325" t="s">
        <v>709</v>
      </c>
      <c r="B1543" s="325">
        <v>2001217</v>
      </c>
      <c r="C1543" s="325">
        <v>184</v>
      </c>
      <c r="D1543" s="325">
        <v>121</v>
      </c>
      <c r="E1543" s="136">
        <f t="shared" si="24"/>
        <v>305</v>
      </c>
    </row>
    <row r="1544" spans="1:5" ht="15" x14ac:dyDescent="0.25">
      <c r="A1544" s="325" t="s">
        <v>709</v>
      </c>
      <c r="B1544" s="325">
        <v>21001115</v>
      </c>
      <c r="C1544" s="325">
        <v>163</v>
      </c>
      <c r="D1544" s="325">
        <v>120</v>
      </c>
      <c r="E1544" s="136">
        <f t="shared" si="24"/>
        <v>283</v>
      </c>
    </row>
    <row r="1545" spans="1:5" ht="15" x14ac:dyDescent="0.25">
      <c r="A1545" s="325" t="s">
        <v>709</v>
      </c>
      <c r="B1545" s="325">
        <v>1001122</v>
      </c>
      <c r="C1545" s="325">
        <v>280</v>
      </c>
      <c r="D1545" s="325">
        <v>225</v>
      </c>
      <c r="E1545" s="136">
        <f t="shared" si="24"/>
        <v>505</v>
      </c>
    </row>
    <row r="1546" spans="1:5" ht="15" x14ac:dyDescent="0.25">
      <c r="A1546" s="325" t="s">
        <v>709</v>
      </c>
      <c r="B1546" s="325">
        <v>21001102</v>
      </c>
      <c r="C1546" s="325">
        <v>215</v>
      </c>
      <c r="D1546" s="325">
        <v>3</v>
      </c>
      <c r="E1546" s="136">
        <f t="shared" si="24"/>
        <v>218</v>
      </c>
    </row>
    <row r="1547" spans="1:5" ht="15" x14ac:dyDescent="0.25">
      <c r="A1547" s="325" t="s">
        <v>709</v>
      </c>
      <c r="B1547" s="325">
        <v>4001104</v>
      </c>
      <c r="C1547" s="325">
        <v>338</v>
      </c>
      <c r="D1547" s="325">
        <v>224</v>
      </c>
      <c r="E1547" s="136">
        <f t="shared" si="24"/>
        <v>562</v>
      </c>
    </row>
    <row r="1548" spans="1:5" ht="15" x14ac:dyDescent="0.25">
      <c r="A1548" s="325" t="s">
        <v>709</v>
      </c>
      <c r="B1548" s="325">
        <v>4001135</v>
      </c>
      <c r="C1548" s="325">
        <v>241</v>
      </c>
      <c r="D1548" s="325">
        <v>143</v>
      </c>
      <c r="E1548" s="136">
        <f t="shared" si="24"/>
        <v>384</v>
      </c>
    </row>
    <row r="1549" spans="1:5" ht="15" x14ac:dyDescent="0.25">
      <c r="A1549" s="325" t="s">
        <v>709</v>
      </c>
      <c r="B1549" s="325">
        <v>21001118</v>
      </c>
      <c r="C1549" s="325">
        <v>204</v>
      </c>
      <c r="D1549" s="325">
        <v>147</v>
      </c>
      <c r="E1549" s="136">
        <f t="shared" si="24"/>
        <v>351</v>
      </c>
    </row>
    <row r="1550" spans="1:5" ht="15" x14ac:dyDescent="0.25">
      <c r="A1550" s="325" t="s">
        <v>709</v>
      </c>
      <c r="B1550" s="325">
        <v>2001214</v>
      </c>
      <c r="C1550" s="325">
        <v>452</v>
      </c>
      <c r="D1550" s="325">
        <v>238</v>
      </c>
      <c r="E1550" s="136">
        <f t="shared" si="24"/>
        <v>690</v>
      </c>
    </row>
    <row r="1551" spans="1:5" ht="15" x14ac:dyDescent="0.25">
      <c r="A1551" s="325" t="s">
        <v>709</v>
      </c>
      <c r="B1551" s="325">
        <v>3001134</v>
      </c>
      <c r="C1551" s="325">
        <v>358</v>
      </c>
      <c r="D1551" s="325">
        <v>206</v>
      </c>
      <c r="E1551" s="136">
        <f t="shared" si="24"/>
        <v>564</v>
      </c>
    </row>
    <row r="1552" spans="1:5" ht="15" x14ac:dyDescent="0.25">
      <c r="A1552" s="325" t="s">
        <v>709</v>
      </c>
      <c r="B1552" s="325">
        <v>4001114</v>
      </c>
      <c r="C1552" s="325">
        <v>654</v>
      </c>
      <c r="D1552" s="325">
        <v>589</v>
      </c>
      <c r="E1552" s="136">
        <f t="shared" si="24"/>
        <v>1243</v>
      </c>
    </row>
    <row r="1553" spans="1:5" ht="15" x14ac:dyDescent="0.25">
      <c r="A1553" s="325" t="s">
        <v>709</v>
      </c>
      <c r="B1553" s="325">
        <v>6001205</v>
      </c>
      <c r="C1553" s="325">
        <v>425</v>
      </c>
      <c r="D1553" s="325">
        <v>190</v>
      </c>
      <c r="E1553" s="136">
        <f t="shared" si="24"/>
        <v>615</v>
      </c>
    </row>
    <row r="1554" spans="1:5" ht="15" x14ac:dyDescent="0.25">
      <c r="A1554" s="325" t="s">
        <v>709</v>
      </c>
      <c r="B1554" s="325">
        <v>3001105</v>
      </c>
      <c r="C1554" s="325">
        <v>507</v>
      </c>
      <c r="D1554" s="325">
        <v>358</v>
      </c>
      <c r="E1554" s="136">
        <f t="shared" si="24"/>
        <v>865</v>
      </c>
    </row>
    <row r="1555" spans="1:5" ht="15" x14ac:dyDescent="0.25">
      <c r="A1555" s="325" t="s">
        <v>709</v>
      </c>
      <c r="B1555" s="325">
        <v>2001208</v>
      </c>
      <c r="C1555" s="325">
        <v>919</v>
      </c>
      <c r="D1555" s="325">
        <v>648</v>
      </c>
      <c r="E1555" s="136">
        <f t="shared" si="24"/>
        <v>1567</v>
      </c>
    </row>
    <row r="1556" spans="1:5" ht="15" x14ac:dyDescent="0.25">
      <c r="A1556" s="325" t="s">
        <v>709</v>
      </c>
      <c r="B1556" s="325">
        <v>1001104</v>
      </c>
      <c r="C1556" s="325">
        <v>390</v>
      </c>
      <c r="D1556" s="325">
        <v>271</v>
      </c>
      <c r="E1556" s="136">
        <f t="shared" si="24"/>
        <v>661</v>
      </c>
    </row>
    <row r="1557" spans="1:5" ht="15" x14ac:dyDescent="0.25">
      <c r="A1557" s="325" t="s">
        <v>709</v>
      </c>
      <c r="B1557" s="325">
        <v>19001111</v>
      </c>
      <c r="C1557" s="325">
        <v>409</v>
      </c>
      <c r="D1557" s="325">
        <v>193</v>
      </c>
      <c r="E1557" s="136">
        <f t="shared" si="24"/>
        <v>602</v>
      </c>
    </row>
    <row r="1558" spans="1:5" ht="15" x14ac:dyDescent="0.25">
      <c r="A1558" s="325" t="s">
        <v>709</v>
      </c>
      <c r="B1558" s="325">
        <v>21001126</v>
      </c>
      <c r="C1558" s="325">
        <v>296</v>
      </c>
      <c r="D1558" s="325">
        <v>228</v>
      </c>
      <c r="E1558" s="136">
        <f t="shared" si="24"/>
        <v>524</v>
      </c>
    </row>
    <row r="1559" spans="1:5" ht="15" x14ac:dyDescent="0.25">
      <c r="A1559" s="325" t="s">
        <v>709</v>
      </c>
      <c r="B1559" s="325">
        <v>21001121</v>
      </c>
      <c r="C1559" s="325">
        <v>498</v>
      </c>
      <c r="D1559" s="325">
        <v>381</v>
      </c>
      <c r="E1559" s="136">
        <f t="shared" si="24"/>
        <v>879</v>
      </c>
    </row>
    <row r="1560" spans="1:5" ht="15" x14ac:dyDescent="0.25">
      <c r="A1560" s="325" t="s">
        <v>709</v>
      </c>
      <c r="B1560" s="325">
        <v>1001103</v>
      </c>
      <c r="C1560" s="325">
        <v>328</v>
      </c>
      <c r="D1560" s="325">
        <v>233</v>
      </c>
      <c r="E1560" s="136">
        <f t="shared" si="24"/>
        <v>561</v>
      </c>
    </row>
    <row r="1561" spans="1:5" ht="15" x14ac:dyDescent="0.25">
      <c r="A1561" s="325" t="s">
        <v>709</v>
      </c>
      <c r="B1561" s="325">
        <v>21001114</v>
      </c>
      <c r="C1561" s="325">
        <v>232</v>
      </c>
      <c r="D1561" s="325">
        <v>148</v>
      </c>
      <c r="E1561" s="136">
        <f t="shared" si="24"/>
        <v>380</v>
      </c>
    </row>
    <row r="1562" spans="1:5" ht="15" x14ac:dyDescent="0.25">
      <c r="A1562" s="325" t="s">
        <v>709</v>
      </c>
      <c r="B1562" s="325">
        <v>3001147</v>
      </c>
      <c r="C1562" s="325">
        <v>165</v>
      </c>
      <c r="D1562" s="325">
        <v>58</v>
      </c>
      <c r="E1562" s="136">
        <f t="shared" si="24"/>
        <v>223</v>
      </c>
    </row>
    <row r="1563" spans="1:5" ht="15" x14ac:dyDescent="0.25">
      <c r="A1563" s="325" t="s">
        <v>709</v>
      </c>
      <c r="B1563" s="325">
        <v>1001141</v>
      </c>
      <c r="C1563" s="325">
        <v>554</v>
      </c>
      <c r="D1563" s="325">
        <v>318</v>
      </c>
      <c r="E1563" s="136">
        <f t="shared" si="24"/>
        <v>872</v>
      </c>
    </row>
    <row r="1564" spans="1:5" ht="15" x14ac:dyDescent="0.25">
      <c r="A1564" s="325" t="s">
        <v>709</v>
      </c>
      <c r="B1564" s="325">
        <v>19001124</v>
      </c>
      <c r="C1564" s="325">
        <v>311</v>
      </c>
      <c r="D1564" s="325">
        <v>155</v>
      </c>
      <c r="E1564" s="136">
        <f t="shared" si="24"/>
        <v>466</v>
      </c>
    </row>
    <row r="1565" spans="1:5" ht="15" x14ac:dyDescent="0.25">
      <c r="A1565" s="325" t="s">
        <v>709</v>
      </c>
      <c r="B1565" s="325">
        <v>4001131</v>
      </c>
      <c r="C1565" s="325">
        <v>312</v>
      </c>
      <c r="D1565" s="325">
        <v>241</v>
      </c>
      <c r="E1565" s="136">
        <f t="shared" si="24"/>
        <v>553</v>
      </c>
    </row>
    <row r="1566" spans="1:5" ht="15" x14ac:dyDescent="0.25">
      <c r="A1566" s="325" t="s">
        <v>709</v>
      </c>
      <c r="B1566" s="325">
        <v>19001110</v>
      </c>
      <c r="C1566" s="325">
        <v>699</v>
      </c>
      <c r="D1566" s="325">
        <v>484</v>
      </c>
      <c r="E1566" s="136">
        <f t="shared" si="24"/>
        <v>1183</v>
      </c>
    </row>
    <row r="1567" spans="1:5" ht="15" x14ac:dyDescent="0.25">
      <c r="A1567" s="325" t="s">
        <v>709</v>
      </c>
      <c r="B1567" s="325">
        <v>4001132</v>
      </c>
      <c r="C1567" s="325">
        <v>327</v>
      </c>
      <c r="D1567" s="325">
        <v>210</v>
      </c>
      <c r="E1567" s="136">
        <f t="shared" si="24"/>
        <v>537</v>
      </c>
    </row>
    <row r="1568" spans="1:5" ht="15" x14ac:dyDescent="0.25">
      <c r="A1568" s="325" t="s">
        <v>709</v>
      </c>
      <c r="B1568" s="325">
        <v>3001113</v>
      </c>
      <c r="C1568" s="325">
        <v>1472</v>
      </c>
      <c r="D1568" s="325">
        <v>951</v>
      </c>
      <c r="E1568" s="136">
        <f t="shared" si="24"/>
        <v>2423</v>
      </c>
    </row>
    <row r="1569" spans="1:5" ht="15" x14ac:dyDescent="0.25">
      <c r="A1569" s="325" t="s">
        <v>709</v>
      </c>
      <c r="B1569" s="325">
        <v>4001103</v>
      </c>
      <c r="C1569" s="325">
        <v>353</v>
      </c>
      <c r="D1569" s="325">
        <v>274</v>
      </c>
      <c r="E1569" s="136">
        <f t="shared" si="24"/>
        <v>627</v>
      </c>
    </row>
    <row r="1570" spans="1:5" ht="15" x14ac:dyDescent="0.25">
      <c r="A1570" s="325" t="s">
        <v>709</v>
      </c>
      <c r="B1570" s="325">
        <v>2001206</v>
      </c>
      <c r="C1570" s="325">
        <v>339</v>
      </c>
      <c r="D1570" s="325">
        <v>1</v>
      </c>
      <c r="E1570" s="136">
        <f t="shared" si="24"/>
        <v>340</v>
      </c>
    </row>
    <row r="1571" spans="1:5" ht="15" x14ac:dyDescent="0.25">
      <c r="A1571" s="325" t="s">
        <v>709</v>
      </c>
      <c r="B1571" s="325">
        <v>3001121</v>
      </c>
      <c r="C1571" s="325">
        <v>719</v>
      </c>
      <c r="D1571" s="325">
        <v>220</v>
      </c>
      <c r="E1571" s="136">
        <f t="shared" si="24"/>
        <v>939</v>
      </c>
    </row>
    <row r="1572" spans="1:5" ht="15" x14ac:dyDescent="0.25">
      <c r="A1572" s="325" t="s">
        <v>709</v>
      </c>
      <c r="B1572" s="325">
        <v>3001119</v>
      </c>
      <c r="C1572" s="325">
        <v>334</v>
      </c>
      <c r="D1572" s="325">
        <v>307</v>
      </c>
      <c r="E1572" s="136">
        <f t="shared" si="24"/>
        <v>641</v>
      </c>
    </row>
    <row r="1573" spans="1:5" ht="15" x14ac:dyDescent="0.25">
      <c r="A1573" s="325" t="s">
        <v>709</v>
      </c>
      <c r="B1573" s="325">
        <v>1001101</v>
      </c>
      <c r="C1573" s="325">
        <v>519</v>
      </c>
      <c r="D1573" s="325">
        <v>183</v>
      </c>
      <c r="E1573" s="136">
        <f t="shared" si="24"/>
        <v>702</v>
      </c>
    </row>
    <row r="1574" spans="1:5" ht="15" x14ac:dyDescent="0.25">
      <c r="A1574" s="325" t="s">
        <v>709</v>
      </c>
      <c r="B1574" s="325">
        <v>6001206</v>
      </c>
      <c r="C1574" s="325">
        <v>620</v>
      </c>
      <c r="D1574" s="325">
        <v>428</v>
      </c>
      <c r="E1574" s="136">
        <f t="shared" si="24"/>
        <v>1048</v>
      </c>
    </row>
    <row r="1575" spans="1:5" ht="15" x14ac:dyDescent="0.25">
      <c r="A1575" s="325" t="s">
        <v>709</v>
      </c>
      <c r="B1575" s="325">
        <v>4001129</v>
      </c>
      <c r="C1575" s="325">
        <v>366</v>
      </c>
      <c r="D1575" s="325">
        <v>319</v>
      </c>
      <c r="E1575" s="136">
        <f t="shared" si="24"/>
        <v>685</v>
      </c>
    </row>
    <row r="1576" spans="1:5" ht="15" x14ac:dyDescent="0.25">
      <c r="A1576" s="325" t="s">
        <v>709</v>
      </c>
      <c r="B1576" s="325">
        <v>19001119</v>
      </c>
      <c r="C1576" s="325">
        <v>1399</v>
      </c>
      <c r="D1576" s="325">
        <v>501</v>
      </c>
      <c r="E1576" s="136">
        <f t="shared" si="24"/>
        <v>1900</v>
      </c>
    </row>
    <row r="1577" spans="1:5" ht="15" x14ac:dyDescent="0.25">
      <c r="A1577" s="325" t="s">
        <v>709</v>
      </c>
      <c r="B1577" s="325">
        <v>3001103</v>
      </c>
      <c r="C1577" s="325">
        <v>238</v>
      </c>
      <c r="D1577" s="325">
        <v>92</v>
      </c>
      <c r="E1577" s="136">
        <f t="shared" si="24"/>
        <v>330</v>
      </c>
    </row>
    <row r="1578" spans="1:5" ht="15" x14ac:dyDescent="0.25">
      <c r="A1578" s="325" t="s">
        <v>709</v>
      </c>
      <c r="B1578" s="325">
        <v>1001133</v>
      </c>
      <c r="C1578" s="325">
        <v>338</v>
      </c>
      <c r="D1578" s="325">
        <v>96</v>
      </c>
      <c r="E1578" s="136">
        <f t="shared" si="24"/>
        <v>434</v>
      </c>
    </row>
    <row r="1579" spans="1:5" ht="15" x14ac:dyDescent="0.25">
      <c r="A1579" s="325" t="s">
        <v>709</v>
      </c>
      <c r="B1579" s="325">
        <v>1001117</v>
      </c>
      <c r="C1579" s="325">
        <v>235</v>
      </c>
      <c r="D1579" s="325">
        <v>170</v>
      </c>
      <c r="E1579" s="136">
        <f t="shared" si="24"/>
        <v>405</v>
      </c>
    </row>
    <row r="1580" spans="1:5" ht="15" x14ac:dyDescent="0.25">
      <c r="A1580" s="325" t="s">
        <v>709</v>
      </c>
      <c r="B1580" s="325">
        <v>21001111</v>
      </c>
      <c r="C1580" s="325">
        <v>203</v>
      </c>
      <c r="D1580" s="325">
        <v>97</v>
      </c>
      <c r="E1580" s="136">
        <f t="shared" si="24"/>
        <v>300</v>
      </c>
    </row>
    <row r="1581" spans="1:5" ht="15" x14ac:dyDescent="0.25">
      <c r="A1581" s="325" t="s">
        <v>709</v>
      </c>
      <c r="B1581" s="325">
        <v>4001126</v>
      </c>
      <c r="C1581" s="325">
        <v>405</v>
      </c>
      <c r="D1581" s="325">
        <v>268</v>
      </c>
      <c r="E1581" s="136">
        <f t="shared" si="24"/>
        <v>673</v>
      </c>
    </row>
    <row r="1582" spans="1:5" ht="15" x14ac:dyDescent="0.25">
      <c r="A1582" s="325" t="s">
        <v>709</v>
      </c>
      <c r="B1582" s="325">
        <v>3001131</v>
      </c>
      <c r="C1582" s="325">
        <v>389</v>
      </c>
      <c r="D1582" s="325">
        <v>125</v>
      </c>
      <c r="E1582" s="136">
        <f t="shared" si="24"/>
        <v>514</v>
      </c>
    </row>
    <row r="1583" spans="1:5" ht="15" x14ac:dyDescent="0.25">
      <c r="A1583" s="325" t="s">
        <v>709</v>
      </c>
      <c r="B1583" s="325">
        <v>5001203</v>
      </c>
      <c r="C1583" s="325">
        <v>431</v>
      </c>
      <c r="D1583" s="325">
        <v>69</v>
      </c>
      <c r="E1583" s="136">
        <f t="shared" si="24"/>
        <v>500</v>
      </c>
    </row>
    <row r="1584" spans="1:5" ht="15" x14ac:dyDescent="0.25">
      <c r="A1584" s="325" t="s">
        <v>709</v>
      </c>
      <c r="B1584" s="325">
        <v>4001137</v>
      </c>
      <c r="C1584" s="325">
        <v>824</v>
      </c>
      <c r="D1584" s="325">
        <v>137</v>
      </c>
      <c r="E1584" s="136">
        <f t="shared" si="24"/>
        <v>961</v>
      </c>
    </row>
    <row r="1585" spans="1:5" ht="15" x14ac:dyDescent="0.25">
      <c r="A1585" s="325" t="s">
        <v>709</v>
      </c>
      <c r="B1585" s="325">
        <v>19001108</v>
      </c>
      <c r="C1585" s="325">
        <v>510</v>
      </c>
      <c r="D1585" s="325">
        <v>121</v>
      </c>
      <c r="E1585" s="136">
        <f t="shared" si="24"/>
        <v>631</v>
      </c>
    </row>
    <row r="1586" spans="1:5" ht="15" x14ac:dyDescent="0.25">
      <c r="A1586" s="325" t="s">
        <v>709</v>
      </c>
      <c r="B1586" s="325">
        <v>2001202</v>
      </c>
      <c r="C1586" s="325">
        <v>889</v>
      </c>
      <c r="D1586" s="325">
        <v>277</v>
      </c>
      <c r="E1586" s="136">
        <f t="shared" si="24"/>
        <v>1166</v>
      </c>
    </row>
    <row r="1587" spans="1:5" ht="15" x14ac:dyDescent="0.25">
      <c r="A1587" s="325" t="s">
        <v>709</v>
      </c>
      <c r="B1587" s="325">
        <v>19001118</v>
      </c>
      <c r="C1587" s="325">
        <v>526</v>
      </c>
      <c r="D1587" s="325">
        <v>207</v>
      </c>
      <c r="E1587" s="136">
        <f t="shared" si="24"/>
        <v>733</v>
      </c>
    </row>
    <row r="1588" spans="1:5" ht="15" x14ac:dyDescent="0.25">
      <c r="A1588" s="325" t="s">
        <v>709</v>
      </c>
      <c r="B1588" s="325">
        <v>6001207</v>
      </c>
      <c r="C1588" s="325">
        <v>690</v>
      </c>
      <c r="D1588" s="325">
        <v>371</v>
      </c>
      <c r="E1588" s="136">
        <f t="shared" si="24"/>
        <v>1061</v>
      </c>
    </row>
    <row r="1589" spans="1:5" ht="15" x14ac:dyDescent="0.25">
      <c r="A1589" s="325" t="s">
        <v>709</v>
      </c>
      <c r="B1589" s="325">
        <v>4001125</v>
      </c>
      <c r="C1589" s="325">
        <v>303</v>
      </c>
      <c r="D1589" s="325">
        <v>210</v>
      </c>
      <c r="E1589" s="136">
        <f t="shared" si="24"/>
        <v>513</v>
      </c>
    </row>
    <row r="1590" spans="1:5" ht="15" x14ac:dyDescent="0.25">
      <c r="A1590" s="325" t="s">
        <v>709</v>
      </c>
      <c r="B1590" s="325">
        <v>3001138</v>
      </c>
      <c r="C1590" s="325">
        <v>388</v>
      </c>
      <c r="D1590" s="325">
        <v>162</v>
      </c>
      <c r="E1590" s="136">
        <f t="shared" si="24"/>
        <v>550</v>
      </c>
    </row>
    <row r="1591" spans="1:5" ht="15" x14ac:dyDescent="0.25">
      <c r="A1591" s="325" t="s">
        <v>709</v>
      </c>
      <c r="B1591" s="325">
        <v>3001132</v>
      </c>
      <c r="C1591" s="325">
        <v>1040</v>
      </c>
      <c r="D1591" s="325">
        <v>425</v>
      </c>
      <c r="E1591" s="136">
        <f t="shared" si="24"/>
        <v>1465</v>
      </c>
    </row>
    <row r="1592" spans="1:5" ht="15" x14ac:dyDescent="0.25">
      <c r="A1592" s="325" t="s">
        <v>709</v>
      </c>
      <c r="B1592" s="325">
        <v>1001137</v>
      </c>
      <c r="C1592" s="325">
        <v>882</v>
      </c>
      <c r="D1592" s="325">
        <v>164</v>
      </c>
      <c r="E1592" s="136">
        <f t="shared" si="24"/>
        <v>1046</v>
      </c>
    </row>
    <row r="1593" spans="1:5" ht="15" x14ac:dyDescent="0.25">
      <c r="A1593" s="325" t="s">
        <v>709</v>
      </c>
      <c r="B1593" s="325">
        <v>3001118</v>
      </c>
      <c r="C1593" s="325">
        <v>544</v>
      </c>
      <c r="D1593" s="325">
        <v>514</v>
      </c>
      <c r="E1593" s="136">
        <f t="shared" si="24"/>
        <v>1058</v>
      </c>
    </row>
    <row r="1594" spans="1:5" ht="15" x14ac:dyDescent="0.25">
      <c r="A1594" s="325" t="s">
        <v>709</v>
      </c>
      <c r="B1594" s="325">
        <v>2001216</v>
      </c>
      <c r="C1594" s="325">
        <v>109</v>
      </c>
      <c r="D1594" s="325">
        <v>93</v>
      </c>
      <c r="E1594" s="136">
        <f t="shared" si="24"/>
        <v>202</v>
      </c>
    </row>
    <row r="1595" spans="1:5" ht="15" x14ac:dyDescent="0.25">
      <c r="A1595" s="325" t="s">
        <v>709</v>
      </c>
      <c r="B1595" s="325">
        <v>4001112</v>
      </c>
      <c r="C1595" s="325">
        <v>252</v>
      </c>
      <c r="D1595" s="325">
        <v>209</v>
      </c>
      <c r="E1595" s="136">
        <f t="shared" si="24"/>
        <v>461</v>
      </c>
    </row>
    <row r="1596" spans="1:5" ht="15" x14ac:dyDescent="0.25">
      <c r="A1596" s="325" t="s">
        <v>709</v>
      </c>
      <c r="B1596" s="325">
        <v>19001127</v>
      </c>
      <c r="C1596" s="325">
        <v>245</v>
      </c>
      <c r="D1596" s="325">
        <v>111</v>
      </c>
      <c r="E1596" s="136">
        <f t="shared" si="24"/>
        <v>356</v>
      </c>
    </row>
    <row r="1597" spans="1:5" ht="15" x14ac:dyDescent="0.25">
      <c r="A1597" s="325" t="s">
        <v>709</v>
      </c>
      <c r="B1597" s="325">
        <v>21001129</v>
      </c>
      <c r="C1597" s="325">
        <v>331</v>
      </c>
      <c r="D1597" s="325">
        <v>277</v>
      </c>
      <c r="E1597" s="136">
        <f t="shared" si="24"/>
        <v>608</v>
      </c>
    </row>
    <row r="1598" spans="1:5" ht="15" x14ac:dyDescent="0.25">
      <c r="A1598" s="325" t="s">
        <v>709</v>
      </c>
      <c r="B1598" s="325">
        <v>1001107</v>
      </c>
      <c r="C1598" s="325">
        <v>488</v>
      </c>
      <c r="D1598" s="325">
        <v>185</v>
      </c>
      <c r="E1598" s="136">
        <f t="shared" si="24"/>
        <v>673</v>
      </c>
    </row>
    <row r="1599" spans="1:5" ht="15" x14ac:dyDescent="0.25">
      <c r="A1599" s="325" t="s">
        <v>709</v>
      </c>
      <c r="B1599" s="325">
        <v>3001115</v>
      </c>
      <c r="C1599" s="325">
        <v>672</v>
      </c>
      <c r="D1599" s="325">
        <v>463</v>
      </c>
      <c r="E1599" s="136">
        <f t="shared" si="24"/>
        <v>1135</v>
      </c>
    </row>
    <row r="1600" spans="1:5" ht="15" x14ac:dyDescent="0.25">
      <c r="A1600" s="325" t="s">
        <v>709</v>
      </c>
      <c r="B1600" s="325">
        <v>3001102</v>
      </c>
      <c r="C1600" s="325">
        <v>632</v>
      </c>
      <c r="D1600" s="325">
        <v>391</v>
      </c>
      <c r="E1600" s="136">
        <f t="shared" si="24"/>
        <v>1023</v>
      </c>
    </row>
    <row r="1601" spans="1:5" ht="15" x14ac:dyDescent="0.25">
      <c r="A1601" s="325" t="s">
        <v>709</v>
      </c>
      <c r="B1601" s="325">
        <v>1001136</v>
      </c>
      <c r="C1601" s="325">
        <v>586</v>
      </c>
      <c r="D1601" s="325">
        <v>251</v>
      </c>
      <c r="E1601" s="136">
        <f t="shared" si="24"/>
        <v>837</v>
      </c>
    </row>
    <row r="1602" spans="1:5" ht="15" x14ac:dyDescent="0.25">
      <c r="A1602" s="325" t="s">
        <v>709</v>
      </c>
      <c r="B1602" s="325">
        <v>3001114</v>
      </c>
      <c r="C1602" s="325">
        <v>303</v>
      </c>
      <c r="D1602" s="325">
        <v>227</v>
      </c>
      <c r="E1602" s="136">
        <f t="shared" si="24"/>
        <v>530</v>
      </c>
    </row>
    <row r="1603" spans="1:5" ht="15" x14ac:dyDescent="0.25">
      <c r="A1603" s="325" t="s">
        <v>709</v>
      </c>
      <c r="B1603" s="325">
        <v>1001131</v>
      </c>
      <c r="C1603" s="325">
        <v>126</v>
      </c>
      <c r="D1603" s="325">
        <v>1</v>
      </c>
      <c r="E1603" s="136">
        <f t="shared" si="24"/>
        <v>127</v>
      </c>
    </row>
    <row r="1604" spans="1:5" ht="15" x14ac:dyDescent="0.25">
      <c r="A1604" s="325" t="s">
        <v>709</v>
      </c>
      <c r="B1604" s="325">
        <v>2001204</v>
      </c>
      <c r="C1604" s="325">
        <v>326</v>
      </c>
      <c r="D1604" s="325">
        <v>3</v>
      </c>
      <c r="E1604" s="136">
        <f t="shared" ref="E1604:E1667" si="25">C1604+D1604</f>
        <v>329</v>
      </c>
    </row>
    <row r="1605" spans="1:5" ht="15" x14ac:dyDescent="0.25">
      <c r="A1605" s="325" t="s">
        <v>709</v>
      </c>
      <c r="B1605" s="325">
        <v>2001237</v>
      </c>
      <c r="C1605" s="325">
        <v>467</v>
      </c>
      <c r="D1605" s="325">
        <v>221</v>
      </c>
      <c r="E1605" s="136">
        <f t="shared" si="25"/>
        <v>688</v>
      </c>
    </row>
    <row r="1606" spans="1:5" ht="15" x14ac:dyDescent="0.25">
      <c r="A1606" s="325" t="s">
        <v>709</v>
      </c>
      <c r="B1606" s="325">
        <v>3001123</v>
      </c>
      <c r="C1606" s="325">
        <v>467</v>
      </c>
      <c r="D1606" s="325">
        <v>112</v>
      </c>
      <c r="E1606" s="136">
        <f t="shared" si="25"/>
        <v>579</v>
      </c>
    </row>
    <row r="1607" spans="1:5" ht="15" x14ac:dyDescent="0.25">
      <c r="A1607" s="325" t="s">
        <v>709</v>
      </c>
      <c r="B1607" s="325">
        <v>2001233</v>
      </c>
      <c r="C1607" s="325">
        <v>899</v>
      </c>
      <c r="D1607" s="325">
        <v>730</v>
      </c>
      <c r="E1607" s="136">
        <f t="shared" si="25"/>
        <v>1629</v>
      </c>
    </row>
    <row r="1608" spans="1:5" ht="15" x14ac:dyDescent="0.25">
      <c r="A1608" s="325" t="s">
        <v>709</v>
      </c>
      <c r="B1608" s="325">
        <v>1001102</v>
      </c>
      <c r="C1608" s="325">
        <v>373</v>
      </c>
      <c r="D1608" s="325">
        <v>229</v>
      </c>
      <c r="E1608" s="136">
        <f t="shared" si="25"/>
        <v>602</v>
      </c>
    </row>
    <row r="1609" spans="1:5" ht="15" x14ac:dyDescent="0.25">
      <c r="A1609" s="325" t="s">
        <v>709</v>
      </c>
      <c r="B1609" s="325">
        <v>1001108</v>
      </c>
      <c r="C1609" s="325">
        <v>525</v>
      </c>
      <c r="D1609" s="325">
        <v>147</v>
      </c>
      <c r="E1609" s="136">
        <f t="shared" si="25"/>
        <v>672</v>
      </c>
    </row>
    <row r="1610" spans="1:5" ht="15" x14ac:dyDescent="0.25">
      <c r="A1610" s="325" t="s">
        <v>709</v>
      </c>
      <c r="B1610" s="325">
        <v>1001112</v>
      </c>
      <c r="C1610" s="325">
        <v>582</v>
      </c>
      <c r="D1610" s="325">
        <v>142</v>
      </c>
      <c r="E1610" s="136">
        <f t="shared" si="25"/>
        <v>724</v>
      </c>
    </row>
    <row r="1611" spans="1:5" ht="15" x14ac:dyDescent="0.25">
      <c r="A1611" s="325" t="s">
        <v>709</v>
      </c>
      <c r="B1611" s="325">
        <v>2001207</v>
      </c>
      <c r="C1611" s="325">
        <v>515</v>
      </c>
      <c r="D1611" s="325">
        <v>385</v>
      </c>
      <c r="E1611" s="136">
        <f t="shared" si="25"/>
        <v>900</v>
      </c>
    </row>
    <row r="1612" spans="1:5" ht="15" x14ac:dyDescent="0.25">
      <c r="A1612" s="325" t="s">
        <v>709</v>
      </c>
      <c r="B1612" s="325">
        <v>4001123</v>
      </c>
      <c r="C1612" s="325">
        <v>467</v>
      </c>
      <c r="D1612" s="325">
        <v>127</v>
      </c>
      <c r="E1612" s="136">
        <f t="shared" si="25"/>
        <v>594</v>
      </c>
    </row>
    <row r="1613" spans="1:5" ht="15" x14ac:dyDescent="0.25">
      <c r="A1613" s="325" t="s">
        <v>709</v>
      </c>
      <c r="B1613" s="325">
        <v>4001138</v>
      </c>
      <c r="C1613" s="325">
        <v>389</v>
      </c>
      <c r="D1613" s="325">
        <v>316</v>
      </c>
      <c r="E1613" s="136">
        <f t="shared" si="25"/>
        <v>705</v>
      </c>
    </row>
    <row r="1614" spans="1:5" ht="15" x14ac:dyDescent="0.25">
      <c r="A1614" s="325" t="s">
        <v>709</v>
      </c>
      <c r="B1614" s="325">
        <v>3001110</v>
      </c>
      <c r="C1614" s="325">
        <v>762</v>
      </c>
      <c r="D1614" s="325">
        <v>46</v>
      </c>
      <c r="E1614" s="136">
        <f t="shared" si="25"/>
        <v>808</v>
      </c>
    </row>
    <row r="1615" spans="1:5" ht="15" x14ac:dyDescent="0.25">
      <c r="A1615" s="325" t="s">
        <v>709</v>
      </c>
      <c r="B1615" s="325">
        <v>1001116</v>
      </c>
      <c r="C1615" s="325">
        <v>280</v>
      </c>
      <c r="D1615" s="325">
        <v>183</v>
      </c>
      <c r="E1615" s="136">
        <f t="shared" si="25"/>
        <v>463</v>
      </c>
    </row>
    <row r="1616" spans="1:5" ht="15" x14ac:dyDescent="0.25">
      <c r="A1616" s="325" t="s">
        <v>709</v>
      </c>
      <c r="B1616" s="325">
        <v>1001114</v>
      </c>
      <c r="C1616" s="325">
        <v>363</v>
      </c>
      <c r="D1616" s="325">
        <v>231</v>
      </c>
      <c r="E1616" s="136">
        <f t="shared" si="25"/>
        <v>594</v>
      </c>
    </row>
    <row r="1617" spans="1:5" ht="15" x14ac:dyDescent="0.25">
      <c r="A1617" s="325" t="s">
        <v>709</v>
      </c>
      <c r="B1617" s="325">
        <v>3001125</v>
      </c>
      <c r="C1617" s="325">
        <v>271</v>
      </c>
      <c r="D1617" s="325">
        <v>120</v>
      </c>
      <c r="E1617" s="136">
        <f t="shared" si="25"/>
        <v>391</v>
      </c>
    </row>
    <row r="1618" spans="1:5" ht="15" x14ac:dyDescent="0.25">
      <c r="A1618" s="325" t="s">
        <v>709</v>
      </c>
      <c r="B1618" s="325">
        <v>2001231</v>
      </c>
      <c r="C1618" s="325">
        <v>488</v>
      </c>
      <c r="D1618" s="325">
        <v>344</v>
      </c>
      <c r="E1618" s="136">
        <f t="shared" si="25"/>
        <v>832</v>
      </c>
    </row>
    <row r="1619" spans="1:5" ht="15" x14ac:dyDescent="0.25">
      <c r="A1619" s="325" t="s">
        <v>709</v>
      </c>
      <c r="B1619" s="325">
        <v>3001144</v>
      </c>
      <c r="C1619" s="325">
        <v>339</v>
      </c>
      <c r="D1619" s="325">
        <v>235</v>
      </c>
      <c r="E1619" s="136">
        <f t="shared" si="25"/>
        <v>574</v>
      </c>
    </row>
    <row r="1620" spans="1:5" ht="15" x14ac:dyDescent="0.25">
      <c r="A1620" s="325" t="s">
        <v>709</v>
      </c>
      <c r="B1620" s="325">
        <v>3001139</v>
      </c>
      <c r="C1620" s="325">
        <v>680</v>
      </c>
      <c r="D1620" s="325">
        <v>182</v>
      </c>
      <c r="E1620" s="136">
        <f t="shared" si="25"/>
        <v>862</v>
      </c>
    </row>
    <row r="1621" spans="1:5" ht="15" x14ac:dyDescent="0.25">
      <c r="A1621" s="325" t="s">
        <v>709</v>
      </c>
      <c r="B1621" s="325">
        <v>4001110</v>
      </c>
      <c r="C1621" s="325">
        <v>396</v>
      </c>
      <c r="D1621" s="325">
        <v>160</v>
      </c>
      <c r="E1621" s="136">
        <f t="shared" si="25"/>
        <v>556</v>
      </c>
    </row>
    <row r="1622" spans="1:5" ht="15" x14ac:dyDescent="0.25">
      <c r="A1622" s="325" t="s">
        <v>709</v>
      </c>
      <c r="B1622" s="325">
        <v>3001133</v>
      </c>
      <c r="C1622" s="325">
        <v>1100</v>
      </c>
      <c r="D1622" s="325">
        <v>164</v>
      </c>
      <c r="E1622" s="136">
        <f t="shared" si="25"/>
        <v>1264</v>
      </c>
    </row>
    <row r="1623" spans="1:5" ht="15" x14ac:dyDescent="0.25">
      <c r="A1623" s="325" t="s">
        <v>709</v>
      </c>
      <c r="B1623" s="325">
        <v>19001122</v>
      </c>
      <c r="C1623" s="325">
        <v>293</v>
      </c>
      <c r="D1623" s="325">
        <v>256</v>
      </c>
      <c r="E1623" s="136">
        <f t="shared" si="25"/>
        <v>549</v>
      </c>
    </row>
    <row r="1624" spans="1:5" ht="15" x14ac:dyDescent="0.25">
      <c r="A1624" s="325" t="s">
        <v>709</v>
      </c>
      <c r="B1624" s="325">
        <v>2001221</v>
      </c>
      <c r="C1624" s="325">
        <v>235</v>
      </c>
      <c r="D1624" s="325">
        <v>105</v>
      </c>
      <c r="E1624" s="136">
        <f t="shared" si="25"/>
        <v>340</v>
      </c>
    </row>
    <row r="1625" spans="1:5" ht="15" x14ac:dyDescent="0.25">
      <c r="A1625" s="325" t="s">
        <v>709</v>
      </c>
      <c r="B1625" s="325">
        <v>3001127</v>
      </c>
      <c r="C1625" s="325">
        <v>269</v>
      </c>
      <c r="D1625" s="325">
        <v>204</v>
      </c>
      <c r="E1625" s="136">
        <f t="shared" si="25"/>
        <v>473</v>
      </c>
    </row>
    <row r="1626" spans="1:5" ht="15" x14ac:dyDescent="0.25">
      <c r="A1626" s="325" t="s">
        <v>709</v>
      </c>
      <c r="B1626" s="325">
        <v>6001203</v>
      </c>
      <c r="C1626" s="325">
        <v>828</v>
      </c>
      <c r="D1626" s="325">
        <v>458</v>
      </c>
      <c r="E1626" s="136">
        <f t="shared" si="25"/>
        <v>1286</v>
      </c>
    </row>
    <row r="1627" spans="1:5" ht="15" x14ac:dyDescent="0.25">
      <c r="A1627" s="325" t="s">
        <v>709</v>
      </c>
      <c r="B1627" s="325">
        <v>4001109</v>
      </c>
      <c r="C1627" s="325">
        <v>297</v>
      </c>
      <c r="D1627" s="325">
        <v>97</v>
      </c>
      <c r="E1627" s="136">
        <f t="shared" si="25"/>
        <v>394</v>
      </c>
    </row>
    <row r="1628" spans="1:5" ht="15" x14ac:dyDescent="0.25">
      <c r="A1628" s="325" t="s">
        <v>709</v>
      </c>
      <c r="B1628" s="325">
        <v>3001101</v>
      </c>
      <c r="C1628" s="325">
        <v>335</v>
      </c>
      <c r="D1628" s="325">
        <v>268</v>
      </c>
      <c r="E1628" s="136">
        <f t="shared" si="25"/>
        <v>603</v>
      </c>
    </row>
    <row r="1629" spans="1:5" ht="15" x14ac:dyDescent="0.25">
      <c r="A1629" s="325" t="s">
        <v>709</v>
      </c>
      <c r="B1629" s="325">
        <v>4001115</v>
      </c>
      <c r="C1629" s="325">
        <v>379</v>
      </c>
      <c r="D1629" s="325">
        <v>332</v>
      </c>
      <c r="E1629" s="136">
        <f t="shared" si="25"/>
        <v>711</v>
      </c>
    </row>
    <row r="1630" spans="1:5" ht="15" x14ac:dyDescent="0.25">
      <c r="A1630" s="325" t="s">
        <v>709</v>
      </c>
      <c r="B1630" s="325">
        <v>3001135</v>
      </c>
      <c r="C1630" s="325">
        <v>431</v>
      </c>
      <c r="D1630" s="325">
        <v>168</v>
      </c>
      <c r="E1630" s="136">
        <f t="shared" si="25"/>
        <v>599</v>
      </c>
    </row>
    <row r="1631" spans="1:5" ht="15" x14ac:dyDescent="0.25">
      <c r="A1631" s="325" t="s">
        <v>709</v>
      </c>
      <c r="B1631" s="325">
        <v>4001140</v>
      </c>
      <c r="C1631" s="325">
        <v>415</v>
      </c>
      <c r="D1631" s="325">
        <v>127</v>
      </c>
      <c r="E1631" s="136">
        <f t="shared" si="25"/>
        <v>542</v>
      </c>
    </row>
    <row r="1632" spans="1:5" ht="15" x14ac:dyDescent="0.25">
      <c r="A1632" s="325" t="s">
        <v>709</v>
      </c>
      <c r="B1632" s="325">
        <v>21001132</v>
      </c>
      <c r="C1632" s="325">
        <v>722</v>
      </c>
      <c r="D1632" s="325">
        <v>221</v>
      </c>
      <c r="E1632" s="136">
        <f t="shared" si="25"/>
        <v>943</v>
      </c>
    </row>
    <row r="1633" spans="1:5" ht="15" x14ac:dyDescent="0.25">
      <c r="A1633" s="325" t="s">
        <v>709</v>
      </c>
      <c r="B1633" s="325">
        <v>2001209</v>
      </c>
      <c r="C1633" s="325">
        <v>334</v>
      </c>
      <c r="D1633" s="325">
        <v>246</v>
      </c>
      <c r="E1633" s="136">
        <f t="shared" si="25"/>
        <v>580</v>
      </c>
    </row>
    <row r="1634" spans="1:5" ht="15" x14ac:dyDescent="0.25">
      <c r="A1634" s="325" t="s">
        <v>709</v>
      </c>
      <c r="B1634" s="325">
        <v>6001211</v>
      </c>
      <c r="C1634" s="325">
        <v>307</v>
      </c>
      <c r="D1634" s="325">
        <v>53</v>
      </c>
      <c r="E1634" s="136">
        <f t="shared" si="25"/>
        <v>360</v>
      </c>
    </row>
    <row r="1635" spans="1:5" ht="15" x14ac:dyDescent="0.25">
      <c r="A1635" s="325" t="s">
        <v>709</v>
      </c>
      <c r="B1635" s="325">
        <v>4001107</v>
      </c>
      <c r="C1635" s="325">
        <v>519</v>
      </c>
      <c r="D1635" s="325">
        <v>130</v>
      </c>
      <c r="E1635" s="136">
        <f t="shared" si="25"/>
        <v>649</v>
      </c>
    </row>
    <row r="1636" spans="1:5" ht="15" x14ac:dyDescent="0.25">
      <c r="A1636" s="325" t="s">
        <v>709</v>
      </c>
      <c r="B1636" s="325">
        <v>17001509</v>
      </c>
      <c r="C1636" s="325">
        <v>44</v>
      </c>
      <c r="D1636" s="325">
        <v>33</v>
      </c>
      <c r="E1636" s="136">
        <f t="shared" si="25"/>
        <v>77</v>
      </c>
    </row>
    <row r="1637" spans="1:5" ht="15" x14ac:dyDescent="0.25">
      <c r="A1637" s="325" t="s">
        <v>709</v>
      </c>
      <c r="B1637" s="325">
        <v>19001113</v>
      </c>
      <c r="C1637" s="325">
        <v>286</v>
      </c>
      <c r="D1637" s="325">
        <v>239</v>
      </c>
      <c r="E1637" s="136">
        <f t="shared" si="25"/>
        <v>525</v>
      </c>
    </row>
    <row r="1638" spans="1:5" ht="15" x14ac:dyDescent="0.25">
      <c r="A1638" s="325" t="s">
        <v>709</v>
      </c>
      <c r="B1638" s="325">
        <v>2001222</v>
      </c>
      <c r="C1638" s="325">
        <v>275</v>
      </c>
      <c r="D1638" s="325">
        <v>146</v>
      </c>
      <c r="E1638" s="136">
        <f t="shared" si="25"/>
        <v>421</v>
      </c>
    </row>
    <row r="1639" spans="1:5" ht="15" x14ac:dyDescent="0.25">
      <c r="A1639" s="325" t="s">
        <v>709</v>
      </c>
      <c r="B1639" s="325">
        <v>4001116</v>
      </c>
      <c r="C1639" s="325">
        <v>330</v>
      </c>
      <c r="D1639" s="325">
        <v>281</v>
      </c>
      <c r="E1639" s="136">
        <f t="shared" si="25"/>
        <v>611</v>
      </c>
    </row>
    <row r="1640" spans="1:5" ht="15" x14ac:dyDescent="0.25">
      <c r="A1640" s="325" t="s">
        <v>709</v>
      </c>
      <c r="B1640" s="325">
        <v>1001140</v>
      </c>
      <c r="C1640" s="325">
        <v>230</v>
      </c>
      <c r="D1640" s="325">
        <v>82</v>
      </c>
      <c r="E1640" s="136">
        <f t="shared" si="25"/>
        <v>312</v>
      </c>
    </row>
    <row r="1641" spans="1:5" ht="15" x14ac:dyDescent="0.25">
      <c r="A1641" s="325" t="s">
        <v>709</v>
      </c>
      <c r="B1641" s="325">
        <v>2001215</v>
      </c>
      <c r="C1641" s="325">
        <v>411</v>
      </c>
      <c r="D1641" s="325">
        <v>95</v>
      </c>
      <c r="E1641" s="136">
        <f t="shared" si="25"/>
        <v>506</v>
      </c>
    </row>
    <row r="1642" spans="1:5" ht="15" x14ac:dyDescent="0.25">
      <c r="A1642" s="325" t="s">
        <v>709</v>
      </c>
      <c r="B1642" s="325">
        <v>1001121</v>
      </c>
      <c r="C1642" s="325">
        <v>334</v>
      </c>
      <c r="D1642" s="325">
        <v>253</v>
      </c>
      <c r="E1642" s="136">
        <f t="shared" si="25"/>
        <v>587</v>
      </c>
    </row>
    <row r="1643" spans="1:5" ht="15" x14ac:dyDescent="0.25">
      <c r="A1643" s="325" t="s">
        <v>709</v>
      </c>
      <c r="B1643" s="325">
        <v>3001129</v>
      </c>
      <c r="C1643" s="325">
        <v>370</v>
      </c>
      <c r="D1643" s="325">
        <v>283</v>
      </c>
      <c r="E1643" s="136">
        <f t="shared" si="25"/>
        <v>653</v>
      </c>
    </row>
    <row r="1644" spans="1:5" ht="15" x14ac:dyDescent="0.25">
      <c r="A1644" s="325" t="s">
        <v>709</v>
      </c>
      <c r="B1644" s="325">
        <v>4001143</v>
      </c>
      <c r="C1644" s="325">
        <v>453</v>
      </c>
      <c r="D1644" s="325">
        <v>184</v>
      </c>
      <c r="E1644" s="136">
        <f t="shared" si="25"/>
        <v>637</v>
      </c>
    </row>
    <row r="1645" spans="1:5" ht="15" x14ac:dyDescent="0.25">
      <c r="A1645" s="325" t="s">
        <v>709</v>
      </c>
      <c r="B1645" s="325">
        <v>2001201</v>
      </c>
      <c r="C1645" s="325">
        <v>323</v>
      </c>
      <c r="D1645" s="325">
        <v>226</v>
      </c>
      <c r="E1645" s="136">
        <f t="shared" si="25"/>
        <v>549</v>
      </c>
    </row>
    <row r="1646" spans="1:5" ht="15" x14ac:dyDescent="0.25">
      <c r="A1646" s="325" t="s">
        <v>709</v>
      </c>
      <c r="B1646" s="325">
        <v>19001107</v>
      </c>
      <c r="C1646" s="325">
        <v>363</v>
      </c>
      <c r="D1646" s="325">
        <v>121</v>
      </c>
      <c r="E1646" s="136">
        <f t="shared" si="25"/>
        <v>484</v>
      </c>
    </row>
    <row r="1647" spans="1:5" ht="15" x14ac:dyDescent="0.25">
      <c r="A1647" s="325" t="s">
        <v>709</v>
      </c>
      <c r="B1647" s="325">
        <v>3001128</v>
      </c>
      <c r="C1647" s="325">
        <v>347</v>
      </c>
      <c r="D1647" s="325">
        <v>221</v>
      </c>
      <c r="E1647" s="136">
        <f t="shared" si="25"/>
        <v>568</v>
      </c>
    </row>
    <row r="1648" spans="1:5" ht="15" x14ac:dyDescent="0.25">
      <c r="A1648" s="325" t="s">
        <v>709</v>
      </c>
      <c r="B1648" s="325">
        <v>4001145</v>
      </c>
      <c r="C1648" s="325">
        <v>355</v>
      </c>
      <c r="D1648" s="325">
        <v>78</v>
      </c>
      <c r="E1648" s="136">
        <f t="shared" si="25"/>
        <v>433</v>
      </c>
    </row>
    <row r="1649" spans="1:5" ht="15" x14ac:dyDescent="0.25">
      <c r="A1649" s="325" t="s">
        <v>709</v>
      </c>
      <c r="B1649" s="325">
        <v>5001208</v>
      </c>
      <c r="C1649" s="325">
        <v>312</v>
      </c>
      <c r="D1649" s="325">
        <v>11</v>
      </c>
      <c r="E1649" s="136">
        <f t="shared" si="25"/>
        <v>323</v>
      </c>
    </row>
    <row r="1650" spans="1:5" ht="15" x14ac:dyDescent="0.25">
      <c r="A1650" s="325" t="s">
        <v>709</v>
      </c>
      <c r="B1650" s="325">
        <v>19001116</v>
      </c>
      <c r="C1650" s="325">
        <v>776</v>
      </c>
      <c r="D1650" s="325">
        <v>532</v>
      </c>
      <c r="E1650" s="136">
        <f t="shared" si="25"/>
        <v>1308</v>
      </c>
    </row>
    <row r="1651" spans="1:5" ht="15" x14ac:dyDescent="0.25">
      <c r="A1651" s="325" t="s">
        <v>709</v>
      </c>
      <c r="B1651" s="325">
        <v>2001212</v>
      </c>
      <c r="C1651" s="325">
        <v>3763</v>
      </c>
      <c r="D1651" s="325">
        <v>3394</v>
      </c>
      <c r="E1651" s="136">
        <f t="shared" si="25"/>
        <v>7157</v>
      </c>
    </row>
    <row r="1652" spans="1:5" ht="15" x14ac:dyDescent="0.25">
      <c r="A1652" s="325" t="s">
        <v>709</v>
      </c>
      <c r="B1652" s="325">
        <v>3001141</v>
      </c>
      <c r="C1652" s="325">
        <v>397</v>
      </c>
      <c r="D1652" s="325">
        <v>287</v>
      </c>
      <c r="E1652" s="136">
        <f t="shared" si="25"/>
        <v>684</v>
      </c>
    </row>
    <row r="1653" spans="1:5" ht="15" x14ac:dyDescent="0.25">
      <c r="A1653" s="325" t="s">
        <v>709</v>
      </c>
      <c r="B1653" s="325">
        <v>3001108</v>
      </c>
      <c r="C1653" s="325">
        <v>588</v>
      </c>
      <c r="D1653" s="325">
        <v>394</v>
      </c>
      <c r="E1653" s="136">
        <f t="shared" si="25"/>
        <v>982</v>
      </c>
    </row>
    <row r="1654" spans="1:5" ht="15" x14ac:dyDescent="0.25">
      <c r="A1654" s="325" t="s">
        <v>709</v>
      </c>
      <c r="B1654" s="325">
        <v>4001122</v>
      </c>
      <c r="C1654" s="325">
        <v>275</v>
      </c>
      <c r="D1654" s="325">
        <v>126</v>
      </c>
      <c r="E1654" s="136">
        <f t="shared" si="25"/>
        <v>401</v>
      </c>
    </row>
    <row r="1655" spans="1:5" ht="15" x14ac:dyDescent="0.25">
      <c r="A1655" s="325" t="s">
        <v>709</v>
      </c>
      <c r="B1655" s="325">
        <v>21001122</v>
      </c>
      <c r="C1655" s="325">
        <v>322</v>
      </c>
      <c r="D1655" s="325">
        <v>237</v>
      </c>
      <c r="E1655" s="136">
        <f t="shared" si="25"/>
        <v>559</v>
      </c>
    </row>
    <row r="1656" spans="1:5" ht="15" x14ac:dyDescent="0.25">
      <c r="A1656" s="325" t="s">
        <v>709</v>
      </c>
      <c r="B1656" s="325">
        <v>5001204</v>
      </c>
      <c r="C1656" s="325">
        <v>343</v>
      </c>
      <c r="D1656" s="325">
        <v>215</v>
      </c>
      <c r="E1656" s="136">
        <f t="shared" si="25"/>
        <v>558</v>
      </c>
    </row>
    <row r="1657" spans="1:5" ht="15" x14ac:dyDescent="0.25">
      <c r="A1657" s="325" t="s">
        <v>709</v>
      </c>
      <c r="B1657" s="325">
        <v>19001106</v>
      </c>
      <c r="C1657" s="325">
        <v>419</v>
      </c>
      <c r="D1657" s="325">
        <v>45</v>
      </c>
      <c r="E1657" s="136">
        <f t="shared" si="25"/>
        <v>464</v>
      </c>
    </row>
    <row r="1658" spans="1:5" ht="15" x14ac:dyDescent="0.25">
      <c r="A1658" s="325" t="s">
        <v>709</v>
      </c>
      <c r="B1658" s="325">
        <v>4001139</v>
      </c>
      <c r="C1658" s="325">
        <v>489</v>
      </c>
      <c r="D1658" s="325">
        <v>201</v>
      </c>
      <c r="E1658" s="136">
        <f t="shared" si="25"/>
        <v>690</v>
      </c>
    </row>
    <row r="1659" spans="1:5" ht="15" x14ac:dyDescent="0.25">
      <c r="A1659" s="325" t="s">
        <v>709</v>
      </c>
      <c r="B1659" s="325">
        <v>2001219</v>
      </c>
      <c r="C1659" s="325">
        <v>174</v>
      </c>
      <c r="D1659" s="325">
        <v>94</v>
      </c>
      <c r="E1659" s="136">
        <f t="shared" si="25"/>
        <v>268</v>
      </c>
    </row>
    <row r="1660" spans="1:5" ht="15" x14ac:dyDescent="0.25">
      <c r="A1660" s="325" t="s">
        <v>709</v>
      </c>
      <c r="B1660" s="325">
        <v>2001899</v>
      </c>
      <c r="C1660" s="325">
        <v>133</v>
      </c>
      <c r="D1660" s="325">
        <v>120</v>
      </c>
      <c r="E1660" s="136">
        <f t="shared" si="25"/>
        <v>253</v>
      </c>
    </row>
    <row r="1661" spans="1:5" ht="15" x14ac:dyDescent="0.25">
      <c r="A1661" s="325" t="s">
        <v>709</v>
      </c>
      <c r="B1661" s="325">
        <v>2001227</v>
      </c>
      <c r="C1661" s="325">
        <v>169</v>
      </c>
      <c r="D1661" s="325">
        <v>73</v>
      </c>
      <c r="E1661" s="136">
        <f t="shared" si="25"/>
        <v>242</v>
      </c>
    </row>
    <row r="1662" spans="1:5" ht="15" x14ac:dyDescent="0.25">
      <c r="A1662" s="325" t="s">
        <v>709</v>
      </c>
      <c r="B1662" s="325">
        <v>17001508</v>
      </c>
      <c r="C1662" s="325">
        <v>490</v>
      </c>
      <c r="D1662" s="325">
        <v>1</v>
      </c>
      <c r="E1662" s="136">
        <f t="shared" si="25"/>
        <v>491</v>
      </c>
    </row>
    <row r="1663" spans="1:5" ht="15" x14ac:dyDescent="0.25">
      <c r="A1663" s="325" t="s">
        <v>709</v>
      </c>
      <c r="B1663" s="325">
        <v>19001125</v>
      </c>
      <c r="C1663" s="325">
        <v>304</v>
      </c>
      <c r="D1663" s="325">
        <v>158</v>
      </c>
      <c r="E1663" s="136">
        <f t="shared" si="25"/>
        <v>462</v>
      </c>
    </row>
    <row r="1664" spans="1:5" ht="15" x14ac:dyDescent="0.25">
      <c r="A1664" s="325" t="s">
        <v>709</v>
      </c>
      <c r="B1664" s="325">
        <v>2001235</v>
      </c>
      <c r="C1664" s="325">
        <v>267</v>
      </c>
      <c r="D1664" s="325">
        <v>134</v>
      </c>
      <c r="E1664" s="136">
        <f t="shared" si="25"/>
        <v>401</v>
      </c>
    </row>
    <row r="1665" spans="1:5" ht="15" x14ac:dyDescent="0.25">
      <c r="A1665" s="325" t="s">
        <v>709</v>
      </c>
      <c r="B1665" s="325">
        <v>4001118</v>
      </c>
      <c r="C1665" s="325">
        <v>540</v>
      </c>
      <c r="D1665" s="325">
        <v>341</v>
      </c>
      <c r="E1665" s="136">
        <f t="shared" si="25"/>
        <v>881</v>
      </c>
    </row>
    <row r="1666" spans="1:5" ht="15" x14ac:dyDescent="0.25">
      <c r="A1666" s="325" t="s">
        <v>709</v>
      </c>
      <c r="B1666" s="325">
        <v>3001140</v>
      </c>
      <c r="C1666" s="325">
        <v>269</v>
      </c>
      <c r="D1666" s="325">
        <v>121</v>
      </c>
      <c r="E1666" s="136">
        <f t="shared" si="25"/>
        <v>390</v>
      </c>
    </row>
    <row r="1667" spans="1:5" ht="15" x14ac:dyDescent="0.25">
      <c r="A1667" s="325" t="s">
        <v>709</v>
      </c>
      <c r="B1667" s="325">
        <v>19001114</v>
      </c>
      <c r="C1667" s="325">
        <v>482</v>
      </c>
      <c r="D1667" s="325">
        <v>198</v>
      </c>
      <c r="E1667" s="136">
        <f t="shared" si="25"/>
        <v>680</v>
      </c>
    </row>
    <row r="1668" spans="1:5" ht="15" x14ac:dyDescent="0.25">
      <c r="A1668" s="325" t="s">
        <v>709</v>
      </c>
      <c r="B1668" s="325">
        <v>3001136</v>
      </c>
      <c r="C1668" s="325">
        <v>272</v>
      </c>
      <c r="D1668" s="325">
        <v>209</v>
      </c>
      <c r="E1668" s="136">
        <f t="shared" ref="E1668:E1731" si="26">C1668+D1668</f>
        <v>481</v>
      </c>
    </row>
    <row r="1669" spans="1:5" ht="15" x14ac:dyDescent="0.25">
      <c r="A1669" s="325" t="s">
        <v>709</v>
      </c>
      <c r="B1669" s="325">
        <v>3001117</v>
      </c>
      <c r="C1669" s="325">
        <v>354</v>
      </c>
      <c r="D1669" s="325">
        <v>285</v>
      </c>
      <c r="E1669" s="136">
        <f t="shared" si="26"/>
        <v>639</v>
      </c>
    </row>
    <row r="1670" spans="1:5" ht="15" x14ac:dyDescent="0.25">
      <c r="A1670" s="325" t="s">
        <v>709</v>
      </c>
      <c r="B1670" s="325">
        <v>19001126</v>
      </c>
      <c r="C1670" s="325">
        <v>252</v>
      </c>
      <c r="D1670" s="325">
        <v>106</v>
      </c>
      <c r="E1670" s="136">
        <f t="shared" si="26"/>
        <v>358</v>
      </c>
    </row>
    <row r="1671" spans="1:5" ht="15" x14ac:dyDescent="0.25">
      <c r="A1671" s="325" t="s">
        <v>709</v>
      </c>
      <c r="B1671" s="325">
        <v>2001238</v>
      </c>
      <c r="C1671" s="325">
        <v>450</v>
      </c>
      <c r="D1671" s="325">
        <v>437</v>
      </c>
      <c r="E1671" s="136">
        <f t="shared" si="26"/>
        <v>887</v>
      </c>
    </row>
    <row r="1672" spans="1:5" ht="15" x14ac:dyDescent="0.25">
      <c r="A1672" s="325" t="s">
        <v>709</v>
      </c>
      <c r="B1672" s="325">
        <v>19001115</v>
      </c>
      <c r="C1672" s="325">
        <v>796</v>
      </c>
      <c r="D1672" s="325">
        <v>169</v>
      </c>
      <c r="E1672" s="136">
        <f t="shared" si="26"/>
        <v>965</v>
      </c>
    </row>
    <row r="1673" spans="1:5" ht="15" x14ac:dyDescent="0.25">
      <c r="A1673" s="325" t="s">
        <v>709</v>
      </c>
      <c r="B1673" s="325">
        <v>1001113</v>
      </c>
      <c r="C1673" s="325">
        <v>424</v>
      </c>
      <c r="D1673" s="325">
        <v>216</v>
      </c>
      <c r="E1673" s="136">
        <f t="shared" si="26"/>
        <v>640</v>
      </c>
    </row>
    <row r="1674" spans="1:5" ht="15" x14ac:dyDescent="0.25">
      <c r="A1674" s="325" t="s">
        <v>709</v>
      </c>
      <c r="B1674" s="325">
        <v>21001107</v>
      </c>
      <c r="C1674" s="325">
        <v>697</v>
      </c>
      <c r="D1674" s="325">
        <v>428</v>
      </c>
      <c r="E1674" s="136">
        <f t="shared" si="26"/>
        <v>1125</v>
      </c>
    </row>
    <row r="1675" spans="1:5" ht="15" x14ac:dyDescent="0.25">
      <c r="A1675" s="325" t="s">
        <v>709</v>
      </c>
      <c r="B1675" s="325">
        <v>2001220</v>
      </c>
      <c r="C1675" s="325">
        <v>315</v>
      </c>
      <c r="D1675" s="325">
        <v>57</v>
      </c>
      <c r="E1675" s="136">
        <f t="shared" si="26"/>
        <v>372</v>
      </c>
    </row>
    <row r="1676" spans="1:5" ht="15" x14ac:dyDescent="0.25">
      <c r="A1676" s="325" t="s">
        <v>709</v>
      </c>
      <c r="B1676" s="325">
        <v>21001117</v>
      </c>
      <c r="C1676" s="325">
        <v>477</v>
      </c>
      <c r="D1676" s="325">
        <v>335</v>
      </c>
      <c r="E1676" s="136">
        <f t="shared" si="26"/>
        <v>812</v>
      </c>
    </row>
    <row r="1677" spans="1:5" ht="15" x14ac:dyDescent="0.25">
      <c r="A1677" s="325" t="s">
        <v>709</v>
      </c>
      <c r="B1677" s="325">
        <v>1001120</v>
      </c>
      <c r="C1677" s="325">
        <v>380</v>
      </c>
      <c r="D1677" s="325">
        <v>184</v>
      </c>
      <c r="E1677" s="136">
        <f t="shared" si="26"/>
        <v>564</v>
      </c>
    </row>
    <row r="1678" spans="1:5" ht="15" x14ac:dyDescent="0.25">
      <c r="A1678" s="325" t="s">
        <v>709</v>
      </c>
      <c r="B1678" s="325">
        <v>4001142</v>
      </c>
      <c r="C1678" s="325">
        <v>987</v>
      </c>
      <c r="D1678" s="325">
        <v>745</v>
      </c>
      <c r="E1678" s="136">
        <f t="shared" si="26"/>
        <v>1732</v>
      </c>
    </row>
    <row r="1679" spans="1:5" ht="15" x14ac:dyDescent="0.25">
      <c r="A1679" s="325" t="s">
        <v>709</v>
      </c>
      <c r="B1679" s="325">
        <v>1001123</v>
      </c>
      <c r="C1679" s="325">
        <v>286</v>
      </c>
      <c r="D1679" s="325">
        <v>69</v>
      </c>
      <c r="E1679" s="136">
        <f t="shared" si="26"/>
        <v>355</v>
      </c>
    </row>
    <row r="1680" spans="1:5" ht="15" x14ac:dyDescent="0.25">
      <c r="A1680" s="325" t="s">
        <v>709</v>
      </c>
      <c r="B1680" s="325">
        <v>19001123</v>
      </c>
      <c r="C1680" s="325">
        <v>181</v>
      </c>
      <c r="D1680" s="325">
        <v>75</v>
      </c>
      <c r="E1680" s="136">
        <f t="shared" si="26"/>
        <v>256</v>
      </c>
    </row>
    <row r="1681" spans="1:5" ht="15" x14ac:dyDescent="0.25">
      <c r="A1681" s="325" t="s">
        <v>709</v>
      </c>
      <c r="B1681" s="325">
        <v>3001109</v>
      </c>
      <c r="C1681" s="325">
        <v>358</v>
      </c>
      <c r="D1681" s="325">
        <v>164</v>
      </c>
      <c r="E1681" s="136">
        <f t="shared" si="26"/>
        <v>522</v>
      </c>
    </row>
    <row r="1682" spans="1:5" ht="15" x14ac:dyDescent="0.25">
      <c r="A1682" s="325" t="s">
        <v>709</v>
      </c>
      <c r="B1682" s="325">
        <v>10001205</v>
      </c>
      <c r="C1682" s="325">
        <v>113</v>
      </c>
      <c r="D1682" s="325">
        <v>1</v>
      </c>
      <c r="E1682" s="136">
        <f t="shared" si="26"/>
        <v>114</v>
      </c>
    </row>
    <row r="1683" spans="1:5" ht="15" x14ac:dyDescent="0.25">
      <c r="A1683" s="325" t="s">
        <v>709</v>
      </c>
      <c r="B1683" s="325">
        <v>3001112</v>
      </c>
      <c r="C1683" s="325">
        <v>727</v>
      </c>
      <c r="D1683" s="325">
        <v>638</v>
      </c>
      <c r="E1683" s="136">
        <f t="shared" si="26"/>
        <v>1365</v>
      </c>
    </row>
    <row r="1684" spans="1:5" ht="15" x14ac:dyDescent="0.25">
      <c r="A1684" s="325" t="s">
        <v>709</v>
      </c>
      <c r="B1684" s="325">
        <v>21001127</v>
      </c>
      <c r="C1684" s="325">
        <v>357</v>
      </c>
      <c r="D1684" s="325">
        <v>189</v>
      </c>
      <c r="E1684" s="136">
        <f t="shared" si="26"/>
        <v>546</v>
      </c>
    </row>
    <row r="1685" spans="1:5" ht="15" x14ac:dyDescent="0.25">
      <c r="A1685" s="325" t="s">
        <v>709</v>
      </c>
      <c r="B1685" s="325">
        <v>4001127</v>
      </c>
      <c r="C1685" s="325">
        <v>287</v>
      </c>
      <c r="D1685" s="325">
        <v>228</v>
      </c>
      <c r="E1685" s="136">
        <f t="shared" si="26"/>
        <v>515</v>
      </c>
    </row>
    <row r="1686" spans="1:5" ht="15" x14ac:dyDescent="0.25">
      <c r="A1686" s="325" t="s">
        <v>709</v>
      </c>
      <c r="B1686" s="325">
        <v>3001107</v>
      </c>
      <c r="C1686" s="325">
        <v>445</v>
      </c>
      <c r="D1686" s="325">
        <v>416</v>
      </c>
      <c r="E1686" s="136">
        <f t="shared" si="26"/>
        <v>861</v>
      </c>
    </row>
    <row r="1687" spans="1:5" ht="15" x14ac:dyDescent="0.25">
      <c r="A1687" s="325" t="s">
        <v>709</v>
      </c>
      <c r="B1687" s="325">
        <v>15011704</v>
      </c>
      <c r="C1687" s="325">
        <v>6</v>
      </c>
      <c r="D1687" s="325">
        <v>255</v>
      </c>
      <c r="E1687" s="136">
        <f t="shared" si="26"/>
        <v>261</v>
      </c>
    </row>
    <row r="1688" spans="1:5" ht="15" x14ac:dyDescent="0.25">
      <c r="A1688" s="325" t="s">
        <v>709</v>
      </c>
      <c r="B1688" s="325">
        <v>4001120</v>
      </c>
      <c r="C1688" s="325">
        <v>520</v>
      </c>
      <c r="D1688" s="325">
        <v>180</v>
      </c>
      <c r="E1688" s="136">
        <f t="shared" si="26"/>
        <v>700</v>
      </c>
    </row>
    <row r="1689" spans="1:5" ht="15" x14ac:dyDescent="0.25">
      <c r="A1689" s="325" t="s">
        <v>709</v>
      </c>
      <c r="B1689" s="325">
        <v>21001125</v>
      </c>
      <c r="C1689" s="325">
        <v>282</v>
      </c>
      <c r="D1689" s="325">
        <v>190</v>
      </c>
      <c r="E1689" s="136">
        <f t="shared" si="26"/>
        <v>472</v>
      </c>
    </row>
    <row r="1690" spans="1:5" ht="15" x14ac:dyDescent="0.25">
      <c r="A1690" s="325" t="s">
        <v>709</v>
      </c>
      <c r="B1690" s="325">
        <v>6001213</v>
      </c>
      <c r="C1690" s="325">
        <v>603</v>
      </c>
      <c r="D1690" s="325">
        <v>386</v>
      </c>
      <c r="E1690" s="136">
        <f t="shared" si="26"/>
        <v>989</v>
      </c>
    </row>
    <row r="1691" spans="1:5" ht="15" x14ac:dyDescent="0.25">
      <c r="A1691" s="325" t="s">
        <v>709</v>
      </c>
      <c r="B1691" s="325">
        <v>21001124</v>
      </c>
      <c r="C1691" s="325">
        <v>865</v>
      </c>
      <c r="D1691" s="325">
        <v>124</v>
      </c>
      <c r="E1691" s="136">
        <f t="shared" si="26"/>
        <v>989</v>
      </c>
    </row>
    <row r="1692" spans="1:5" ht="15" x14ac:dyDescent="0.25">
      <c r="A1692" s="325" t="s">
        <v>709</v>
      </c>
      <c r="B1692" s="325">
        <v>3001149</v>
      </c>
      <c r="C1692" s="325">
        <v>448</v>
      </c>
      <c r="D1692" s="325">
        <v>92</v>
      </c>
      <c r="E1692" s="136">
        <f t="shared" si="26"/>
        <v>540</v>
      </c>
    </row>
    <row r="1693" spans="1:5" ht="15" x14ac:dyDescent="0.25">
      <c r="A1693" s="325" t="s">
        <v>709</v>
      </c>
      <c r="B1693" s="325">
        <v>21001116</v>
      </c>
      <c r="C1693" s="325">
        <v>656</v>
      </c>
      <c r="D1693" s="325">
        <v>560</v>
      </c>
      <c r="E1693" s="136">
        <f t="shared" si="26"/>
        <v>1216</v>
      </c>
    </row>
    <row r="1694" spans="1:5" ht="15" x14ac:dyDescent="0.25">
      <c r="A1694" s="325" t="s">
        <v>709</v>
      </c>
      <c r="B1694" s="325">
        <v>1001124</v>
      </c>
      <c r="C1694" s="325">
        <v>327</v>
      </c>
      <c r="D1694" s="325">
        <v>1</v>
      </c>
      <c r="E1694" s="136">
        <f t="shared" si="26"/>
        <v>328</v>
      </c>
    </row>
    <row r="1695" spans="1:5" ht="15" x14ac:dyDescent="0.25">
      <c r="A1695" s="325" t="s">
        <v>709</v>
      </c>
      <c r="B1695" s="325">
        <v>4001101</v>
      </c>
      <c r="C1695" s="325">
        <v>901</v>
      </c>
      <c r="D1695" s="325">
        <v>528</v>
      </c>
      <c r="E1695" s="136">
        <f t="shared" si="26"/>
        <v>1429</v>
      </c>
    </row>
    <row r="1696" spans="1:5" ht="15" x14ac:dyDescent="0.25">
      <c r="A1696" s="325" t="s">
        <v>709</v>
      </c>
      <c r="B1696" s="325">
        <v>19001117</v>
      </c>
      <c r="C1696" s="325">
        <v>298</v>
      </c>
      <c r="D1696" s="325">
        <v>192</v>
      </c>
      <c r="E1696" s="136">
        <f t="shared" si="26"/>
        <v>490</v>
      </c>
    </row>
    <row r="1697" spans="1:5" ht="15" x14ac:dyDescent="0.25">
      <c r="A1697" s="325" t="s">
        <v>709</v>
      </c>
      <c r="B1697" s="325">
        <v>4001111</v>
      </c>
      <c r="C1697" s="325">
        <v>535</v>
      </c>
      <c r="D1697" s="325">
        <v>450</v>
      </c>
      <c r="E1697" s="136">
        <f t="shared" si="26"/>
        <v>985</v>
      </c>
    </row>
    <row r="1698" spans="1:5" ht="15" x14ac:dyDescent="0.25">
      <c r="A1698" s="325" t="s">
        <v>709</v>
      </c>
      <c r="B1698" s="325">
        <v>21001106</v>
      </c>
      <c r="C1698" s="325">
        <v>403</v>
      </c>
      <c r="D1698" s="325">
        <v>311</v>
      </c>
      <c r="E1698" s="136">
        <f t="shared" si="26"/>
        <v>714</v>
      </c>
    </row>
    <row r="1699" spans="1:5" ht="15" x14ac:dyDescent="0.25">
      <c r="A1699" s="325" t="s">
        <v>709</v>
      </c>
      <c r="B1699" s="325">
        <v>4001106</v>
      </c>
      <c r="C1699" s="325">
        <v>538</v>
      </c>
      <c r="D1699" s="325">
        <v>128</v>
      </c>
      <c r="E1699" s="136">
        <f t="shared" si="26"/>
        <v>666</v>
      </c>
    </row>
    <row r="1700" spans="1:5" ht="15" x14ac:dyDescent="0.25">
      <c r="A1700" s="325" t="s">
        <v>709</v>
      </c>
      <c r="B1700" s="325">
        <v>4001141</v>
      </c>
      <c r="C1700" s="325">
        <v>767</v>
      </c>
      <c r="D1700" s="325">
        <v>408</v>
      </c>
      <c r="E1700" s="136">
        <f t="shared" si="26"/>
        <v>1175</v>
      </c>
    </row>
    <row r="1701" spans="1:5" ht="15" x14ac:dyDescent="0.25">
      <c r="A1701" s="325" t="s">
        <v>709</v>
      </c>
      <c r="B1701" s="325">
        <v>3001116</v>
      </c>
      <c r="C1701" s="325">
        <v>615</v>
      </c>
      <c r="D1701" s="325">
        <v>234</v>
      </c>
      <c r="E1701" s="136">
        <f t="shared" si="26"/>
        <v>849</v>
      </c>
    </row>
    <row r="1702" spans="1:5" ht="15" x14ac:dyDescent="0.25">
      <c r="A1702" s="325" t="s">
        <v>709</v>
      </c>
      <c r="B1702" s="325">
        <v>19001128</v>
      </c>
      <c r="C1702" s="325">
        <v>306</v>
      </c>
      <c r="D1702" s="325">
        <v>189</v>
      </c>
      <c r="E1702" s="136">
        <f t="shared" si="26"/>
        <v>495</v>
      </c>
    </row>
    <row r="1703" spans="1:5" ht="15" x14ac:dyDescent="0.25">
      <c r="A1703" s="325" t="s">
        <v>709</v>
      </c>
      <c r="B1703" s="325">
        <v>4001130</v>
      </c>
      <c r="C1703" s="325">
        <v>640</v>
      </c>
      <c r="D1703" s="325">
        <v>392</v>
      </c>
      <c r="E1703" s="136">
        <f t="shared" si="26"/>
        <v>1032</v>
      </c>
    </row>
    <row r="1704" spans="1:5" ht="15" x14ac:dyDescent="0.25">
      <c r="A1704" s="325" t="s">
        <v>709</v>
      </c>
      <c r="B1704" s="325">
        <v>2001232</v>
      </c>
      <c r="C1704" s="325">
        <v>560</v>
      </c>
      <c r="D1704" s="325">
        <v>476</v>
      </c>
      <c r="E1704" s="136">
        <f t="shared" si="26"/>
        <v>1036</v>
      </c>
    </row>
    <row r="1705" spans="1:5" ht="15" x14ac:dyDescent="0.25">
      <c r="A1705" s="325" t="s">
        <v>709</v>
      </c>
      <c r="B1705" s="325">
        <v>21001103</v>
      </c>
      <c r="C1705" s="325">
        <v>292</v>
      </c>
      <c r="D1705" s="325">
        <v>1</v>
      </c>
      <c r="E1705" s="136">
        <f t="shared" si="26"/>
        <v>293</v>
      </c>
    </row>
    <row r="1706" spans="1:5" ht="15" x14ac:dyDescent="0.25">
      <c r="A1706" s="325" t="s">
        <v>710</v>
      </c>
      <c r="B1706" s="325">
        <v>21106123</v>
      </c>
      <c r="C1706" s="325">
        <v>264</v>
      </c>
      <c r="D1706" s="325">
        <v>122</v>
      </c>
      <c r="E1706" s="136">
        <f t="shared" si="26"/>
        <v>386</v>
      </c>
    </row>
    <row r="1707" spans="1:5" ht="15" x14ac:dyDescent="0.25">
      <c r="A1707" s="325" t="s">
        <v>710</v>
      </c>
      <c r="B1707" s="325">
        <v>21016123</v>
      </c>
      <c r="C1707" s="325">
        <v>252</v>
      </c>
      <c r="D1707" s="325">
        <v>28</v>
      </c>
      <c r="E1707" s="136">
        <f t="shared" si="26"/>
        <v>280</v>
      </c>
    </row>
    <row r="1708" spans="1:5" ht="15" x14ac:dyDescent="0.25">
      <c r="A1708" s="325" t="s">
        <v>710</v>
      </c>
      <c r="B1708" s="325">
        <v>21166123</v>
      </c>
      <c r="C1708" s="325">
        <v>169</v>
      </c>
      <c r="D1708" s="325">
        <v>56</v>
      </c>
      <c r="E1708" s="136">
        <f t="shared" si="26"/>
        <v>225</v>
      </c>
    </row>
    <row r="1709" spans="1:5" ht="15" x14ac:dyDescent="0.25">
      <c r="A1709" s="325" t="s">
        <v>710</v>
      </c>
      <c r="B1709" s="325">
        <v>21126123</v>
      </c>
      <c r="C1709" s="325">
        <v>163</v>
      </c>
      <c r="D1709" s="325">
        <v>14</v>
      </c>
      <c r="E1709" s="136">
        <f t="shared" si="26"/>
        <v>177</v>
      </c>
    </row>
    <row r="1710" spans="1:5" ht="15" x14ac:dyDescent="0.25">
      <c r="A1710" s="325" t="s">
        <v>710</v>
      </c>
      <c r="B1710" s="325">
        <v>20046123</v>
      </c>
      <c r="C1710" s="325">
        <v>207</v>
      </c>
      <c r="D1710" s="325">
        <v>37</v>
      </c>
      <c r="E1710" s="136">
        <f t="shared" si="26"/>
        <v>244</v>
      </c>
    </row>
    <row r="1711" spans="1:5" ht="15" x14ac:dyDescent="0.25">
      <c r="A1711" s="325" t="s">
        <v>710</v>
      </c>
      <c r="B1711" s="325">
        <v>21036123</v>
      </c>
      <c r="C1711" s="325">
        <v>165</v>
      </c>
      <c r="D1711" s="325">
        <v>27</v>
      </c>
      <c r="E1711" s="136">
        <f t="shared" si="26"/>
        <v>192</v>
      </c>
    </row>
    <row r="1712" spans="1:5" ht="15" x14ac:dyDescent="0.25">
      <c r="A1712" s="325" t="s">
        <v>710</v>
      </c>
      <c r="B1712" s="325">
        <v>20116123</v>
      </c>
      <c r="C1712" s="325">
        <v>184</v>
      </c>
      <c r="D1712" s="325">
        <v>89</v>
      </c>
      <c r="E1712" s="136">
        <f t="shared" si="26"/>
        <v>273</v>
      </c>
    </row>
    <row r="1713" spans="1:15" ht="15" x14ac:dyDescent="0.25">
      <c r="A1713" s="325" t="s">
        <v>710</v>
      </c>
      <c r="B1713" s="325">
        <v>21056123</v>
      </c>
      <c r="C1713" s="325">
        <v>238</v>
      </c>
      <c r="D1713" s="325">
        <v>89</v>
      </c>
      <c r="E1713" s="136">
        <f t="shared" si="26"/>
        <v>327</v>
      </c>
    </row>
    <row r="1714" spans="1:15" ht="15" x14ac:dyDescent="0.25">
      <c r="A1714" s="325" t="s">
        <v>710</v>
      </c>
      <c r="B1714" s="325">
        <v>21116123</v>
      </c>
      <c r="C1714" s="325">
        <v>181</v>
      </c>
      <c r="D1714" s="325">
        <v>29</v>
      </c>
      <c r="E1714" s="136">
        <f t="shared" si="26"/>
        <v>210</v>
      </c>
    </row>
    <row r="1715" spans="1:15" ht="15" x14ac:dyDescent="0.25">
      <c r="A1715" s="325" t="s">
        <v>710</v>
      </c>
      <c r="B1715" s="325">
        <v>20106123</v>
      </c>
      <c r="C1715" s="325">
        <v>206</v>
      </c>
      <c r="D1715" s="325">
        <v>133</v>
      </c>
      <c r="E1715" s="136">
        <f t="shared" si="26"/>
        <v>339</v>
      </c>
    </row>
    <row r="1716" spans="1:15" ht="15" x14ac:dyDescent="0.25">
      <c r="A1716" s="325" t="s">
        <v>710</v>
      </c>
      <c r="B1716" s="325">
        <v>21186123</v>
      </c>
      <c r="C1716" s="325">
        <v>212</v>
      </c>
      <c r="D1716" s="325">
        <v>31</v>
      </c>
      <c r="E1716" s="136">
        <f t="shared" si="26"/>
        <v>243</v>
      </c>
      <c r="I1716" s="129"/>
      <c r="J1716" s="129"/>
      <c r="K1716" s="129"/>
      <c r="L1716" s="129"/>
      <c r="M1716" s="129"/>
      <c r="N1716" s="129"/>
      <c r="O1716" s="129"/>
    </row>
    <row r="1717" spans="1:15" ht="15" x14ac:dyDescent="0.25">
      <c r="A1717" s="325" t="s">
        <v>710</v>
      </c>
      <c r="B1717" s="325">
        <v>20096123</v>
      </c>
      <c r="C1717" s="325">
        <v>200</v>
      </c>
      <c r="D1717" s="325">
        <v>116</v>
      </c>
      <c r="E1717" s="136">
        <f t="shared" si="26"/>
        <v>316</v>
      </c>
      <c r="I1717" s="129"/>
      <c r="J1717" s="129"/>
      <c r="K1717" s="129"/>
      <c r="L1717" s="129"/>
      <c r="M1717" s="129"/>
      <c r="N1717" s="129"/>
      <c r="O1717" s="129"/>
    </row>
    <row r="1718" spans="1:15" ht="15" x14ac:dyDescent="0.25">
      <c r="A1718" s="325" t="s">
        <v>710</v>
      </c>
      <c r="B1718" s="325">
        <v>21096123</v>
      </c>
      <c r="C1718" s="325">
        <v>341</v>
      </c>
      <c r="D1718" s="325">
        <v>99</v>
      </c>
      <c r="E1718" s="136">
        <f t="shared" si="26"/>
        <v>440</v>
      </c>
    </row>
    <row r="1719" spans="1:15" ht="15" x14ac:dyDescent="0.25">
      <c r="A1719" s="325" t="s">
        <v>710</v>
      </c>
      <c r="B1719" s="325">
        <v>21046123</v>
      </c>
      <c r="C1719" s="325">
        <v>199</v>
      </c>
      <c r="D1719" s="325">
        <v>107</v>
      </c>
      <c r="E1719" s="136">
        <f t="shared" si="26"/>
        <v>306</v>
      </c>
    </row>
    <row r="1720" spans="1:15" ht="15" x14ac:dyDescent="0.25">
      <c r="A1720" s="325" t="s">
        <v>710</v>
      </c>
      <c r="B1720" s="325">
        <v>21136123</v>
      </c>
      <c r="C1720" s="325">
        <v>240</v>
      </c>
      <c r="D1720" s="325">
        <v>86</v>
      </c>
      <c r="E1720" s="136">
        <f t="shared" si="26"/>
        <v>326</v>
      </c>
    </row>
    <row r="1721" spans="1:15" ht="15" x14ac:dyDescent="0.25">
      <c r="A1721" s="325" t="s">
        <v>710</v>
      </c>
      <c r="B1721" s="325">
        <v>20146123</v>
      </c>
      <c r="C1721" s="325">
        <v>263</v>
      </c>
      <c r="D1721" s="325">
        <v>152</v>
      </c>
      <c r="E1721" s="136">
        <f t="shared" si="26"/>
        <v>415</v>
      </c>
    </row>
    <row r="1722" spans="1:15" ht="15" x14ac:dyDescent="0.25">
      <c r="A1722" s="325" t="s">
        <v>710</v>
      </c>
      <c r="B1722" s="325">
        <v>20126123</v>
      </c>
      <c r="C1722" s="325">
        <v>163</v>
      </c>
      <c r="D1722" s="325">
        <v>24</v>
      </c>
      <c r="E1722" s="136">
        <f t="shared" si="26"/>
        <v>187</v>
      </c>
    </row>
    <row r="1723" spans="1:15" ht="15" x14ac:dyDescent="0.25">
      <c r="A1723" s="325" t="s">
        <v>710</v>
      </c>
      <c r="B1723" s="325">
        <v>20086123</v>
      </c>
      <c r="C1723" s="325">
        <v>211</v>
      </c>
      <c r="D1723" s="325">
        <v>50</v>
      </c>
      <c r="E1723" s="136">
        <f t="shared" si="26"/>
        <v>261</v>
      </c>
    </row>
    <row r="1724" spans="1:15" ht="15" x14ac:dyDescent="0.25">
      <c r="A1724" s="325" t="s">
        <v>710</v>
      </c>
      <c r="B1724" s="325">
        <v>21176123</v>
      </c>
      <c r="C1724" s="325">
        <v>235</v>
      </c>
      <c r="D1724" s="325">
        <v>118</v>
      </c>
      <c r="E1724" s="136">
        <f t="shared" si="26"/>
        <v>353</v>
      </c>
    </row>
    <row r="1725" spans="1:15" ht="15" x14ac:dyDescent="0.25">
      <c r="A1725" s="325" t="s">
        <v>710</v>
      </c>
      <c r="B1725" s="325">
        <v>20136123</v>
      </c>
      <c r="C1725" s="325">
        <v>193</v>
      </c>
      <c r="D1725" s="325">
        <v>50</v>
      </c>
      <c r="E1725" s="136">
        <f t="shared" si="26"/>
        <v>243</v>
      </c>
    </row>
    <row r="1726" spans="1:15" ht="15" x14ac:dyDescent="0.25">
      <c r="A1726" s="325" t="s">
        <v>710</v>
      </c>
      <c r="B1726" s="325">
        <v>21156123</v>
      </c>
      <c r="C1726" s="325">
        <v>209</v>
      </c>
      <c r="D1726" s="325">
        <v>42</v>
      </c>
      <c r="E1726" s="136">
        <f t="shared" si="26"/>
        <v>251</v>
      </c>
      <c r="F1726" s="130"/>
    </row>
    <row r="1727" spans="1:15" ht="15" x14ac:dyDescent="0.25">
      <c r="A1727" s="325" t="s">
        <v>710</v>
      </c>
      <c r="B1727" s="325">
        <v>21026123</v>
      </c>
      <c r="C1727" s="325">
        <v>202</v>
      </c>
      <c r="D1727" s="325">
        <v>113</v>
      </c>
      <c r="E1727" s="136">
        <f t="shared" si="26"/>
        <v>315</v>
      </c>
    </row>
    <row r="1728" spans="1:15" ht="15" x14ac:dyDescent="0.25">
      <c r="A1728" s="325" t="s">
        <v>710</v>
      </c>
      <c r="B1728" s="325">
        <v>20156123</v>
      </c>
      <c r="C1728" s="325">
        <v>267</v>
      </c>
      <c r="D1728" s="325">
        <v>5</v>
      </c>
      <c r="E1728" s="136">
        <f t="shared" si="26"/>
        <v>272</v>
      </c>
    </row>
    <row r="1729" spans="1:5" ht="15" x14ac:dyDescent="0.25">
      <c r="A1729" s="325" t="s">
        <v>711</v>
      </c>
      <c r="B1729" s="325">
        <v>20008101</v>
      </c>
      <c r="C1729" s="325">
        <v>140</v>
      </c>
      <c r="D1729" s="325">
        <v>1</v>
      </c>
      <c r="E1729" s="136">
        <f t="shared" si="26"/>
        <v>141</v>
      </c>
    </row>
    <row r="1730" spans="1:5" ht="15" x14ac:dyDescent="0.25">
      <c r="A1730" s="325" t="s">
        <v>711</v>
      </c>
      <c r="B1730" s="325">
        <v>7008215</v>
      </c>
      <c r="C1730" s="325">
        <v>230</v>
      </c>
      <c r="D1730" s="325">
        <v>1</v>
      </c>
      <c r="E1730" s="136">
        <f t="shared" si="26"/>
        <v>231</v>
      </c>
    </row>
    <row r="1731" spans="1:5" ht="15" x14ac:dyDescent="0.25">
      <c r="A1731" s="325" t="s">
        <v>711</v>
      </c>
      <c r="B1731" s="325">
        <v>20008108</v>
      </c>
      <c r="C1731" s="325">
        <v>449</v>
      </c>
      <c r="D1731" s="325">
        <v>1</v>
      </c>
      <c r="E1731" s="136">
        <f t="shared" si="26"/>
        <v>450</v>
      </c>
    </row>
    <row r="1732" spans="1:5" ht="15" x14ac:dyDescent="0.25">
      <c r="A1732" s="325" t="s">
        <v>711</v>
      </c>
      <c r="B1732" s="325">
        <v>7008209</v>
      </c>
      <c r="C1732" s="325">
        <v>605</v>
      </c>
      <c r="D1732" s="325">
        <v>9</v>
      </c>
      <c r="E1732" s="136">
        <f t="shared" ref="E1732" si="27">C1732+D1732</f>
        <v>614</v>
      </c>
    </row>
    <row r="1733" spans="1:5" x14ac:dyDescent="0.15">
      <c r="A1733" s="326"/>
      <c r="B1733" s="326"/>
      <c r="C1733" s="327">
        <f>SUM(C3:C1732)</f>
        <v>772668</v>
      </c>
      <c r="D1733" s="327">
        <f t="shared" ref="D1733:E1733" si="28">SUM(D3:D1732)</f>
        <v>469328</v>
      </c>
      <c r="E1733" s="327">
        <f t="shared" si="28"/>
        <v>1241996</v>
      </c>
    </row>
    <row r="1734" spans="1:5" x14ac:dyDescent="0.15">
      <c r="A1734" s="126"/>
      <c r="B1734" s="126"/>
      <c r="C1734" s="126"/>
      <c r="D1734" s="126"/>
    </row>
    <row r="1735" spans="1:5" x14ac:dyDescent="0.15">
      <c r="A1735" s="126"/>
      <c r="B1735" s="126"/>
      <c r="C1735" s="126"/>
      <c r="D1735" s="126"/>
    </row>
    <row r="1736" spans="1:5" x14ac:dyDescent="0.15">
      <c r="A1736" s="126"/>
      <c r="B1736" s="126"/>
      <c r="C1736" s="126"/>
      <c r="D1736" s="126"/>
    </row>
    <row r="1737" spans="1:5" x14ac:dyDescent="0.15">
      <c r="A1737" s="126"/>
      <c r="B1737" s="126"/>
      <c r="C1737" s="126"/>
      <c r="D1737" s="126"/>
    </row>
    <row r="1738" spans="1:5" x14ac:dyDescent="0.15">
      <c r="A1738" s="126"/>
      <c r="B1738" s="126"/>
      <c r="C1738" s="126"/>
      <c r="D1738" s="126"/>
    </row>
    <row r="1739" spans="1:5" x14ac:dyDescent="0.15">
      <c r="A1739" s="126"/>
      <c r="B1739" s="126"/>
      <c r="C1739" s="126"/>
      <c r="D1739" s="126"/>
    </row>
    <row r="1740" spans="1:5" x14ac:dyDescent="0.15">
      <c r="A1740" s="126"/>
      <c r="B1740" s="126"/>
      <c r="C1740" s="126"/>
      <c r="D1740" s="126"/>
    </row>
    <row r="1741" spans="1:5" x14ac:dyDescent="0.15">
      <c r="A1741" s="126"/>
      <c r="B1741" s="126"/>
      <c r="C1741" s="126"/>
      <c r="D1741" s="126"/>
    </row>
    <row r="1742" spans="1:5" x14ac:dyDescent="0.15">
      <c r="A1742" s="126"/>
      <c r="B1742" s="126"/>
      <c r="C1742" s="126"/>
      <c r="D1742" s="126"/>
    </row>
    <row r="1743" spans="1:5" x14ac:dyDescent="0.15">
      <c r="A1743" s="126"/>
      <c r="B1743" s="126"/>
      <c r="C1743" s="126"/>
      <c r="D1743" s="126"/>
    </row>
    <row r="1744" spans="1:5" x14ac:dyDescent="0.15">
      <c r="A1744" s="126"/>
      <c r="B1744" s="126"/>
      <c r="C1744" s="126"/>
      <c r="D1744" s="126"/>
    </row>
    <row r="1745" spans="1:4" x14ac:dyDescent="0.15">
      <c r="A1745" s="126"/>
      <c r="B1745" s="126"/>
      <c r="C1745" s="126"/>
      <c r="D1745" s="126"/>
    </row>
    <row r="1746" spans="1:4" x14ac:dyDescent="0.15">
      <c r="A1746" s="126"/>
      <c r="B1746" s="126"/>
      <c r="C1746" s="126"/>
      <c r="D1746" s="126"/>
    </row>
    <row r="1747" spans="1:4" x14ac:dyDescent="0.15">
      <c r="A1747" s="126"/>
      <c r="B1747" s="126"/>
      <c r="C1747" s="126"/>
      <c r="D1747" s="126"/>
    </row>
    <row r="1748" spans="1:4" x14ac:dyDescent="0.15">
      <c r="A1748" s="126"/>
      <c r="B1748" s="126"/>
      <c r="C1748" s="126"/>
      <c r="D1748" s="126"/>
    </row>
    <row r="1749" spans="1:4" x14ac:dyDescent="0.15">
      <c r="A1749" s="126"/>
      <c r="B1749" s="126"/>
      <c r="C1749" s="126"/>
      <c r="D1749" s="126"/>
    </row>
    <row r="1750" spans="1:4" x14ac:dyDescent="0.15">
      <c r="A1750" s="126"/>
      <c r="B1750" s="126"/>
      <c r="C1750" s="126"/>
      <c r="D1750" s="126"/>
    </row>
    <row r="1751" spans="1:4" x14ac:dyDescent="0.15">
      <c r="A1751" s="126"/>
      <c r="B1751" s="126"/>
      <c r="C1751" s="126"/>
      <c r="D1751" s="126"/>
    </row>
    <row r="1752" spans="1:4" x14ac:dyDescent="0.15">
      <c r="A1752" s="126"/>
      <c r="B1752" s="126"/>
      <c r="C1752" s="126"/>
      <c r="D1752" s="126"/>
    </row>
    <row r="1753" spans="1:4" x14ac:dyDescent="0.15">
      <c r="A1753" s="126"/>
      <c r="B1753" s="126"/>
      <c r="C1753" s="126"/>
      <c r="D1753" s="126"/>
    </row>
    <row r="1754" spans="1:4" x14ac:dyDescent="0.15">
      <c r="A1754" s="126"/>
      <c r="B1754" s="126"/>
      <c r="C1754" s="126"/>
      <c r="D1754" s="126"/>
    </row>
    <row r="1755" spans="1:4" x14ac:dyDescent="0.15">
      <c r="A1755" s="126"/>
      <c r="B1755" s="126"/>
      <c r="C1755" s="126"/>
      <c r="D1755" s="126"/>
    </row>
    <row r="1756" spans="1:4" x14ac:dyDescent="0.15">
      <c r="A1756" s="126"/>
      <c r="B1756" s="126"/>
      <c r="C1756" s="126"/>
      <c r="D1756" s="126"/>
    </row>
    <row r="1757" spans="1:4" x14ac:dyDescent="0.15">
      <c r="A1757" s="126"/>
      <c r="B1757" s="126"/>
      <c r="C1757" s="126"/>
      <c r="D1757" s="126"/>
    </row>
    <row r="1758" spans="1:4" x14ac:dyDescent="0.15">
      <c r="A1758" s="126"/>
      <c r="B1758" s="126"/>
      <c r="C1758" s="126"/>
      <c r="D1758" s="126"/>
    </row>
    <row r="1759" spans="1:4" x14ac:dyDescent="0.15">
      <c r="A1759" s="126"/>
      <c r="B1759" s="126"/>
      <c r="C1759" s="126"/>
      <c r="D1759" s="126"/>
    </row>
    <row r="1760" spans="1:4" x14ac:dyDescent="0.15">
      <c r="A1760" s="126"/>
      <c r="B1760" s="126"/>
      <c r="C1760" s="126"/>
      <c r="D1760" s="126"/>
    </row>
    <row r="1761" spans="1:4" x14ac:dyDescent="0.15">
      <c r="A1761" s="126"/>
      <c r="B1761" s="126"/>
      <c r="C1761" s="126"/>
      <c r="D1761" s="126"/>
    </row>
    <row r="1762" spans="1:4" x14ac:dyDescent="0.15">
      <c r="A1762" s="126"/>
      <c r="B1762" s="126"/>
      <c r="C1762" s="126"/>
      <c r="D1762" s="126"/>
    </row>
    <row r="1763" spans="1:4" x14ac:dyDescent="0.15">
      <c r="A1763" s="126"/>
      <c r="B1763" s="126"/>
      <c r="C1763" s="126"/>
      <c r="D1763" s="126"/>
    </row>
    <row r="1764" spans="1:4" x14ac:dyDescent="0.15">
      <c r="A1764" s="126"/>
      <c r="B1764" s="126"/>
      <c r="C1764" s="126"/>
      <c r="D1764" s="126"/>
    </row>
    <row r="1765" spans="1:4" x14ac:dyDescent="0.15">
      <c r="A1765" s="126"/>
      <c r="B1765" s="126"/>
      <c r="C1765" s="126"/>
      <c r="D1765" s="126"/>
    </row>
    <row r="1766" spans="1:4" x14ac:dyDescent="0.15">
      <c r="A1766" s="126"/>
      <c r="B1766" s="126"/>
      <c r="C1766" s="126"/>
      <c r="D1766" s="126"/>
    </row>
    <row r="1767" spans="1:4" x14ac:dyDescent="0.15">
      <c r="A1767" s="126"/>
      <c r="B1767" s="126"/>
      <c r="C1767" s="126"/>
      <c r="D1767" s="126"/>
    </row>
    <row r="1768" spans="1:4" x14ac:dyDescent="0.15">
      <c r="A1768" s="126"/>
      <c r="B1768" s="126"/>
      <c r="C1768" s="126"/>
      <c r="D1768" s="126"/>
    </row>
    <row r="1769" spans="1:4" x14ac:dyDescent="0.15">
      <c r="A1769" s="126"/>
      <c r="B1769" s="126"/>
      <c r="C1769" s="126"/>
      <c r="D1769" s="126"/>
    </row>
    <row r="1770" spans="1:4" x14ac:dyDescent="0.15">
      <c r="A1770" s="126"/>
      <c r="B1770" s="126"/>
      <c r="C1770" s="126"/>
      <c r="D1770" s="126"/>
    </row>
    <row r="1771" spans="1:4" x14ac:dyDescent="0.15">
      <c r="A1771" s="126"/>
      <c r="B1771" s="126"/>
      <c r="C1771" s="126"/>
      <c r="D1771" s="126"/>
    </row>
    <row r="1772" spans="1:4" x14ac:dyDescent="0.15">
      <c r="A1772" s="126"/>
      <c r="B1772" s="126"/>
      <c r="C1772" s="126"/>
      <c r="D1772" s="126"/>
    </row>
    <row r="1773" spans="1:4" x14ac:dyDescent="0.15">
      <c r="A1773" s="126"/>
      <c r="B1773" s="126"/>
      <c r="C1773" s="126"/>
      <c r="D1773" s="126"/>
    </row>
    <row r="1774" spans="1:4" x14ac:dyDescent="0.15">
      <c r="A1774" s="126"/>
      <c r="B1774" s="126"/>
      <c r="C1774" s="126"/>
      <c r="D1774" s="126"/>
    </row>
    <row r="1775" spans="1:4" x14ac:dyDescent="0.15">
      <c r="A1775" s="126"/>
      <c r="B1775" s="126"/>
      <c r="C1775" s="126"/>
      <c r="D1775" s="126"/>
    </row>
    <row r="1776" spans="1:4" x14ac:dyDescent="0.15">
      <c r="A1776" s="126"/>
      <c r="B1776" s="126"/>
      <c r="C1776" s="126"/>
      <c r="D1776" s="126"/>
    </row>
    <row r="1777" spans="1:4" x14ac:dyDescent="0.15">
      <c r="A1777" s="126"/>
      <c r="B1777" s="126"/>
      <c r="C1777" s="126"/>
      <c r="D1777" s="126"/>
    </row>
    <row r="1778" spans="1:4" x14ac:dyDescent="0.15">
      <c r="A1778" s="126"/>
      <c r="B1778" s="126"/>
      <c r="C1778" s="126"/>
      <c r="D1778" s="126"/>
    </row>
    <row r="1779" spans="1:4" x14ac:dyDescent="0.15">
      <c r="A1779" s="126"/>
      <c r="B1779" s="126"/>
      <c r="C1779" s="126"/>
      <c r="D1779" s="126"/>
    </row>
    <row r="1780" spans="1:4" x14ac:dyDescent="0.15">
      <c r="A1780" s="126"/>
      <c r="B1780" s="126"/>
      <c r="C1780" s="126"/>
      <c r="D1780" s="126"/>
    </row>
    <row r="1781" spans="1:4" x14ac:dyDescent="0.15">
      <c r="A1781" s="126"/>
      <c r="B1781" s="126"/>
      <c r="C1781" s="126"/>
      <c r="D1781" s="126"/>
    </row>
    <row r="1782" spans="1:4" x14ac:dyDescent="0.15">
      <c r="A1782" s="126"/>
      <c r="B1782" s="126"/>
      <c r="C1782" s="126"/>
      <c r="D1782" s="126"/>
    </row>
    <row r="1783" spans="1:4" x14ac:dyDescent="0.15">
      <c r="A1783" s="126"/>
      <c r="B1783" s="126"/>
      <c r="C1783" s="126"/>
      <c r="D1783" s="126"/>
    </row>
    <row r="1784" spans="1:4" x14ac:dyDescent="0.15">
      <c r="A1784" s="126"/>
      <c r="B1784" s="126"/>
      <c r="C1784" s="126"/>
      <c r="D1784" s="126"/>
    </row>
    <row r="1785" spans="1:4" x14ac:dyDescent="0.15">
      <c r="A1785" s="126"/>
      <c r="B1785" s="126"/>
      <c r="C1785" s="126"/>
      <c r="D1785" s="126"/>
    </row>
    <row r="1786" spans="1:4" x14ac:dyDescent="0.15">
      <c r="A1786" s="126"/>
      <c r="B1786" s="126"/>
      <c r="C1786" s="126"/>
      <c r="D1786" s="126"/>
    </row>
    <row r="1787" spans="1:4" x14ac:dyDescent="0.15">
      <c r="A1787" s="126"/>
      <c r="B1787" s="126"/>
      <c r="C1787" s="126"/>
      <c r="D1787" s="126"/>
    </row>
    <row r="1788" spans="1:4" x14ac:dyDescent="0.15">
      <c r="A1788" s="126"/>
      <c r="B1788" s="126"/>
      <c r="C1788" s="126"/>
      <c r="D1788" s="126"/>
    </row>
    <row r="1789" spans="1:4" x14ac:dyDescent="0.15">
      <c r="A1789" s="126"/>
      <c r="B1789" s="126"/>
      <c r="C1789" s="126"/>
      <c r="D1789" s="126"/>
    </row>
    <row r="1790" spans="1:4" x14ac:dyDescent="0.15">
      <c r="A1790" s="126"/>
      <c r="B1790" s="126"/>
      <c r="C1790" s="126"/>
      <c r="D1790" s="126"/>
    </row>
    <row r="1791" spans="1:4" x14ac:dyDescent="0.15">
      <c r="A1791" s="126"/>
      <c r="B1791" s="126"/>
      <c r="C1791" s="126"/>
      <c r="D1791" s="126"/>
    </row>
    <row r="1792" spans="1:4" x14ac:dyDescent="0.15">
      <c r="A1792" s="126"/>
      <c r="B1792" s="126"/>
      <c r="C1792" s="126"/>
      <c r="D1792" s="126"/>
    </row>
    <row r="1793" spans="1:4" x14ac:dyDescent="0.15">
      <c r="A1793" s="126"/>
      <c r="B1793" s="126"/>
      <c r="C1793" s="126"/>
      <c r="D1793" s="126"/>
    </row>
    <row r="1794" spans="1:4" x14ac:dyDescent="0.15">
      <c r="A1794" s="126"/>
      <c r="B1794" s="126"/>
      <c r="C1794" s="126"/>
      <c r="D1794" s="126"/>
    </row>
    <row r="1795" spans="1:4" x14ac:dyDescent="0.15">
      <c r="A1795" s="126"/>
      <c r="B1795" s="126"/>
      <c r="C1795" s="126"/>
      <c r="D1795" s="126"/>
    </row>
    <row r="1796" spans="1:4" x14ac:dyDescent="0.15">
      <c r="A1796" s="126"/>
      <c r="B1796" s="126"/>
      <c r="C1796" s="126"/>
      <c r="D1796" s="126"/>
    </row>
    <row r="1797" spans="1:4" x14ac:dyDescent="0.15">
      <c r="A1797" s="126"/>
      <c r="B1797" s="126"/>
      <c r="C1797" s="126"/>
      <c r="D1797" s="126"/>
    </row>
    <row r="1798" spans="1:4" x14ac:dyDescent="0.15">
      <c r="A1798" s="126"/>
      <c r="B1798" s="126"/>
      <c r="C1798" s="126"/>
      <c r="D1798" s="126"/>
    </row>
    <row r="1799" spans="1:4" x14ac:dyDescent="0.15">
      <c r="A1799" s="126"/>
      <c r="B1799" s="126"/>
      <c r="C1799" s="126"/>
      <c r="D1799" s="126"/>
    </row>
    <row r="1800" spans="1:4" x14ac:dyDescent="0.15">
      <c r="A1800" s="126"/>
      <c r="B1800" s="126"/>
      <c r="C1800" s="126"/>
      <c r="D1800" s="126"/>
    </row>
    <row r="1801" spans="1:4" x14ac:dyDescent="0.15">
      <c r="A1801" s="126"/>
      <c r="B1801" s="126"/>
      <c r="C1801" s="126"/>
      <c r="D1801" s="126"/>
    </row>
    <row r="1802" spans="1:4" x14ac:dyDescent="0.15">
      <c r="A1802" s="126"/>
      <c r="B1802" s="126"/>
      <c r="C1802" s="126"/>
      <c r="D1802" s="126"/>
    </row>
    <row r="1803" spans="1:4" x14ac:dyDescent="0.15">
      <c r="A1803" s="126"/>
      <c r="B1803" s="126"/>
      <c r="C1803" s="126"/>
      <c r="D1803" s="126"/>
    </row>
    <row r="1804" spans="1:4" x14ac:dyDescent="0.15">
      <c r="A1804" s="126"/>
      <c r="B1804" s="126"/>
      <c r="C1804" s="126"/>
      <c r="D1804" s="126"/>
    </row>
    <row r="1805" spans="1:4" x14ac:dyDescent="0.15">
      <c r="A1805" s="126"/>
      <c r="B1805" s="126"/>
      <c r="C1805" s="126"/>
      <c r="D1805" s="126"/>
    </row>
    <row r="1806" spans="1:4" x14ac:dyDescent="0.15">
      <c r="A1806" s="126"/>
      <c r="B1806" s="126"/>
      <c r="C1806" s="126"/>
      <c r="D1806" s="126"/>
    </row>
    <row r="1807" spans="1:4" x14ac:dyDescent="0.15">
      <c r="A1807" s="126"/>
      <c r="B1807" s="126"/>
      <c r="C1807" s="126"/>
      <c r="D1807" s="126"/>
    </row>
    <row r="1808" spans="1:4" x14ac:dyDescent="0.15">
      <c r="A1808" s="126"/>
      <c r="B1808" s="126"/>
      <c r="C1808" s="126"/>
      <c r="D1808" s="126"/>
    </row>
    <row r="1809" spans="1:4" x14ac:dyDescent="0.15">
      <c r="A1809" s="126"/>
      <c r="B1809" s="126"/>
      <c r="C1809" s="126"/>
      <c r="D1809" s="126"/>
    </row>
    <row r="1810" spans="1:4" x14ac:dyDescent="0.15">
      <c r="A1810" s="126"/>
      <c r="B1810" s="126"/>
      <c r="C1810" s="126"/>
      <c r="D1810" s="126"/>
    </row>
    <row r="1811" spans="1:4" x14ac:dyDescent="0.15">
      <c r="A1811" s="126"/>
      <c r="B1811" s="126"/>
      <c r="C1811" s="126"/>
      <c r="D1811" s="126"/>
    </row>
    <row r="1812" spans="1:4" x14ac:dyDescent="0.15">
      <c r="A1812" s="126"/>
      <c r="B1812" s="126"/>
      <c r="C1812" s="126"/>
      <c r="D1812" s="126"/>
    </row>
    <row r="1813" spans="1:4" x14ac:dyDescent="0.15">
      <c r="A1813" s="126"/>
      <c r="B1813" s="126"/>
      <c r="C1813" s="126"/>
      <c r="D1813" s="126"/>
    </row>
    <row r="1814" spans="1:4" x14ac:dyDescent="0.15">
      <c r="A1814" s="126"/>
      <c r="B1814" s="126"/>
      <c r="C1814" s="126"/>
      <c r="D1814" s="126"/>
    </row>
    <row r="1815" spans="1:4" x14ac:dyDescent="0.15">
      <c r="A1815" s="126"/>
      <c r="B1815" s="126"/>
      <c r="C1815" s="126"/>
      <c r="D1815" s="126"/>
    </row>
    <row r="1816" spans="1:4" x14ac:dyDescent="0.15">
      <c r="A1816" s="126"/>
      <c r="B1816" s="126"/>
      <c r="C1816" s="126"/>
      <c r="D1816" s="126"/>
    </row>
    <row r="1817" spans="1:4" x14ac:dyDescent="0.15">
      <c r="A1817" s="126"/>
      <c r="B1817" s="126"/>
      <c r="C1817" s="126"/>
      <c r="D1817" s="126"/>
    </row>
    <row r="1818" spans="1:4" x14ac:dyDescent="0.15">
      <c r="A1818" s="126"/>
      <c r="B1818" s="126"/>
      <c r="C1818" s="126"/>
      <c r="D1818" s="126"/>
    </row>
    <row r="1819" spans="1:4" x14ac:dyDescent="0.15">
      <c r="A1819" s="126"/>
      <c r="B1819" s="126"/>
      <c r="C1819" s="126"/>
      <c r="D1819" s="126"/>
    </row>
    <row r="1820" spans="1:4" x14ac:dyDescent="0.15">
      <c r="A1820" s="126"/>
      <c r="B1820" s="126"/>
      <c r="C1820" s="126"/>
      <c r="D1820" s="126"/>
    </row>
    <row r="1821" spans="1:4" x14ac:dyDescent="0.15">
      <c r="A1821" s="126"/>
      <c r="B1821" s="126"/>
      <c r="C1821" s="126"/>
      <c r="D1821" s="126"/>
    </row>
    <row r="1822" spans="1:4" x14ac:dyDescent="0.15">
      <c r="A1822" s="126"/>
      <c r="B1822" s="126"/>
      <c r="C1822" s="126"/>
      <c r="D1822" s="126"/>
    </row>
    <row r="1823" spans="1:4" x14ac:dyDescent="0.15">
      <c r="A1823" s="126"/>
      <c r="B1823" s="126"/>
      <c r="C1823" s="126"/>
      <c r="D1823" s="126"/>
    </row>
    <row r="1824" spans="1:4" x14ac:dyDescent="0.15">
      <c r="A1824" s="126"/>
      <c r="B1824" s="126"/>
      <c r="C1824" s="126"/>
      <c r="D1824" s="126"/>
    </row>
    <row r="1825" spans="1:4" x14ac:dyDescent="0.15">
      <c r="A1825" s="126"/>
      <c r="B1825" s="126"/>
      <c r="C1825" s="126"/>
      <c r="D1825" s="126"/>
    </row>
    <row r="1826" spans="1:4" x14ac:dyDescent="0.15">
      <c r="A1826" s="126"/>
      <c r="B1826" s="126"/>
      <c r="C1826" s="126"/>
      <c r="D1826" s="126"/>
    </row>
    <row r="1827" spans="1:4" x14ac:dyDescent="0.15">
      <c r="A1827" s="126"/>
      <c r="B1827" s="126"/>
      <c r="C1827" s="126"/>
      <c r="D1827" s="126"/>
    </row>
    <row r="1828" spans="1:4" x14ac:dyDescent="0.15">
      <c r="A1828" s="126"/>
      <c r="B1828" s="126"/>
      <c r="C1828" s="126"/>
      <c r="D1828" s="126"/>
    </row>
    <row r="1829" spans="1:4" x14ac:dyDescent="0.15">
      <c r="A1829" s="126"/>
      <c r="B1829" s="126"/>
      <c r="C1829" s="126"/>
      <c r="D1829" s="126"/>
    </row>
    <row r="1830" spans="1:4" x14ac:dyDescent="0.15">
      <c r="A1830" s="126"/>
      <c r="B1830" s="126"/>
      <c r="C1830" s="126"/>
      <c r="D1830" s="126"/>
    </row>
    <row r="1831" spans="1:4" x14ac:dyDescent="0.15">
      <c r="A1831" s="126"/>
      <c r="B1831" s="126"/>
      <c r="C1831" s="126"/>
      <c r="D1831" s="126"/>
    </row>
    <row r="1832" spans="1:4" x14ac:dyDescent="0.15">
      <c r="A1832" s="126"/>
      <c r="B1832" s="126"/>
      <c r="C1832" s="126"/>
      <c r="D1832" s="126"/>
    </row>
    <row r="1833" spans="1:4" x14ac:dyDescent="0.15">
      <c r="A1833" s="126"/>
      <c r="B1833" s="126"/>
      <c r="C1833" s="126"/>
      <c r="D1833" s="126"/>
    </row>
    <row r="1834" spans="1:4" x14ac:dyDescent="0.15">
      <c r="A1834" s="126"/>
      <c r="B1834" s="126"/>
      <c r="C1834" s="126"/>
      <c r="D1834" s="126"/>
    </row>
    <row r="1835" spans="1:4" x14ac:dyDescent="0.15">
      <c r="A1835" s="126"/>
      <c r="B1835" s="126"/>
      <c r="C1835" s="126"/>
      <c r="D1835" s="126"/>
    </row>
    <row r="1836" spans="1:4" x14ac:dyDescent="0.15">
      <c r="A1836" s="126"/>
      <c r="B1836" s="126"/>
      <c r="C1836" s="126"/>
      <c r="D1836" s="126"/>
    </row>
    <row r="1837" spans="1:4" x14ac:dyDescent="0.15">
      <c r="A1837" s="126"/>
      <c r="B1837" s="126"/>
      <c r="C1837" s="126"/>
      <c r="D1837" s="126"/>
    </row>
    <row r="1838" spans="1:4" x14ac:dyDescent="0.15">
      <c r="A1838" s="126"/>
      <c r="B1838" s="126"/>
      <c r="C1838" s="126"/>
      <c r="D1838" s="126"/>
    </row>
    <row r="1839" spans="1:4" x14ac:dyDescent="0.15">
      <c r="A1839" s="126"/>
      <c r="B1839" s="126"/>
      <c r="C1839" s="126"/>
      <c r="D1839" s="126"/>
    </row>
    <row r="1840" spans="1:4" x14ac:dyDescent="0.15">
      <c r="A1840" s="126"/>
      <c r="B1840" s="126"/>
      <c r="C1840" s="126"/>
      <c r="D1840" s="126"/>
    </row>
    <row r="1841" spans="1:4" x14ac:dyDescent="0.15">
      <c r="A1841" s="126"/>
      <c r="B1841" s="126"/>
      <c r="C1841" s="126"/>
      <c r="D1841" s="126"/>
    </row>
    <row r="1842" spans="1:4" x14ac:dyDescent="0.15">
      <c r="A1842" s="126"/>
      <c r="B1842" s="126"/>
      <c r="C1842" s="126"/>
      <c r="D1842" s="126"/>
    </row>
    <row r="1843" spans="1:4" x14ac:dyDescent="0.15">
      <c r="A1843" s="126"/>
      <c r="B1843" s="126"/>
      <c r="C1843" s="126"/>
      <c r="D1843" s="126"/>
    </row>
    <row r="1844" spans="1:4" x14ac:dyDescent="0.15">
      <c r="A1844" s="126"/>
      <c r="B1844" s="126"/>
      <c r="C1844" s="126"/>
      <c r="D1844" s="126"/>
    </row>
    <row r="1845" spans="1:4" x14ac:dyDescent="0.15">
      <c r="A1845" s="126"/>
      <c r="B1845" s="126"/>
      <c r="C1845" s="126"/>
      <c r="D1845" s="126"/>
    </row>
    <row r="1846" spans="1:4" x14ac:dyDescent="0.15">
      <c r="A1846" s="126"/>
      <c r="B1846" s="126"/>
      <c r="C1846" s="126"/>
      <c r="D1846" s="126"/>
    </row>
    <row r="1847" spans="1:4" x14ac:dyDescent="0.15">
      <c r="A1847" s="126"/>
      <c r="B1847" s="126"/>
      <c r="C1847" s="126"/>
      <c r="D1847" s="126"/>
    </row>
    <row r="1848" spans="1:4" x14ac:dyDescent="0.15">
      <c r="A1848" s="126"/>
      <c r="B1848" s="126"/>
      <c r="C1848" s="126"/>
      <c r="D1848" s="126"/>
    </row>
    <row r="1849" spans="1:4" x14ac:dyDescent="0.15">
      <c r="A1849" s="126"/>
      <c r="B1849" s="126"/>
      <c r="C1849" s="126"/>
      <c r="D1849" s="126"/>
    </row>
    <row r="1850" spans="1:4" x14ac:dyDescent="0.15">
      <c r="A1850" s="126"/>
      <c r="B1850" s="126"/>
      <c r="C1850" s="126"/>
      <c r="D1850" s="126"/>
    </row>
    <row r="1851" spans="1:4" x14ac:dyDescent="0.15">
      <c r="A1851" s="126"/>
      <c r="B1851" s="126"/>
      <c r="C1851" s="126"/>
      <c r="D1851" s="126"/>
    </row>
    <row r="1852" spans="1:4" x14ac:dyDescent="0.15">
      <c r="A1852" s="126"/>
      <c r="B1852" s="126"/>
      <c r="C1852" s="126"/>
      <c r="D1852" s="126"/>
    </row>
    <row r="1853" spans="1:4" x14ac:dyDescent="0.15">
      <c r="A1853" s="126"/>
      <c r="B1853" s="126"/>
      <c r="C1853" s="126"/>
      <c r="D1853" s="126"/>
    </row>
    <row r="1854" spans="1:4" x14ac:dyDescent="0.15">
      <c r="A1854" s="126"/>
      <c r="B1854" s="126"/>
      <c r="C1854" s="126"/>
      <c r="D1854" s="126"/>
    </row>
    <row r="1855" spans="1:4" x14ac:dyDescent="0.15">
      <c r="A1855" s="126"/>
      <c r="B1855" s="126"/>
      <c r="C1855" s="126"/>
      <c r="D1855" s="126"/>
    </row>
    <row r="1856" spans="1:4" x14ac:dyDescent="0.15">
      <c r="A1856" s="126"/>
      <c r="B1856" s="126"/>
      <c r="C1856" s="126"/>
      <c r="D1856" s="126"/>
    </row>
    <row r="1857" spans="1:4" x14ac:dyDescent="0.15">
      <c r="A1857" s="126"/>
      <c r="B1857" s="126"/>
      <c r="C1857" s="126"/>
      <c r="D1857" s="126"/>
    </row>
    <row r="1858" spans="1:4" x14ac:dyDescent="0.15">
      <c r="A1858" s="126"/>
      <c r="B1858" s="126"/>
      <c r="C1858" s="126"/>
      <c r="D1858" s="126"/>
    </row>
    <row r="1859" spans="1:4" x14ac:dyDescent="0.15">
      <c r="A1859" s="126"/>
      <c r="B1859" s="126"/>
      <c r="C1859" s="126"/>
      <c r="D1859" s="126"/>
    </row>
    <row r="1860" spans="1:4" x14ac:dyDescent="0.15">
      <c r="A1860" s="126"/>
      <c r="B1860" s="126"/>
      <c r="C1860" s="126"/>
      <c r="D1860" s="126"/>
    </row>
    <row r="1861" spans="1:4" x14ac:dyDescent="0.15">
      <c r="A1861" s="126"/>
      <c r="B1861" s="126"/>
      <c r="C1861" s="126"/>
      <c r="D1861" s="126"/>
    </row>
    <row r="1862" spans="1:4" x14ac:dyDescent="0.15">
      <c r="A1862" s="126"/>
      <c r="B1862" s="126"/>
      <c r="C1862" s="126"/>
      <c r="D1862" s="126"/>
    </row>
    <row r="1863" spans="1:4" x14ac:dyDescent="0.15">
      <c r="A1863" s="126"/>
      <c r="B1863" s="126"/>
      <c r="C1863" s="126"/>
      <c r="D1863" s="126"/>
    </row>
    <row r="1864" spans="1:4" x14ac:dyDescent="0.15">
      <c r="A1864" s="126"/>
      <c r="B1864" s="126"/>
      <c r="C1864" s="126"/>
      <c r="D1864" s="126"/>
    </row>
    <row r="1865" spans="1:4" x14ac:dyDescent="0.15">
      <c r="A1865" s="126"/>
      <c r="B1865" s="126"/>
      <c r="C1865" s="126"/>
      <c r="D1865" s="126"/>
    </row>
    <row r="1866" spans="1:4" x14ac:dyDescent="0.15">
      <c r="A1866" s="126"/>
      <c r="B1866" s="126"/>
      <c r="C1866" s="126"/>
      <c r="D1866" s="126"/>
    </row>
    <row r="1867" spans="1:4" x14ac:dyDescent="0.15">
      <c r="A1867" s="126"/>
      <c r="B1867" s="126"/>
      <c r="C1867" s="126"/>
      <c r="D1867" s="126"/>
    </row>
    <row r="1868" spans="1:4" x14ac:dyDescent="0.15">
      <c r="A1868" s="126"/>
      <c r="B1868" s="126"/>
      <c r="C1868" s="126"/>
      <c r="D1868" s="126"/>
    </row>
    <row r="1869" spans="1:4" x14ac:dyDescent="0.15">
      <c r="A1869" s="126"/>
      <c r="B1869" s="126"/>
      <c r="C1869" s="126"/>
      <c r="D1869" s="126"/>
    </row>
    <row r="1870" spans="1:4" x14ac:dyDescent="0.15">
      <c r="A1870" s="126"/>
      <c r="B1870" s="126"/>
      <c r="C1870" s="126"/>
      <c r="D1870" s="126"/>
    </row>
    <row r="1871" spans="1:4" x14ac:dyDescent="0.15">
      <c r="A1871" s="126"/>
      <c r="B1871" s="126"/>
      <c r="C1871" s="126"/>
      <c r="D1871" s="126"/>
    </row>
    <row r="1872" spans="1:4" x14ac:dyDescent="0.15">
      <c r="A1872" s="126"/>
      <c r="B1872" s="126"/>
      <c r="C1872" s="126"/>
      <c r="D1872" s="126"/>
    </row>
    <row r="1873" spans="1:4" x14ac:dyDescent="0.15">
      <c r="A1873" s="126"/>
      <c r="B1873" s="126"/>
      <c r="C1873" s="126"/>
      <c r="D1873" s="126"/>
    </row>
    <row r="1874" spans="1:4" x14ac:dyDescent="0.15">
      <c r="A1874" s="126"/>
      <c r="B1874" s="126"/>
      <c r="C1874" s="126"/>
      <c r="D1874" s="126"/>
    </row>
    <row r="1875" spans="1:4" x14ac:dyDescent="0.15">
      <c r="A1875" s="126"/>
      <c r="B1875" s="126"/>
      <c r="C1875" s="126"/>
      <c r="D1875" s="126"/>
    </row>
    <row r="1876" spans="1:4" x14ac:dyDescent="0.15">
      <c r="A1876" s="126"/>
      <c r="B1876" s="126"/>
      <c r="C1876" s="126"/>
      <c r="D1876" s="126"/>
    </row>
    <row r="1877" spans="1:4" x14ac:dyDescent="0.15">
      <c r="A1877" s="126"/>
      <c r="B1877" s="126"/>
      <c r="C1877" s="126"/>
      <c r="D1877" s="126"/>
    </row>
    <row r="1878" spans="1:4" x14ac:dyDescent="0.15">
      <c r="A1878" s="126"/>
      <c r="B1878" s="126"/>
      <c r="C1878" s="126"/>
      <c r="D1878" s="126"/>
    </row>
    <row r="1879" spans="1:4" x14ac:dyDescent="0.15">
      <c r="A1879" s="126"/>
      <c r="B1879" s="126"/>
      <c r="C1879" s="126"/>
      <c r="D1879" s="126"/>
    </row>
    <row r="1880" spans="1:4" x14ac:dyDescent="0.15">
      <c r="A1880" s="126"/>
      <c r="B1880" s="126"/>
      <c r="C1880" s="126"/>
      <c r="D1880" s="126"/>
    </row>
    <row r="1881" spans="1:4" x14ac:dyDescent="0.15">
      <c r="A1881" s="126"/>
      <c r="B1881" s="126"/>
      <c r="C1881" s="126"/>
      <c r="D1881" s="126"/>
    </row>
    <row r="1882" spans="1:4" x14ac:dyDescent="0.15">
      <c r="A1882" s="126"/>
      <c r="B1882" s="126"/>
      <c r="C1882" s="126"/>
      <c r="D1882" s="126"/>
    </row>
    <row r="1883" spans="1:4" x14ac:dyDescent="0.15">
      <c r="A1883" s="126"/>
      <c r="B1883" s="126"/>
      <c r="C1883" s="126"/>
      <c r="D1883" s="126"/>
    </row>
    <row r="1884" spans="1:4" x14ac:dyDescent="0.15">
      <c r="A1884" s="126"/>
      <c r="B1884" s="126"/>
      <c r="C1884" s="126"/>
      <c r="D1884" s="126"/>
    </row>
    <row r="1885" spans="1:4" x14ac:dyDescent="0.15">
      <c r="A1885" s="126"/>
      <c r="B1885" s="126"/>
      <c r="C1885" s="126"/>
      <c r="D1885" s="126"/>
    </row>
    <row r="1886" spans="1:4" x14ac:dyDescent="0.15">
      <c r="A1886" s="126"/>
      <c r="B1886" s="126"/>
      <c r="C1886" s="126"/>
      <c r="D1886" s="126"/>
    </row>
    <row r="1887" spans="1:4" x14ac:dyDescent="0.15">
      <c r="A1887" s="126"/>
      <c r="B1887" s="126"/>
      <c r="C1887" s="126"/>
      <c r="D1887" s="126"/>
    </row>
    <row r="1888" spans="1:4" x14ac:dyDescent="0.15">
      <c r="A1888" s="126"/>
      <c r="B1888" s="126"/>
      <c r="C1888" s="126"/>
      <c r="D1888" s="126"/>
    </row>
    <row r="1889" spans="1:4" x14ac:dyDescent="0.15">
      <c r="A1889" s="126"/>
      <c r="B1889" s="126"/>
      <c r="C1889" s="126"/>
      <c r="D1889" s="126"/>
    </row>
    <row r="1890" spans="1:4" x14ac:dyDescent="0.15">
      <c r="A1890" s="126"/>
      <c r="B1890" s="126"/>
      <c r="C1890" s="126"/>
      <c r="D1890" s="126"/>
    </row>
    <row r="1891" spans="1:4" x14ac:dyDescent="0.15">
      <c r="A1891" s="126"/>
      <c r="B1891" s="126"/>
      <c r="C1891" s="126"/>
      <c r="D1891" s="126"/>
    </row>
    <row r="1892" spans="1:4" x14ac:dyDescent="0.15">
      <c r="A1892" s="126"/>
      <c r="B1892" s="126"/>
      <c r="C1892" s="126"/>
      <c r="D1892" s="126"/>
    </row>
    <row r="1893" spans="1:4" x14ac:dyDescent="0.15">
      <c r="A1893" s="126"/>
      <c r="B1893" s="126"/>
      <c r="C1893" s="126"/>
      <c r="D1893" s="126"/>
    </row>
    <row r="1894" spans="1:4" x14ac:dyDescent="0.15">
      <c r="A1894" s="126"/>
      <c r="B1894" s="126"/>
      <c r="C1894" s="126"/>
      <c r="D1894" s="126"/>
    </row>
    <row r="1895" spans="1:4" x14ac:dyDescent="0.15">
      <c r="A1895" s="126"/>
      <c r="B1895" s="126"/>
      <c r="C1895" s="126"/>
      <c r="D1895" s="126"/>
    </row>
    <row r="1896" spans="1:4" x14ac:dyDescent="0.15">
      <c r="A1896" s="126"/>
      <c r="B1896" s="126"/>
      <c r="C1896" s="126"/>
      <c r="D1896" s="126"/>
    </row>
    <row r="1897" spans="1:4" x14ac:dyDescent="0.15">
      <c r="A1897" s="126"/>
      <c r="B1897" s="126"/>
      <c r="C1897" s="126"/>
      <c r="D1897" s="126"/>
    </row>
    <row r="1898" spans="1:4" x14ac:dyDescent="0.15">
      <c r="A1898" s="126"/>
      <c r="B1898" s="126"/>
      <c r="C1898" s="126"/>
      <c r="D1898" s="126"/>
    </row>
    <row r="1899" spans="1:4" x14ac:dyDescent="0.15">
      <c r="A1899" s="126"/>
      <c r="B1899" s="126"/>
      <c r="C1899" s="126"/>
      <c r="D1899" s="126"/>
    </row>
    <row r="1900" spans="1:4" x14ac:dyDescent="0.15">
      <c r="A1900" s="126"/>
      <c r="B1900" s="126"/>
      <c r="C1900" s="126"/>
      <c r="D1900" s="126"/>
    </row>
    <row r="1901" spans="1:4" x14ac:dyDescent="0.15">
      <c r="A1901" s="126"/>
      <c r="B1901" s="126"/>
      <c r="C1901" s="126"/>
      <c r="D1901" s="126"/>
    </row>
    <row r="1902" spans="1:4" x14ac:dyDescent="0.15">
      <c r="A1902" s="126"/>
      <c r="B1902" s="126"/>
      <c r="C1902" s="126"/>
      <c r="D1902" s="126"/>
    </row>
    <row r="1903" spans="1:4" x14ac:dyDescent="0.15">
      <c r="A1903" s="126"/>
      <c r="B1903" s="126"/>
      <c r="C1903" s="126"/>
      <c r="D1903" s="126"/>
    </row>
    <row r="1904" spans="1:4" x14ac:dyDescent="0.15">
      <c r="A1904" s="126"/>
      <c r="B1904" s="126"/>
      <c r="C1904" s="126"/>
      <c r="D1904" s="126"/>
    </row>
    <row r="1905" spans="1:4" x14ac:dyDescent="0.15">
      <c r="A1905" s="126"/>
      <c r="B1905" s="126"/>
      <c r="C1905" s="126"/>
      <c r="D1905" s="126"/>
    </row>
    <row r="1906" spans="1:4" x14ac:dyDescent="0.15">
      <c r="A1906" s="126"/>
      <c r="B1906" s="126"/>
      <c r="C1906" s="126"/>
      <c r="D1906" s="126"/>
    </row>
    <row r="1907" spans="1:4" x14ac:dyDescent="0.15">
      <c r="A1907" s="126"/>
      <c r="B1907" s="126"/>
      <c r="C1907" s="126"/>
      <c r="D1907" s="126"/>
    </row>
    <row r="1908" spans="1:4" x14ac:dyDescent="0.15">
      <c r="A1908" s="126"/>
      <c r="B1908" s="126"/>
      <c r="C1908" s="126"/>
      <c r="D1908" s="126"/>
    </row>
    <row r="1909" spans="1:4" x14ac:dyDescent="0.15">
      <c r="A1909" s="126"/>
      <c r="B1909" s="126"/>
      <c r="C1909" s="126"/>
      <c r="D1909" s="126"/>
    </row>
    <row r="1910" spans="1:4" x14ac:dyDescent="0.15">
      <c r="A1910" s="126"/>
      <c r="B1910" s="126"/>
      <c r="C1910" s="126"/>
      <c r="D1910" s="126"/>
    </row>
    <row r="1911" spans="1:4" x14ac:dyDescent="0.15">
      <c r="A1911" s="126"/>
      <c r="B1911" s="126"/>
      <c r="C1911" s="126"/>
      <c r="D1911" s="126"/>
    </row>
    <row r="1912" spans="1:4" x14ac:dyDescent="0.15">
      <c r="A1912" s="126"/>
      <c r="B1912" s="126"/>
      <c r="C1912" s="126"/>
      <c r="D1912" s="126"/>
    </row>
    <row r="1913" spans="1:4" x14ac:dyDescent="0.15">
      <c r="A1913" s="126"/>
      <c r="B1913" s="126"/>
      <c r="C1913" s="126"/>
      <c r="D1913" s="126"/>
    </row>
    <row r="1914" spans="1:4" x14ac:dyDescent="0.15">
      <c r="A1914" s="126"/>
      <c r="B1914" s="126"/>
      <c r="C1914" s="126"/>
      <c r="D1914" s="126"/>
    </row>
    <row r="1915" spans="1:4" x14ac:dyDescent="0.15">
      <c r="A1915" s="126"/>
      <c r="B1915" s="126"/>
      <c r="C1915" s="126"/>
      <c r="D1915" s="126"/>
    </row>
    <row r="1916" spans="1:4" x14ac:dyDescent="0.15">
      <c r="A1916" s="126"/>
      <c r="B1916" s="126"/>
      <c r="C1916" s="126"/>
      <c r="D1916" s="126"/>
    </row>
    <row r="1917" spans="1:4" x14ac:dyDescent="0.15">
      <c r="A1917" s="126"/>
      <c r="B1917" s="126"/>
      <c r="C1917" s="126"/>
      <c r="D1917" s="126"/>
    </row>
    <row r="1918" spans="1:4" x14ac:dyDescent="0.15">
      <c r="A1918" s="126"/>
      <c r="B1918" s="126"/>
      <c r="C1918" s="126"/>
      <c r="D1918" s="126"/>
    </row>
    <row r="1919" spans="1:4" x14ac:dyDescent="0.15">
      <c r="A1919" s="126"/>
      <c r="B1919" s="126"/>
      <c r="C1919" s="126"/>
      <c r="D1919" s="126"/>
    </row>
    <row r="1920" spans="1:4" x14ac:dyDescent="0.15">
      <c r="A1920" s="126"/>
      <c r="B1920" s="126"/>
      <c r="C1920" s="126"/>
      <c r="D1920" s="126"/>
    </row>
    <row r="1921" spans="1:4" x14ac:dyDescent="0.15">
      <c r="A1921" s="126"/>
      <c r="B1921" s="126"/>
      <c r="C1921" s="126"/>
      <c r="D1921" s="126"/>
    </row>
    <row r="1922" spans="1:4" x14ac:dyDescent="0.15">
      <c r="A1922" s="126"/>
      <c r="B1922" s="126"/>
      <c r="C1922" s="126"/>
      <c r="D1922" s="126"/>
    </row>
    <row r="1923" spans="1:4" x14ac:dyDescent="0.15">
      <c r="A1923" s="126"/>
      <c r="B1923" s="126"/>
      <c r="C1923" s="126"/>
      <c r="D1923" s="126"/>
    </row>
    <row r="1924" spans="1:4" x14ac:dyDescent="0.15">
      <c r="A1924" s="126"/>
      <c r="B1924" s="126"/>
      <c r="C1924" s="126"/>
      <c r="D1924" s="126"/>
    </row>
    <row r="1925" spans="1:4" x14ac:dyDescent="0.15">
      <c r="A1925" s="126"/>
      <c r="B1925" s="126"/>
      <c r="C1925" s="126"/>
      <c r="D1925" s="126"/>
    </row>
    <row r="1926" spans="1:4" x14ac:dyDescent="0.15">
      <c r="A1926" s="126"/>
      <c r="B1926" s="126"/>
      <c r="C1926" s="126"/>
      <c r="D1926" s="126"/>
    </row>
    <row r="1927" spans="1:4" x14ac:dyDescent="0.15">
      <c r="A1927" s="126"/>
      <c r="B1927" s="126"/>
      <c r="C1927" s="126"/>
      <c r="D1927" s="126"/>
    </row>
    <row r="1928" spans="1:4" x14ac:dyDescent="0.15">
      <c r="A1928" s="126"/>
      <c r="B1928" s="126"/>
      <c r="C1928" s="126"/>
      <c r="D1928" s="126"/>
    </row>
    <row r="1929" spans="1:4" x14ac:dyDescent="0.15">
      <c r="A1929" s="126"/>
      <c r="B1929" s="126"/>
      <c r="C1929" s="126"/>
      <c r="D1929" s="126"/>
    </row>
    <row r="1930" spans="1:4" x14ac:dyDescent="0.15">
      <c r="A1930" s="126"/>
      <c r="B1930" s="126"/>
      <c r="C1930" s="126"/>
      <c r="D1930" s="126"/>
    </row>
    <row r="1931" spans="1:4" x14ac:dyDescent="0.15">
      <c r="A1931" s="126"/>
      <c r="B1931" s="126"/>
      <c r="C1931" s="126"/>
      <c r="D1931" s="126"/>
    </row>
    <row r="1932" spans="1:4" x14ac:dyDescent="0.15">
      <c r="A1932" s="126"/>
      <c r="B1932" s="126"/>
      <c r="C1932" s="126"/>
      <c r="D1932" s="126"/>
    </row>
    <row r="1933" spans="1:4" x14ac:dyDescent="0.15">
      <c r="A1933" s="126"/>
      <c r="B1933" s="126"/>
      <c r="C1933" s="126"/>
      <c r="D1933" s="126"/>
    </row>
    <row r="1934" spans="1:4" x14ac:dyDescent="0.15">
      <c r="A1934" s="126"/>
      <c r="B1934" s="126"/>
      <c r="C1934" s="126"/>
      <c r="D1934" s="126"/>
    </row>
    <row r="1935" spans="1:4" x14ac:dyDescent="0.15">
      <c r="A1935" s="126"/>
      <c r="B1935" s="126"/>
      <c r="C1935" s="126"/>
      <c r="D1935" s="126"/>
    </row>
    <row r="1936" spans="1:4" x14ac:dyDescent="0.15">
      <c r="A1936" s="126"/>
      <c r="B1936" s="126"/>
      <c r="C1936" s="126"/>
      <c r="D1936" s="126"/>
    </row>
    <row r="1937" spans="1:4" x14ac:dyDescent="0.15">
      <c r="A1937" s="126"/>
      <c r="B1937" s="126"/>
      <c r="C1937" s="126"/>
      <c r="D1937" s="126"/>
    </row>
    <row r="1938" spans="1:4" x14ac:dyDescent="0.15">
      <c r="A1938" s="126"/>
      <c r="B1938" s="126"/>
      <c r="C1938" s="126"/>
      <c r="D1938" s="126"/>
    </row>
    <row r="1939" spans="1:4" x14ac:dyDescent="0.15">
      <c r="A1939" s="126"/>
      <c r="B1939" s="126"/>
      <c r="C1939" s="126"/>
      <c r="D1939" s="126"/>
    </row>
    <row r="1940" spans="1:4" x14ac:dyDescent="0.15">
      <c r="A1940" s="126"/>
      <c r="B1940" s="126"/>
      <c r="C1940" s="126"/>
      <c r="D1940" s="126"/>
    </row>
    <row r="1941" spans="1:4" x14ac:dyDescent="0.15">
      <c r="A1941" s="126"/>
      <c r="B1941" s="126"/>
      <c r="C1941" s="126"/>
      <c r="D1941" s="126"/>
    </row>
    <row r="1942" spans="1:4" x14ac:dyDescent="0.15">
      <c r="A1942" s="126"/>
      <c r="B1942" s="126"/>
      <c r="C1942" s="126"/>
      <c r="D1942" s="126"/>
    </row>
    <row r="1943" spans="1:4" x14ac:dyDescent="0.15">
      <c r="A1943" s="126"/>
      <c r="B1943" s="126"/>
      <c r="C1943" s="126"/>
      <c r="D1943" s="126"/>
    </row>
    <row r="1944" spans="1:4" x14ac:dyDescent="0.15">
      <c r="A1944" s="126"/>
      <c r="B1944" s="126"/>
      <c r="C1944" s="126"/>
      <c r="D1944" s="126"/>
    </row>
    <row r="1945" spans="1:4" x14ac:dyDescent="0.15">
      <c r="A1945" s="126"/>
      <c r="B1945" s="126"/>
      <c r="C1945" s="126"/>
      <c r="D1945" s="126"/>
    </row>
    <row r="1946" spans="1:4" x14ac:dyDescent="0.15">
      <c r="A1946" s="126"/>
      <c r="B1946" s="126"/>
      <c r="C1946" s="126"/>
      <c r="D1946" s="126"/>
    </row>
    <row r="1947" spans="1:4" x14ac:dyDescent="0.15">
      <c r="A1947" s="126"/>
      <c r="B1947" s="126"/>
      <c r="C1947" s="126"/>
      <c r="D1947" s="126"/>
    </row>
    <row r="1948" spans="1:4" x14ac:dyDescent="0.15">
      <c r="A1948" s="126"/>
      <c r="B1948" s="126"/>
      <c r="C1948" s="126"/>
      <c r="D1948" s="126"/>
    </row>
    <row r="1949" spans="1:4" x14ac:dyDescent="0.15">
      <c r="A1949" s="126"/>
      <c r="B1949" s="126"/>
      <c r="C1949" s="126"/>
      <c r="D1949" s="126"/>
    </row>
    <row r="1950" spans="1:4" x14ac:dyDescent="0.15">
      <c r="A1950" s="126"/>
      <c r="B1950" s="126"/>
      <c r="C1950" s="126"/>
      <c r="D1950" s="126"/>
    </row>
    <row r="1951" spans="1:4" x14ac:dyDescent="0.15">
      <c r="A1951" s="126"/>
      <c r="B1951" s="126"/>
      <c r="C1951" s="126"/>
      <c r="D1951" s="126"/>
    </row>
    <row r="1952" spans="1:4" x14ac:dyDescent="0.15">
      <c r="A1952" s="126"/>
      <c r="B1952" s="126"/>
      <c r="C1952" s="126"/>
      <c r="D1952" s="126"/>
    </row>
    <row r="1953" spans="1:4" x14ac:dyDescent="0.15">
      <c r="A1953" s="126"/>
      <c r="B1953" s="126"/>
      <c r="C1953" s="126"/>
      <c r="D1953" s="126"/>
    </row>
    <row r="1954" spans="1:4" x14ac:dyDescent="0.15">
      <c r="A1954" s="126"/>
      <c r="B1954" s="126"/>
      <c r="C1954" s="126"/>
      <c r="D1954" s="126"/>
    </row>
    <row r="1955" spans="1:4" x14ac:dyDescent="0.15">
      <c r="A1955" s="126"/>
      <c r="B1955" s="126"/>
      <c r="C1955" s="126"/>
      <c r="D1955" s="126"/>
    </row>
    <row r="1956" spans="1:4" x14ac:dyDescent="0.15">
      <c r="A1956" s="126"/>
      <c r="B1956" s="126"/>
      <c r="C1956" s="126"/>
      <c r="D1956" s="126"/>
    </row>
    <row r="1957" spans="1:4" x14ac:dyDescent="0.15">
      <c r="A1957" s="126"/>
      <c r="B1957" s="126"/>
      <c r="C1957" s="126"/>
      <c r="D1957" s="126"/>
    </row>
    <row r="1958" spans="1:4" x14ac:dyDescent="0.15">
      <c r="A1958" s="126"/>
      <c r="B1958" s="126"/>
      <c r="C1958" s="126"/>
      <c r="D1958" s="126"/>
    </row>
    <row r="1959" spans="1:4" x14ac:dyDescent="0.15">
      <c r="A1959" s="126"/>
      <c r="B1959" s="126"/>
      <c r="C1959" s="126"/>
      <c r="D1959" s="126"/>
    </row>
    <row r="1960" spans="1:4" x14ac:dyDescent="0.15">
      <c r="A1960" s="126"/>
      <c r="B1960" s="126"/>
      <c r="C1960" s="126"/>
      <c r="D1960" s="126"/>
    </row>
    <row r="1961" spans="1:4" x14ac:dyDescent="0.15">
      <c r="A1961" s="126"/>
      <c r="B1961" s="126"/>
      <c r="C1961" s="126"/>
      <c r="D1961" s="126"/>
    </row>
    <row r="1962" spans="1:4" x14ac:dyDescent="0.15">
      <c r="A1962" s="126"/>
      <c r="B1962" s="126"/>
      <c r="C1962" s="126"/>
      <c r="D1962" s="126"/>
    </row>
    <row r="1963" spans="1:4" x14ac:dyDescent="0.15">
      <c r="A1963" s="126"/>
      <c r="B1963" s="126"/>
      <c r="C1963" s="126"/>
      <c r="D1963" s="126"/>
    </row>
    <row r="1964" spans="1:4" x14ac:dyDescent="0.15">
      <c r="A1964" s="126"/>
      <c r="B1964" s="126"/>
      <c r="C1964" s="126"/>
      <c r="D1964" s="126"/>
    </row>
    <row r="1965" spans="1:4" x14ac:dyDescent="0.15">
      <c r="A1965" s="126"/>
      <c r="B1965" s="126"/>
      <c r="C1965" s="126"/>
      <c r="D1965" s="126"/>
    </row>
    <row r="1966" spans="1:4" x14ac:dyDescent="0.15">
      <c r="A1966" s="126"/>
      <c r="B1966" s="126"/>
      <c r="C1966" s="126"/>
      <c r="D1966" s="126"/>
    </row>
    <row r="1967" spans="1:4" x14ac:dyDescent="0.15">
      <c r="A1967" s="126"/>
      <c r="B1967" s="126"/>
      <c r="C1967" s="126"/>
      <c r="D1967" s="126"/>
    </row>
    <row r="1968" spans="1:4" x14ac:dyDescent="0.15">
      <c r="A1968" s="126"/>
      <c r="B1968" s="126"/>
      <c r="C1968" s="126"/>
      <c r="D1968" s="126"/>
    </row>
    <row r="1969" spans="1:4" x14ac:dyDescent="0.15">
      <c r="A1969" s="126"/>
      <c r="B1969" s="126"/>
      <c r="C1969" s="126"/>
      <c r="D1969" s="126"/>
    </row>
    <row r="1970" spans="1:4" x14ac:dyDescent="0.15">
      <c r="A1970" s="126"/>
      <c r="B1970" s="126"/>
      <c r="C1970" s="126"/>
      <c r="D1970" s="126"/>
    </row>
    <row r="1971" spans="1:4" x14ac:dyDescent="0.15">
      <c r="A1971" s="126"/>
      <c r="B1971" s="126"/>
      <c r="C1971" s="126"/>
      <c r="D1971" s="126"/>
    </row>
    <row r="1972" spans="1:4" x14ac:dyDescent="0.15">
      <c r="A1972" s="126"/>
      <c r="B1972" s="126"/>
      <c r="C1972" s="126"/>
      <c r="D1972" s="126"/>
    </row>
    <row r="1973" spans="1:4" x14ac:dyDescent="0.15">
      <c r="A1973" s="126"/>
      <c r="B1973" s="126"/>
      <c r="C1973" s="126"/>
      <c r="D1973" s="126"/>
    </row>
    <row r="1974" spans="1:4" x14ac:dyDescent="0.15">
      <c r="A1974" s="126"/>
      <c r="B1974" s="126"/>
      <c r="C1974" s="126"/>
      <c r="D1974" s="126"/>
    </row>
    <row r="1975" spans="1:4" x14ac:dyDescent="0.15">
      <c r="A1975" s="126"/>
      <c r="B1975" s="126"/>
      <c r="C1975" s="126"/>
      <c r="D1975" s="126"/>
    </row>
    <row r="1976" spans="1:4" x14ac:dyDescent="0.15">
      <c r="A1976" s="126"/>
      <c r="B1976" s="126"/>
      <c r="C1976" s="126"/>
      <c r="D1976" s="126"/>
    </row>
    <row r="1977" spans="1:4" x14ac:dyDescent="0.15">
      <c r="A1977" s="126"/>
      <c r="B1977" s="126"/>
      <c r="C1977" s="126"/>
      <c r="D1977" s="126"/>
    </row>
    <row r="1978" spans="1:4" x14ac:dyDescent="0.15">
      <c r="A1978" s="126"/>
      <c r="B1978" s="126"/>
      <c r="C1978" s="126"/>
      <c r="D1978" s="126"/>
    </row>
    <row r="1979" spans="1:4" x14ac:dyDescent="0.15">
      <c r="A1979" s="126"/>
      <c r="B1979" s="126"/>
      <c r="C1979" s="126"/>
      <c r="D1979" s="126"/>
    </row>
    <row r="1980" spans="1:4" x14ac:dyDescent="0.15">
      <c r="A1980" s="126"/>
      <c r="B1980" s="126"/>
      <c r="C1980" s="126"/>
      <c r="D1980" s="126"/>
    </row>
    <row r="1981" spans="1:4" x14ac:dyDescent="0.15">
      <c r="A1981" s="126"/>
      <c r="B1981" s="126"/>
      <c r="C1981" s="126"/>
      <c r="D1981" s="126"/>
    </row>
    <row r="1982" spans="1:4" x14ac:dyDescent="0.15">
      <c r="A1982" s="126"/>
      <c r="B1982" s="126"/>
      <c r="C1982" s="126"/>
      <c r="D1982" s="126"/>
    </row>
    <row r="1983" spans="1:4" x14ac:dyDescent="0.15">
      <c r="A1983" s="126"/>
      <c r="B1983" s="126"/>
      <c r="C1983" s="126"/>
      <c r="D1983" s="126"/>
    </row>
    <row r="1984" spans="1:4" x14ac:dyDescent="0.15">
      <c r="A1984" s="126"/>
      <c r="B1984" s="126"/>
      <c r="C1984" s="126"/>
      <c r="D1984" s="126"/>
    </row>
    <row r="1985" spans="1:4" x14ac:dyDescent="0.15">
      <c r="A1985" s="126"/>
      <c r="B1985" s="126"/>
      <c r="C1985" s="126"/>
      <c r="D1985" s="126"/>
    </row>
    <row r="1986" spans="1:4" x14ac:dyDescent="0.15">
      <c r="A1986" s="126"/>
      <c r="B1986" s="126"/>
      <c r="C1986" s="126"/>
      <c r="D1986" s="126"/>
    </row>
    <row r="1987" spans="1:4" x14ac:dyDescent="0.15">
      <c r="A1987" s="126"/>
      <c r="B1987" s="126"/>
      <c r="C1987" s="126"/>
      <c r="D1987" s="126"/>
    </row>
    <row r="1988" spans="1:4" x14ac:dyDescent="0.15">
      <c r="A1988" s="126"/>
      <c r="B1988" s="126"/>
      <c r="C1988" s="126"/>
      <c r="D1988" s="126"/>
    </row>
    <row r="1989" spans="1:4" x14ac:dyDescent="0.15">
      <c r="A1989" s="126"/>
      <c r="B1989" s="126"/>
      <c r="C1989" s="126"/>
      <c r="D1989" s="126"/>
    </row>
    <row r="1990" spans="1:4" x14ac:dyDescent="0.15">
      <c r="A1990" s="126"/>
      <c r="B1990" s="126"/>
      <c r="C1990" s="126"/>
      <c r="D1990" s="126"/>
    </row>
    <row r="1991" spans="1:4" x14ac:dyDescent="0.15">
      <c r="A1991" s="126"/>
      <c r="B1991" s="126"/>
      <c r="C1991" s="126"/>
      <c r="D1991" s="126"/>
    </row>
    <row r="1992" spans="1:4" x14ac:dyDescent="0.15">
      <c r="A1992" s="126"/>
      <c r="B1992" s="126"/>
      <c r="C1992" s="126"/>
      <c r="D1992" s="126"/>
    </row>
    <row r="1993" spans="1:4" x14ac:dyDescent="0.15">
      <c r="A1993" s="126"/>
      <c r="B1993" s="126"/>
      <c r="C1993" s="126"/>
      <c r="D1993" s="126"/>
    </row>
    <row r="1994" spans="1:4" x14ac:dyDescent="0.15">
      <c r="A1994" s="126"/>
      <c r="B1994" s="126"/>
      <c r="C1994" s="126"/>
      <c r="D1994" s="126"/>
    </row>
    <row r="1995" spans="1:4" x14ac:dyDescent="0.15">
      <c r="A1995" s="126"/>
      <c r="B1995" s="126"/>
      <c r="C1995" s="126"/>
      <c r="D1995" s="126"/>
    </row>
    <row r="1996" spans="1:4" x14ac:dyDescent="0.15">
      <c r="A1996" s="126"/>
      <c r="B1996" s="126"/>
      <c r="C1996" s="126"/>
      <c r="D1996" s="126"/>
    </row>
    <row r="1997" spans="1:4" x14ac:dyDescent="0.15">
      <c r="A1997" s="126"/>
      <c r="B1997" s="126"/>
      <c r="C1997" s="126"/>
      <c r="D1997" s="126"/>
    </row>
    <row r="1998" spans="1:4" x14ac:dyDescent="0.15">
      <c r="A1998" s="126"/>
      <c r="B1998" s="126"/>
      <c r="C1998" s="126"/>
      <c r="D1998" s="126"/>
    </row>
    <row r="1999" spans="1:4" x14ac:dyDescent="0.15">
      <c r="A1999" s="126"/>
      <c r="B1999" s="126"/>
      <c r="C1999" s="126"/>
      <c r="D1999" s="126"/>
    </row>
    <row r="2000" spans="1:4" x14ac:dyDescent="0.15">
      <c r="A2000" s="126"/>
      <c r="B2000" s="126"/>
      <c r="C2000" s="126"/>
      <c r="D2000" s="126"/>
    </row>
    <row r="2001" spans="1:4" x14ac:dyDescent="0.15">
      <c r="A2001" s="126"/>
      <c r="B2001" s="126"/>
      <c r="C2001" s="126"/>
      <c r="D2001" s="126"/>
    </row>
    <row r="2002" spans="1:4" x14ac:dyDescent="0.15">
      <c r="A2002" s="126"/>
      <c r="B2002" s="126"/>
      <c r="C2002" s="126"/>
      <c r="D2002" s="126"/>
    </row>
    <row r="2003" spans="1:4" x14ac:dyDescent="0.15">
      <c r="A2003" s="126"/>
      <c r="B2003" s="126"/>
      <c r="C2003" s="126"/>
      <c r="D2003" s="126"/>
    </row>
    <row r="2004" spans="1:4" x14ac:dyDescent="0.15">
      <c r="A2004" s="126"/>
      <c r="B2004" s="126"/>
      <c r="C2004" s="126"/>
      <c r="D2004" s="126"/>
    </row>
    <row r="2005" spans="1:4" x14ac:dyDescent="0.15">
      <c r="A2005" s="126"/>
      <c r="B2005" s="126"/>
      <c r="C2005" s="126"/>
      <c r="D2005" s="126"/>
    </row>
    <row r="2006" spans="1:4" x14ac:dyDescent="0.15">
      <c r="A2006" s="126"/>
      <c r="B2006" s="126"/>
      <c r="C2006" s="126"/>
      <c r="D2006" s="126"/>
    </row>
    <row r="2007" spans="1:4" x14ac:dyDescent="0.15">
      <c r="A2007" s="126"/>
      <c r="B2007" s="126"/>
      <c r="C2007" s="126"/>
      <c r="D2007" s="126"/>
    </row>
    <row r="2008" spans="1:4" x14ac:dyDescent="0.15">
      <c r="A2008" s="126"/>
      <c r="B2008" s="126"/>
      <c r="C2008" s="126"/>
      <c r="D2008" s="126"/>
    </row>
    <row r="2009" spans="1:4" x14ac:dyDescent="0.15">
      <c r="A2009" s="126"/>
      <c r="B2009" s="126"/>
      <c r="C2009" s="126"/>
      <c r="D2009" s="126"/>
    </row>
    <row r="2010" spans="1:4" x14ac:dyDescent="0.15">
      <c r="A2010" s="126"/>
      <c r="B2010" s="126"/>
      <c r="C2010" s="126"/>
      <c r="D2010" s="126"/>
    </row>
    <row r="2011" spans="1:4" x14ac:dyDescent="0.15">
      <c r="A2011" s="126"/>
      <c r="B2011" s="126"/>
      <c r="C2011" s="126"/>
      <c r="D2011" s="126"/>
    </row>
    <row r="2012" spans="1:4" x14ac:dyDescent="0.15">
      <c r="A2012" s="126"/>
      <c r="B2012" s="126"/>
      <c r="C2012" s="126"/>
      <c r="D2012" s="126"/>
    </row>
    <row r="2013" spans="1:4" x14ac:dyDescent="0.15">
      <c r="A2013" s="126"/>
      <c r="B2013" s="126"/>
      <c r="C2013" s="126"/>
      <c r="D2013" s="126"/>
    </row>
    <row r="2014" spans="1:4" x14ac:dyDescent="0.15">
      <c r="A2014" s="126"/>
      <c r="B2014" s="126"/>
      <c r="C2014" s="126"/>
      <c r="D2014" s="126"/>
    </row>
    <row r="2015" spans="1:4" x14ac:dyDescent="0.15">
      <c r="A2015" s="126"/>
      <c r="B2015" s="126"/>
      <c r="C2015" s="126"/>
      <c r="D2015" s="126"/>
    </row>
    <row r="2016" spans="1:4" x14ac:dyDescent="0.15">
      <c r="A2016" s="126"/>
      <c r="B2016" s="126"/>
      <c r="C2016" s="126"/>
      <c r="D2016" s="126"/>
    </row>
    <row r="2017" spans="1:4" x14ac:dyDescent="0.15">
      <c r="A2017" s="126"/>
      <c r="B2017" s="126"/>
      <c r="C2017" s="126"/>
      <c r="D2017" s="126"/>
    </row>
    <row r="2018" spans="1:4" x14ac:dyDescent="0.15">
      <c r="A2018" s="126"/>
      <c r="B2018" s="126"/>
      <c r="C2018" s="126"/>
      <c r="D2018" s="126"/>
    </row>
    <row r="2019" spans="1:4" x14ac:dyDescent="0.15">
      <c r="A2019" s="126"/>
      <c r="B2019" s="126"/>
      <c r="C2019" s="126"/>
      <c r="D2019" s="126"/>
    </row>
    <row r="2020" spans="1:4" x14ac:dyDescent="0.15">
      <c r="A2020" s="126"/>
      <c r="B2020" s="126"/>
      <c r="C2020" s="126"/>
      <c r="D2020" s="126"/>
    </row>
    <row r="2021" spans="1:4" x14ac:dyDescent="0.15">
      <c r="A2021" s="126"/>
      <c r="B2021" s="126"/>
      <c r="C2021" s="126"/>
      <c r="D2021" s="126"/>
    </row>
    <row r="2022" spans="1:4" x14ac:dyDescent="0.15">
      <c r="A2022" s="126"/>
      <c r="B2022" s="126"/>
      <c r="C2022" s="126"/>
      <c r="D2022" s="126"/>
    </row>
    <row r="2023" spans="1:4" x14ac:dyDescent="0.15">
      <c r="A2023" s="126"/>
      <c r="B2023" s="126"/>
      <c r="C2023" s="126"/>
      <c r="D2023" s="126"/>
    </row>
    <row r="2024" spans="1:4" x14ac:dyDescent="0.15">
      <c r="A2024" s="126"/>
      <c r="B2024" s="126"/>
      <c r="C2024" s="126"/>
      <c r="D2024" s="126"/>
    </row>
    <row r="2025" spans="1:4" x14ac:dyDescent="0.15">
      <c r="A2025" s="126"/>
      <c r="B2025" s="126"/>
      <c r="C2025" s="126"/>
      <c r="D2025" s="126"/>
    </row>
    <row r="2026" spans="1:4" x14ac:dyDescent="0.15">
      <c r="A2026" s="126"/>
      <c r="B2026" s="126"/>
      <c r="C2026" s="126"/>
      <c r="D2026" s="126"/>
    </row>
    <row r="2027" spans="1:4" x14ac:dyDescent="0.15">
      <c r="A2027" s="126"/>
      <c r="B2027" s="126"/>
      <c r="C2027" s="126"/>
      <c r="D2027" s="126"/>
    </row>
    <row r="2028" spans="1:4" x14ac:dyDescent="0.15">
      <c r="A2028" s="126"/>
      <c r="B2028" s="126"/>
      <c r="C2028" s="126"/>
      <c r="D2028" s="126"/>
    </row>
    <row r="2029" spans="1:4" x14ac:dyDescent="0.15">
      <c r="A2029" s="126"/>
      <c r="B2029" s="126"/>
      <c r="C2029" s="126"/>
      <c r="D2029" s="126"/>
    </row>
    <row r="2030" spans="1:4" x14ac:dyDescent="0.15">
      <c r="A2030" s="126"/>
      <c r="B2030" s="126"/>
      <c r="C2030" s="126"/>
      <c r="D2030" s="126"/>
    </row>
    <row r="2031" spans="1:4" x14ac:dyDescent="0.15">
      <c r="A2031" s="126"/>
      <c r="B2031" s="126"/>
      <c r="C2031" s="126"/>
      <c r="D2031" s="126"/>
    </row>
    <row r="2032" spans="1:4" x14ac:dyDescent="0.15">
      <c r="A2032" s="126"/>
      <c r="B2032" s="126"/>
      <c r="C2032" s="126"/>
      <c r="D2032" s="126"/>
    </row>
    <row r="2033" spans="1:4" x14ac:dyDescent="0.15">
      <c r="A2033" s="126"/>
      <c r="B2033" s="126"/>
      <c r="C2033" s="126"/>
      <c r="D2033" s="126"/>
    </row>
    <row r="2034" spans="1:4" x14ac:dyDescent="0.15">
      <c r="A2034" s="126"/>
      <c r="B2034" s="126"/>
      <c r="C2034" s="126"/>
      <c r="D2034" s="126"/>
    </row>
    <row r="2035" spans="1:4" x14ac:dyDescent="0.15">
      <c r="A2035" s="126"/>
      <c r="B2035" s="126"/>
      <c r="C2035" s="126"/>
      <c r="D2035" s="126"/>
    </row>
    <row r="2036" spans="1:4" x14ac:dyDescent="0.15">
      <c r="A2036" s="126"/>
      <c r="B2036" s="126"/>
      <c r="C2036" s="126"/>
      <c r="D2036" s="126"/>
    </row>
    <row r="2037" spans="1:4" x14ac:dyDescent="0.15">
      <c r="A2037" s="126"/>
      <c r="B2037" s="126"/>
      <c r="C2037" s="126"/>
      <c r="D2037" s="126"/>
    </row>
    <row r="2038" spans="1:4" x14ac:dyDescent="0.15">
      <c r="A2038" s="126"/>
      <c r="B2038" s="126"/>
      <c r="C2038" s="126"/>
      <c r="D2038" s="126"/>
    </row>
    <row r="2039" spans="1:4" x14ac:dyDescent="0.15">
      <c r="A2039" s="126"/>
      <c r="B2039" s="126"/>
      <c r="C2039" s="126"/>
      <c r="D2039" s="126"/>
    </row>
    <row r="2040" spans="1:4" x14ac:dyDescent="0.15">
      <c r="A2040" s="126"/>
      <c r="B2040" s="126"/>
      <c r="C2040" s="126"/>
      <c r="D2040" s="126"/>
    </row>
    <row r="2041" spans="1:4" x14ac:dyDescent="0.15">
      <c r="A2041" s="126"/>
      <c r="B2041" s="126"/>
      <c r="C2041" s="126"/>
      <c r="D2041" s="126"/>
    </row>
    <row r="2042" spans="1:4" x14ac:dyDescent="0.15">
      <c r="A2042" s="126"/>
      <c r="B2042" s="126"/>
      <c r="C2042" s="126"/>
      <c r="D2042" s="126"/>
    </row>
    <row r="2043" spans="1:4" x14ac:dyDescent="0.15">
      <c r="A2043" s="126"/>
      <c r="B2043" s="126"/>
      <c r="C2043" s="126"/>
      <c r="D2043" s="126"/>
    </row>
    <row r="2044" spans="1:4" x14ac:dyDescent="0.15">
      <c r="A2044" s="126"/>
      <c r="B2044" s="126"/>
      <c r="C2044" s="126"/>
      <c r="D2044" s="126"/>
    </row>
    <row r="2045" spans="1:4" x14ac:dyDescent="0.15">
      <c r="A2045" s="126"/>
      <c r="B2045" s="126"/>
      <c r="C2045" s="126"/>
      <c r="D2045" s="126"/>
    </row>
    <row r="2046" spans="1:4" x14ac:dyDescent="0.15">
      <c r="A2046" s="126"/>
      <c r="B2046" s="126"/>
      <c r="C2046" s="126"/>
      <c r="D2046" s="126"/>
    </row>
    <row r="2047" spans="1:4" x14ac:dyDescent="0.15">
      <c r="A2047" s="126"/>
      <c r="B2047" s="126"/>
      <c r="C2047" s="126"/>
      <c r="D2047" s="126"/>
    </row>
    <row r="2048" spans="1:4" x14ac:dyDescent="0.15">
      <c r="A2048" s="126"/>
      <c r="B2048" s="126"/>
      <c r="C2048" s="126"/>
      <c r="D2048" s="126"/>
    </row>
    <row r="2049" spans="1:4" x14ac:dyDescent="0.15">
      <c r="A2049" s="126"/>
      <c r="B2049" s="126"/>
      <c r="C2049" s="126"/>
      <c r="D2049" s="126"/>
    </row>
    <row r="2050" spans="1:4" x14ac:dyDescent="0.15">
      <c r="A2050" s="126"/>
      <c r="B2050" s="126"/>
      <c r="C2050" s="126"/>
      <c r="D2050" s="126"/>
    </row>
    <row r="2051" spans="1:4" x14ac:dyDescent="0.15">
      <c r="A2051" s="126"/>
      <c r="B2051" s="126"/>
      <c r="C2051" s="126"/>
      <c r="D2051" s="126"/>
    </row>
    <row r="2052" spans="1:4" x14ac:dyDescent="0.15">
      <c r="A2052" s="126"/>
      <c r="B2052" s="126"/>
      <c r="C2052" s="126"/>
      <c r="D2052" s="126"/>
    </row>
    <row r="2053" spans="1:4" x14ac:dyDescent="0.15">
      <c r="A2053" s="126"/>
      <c r="B2053" s="126"/>
      <c r="C2053" s="126"/>
      <c r="D2053" s="126"/>
    </row>
    <row r="2054" spans="1:4" x14ac:dyDescent="0.15">
      <c r="A2054" s="126"/>
      <c r="B2054" s="126"/>
      <c r="C2054" s="126"/>
      <c r="D2054" s="126"/>
    </row>
    <row r="2055" spans="1:4" x14ac:dyDescent="0.15">
      <c r="A2055" s="126"/>
      <c r="B2055" s="126"/>
      <c r="C2055" s="126"/>
      <c r="D2055" s="126"/>
    </row>
    <row r="2056" spans="1:4" x14ac:dyDescent="0.15">
      <c r="A2056" s="126"/>
      <c r="B2056" s="126"/>
      <c r="C2056" s="126"/>
      <c r="D2056" s="126"/>
    </row>
    <row r="2057" spans="1:4" x14ac:dyDescent="0.15">
      <c r="A2057" s="126"/>
      <c r="B2057" s="126"/>
      <c r="C2057" s="126"/>
      <c r="D2057" s="126"/>
    </row>
    <row r="2058" spans="1:4" x14ac:dyDescent="0.15">
      <c r="A2058" s="126"/>
      <c r="B2058" s="126"/>
      <c r="C2058" s="126"/>
      <c r="D2058" s="126"/>
    </row>
    <row r="2059" spans="1:4" x14ac:dyDescent="0.15">
      <c r="A2059" s="126"/>
      <c r="B2059" s="126"/>
      <c r="C2059" s="126"/>
      <c r="D2059" s="126"/>
    </row>
    <row r="2060" spans="1:4" x14ac:dyDescent="0.15">
      <c r="A2060" s="126"/>
      <c r="B2060" s="126"/>
      <c r="C2060" s="126"/>
      <c r="D2060" s="126"/>
    </row>
    <row r="2061" spans="1:4" x14ac:dyDescent="0.15">
      <c r="A2061" s="126"/>
      <c r="B2061" s="126"/>
      <c r="C2061" s="126"/>
      <c r="D2061" s="126"/>
    </row>
    <row r="2062" spans="1:4" x14ac:dyDescent="0.15">
      <c r="A2062" s="126"/>
      <c r="B2062" s="126"/>
      <c r="C2062" s="126"/>
      <c r="D2062" s="126"/>
    </row>
    <row r="2063" spans="1:4" x14ac:dyDescent="0.15">
      <c r="A2063" s="126"/>
      <c r="B2063" s="126"/>
      <c r="C2063" s="126"/>
      <c r="D2063" s="126"/>
    </row>
    <row r="2064" spans="1:4" x14ac:dyDescent="0.15">
      <c r="A2064" s="126"/>
      <c r="B2064" s="126"/>
      <c r="C2064" s="126"/>
      <c r="D2064" s="126"/>
    </row>
    <row r="2065" spans="1:4" x14ac:dyDescent="0.15">
      <c r="A2065" s="126"/>
      <c r="B2065" s="126"/>
      <c r="C2065" s="126"/>
      <c r="D2065" s="126"/>
    </row>
    <row r="2066" spans="1:4" x14ac:dyDescent="0.15">
      <c r="A2066" s="126"/>
      <c r="B2066" s="126"/>
      <c r="C2066" s="126"/>
      <c r="D2066" s="126"/>
    </row>
    <row r="2067" spans="1:4" x14ac:dyDescent="0.15">
      <c r="A2067" s="126"/>
      <c r="B2067" s="126"/>
      <c r="C2067" s="126"/>
      <c r="D2067" s="126"/>
    </row>
    <row r="2068" spans="1:4" x14ac:dyDescent="0.15">
      <c r="A2068" s="126"/>
      <c r="B2068" s="126"/>
      <c r="C2068" s="126"/>
      <c r="D2068" s="126"/>
    </row>
    <row r="2069" spans="1:4" x14ac:dyDescent="0.15">
      <c r="A2069" s="126"/>
      <c r="B2069" s="126"/>
      <c r="C2069" s="126"/>
      <c r="D2069" s="126"/>
    </row>
    <row r="2070" spans="1:4" x14ac:dyDescent="0.15">
      <c r="A2070" s="126"/>
      <c r="B2070" s="126"/>
      <c r="C2070" s="126"/>
      <c r="D2070" s="126"/>
    </row>
    <row r="2071" spans="1:4" x14ac:dyDescent="0.15">
      <c r="A2071" s="126"/>
      <c r="B2071" s="126"/>
      <c r="C2071" s="126"/>
      <c r="D2071" s="126"/>
    </row>
    <row r="2072" spans="1:4" x14ac:dyDescent="0.15">
      <c r="A2072" s="126"/>
      <c r="B2072" s="126"/>
      <c r="C2072" s="126"/>
      <c r="D2072" s="126"/>
    </row>
    <row r="2073" spans="1:4" x14ac:dyDescent="0.15">
      <c r="A2073" s="126"/>
      <c r="B2073" s="126"/>
      <c r="C2073" s="126"/>
      <c r="D2073" s="126"/>
    </row>
    <row r="2074" spans="1:4" x14ac:dyDescent="0.15">
      <c r="A2074" s="126"/>
      <c r="B2074" s="126"/>
      <c r="C2074" s="126"/>
      <c r="D2074" s="126"/>
    </row>
    <row r="2075" spans="1:4" x14ac:dyDescent="0.15">
      <c r="A2075" s="126"/>
      <c r="B2075" s="126"/>
      <c r="C2075" s="126"/>
      <c r="D2075" s="126"/>
    </row>
    <row r="2076" spans="1:4" x14ac:dyDescent="0.15">
      <c r="A2076" s="126"/>
      <c r="B2076" s="126"/>
      <c r="C2076" s="126"/>
      <c r="D2076" s="126"/>
    </row>
    <row r="2077" spans="1:4" x14ac:dyDescent="0.15">
      <c r="A2077" s="126"/>
      <c r="B2077" s="126"/>
      <c r="C2077" s="126"/>
      <c r="D2077" s="126"/>
    </row>
    <row r="2078" spans="1:4" x14ac:dyDescent="0.15">
      <c r="A2078" s="126"/>
      <c r="B2078" s="126"/>
      <c r="C2078" s="126"/>
      <c r="D2078" s="126"/>
    </row>
    <row r="2079" spans="1:4" x14ac:dyDescent="0.15">
      <c r="A2079" s="126"/>
      <c r="B2079" s="126"/>
      <c r="C2079" s="126"/>
      <c r="D2079" s="126"/>
    </row>
    <row r="2080" spans="1:4" x14ac:dyDescent="0.15">
      <c r="A2080" s="126"/>
      <c r="B2080" s="126"/>
      <c r="C2080" s="126"/>
      <c r="D2080" s="126"/>
    </row>
    <row r="2081" spans="1:4" x14ac:dyDescent="0.15">
      <c r="A2081" s="126"/>
      <c r="B2081" s="126"/>
      <c r="C2081" s="126"/>
      <c r="D2081" s="126"/>
    </row>
    <row r="2082" spans="1:4" x14ac:dyDescent="0.15">
      <c r="A2082" s="126"/>
      <c r="B2082" s="126"/>
      <c r="C2082" s="126"/>
      <c r="D2082" s="126"/>
    </row>
    <row r="2083" spans="1:4" x14ac:dyDescent="0.15">
      <c r="A2083" s="126"/>
      <c r="B2083" s="126"/>
      <c r="C2083" s="126"/>
      <c r="D2083" s="126"/>
    </row>
    <row r="2084" spans="1:4" x14ac:dyDescent="0.15">
      <c r="A2084" s="126"/>
      <c r="B2084" s="126"/>
      <c r="C2084" s="126"/>
      <c r="D2084" s="126"/>
    </row>
    <row r="2085" spans="1:4" x14ac:dyDescent="0.15">
      <c r="A2085" s="126"/>
      <c r="B2085" s="126"/>
      <c r="C2085" s="126"/>
      <c r="D2085" s="126"/>
    </row>
    <row r="2086" spans="1:4" x14ac:dyDescent="0.15">
      <c r="A2086" s="126"/>
      <c r="B2086" s="126"/>
      <c r="C2086" s="126"/>
      <c r="D2086" s="126"/>
    </row>
    <row r="2087" spans="1:4" x14ac:dyDescent="0.15">
      <c r="A2087" s="126"/>
      <c r="B2087" s="126"/>
      <c r="C2087" s="126"/>
      <c r="D2087" s="126"/>
    </row>
    <row r="2088" spans="1:4" x14ac:dyDescent="0.15">
      <c r="A2088" s="126"/>
      <c r="B2088" s="126"/>
      <c r="C2088" s="126"/>
      <c r="D2088" s="126"/>
    </row>
    <row r="2089" spans="1:4" x14ac:dyDescent="0.15">
      <c r="A2089" s="126"/>
      <c r="B2089" s="126"/>
      <c r="C2089" s="126"/>
      <c r="D2089" s="126"/>
    </row>
    <row r="2090" spans="1:4" x14ac:dyDescent="0.15">
      <c r="A2090" s="126"/>
      <c r="B2090" s="126"/>
      <c r="C2090" s="126"/>
      <c r="D2090" s="126"/>
    </row>
    <row r="2091" spans="1:4" x14ac:dyDescent="0.15">
      <c r="A2091" s="126"/>
      <c r="B2091" s="126"/>
      <c r="C2091" s="126"/>
      <c r="D2091" s="126"/>
    </row>
    <row r="2092" spans="1:4" x14ac:dyDescent="0.15">
      <c r="A2092" s="126"/>
      <c r="B2092" s="126"/>
      <c r="C2092" s="126"/>
      <c r="D2092" s="126"/>
    </row>
    <row r="2093" spans="1:4" x14ac:dyDescent="0.15">
      <c r="A2093" s="126"/>
      <c r="B2093" s="126"/>
      <c r="C2093" s="126"/>
      <c r="D2093" s="126"/>
    </row>
    <row r="2094" spans="1:4" x14ac:dyDescent="0.15">
      <c r="A2094" s="126"/>
      <c r="B2094" s="126"/>
      <c r="C2094" s="126"/>
      <c r="D2094" s="126"/>
    </row>
    <row r="2095" spans="1:4" x14ac:dyDescent="0.15">
      <c r="A2095" s="126"/>
      <c r="B2095" s="126"/>
      <c r="C2095" s="126"/>
      <c r="D2095" s="126"/>
    </row>
    <row r="2096" spans="1:4" x14ac:dyDescent="0.15">
      <c r="A2096" s="126"/>
      <c r="B2096" s="126"/>
      <c r="C2096" s="126"/>
      <c r="D2096" s="126"/>
    </row>
    <row r="2097" spans="1:4" x14ac:dyDescent="0.15">
      <c r="A2097" s="126"/>
      <c r="B2097" s="126"/>
      <c r="C2097" s="126"/>
      <c r="D2097" s="126"/>
    </row>
    <row r="2098" spans="1:4" x14ac:dyDescent="0.15">
      <c r="A2098" s="126"/>
      <c r="B2098" s="126"/>
      <c r="C2098" s="126"/>
      <c r="D2098" s="126"/>
    </row>
    <row r="2099" spans="1:4" x14ac:dyDescent="0.15">
      <c r="A2099" s="126"/>
      <c r="B2099" s="126"/>
      <c r="C2099" s="126"/>
      <c r="D2099" s="126"/>
    </row>
    <row r="2100" spans="1:4" x14ac:dyDescent="0.15">
      <c r="A2100" s="126"/>
      <c r="B2100" s="126"/>
      <c r="C2100" s="126"/>
      <c r="D2100" s="126"/>
    </row>
    <row r="2101" spans="1:4" x14ac:dyDescent="0.15">
      <c r="A2101" s="126"/>
      <c r="B2101" s="126"/>
      <c r="C2101" s="126"/>
      <c r="D2101" s="126"/>
    </row>
    <row r="2102" spans="1:4" x14ac:dyDescent="0.15">
      <c r="A2102" s="126"/>
      <c r="B2102" s="126"/>
      <c r="C2102" s="126"/>
      <c r="D2102" s="126"/>
    </row>
    <row r="2103" spans="1:4" x14ac:dyDescent="0.15">
      <c r="A2103" s="126"/>
      <c r="B2103" s="126"/>
      <c r="C2103" s="126"/>
      <c r="D2103" s="126"/>
    </row>
    <row r="2104" spans="1:4" x14ac:dyDescent="0.15">
      <c r="A2104" s="126"/>
      <c r="B2104" s="126"/>
      <c r="C2104" s="126"/>
      <c r="D2104" s="126"/>
    </row>
    <row r="2105" spans="1:4" x14ac:dyDescent="0.15">
      <c r="A2105" s="126"/>
      <c r="B2105" s="126"/>
      <c r="C2105" s="126"/>
      <c r="D2105" s="126"/>
    </row>
    <row r="2106" spans="1:4" x14ac:dyDescent="0.15">
      <c r="A2106" s="126"/>
      <c r="B2106" s="126"/>
      <c r="C2106" s="126"/>
      <c r="D2106" s="126"/>
    </row>
    <row r="2107" spans="1:4" x14ac:dyDescent="0.15">
      <c r="A2107" s="126"/>
      <c r="B2107" s="126"/>
      <c r="C2107" s="126"/>
      <c r="D2107" s="126"/>
    </row>
    <row r="2108" spans="1:4" x14ac:dyDescent="0.15">
      <c r="A2108" s="126"/>
      <c r="B2108" s="126"/>
      <c r="C2108" s="126"/>
      <c r="D2108" s="126"/>
    </row>
    <row r="2109" spans="1:4" x14ac:dyDescent="0.15">
      <c r="A2109" s="126"/>
      <c r="B2109" s="126"/>
      <c r="C2109" s="126"/>
      <c r="D2109" s="126"/>
    </row>
    <row r="2110" spans="1:4" x14ac:dyDescent="0.15">
      <c r="A2110" s="126"/>
      <c r="B2110" s="126"/>
      <c r="C2110" s="126"/>
      <c r="D2110" s="126"/>
    </row>
    <row r="2111" spans="1:4" x14ac:dyDescent="0.15">
      <c r="A2111" s="126"/>
      <c r="B2111" s="126"/>
      <c r="C2111" s="126"/>
      <c r="D2111" s="126"/>
    </row>
    <row r="2112" spans="1:4" x14ac:dyDescent="0.15">
      <c r="A2112" s="126"/>
      <c r="B2112" s="126"/>
      <c r="C2112" s="126"/>
      <c r="D2112" s="126"/>
    </row>
    <row r="2113" spans="1:4" x14ac:dyDescent="0.15">
      <c r="A2113" s="126"/>
      <c r="B2113" s="126"/>
      <c r="C2113" s="126"/>
      <c r="D2113" s="126"/>
    </row>
    <row r="2114" spans="1:4" x14ac:dyDescent="0.15">
      <c r="A2114" s="126"/>
      <c r="B2114" s="126"/>
      <c r="C2114" s="126"/>
      <c r="D2114" s="126"/>
    </row>
    <row r="2115" spans="1:4" x14ac:dyDescent="0.15">
      <c r="A2115" s="126"/>
      <c r="B2115" s="126"/>
      <c r="C2115" s="126"/>
      <c r="D2115" s="126"/>
    </row>
    <row r="2116" spans="1:4" x14ac:dyDescent="0.15">
      <c r="A2116" s="126"/>
      <c r="B2116" s="126"/>
      <c r="C2116" s="126"/>
      <c r="D2116" s="126"/>
    </row>
    <row r="2117" spans="1:4" x14ac:dyDescent="0.15">
      <c r="A2117" s="126"/>
      <c r="B2117" s="126"/>
      <c r="C2117" s="126"/>
      <c r="D2117" s="126"/>
    </row>
    <row r="2118" spans="1:4" x14ac:dyDescent="0.15">
      <c r="A2118" s="126"/>
      <c r="B2118" s="126"/>
      <c r="C2118" s="126"/>
      <c r="D2118" s="126"/>
    </row>
    <row r="2119" spans="1:4" x14ac:dyDescent="0.15">
      <c r="A2119" s="126"/>
      <c r="B2119" s="126"/>
      <c r="C2119" s="126"/>
      <c r="D2119" s="126"/>
    </row>
    <row r="2120" spans="1:4" x14ac:dyDescent="0.15">
      <c r="A2120" s="126"/>
      <c r="B2120" s="126"/>
      <c r="C2120" s="126"/>
      <c r="D2120" s="126"/>
    </row>
    <row r="2121" spans="1:4" x14ac:dyDescent="0.15">
      <c r="A2121" s="126"/>
      <c r="B2121" s="126"/>
      <c r="C2121" s="126"/>
      <c r="D2121" s="126"/>
    </row>
    <row r="2122" spans="1:4" x14ac:dyDescent="0.15">
      <c r="A2122" s="126"/>
      <c r="B2122" s="126"/>
      <c r="C2122" s="126"/>
      <c r="D2122" s="126"/>
    </row>
    <row r="2123" spans="1:4" x14ac:dyDescent="0.15">
      <c r="A2123" s="126"/>
      <c r="B2123" s="126"/>
      <c r="C2123" s="126"/>
      <c r="D2123" s="126"/>
    </row>
    <row r="2124" spans="1:4" x14ac:dyDescent="0.15">
      <c r="A2124" s="126"/>
      <c r="B2124" s="126"/>
      <c r="C2124" s="126"/>
      <c r="D2124" s="126"/>
    </row>
    <row r="2125" spans="1:4" x14ac:dyDescent="0.15">
      <c r="A2125" s="126"/>
      <c r="B2125" s="126"/>
      <c r="C2125" s="126"/>
      <c r="D2125" s="126"/>
    </row>
    <row r="2126" spans="1:4" x14ac:dyDescent="0.15">
      <c r="A2126" s="126"/>
      <c r="B2126" s="126"/>
      <c r="C2126" s="126"/>
      <c r="D2126" s="126"/>
    </row>
    <row r="2127" spans="1:4" x14ac:dyDescent="0.15">
      <c r="A2127" s="126"/>
      <c r="B2127" s="126"/>
      <c r="C2127" s="126"/>
      <c r="D2127" s="126"/>
    </row>
    <row r="2128" spans="1:4" x14ac:dyDescent="0.15">
      <c r="A2128" s="126"/>
      <c r="B2128" s="126"/>
      <c r="C2128" s="126"/>
      <c r="D2128" s="126"/>
    </row>
    <row r="2129" spans="1:4" x14ac:dyDescent="0.15">
      <c r="A2129" s="126"/>
      <c r="B2129" s="126"/>
      <c r="C2129" s="126"/>
      <c r="D2129" s="126"/>
    </row>
    <row r="2130" spans="1:4" x14ac:dyDescent="0.15">
      <c r="A2130" s="126"/>
      <c r="B2130" s="126"/>
      <c r="C2130" s="126"/>
      <c r="D2130" s="126"/>
    </row>
    <row r="2131" spans="1:4" x14ac:dyDescent="0.15">
      <c r="A2131" s="126"/>
      <c r="B2131" s="126"/>
      <c r="C2131" s="126"/>
      <c r="D2131" s="126"/>
    </row>
    <row r="2132" spans="1:4" x14ac:dyDescent="0.15">
      <c r="A2132" s="126"/>
      <c r="B2132" s="126"/>
      <c r="C2132" s="126"/>
      <c r="D2132" s="126"/>
    </row>
    <row r="2133" spans="1:4" x14ac:dyDescent="0.15">
      <c r="A2133" s="126"/>
      <c r="B2133" s="126"/>
      <c r="C2133" s="126"/>
      <c r="D2133" s="126"/>
    </row>
    <row r="2134" spans="1:4" x14ac:dyDescent="0.15">
      <c r="A2134" s="126"/>
      <c r="B2134" s="126"/>
      <c r="C2134" s="126"/>
      <c r="D2134" s="126"/>
    </row>
    <row r="2135" spans="1:4" x14ac:dyDescent="0.15">
      <c r="A2135" s="126"/>
      <c r="B2135" s="126"/>
      <c r="C2135" s="126"/>
      <c r="D2135" s="126"/>
    </row>
    <row r="2136" spans="1:4" x14ac:dyDescent="0.15">
      <c r="A2136" s="126"/>
      <c r="B2136" s="126"/>
      <c r="C2136" s="126"/>
      <c r="D2136" s="126"/>
    </row>
    <row r="2137" spans="1:4" x14ac:dyDescent="0.15">
      <c r="A2137" s="126"/>
      <c r="B2137" s="126"/>
      <c r="C2137" s="126"/>
      <c r="D2137" s="126"/>
    </row>
    <row r="2138" spans="1:4" x14ac:dyDescent="0.15">
      <c r="A2138" s="126"/>
      <c r="B2138" s="126"/>
      <c r="C2138" s="126"/>
      <c r="D2138" s="126"/>
    </row>
    <row r="2139" spans="1:4" x14ac:dyDescent="0.15">
      <c r="A2139" s="126"/>
      <c r="B2139" s="126"/>
      <c r="C2139" s="126"/>
      <c r="D2139" s="126"/>
    </row>
    <row r="2140" spans="1:4" x14ac:dyDescent="0.15">
      <c r="A2140" s="126"/>
      <c r="B2140" s="126"/>
      <c r="C2140" s="126"/>
      <c r="D2140" s="126"/>
    </row>
    <row r="2141" spans="1:4" x14ac:dyDescent="0.15">
      <c r="A2141" s="126"/>
      <c r="B2141" s="126"/>
      <c r="C2141" s="126"/>
      <c r="D2141" s="126"/>
    </row>
    <row r="2142" spans="1:4" x14ac:dyDescent="0.15">
      <c r="A2142" s="126"/>
      <c r="B2142" s="126"/>
      <c r="C2142" s="126"/>
      <c r="D2142" s="126"/>
    </row>
    <row r="2143" spans="1:4" x14ac:dyDescent="0.15">
      <c r="A2143" s="126"/>
      <c r="B2143" s="126"/>
      <c r="C2143" s="126"/>
      <c r="D2143" s="126"/>
    </row>
    <row r="2144" spans="1:4" x14ac:dyDescent="0.15">
      <c r="A2144" s="126"/>
      <c r="B2144" s="126"/>
      <c r="C2144" s="126"/>
      <c r="D2144" s="126"/>
    </row>
    <row r="2145" spans="1:4" x14ac:dyDescent="0.15">
      <c r="A2145" s="126"/>
      <c r="B2145" s="126"/>
      <c r="C2145" s="126"/>
      <c r="D2145" s="126"/>
    </row>
    <row r="2146" spans="1:4" x14ac:dyDescent="0.15">
      <c r="A2146" s="126"/>
      <c r="B2146" s="126"/>
      <c r="C2146" s="126"/>
      <c r="D2146" s="126"/>
    </row>
    <row r="2147" spans="1:4" x14ac:dyDescent="0.15">
      <c r="A2147" s="126"/>
      <c r="B2147" s="126"/>
      <c r="C2147" s="126"/>
      <c r="D2147" s="126"/>
    </row>
    <row r="2148" spans="1:4" x14ac:dyDescent="0.15">
      <c r="A2148" s="126"/>
      <c r="B2148" s="126"/>
      <c r="C2148" s="126"/>
      <c r="D2148" s="126"/>
    </row>
    <row r="2149" spans="1:4" x14ac:dyDescent="0.15">
      <c r="A2149" s="126"/>
      <c r="B2149" s="126"/>
      <c r="C2149" s="126"/>
      <c r="D2149" s="126"/>
    </row>
    <row r="2150" spans="1:4" x14ac:dyDescent="0.15">
      <c r="A2150" s="126"/>
      <c r="B2150" s="126"/>
      <c r="C2150" s="126"/>
      <c r="D2150" s="126"/>
    </row>
    <row r="2151" spans="1:4" x14ac:dyDescent="0.15">
      <c r="A2151" s="126"/>
      <c r="B2151" s="126"/>
      <c r="C2151" s="126"/>
      <c r="D2151" s="126"/>
    </row>
    <row r="2152" spans="1:4" x14ac:dyDescent="0.15">
      <c r="A2152" s="126"/>
      <c r="B2152" s="126"/>
      <c r="C2152" s="126"/>
      <c r="D2152" s="126"/>
    </row>
    <row r="2153" spans="1:4" x14ac:dyDescent="0.15">
      <c r="A2153" s="126"/>
      <c r="B2153" s="126"/>
      <c r="C2153" s="126"/>
      <c r="D2153" s="126"/>
    </row>
    <row r="2154" spans="1:4" x14ac:dyDescent="0.15">
      <c r="A2154" s="126"/>
      <c r="B2154" s="126"/>
      <c r="C2154" s="126"/>
      <c r="D2154" s="126"/>
    </row>
    <row r="2155" spans="1:4" x14ac:dyDescent="0.15">
      <c r="A2155" s="126"/>
      <c r="B2155" s="126"/>
      <c r="C2155" s="126"/>
      <c r="D2155" s="126"/>
    </row>
    <row r="2156" spans="1:4" x14ac:dyDescent="0.15">
      <c r="A2156" s="126"/>
      <c r="B2156" s="126"/>
      <c r="C2156" s="126"/>
      <c r="D2156" s="126"/>
    </row>
    <row r="2157" spans="1:4" x14ac:dyDescent="0.15">
      <c r="A2157" s="126"/>
      <c r="B2157" s="126"/>
      <c r="C2157" s="126"/>
      <c r="D2157" s="126"/>
    </row>
    <row r="2158" spans="1:4" x14ac:dyDescent="0.15">
      <c r="A2158" s="126"/>
      <c r="B2158" s="126"/>
      <c r="C2158" s="126"/>
      <c r="D2158" s="126"/>
    </row>
    <row r="2159" spans="1:4" x14ac:dyDescent="0.15">
      <c r="A2159" s="126"/>
      <c r="B2159" s="126"/>
      <c r="C2159" s="126"/>
      <c r="D2159" s="126"/>
    </row>
    <row r="2160" spans="1:4" x14ac:dyDescent="0.15">
      <c r="A2160" s="126"/>
      <c r="B2160" s="126"/>
      <c r="C2160" s="126"/>
      <c r="D2160" s="126"/>
    </row>
    <row r="2161" spans="1:4" x14ac:dyDescent="0.15">
      <c r="A2161" s="126"/>
      <c r="B2161" s="126"/>
      <c r="C2161" s="126"/>
      <c r="D2161" s="126"/>
    </row>
    <row r="2162" spans="1:4" x14ac:dyDescent="0.15">
      <c r="A2162" s="126"/>
      <c r="B2162" s="126"/>
      <c r="C2162" s="126"/>
      <c r="D2162" s="126"/>
    </row>
    <row r="2163" spans="1:4" x14ac:dyDescent="0.15">
      <c r="A2163" s="126"/>
      <c r="B2163" s="126"/>
      <c r="C2163" s="126"/>
      <c r="D2163" s="126"/>
    </row>
    <row r="2164" spans="1:4" x14ac:dyDescent="0.15">
      <c r="A2164" s="126"/>
      <c r="B2164" s="126"/>
      <c r="C2164" s="126"/>
      <c r="D2164" s="126"/>
    </row>
    <row r="2165" spans="1:4" x14ac:dyDescent="0.15">
      <c r="A2165" s="126"/>
      <c r="B2165" s="126"/>
      <c r="C2165" s="126"/>
      <c r="D2165" s="126"/>
    </row>
    <row r="2166" spans="1:4" x14ac:dyDescent="0.15">
      <c r="A2166" s="126"/>
      <c r="B2166" s="126"/>
      <c r="C2166" s="126"/>
      <c r="D2166" s="126"/>
    </row>
    <row r="2167" spans="1:4" x14ac:dyDescent="0.15">
      <c r="A2167" s="126"/>
      <c r="B2167" s="126"/>
      <c r="C2167" s="126"/>
      <c r="D2167" s="126"/>
    </row>
    <row r="2168" spans="1:4" x14ac:dyDescent="0.15">
      <c r="A2168" s="126"/>
      <c r="B2168" s="126"/>
      <c r="C2168" s="126"/>
      <c r="D2168" s="126"/>
    </row>
    <row r="2169" spans="1:4" x14ac:dyDescent="0.15">
      <c r="A2169" s="126"/>
      <c r="B2169" s="126"/>
      <c r="C2169" s="126"/>
      <c r="D2169" s="126"/>
    </row>
    <row r="2170" spans="1:4" x14ac:dyDescent="0.15">
      <c r="A2170" s="126"/>
      <c r="B2170" s="126"/>
      <c r="C2170" s="126"/>
      <c r="D2170" s="126"/>
    </row>
    <row r="2171" spans="1:4" x14ac:dyDescent="0.15">
      <c r="A2171" s="126"/>
      <c r="B2171" s="126"/>
      <c r="C2171" s="126"/>
      <c r="D2171" s="126"/>
    </row>
    <row r="2172" spans="1:4" x14ac:dyDescent="0.15">
      <c r="A2172" s="126"/>
      <c r="B2172" s="126"/>
      <c r="C2172" s="126"/>
      <c r="D2172" s="126"/>
    </row>
    <row r="2173" spans="1:4" x14ac:dyDescent="0.15">
      <c r="A2173" s="126"/>
      <c r="B2173" s="126"/>
      <c r="C2173" s="126"/>
      <c r="D2173" s="126"/>
    </row>
    <row r="2174" spans="1:4" x14ac:dyDescent="0.15">
      <c r="A2174" s="126"/>
      <c r="B2174" s="126"/>
      <c r="C2174" s="126"/>
      <c r="D2174" s="126"/>
    </row>
    <row r="2175" spans="1:4" x14ac:dyDescent="0.15">
      <c r="A2175" s="126"/>
      <c r="B2175" s="126"/>
      <c r="C2175" s="126"/>
      <c r="D2175" s="126"/>
    </row>
    <row r="2176" spans="1:4" x14ac:dyDescent="0.15">
      <c r="A2176" s="126"/>
      <c r="B2176" s="126"/>
      <c r="C2176" s="126"/>
      <c r="D2176" s="126"/>
    </row>
    <row r="2177" spans="1:4" x14ac:dyDescent="0.15">
      <c r="A2177" s="126"/>
      <c r="B2177" s="126"/>
      <c r="C2177" s="126"/>
      <c r="D2177" s="126"/>
    </row>
    <row r="2178" spans="1:4" x14ac:dyDescent="0.15">
      <c r="A2178" s="126"/>
      <c r="B2178" s="126"/>
      <c r="C2178" s="126"/>
      <c r="D2178" s="126"/>
    </row>
    <row r="2179" spans="1:4" x14ac:dyDescent="0.15">
      <c r="A2179" s="126"/>
      <c r="B2179" s="126"/>
      <c r="C2179" s="126"/>
      <c r="D2179" s="126"/>
    </row>
    <row r="2180" spans="1:4" x14ac:dyDescent="0.15">
      <c r="A2180" s="126"/>
      <c r="B2180" s="126"/>
      <c r="C2180" s="126"/>
      <c r="D2180" s="126"/>
    </row>
    <row r="2181" spans="1:4" x14ac:dyDescent="0.15">
      <c r="A2181" s="126"/>
      <c r="B2181" s="126"/>
      <c r="C2181" s="126"/>
      <c r="D2181" s="126"/>
    </row>
    <row r="2182" spans="1:4" x14ac:dyDescent="0.15">
      <c r="A2182" s="126"/>
      <c r="B2182" s="126"/>
      <c r="C2182" s="126"/>
      <c r="D2182" s="126"/>
    </row>
    <row r="2183" spans="1:4" x14ac:dyDescent="0.15">
      <c r="A2183" s="126"/>
      <c r="B2183" s="126"/>
      <c r="C2183" s="126"/>
      <c r="D2183" s="126"/>
    </row>
    <row r="2184" spans="1:4" x14ac:dyDescent="0.15">
      <c r="A2184" s="126"/>
      <c r="B2184" s="126"/>
      <c r="C2184" s="126"/>
      <c r="D2184" s="126"/>
    </row>
    <row r="2185" spans="1:4" x14ac:dyDescent="0.15">
      <c r="A2185" s="126"/>
      <c r="B2185" s="126"/>
      <c r="C2185" s="126"/>
      <c r="D2185" s="126"/>
    </row>
    <row r="2186" spans="1:4" x14ac:dyDescent="0.15">
      <c r="A2186" s="126"/>
      <c r="B2186" s="126"/>
      <c r="C2186" s="126"/>
      <c r="D2186" s="126"/>
    </row>
    <row r="2187" spans="1:4" x14ac:dyDescent="0.15">
      <c r="A2187" s="126"/>
      <c r="B2187" s="126"/>
      <c r="C2187" s="126"/>
      <c r="D2187" s="126"/>
    </row>
    <row r="2188" spans="1:4" x14ac:dyDescent="0.15">
      <c r="A2188" s="126"/>
      <c r="B2188" s="126"/>
      <c r="C2188" s="126"/>
      <c r="D2188" s="126"/>
    </row>
    <row r="2189" spans="1:4" x14ac:dyDescent="0.15">
      <c r="A2189" s="126"/>
      <c r="B2189" s="126"/>
      <c r="C2189" s="126"/>
      <c r="D2189" s="126"/>
    </row>
    <row r="2190" spans="1:4" x14ac:dyDescent="0.15">
      <c r="A2190" s="126"/>
      <c r="B2190" s="126"/>
      <c r="C2190" s="126"/>
      <c r="D2190" s="126"/>
    </row>
    <row r="2191" spans="1:4" x14ac:dyDescent="0.15">
      <c r="A2191" s="126"/>
      <c r="B2191" s="126"/>
      <c r="C2191" s="126"/>
      <c r="D2191" s="126"/>
    </row>
    <row r="2192" spans="1:4" x14ac:dyDescent="0.15">
      <c r="A2192" s="126"/>
      <c r="B2192" s="126"/>
      <c r="C2192" s="126"/>
      <c r="D2192" s="126"/>
    </row>
    <row r="2193" spans="1:4" x14ac:dyDescent="0.15">
      <c r="A2193" s="126"/>
      <c r="B2193" s="126"/>
      <c r="C2193" s="126"/>
      <c r="D2193" s="126"/>
    </row>
    <row r="2194" spans="1:4" x14ac:dyDescent="0.15">
      <c r="A2194" s="126"/>
      <c r="B2194" s="126"/>
      <c r="C2194" s="126"/>
      <c r="D2194" s="126"/>
    </row>
    <row r="2195" spans="1:4" x14ac:dyDescent="0.15">
      <c r="A2195" s="126"/>
      <c r="B2195" s="126"/>
      <c r="C2195" s="126"/>
      <c r="D2195" s="126"/>
    </row>
    <row r="2196" spans="1:4" x14ac:dyDescent="0.15">
      <c r="A2196" s="126"/>
      <c r="B2196" s="126"/>
      <c r="C2196" s="126"/>
      <c r="D2196" s="126"/>
    </row>
    <row r="2197" spans="1:4" x14ac:dyDescent="0.15">
      <c r="A2197" s="126"/>
      <c r="B2197" s="126"/>
      <c r="C2197" s="126"/>
      <c r="D2197" s="126"/>
    </row>
    <row r="2198" spans="1:4" x14ac:dyDescent="0.15">
      <c r="A2198" s="126"/>
      <c r="B2198" s="126"/>
      <c r="C2198" s="126"/>
      <c r="D2198" s="126"/>
    </row>
    <row r="2199" spans="1:4" x14ac:dyDescent="0.15">
      <c r="A2199" s="126"/>
      <c r="B2199" s="126"/>
      <c r="C2199" s="126"/>
      <c r="D2199" s="126"/>
    </row>
    <row r="2200" spans="1:4" x14ac:dyDescent="0.15">
      <c r="A2200" s="126"/>
      <c r="B2200" s="126"/>
      <c r="C2200" s="126"/>
      <c r="D2200" s="126"/>
    </row>
    <row r="2201" spans="1:4" x14ac:dyDescent="0.15">
      <c r="A2201" s="126"/>
      <c r="B2201" s="126"/>
      <c r="C2201" s="126"/>
      <c r="D2201" s="126"/>
    </row>
    <row r="2202" spans="1:4" x14ac:dyDescent="0.15">
      <c r="A2202" s="126"/>
      <c r="B2202" s="126"/>
      <c r="C2202" s="126"/>
      <c r="D2202" s="126"/>
    </row>
    <row r="2203" spans="1:4" x14ac:dyDescent="0.15">
      <c r="A2203" s="126"/>
      <c r="B2203" s="126"/>
      <c r="C2203" s="126"/>
      <c r="D2203" s="126"/>
    </row>
    <row r="2204" spans="1:4" x14ac:dyDescent="0.15">
      <c r="A2204" s="126"/>
      <c r="B2204" s="126"/>
      <c r="C2204" s="126"/>
      <c r="D2204" s="126"/>
    </row>
    <row r="2205" spans="1:4" x14ac:dyDescent="0.15">
      <c r="A2205" s="126"/>
      <c r="B2205" s="126"/>
      <c r="C2205" s="126"/>
      <c r="D2205" s="126"/>
    </row>
    <row r="2206" spans="1:4" x14ac:dyDescent="0.15">
      <c r="A2206" s="126"/>
      <c r="B2206" s="126"/>
      <c r="C2206" s="126"/>
      <c r="D2206" s="126"/>
    </row>
    <row r="2207" spans="1:4" x14ac:dyDescent="0.15">
      <c r="A2207" s="126"/>
      <c r="B2207" s="126"/>
      <c r="C2207" s="126"/>
      <c r="D2207" s="126"/>
    </row>
    <row r="2208" spans="1:4" x14ac:dyDescent="0.15">
      <c r="A2208" s="126"/>
      <c r="B2208" s="126"/>
      <c r="C2208" s="126"/>
      <c r="D2208" s="126"/>
    </row>
    <row r="2209" spans="1:4" x14ac:dyDescent="0.15">
      <c r="A2209" s="126"/>
      <c r="B2209" s="126"/>
      <c r="C2209" s="126"/>
      <c r="D2209" s="126"/>
    </row>
    <row r="2210" spans="1:4" x14ac:dyDescent="0.15">
      <c r="A2210" s="126"/>
      <c r="B2210" s="126"/>
      <c r="C2210" s="126"/>
      <c r="D2210" s="126"/>
    </row>
    <row r="2211" spans="1:4" x14ac:dyDescent="0.15">
      <c r="A2211" s="126"/>
      <c r="B2211" s="126"/>
      <c r="C2211" s="126"/>
      <c r="D2211" s="126"/>
    </row>
    <row r="2212" spans="1:4" x14ac:dyDescent="0.15">
      <c r="A2212" s="126"/>
      <c r="B2212" s="126"/>
      <c r="C2212" s="126"/>
      <c r="D2212" s="126"/>
    </row>
    <row r="2213" spans="1:4" x14ac:dyDescent="0.15">
      <c r="A2213" s="126"/>
      <c r="B2213" s="126"/>
      <c r="C2213" s="126"/>
      <c r="D2213" s="126"/>
    </row>
    <row r="2214" spans="1:4" x14ac:dyDescent="0.15">
      <c r="A2214" s="126"/>
      <c r="B2214" s="126"/>
      <c r="C2214" s="126"/>
      <c r="D2214" s="126"/>
    </row>
    <row r="2215" spans="1:4" x14ac:dyDescent="0.15">
      <c r="A2215" s="126"/>
      <c r="B2215" s="126"/>
      <c r="C2215" s="126"/>
      <c r="D2215" s="126"/>
    </row>
    <row r="2216" spans="1:4" x14ac:dyDescent="0.15">
      <c r="A2216" s="126"/>
      <c r="B2216" s="126"/>
      <c r="C2216" s="126"/>
      <c r="D2216" s="126"/>
    </row>
    <row r="2217" spans="1:4" x14ac:dyDescent="0.15">
      <c r="A2217" s="126"/>
      <c r="B2217" s="126"/>
      <c r="C2217" s="126"/>
      <c r="D2217" s="126"/>
    </row>
    <row r="2218" spans="1:4" x14ac:dyDescent="0.15">
      <c r="A2218" s="126"/>
      <c r="B2218" s="126"/>
      <c r="C2218" s="126"/>
      <c r="D2218" s="126"/>
    </row>
    <row r="2219" spans="1:4" x14ac:dyDescent="0.15">
      <c r="A2219" s="126"/>
      <c r="B2219" s="126"/>
      <c r="C2219" s="126"/>
      <c r="D2219" s="126"/>
    </row>
    <row r="2220" spans="1:4" x14ac:dyDescent="0.15">
      <c r="A2220" s="126"/>
      <c r="B2220" s="126"/>
      <c r="C2220" s="126"/>
      <c r="D2220" s="126"/>
    </row>
    <row r="2221" spans="1:4" x14ac:dyDescent="0.15">
      <c r="A2221" s="126"/>
      <c r="B2221" s="126"/>
      <c r="C2221" s="126"/>
      <c r="D2221" s="126"/>
    </row>
    <row r="2222" spans="1:4" x14ac:dyDescent="0.15">
      <c r="A2222" s="126"/>
      <c r="B2222" s="126"/>
      <c r="C2222" s="126"/>
      <c r="D2222" s="126"/>
    </row>
    <row r="2223" spans="1:4" x14ac:dyDescent="0.15">
      <c r="A2223" s="126"/>
      <c r="B2223" s="126"/>
      <c r="C2223" s="126"/>
      <c r="D2223" s="126"/>
    </row>
    <row r="2224" spans="1:4" x14ac:dyDescent="0.15">
      <c r="A2224" s="126"/>
      <c r="B2224" s="126"/>
      <c r="C2224" s="126"/>
      <c r="D2224" s="126"/>
    </row>
    <row r="2225" spans="1:4" x14ac:dyDescent="0.15">
      <c r="A2225" s="126"/>
      <c r="B2225" s="126"/>
      <c r="C2225" s="126"/>
      <c r="D2225" s="126"/>
    </row>
    <row r="2226" spans="1:4" x14ac:dyDescent="0.15">
      <c r="A2226" s="126"/>
      <c r="B2226" s="126"/>
      <c r="C2226" s="126"/>
      <c r="D2226" s="126"/>
    </row>
    <row r="2227" spans="1:4" x14ac:dyDescent="0.15">
      <c r="A2227" s="126"/>
      <c r="B2227" s="126"/>
      <c r="C2227" s="126"/>
      <c r="D2227" s="126"/>
    </row>
    <row r="2228" spans="1:4" x14ac:dyDescent="0.15">
      <c r="A2228" s="126"/>
      <c r="B2228" s="126"/>
      <c r="C2228" s="126"/>
      <c r="D2228" s="126"/>
    </row>
    <row r="2229" spans="1:4" x14ac:dyDescent="0.15">
      <c r="A2229" s="126"/>
      <c r="B2229" s="126"/>
      <c r="C2229" s="126"/>
      <c r="D2229" s="126"/>
    </row>
    <row r="2230" spans="1:4" x14ac:dyDescent="0.15">
      <c r="A2230" s="126"/>
      <c r="B2230" s="126"/>
      <c r="C2230" s="126"/>
      <c r="D2230" s="126"/>
    </row>
    <row r="2231" spans="1:4" x14ac:dyDescent="0.15">
      <c r="A2231" s="126"/>
      <c r="B2231" s="126"/>
      <c r="C2231" s="126"/>
      <c r="D2231" s="126"/>
    </row>
    <row r="2232" spans="1:4" x14ac:dyDescent="0.15">
      <c r="A2232" s="126"/>
      <c r="B2232" s="126"/>
      <c r="C2232" s="126"/>
      <c r="D2232" s="126"/>
    </row>
    <row r="2233" spans="1:4" x14ac:dyDescent="0.15">
      <c r="A2233" s="126"/>
      <c r="B2233" s="126"/>
      <c r="C2233" s="126"/>
      <c r="D2233" s="126"/>
    </row>
    <row r="2234" spans="1:4" x14ac:dyDescent="0.15">
      <c r="A2234" s="126"/>
      <c r="B2234" s="126"/>
      <c r="C2234" s="126"/>
      <c r="D2234" s="126"/>
    </row>
    <row r="2235" spans="1:4" x14ac:dyDescent="0.15">
      <c r="A2235" s="126"/>
      <c r="B2235" s="126"/>
      <c r="C2235" s="126"/>
      <c r="D2235" s="126"/>
    </row>
    <row r="2236" spans="1:4" x14ac:dyDescent="0.15">
      <c r="A2236" s="126"/>
      <c r="B2236" s="126"/>
      <c r="C2236" s="126"/>
      <c r="D2236" s="126"/>
    </row>
    <row r="2237" spans="1:4" x14ac:dyDescent="0.15">
      <c r="A2237" s="126"/>
      <c r="B2237" s="126"/>
      <c r="C2237" s="126"/>
      <c r="D2237" s="126"/>
    </row>
    <row r="2238" spans="1:4" x14ac:dyDescent="0.15">
      <c r="A2238" s="126"/>
      <c r="B2238" s="126"/>
      <c r="C2238" s="126"/>
      <c r="D2238" s="126"/>
    </row>
    <row r="2239" spans="1:4" x14ac:dyDescent="0.15">
      <c r="A2239" s="126"/>
      <c r="B2239" s="126"/>
      <c r="C2239" s="126"/>
      <c r="D2239" s="126"/>
    </row>
    <row r="2240" spans="1:4" x14ac:dyDescent="0.15">
      <c r="A2240" s="126"/>
      <c r="B2240" s="126"/>
      <c r="C2240" s="126"/>
      <c r="D2240" s="126"/>
    </row>
    <row r="2241" spans="1:4" x14ac:dyDescent="0.15">
      <c r="A2241" s="126"/>
      <c r="B2241" s="126"/>
      <c r="C2241" s="126"/>
      <c r="D2241" s="126"/>
    </row>
    <row r="2242" spans="1:4" x14ac:dyDescent="0.15">
      <c r="A2242" s="126"/>
      <c r="B2242" s="126"/>
      <c r="C2242" s="126"/>
      <c r="D2242" s="126"/>
    </row>
    <row r="2243" spans="1:4" x14ac:dyDescent="0.15">
      <c r="A2243" s="126"/>
      <c r="B2243" s="126"/>
      <c r="C2243" s="126"/>
      <c r="D2243" s="126"/>
    </row>
    <row r="2244" spans="1:4" x14ac:dyDescent="0.15">
      <c r="A2244" s="126"/>
      <c r="B2244" s="126"/>
      <c r="C2244" s="126"/>
      <c r="D2244" s="126"/>
    </row>
    <row r="2245" spans="1:4" x14ac:dyDescent="0.15">
      <c r="A2245" s="126"/>
      <c r="B2245" s="126"/>
      <c r="C2245" s="126"/>
      <c r="D2245" s="126"/>
    </row>
    <row r="2246" spans="1:4" x14ac:dyDescent="0.15">
      <c r="A2246" s="126"/>
      <c r="B2246" s="126"/>
      <c r="C2246" s="126"/>
      <c r="D2246" s="126"/>
    </row>
    <row r="2247" spans="1:4" x14ac:dyDescent="0.15">
      <c r="A2247" s="126"/>
      <c r="B2247" s="126"/>
      <c r="C2247" s="126"/>
      <c r="D2247" s="126"/>
    </row>
    <row r="2248" spans="1:4" x14ac:dyDescent="0.15">
      <c r="A2248" s="126"/>
      <c r="B2248" s="126"/>
      <c r="C2248" s="126"/>
      <c r="D2248" s="126"/>
    </row>
    <row r="2249" spans="1:4" x14ac:dyDescent="0.15">
      <c r="A2249" s="126"/>
      <c r="B2249" s="126"/>
      <c r="C2249" s="126"/>
      <c r="D2249" s="126"/>
    </row>
    <row r="2250" spans="1:4" x14ac:dyDescent="0.15">
      <c r="A2250" s="126"/>
      <c r="B2250" s="126"/>
      <c r="C2250" s="126"/>
      <c r="D2250" s="126"/>
    </row>
    <row r="2251" spans="1:4" x14ac:dyDescent="0.15">
      <c r="A2251" s="126"/>
      <c r="B2251" s="126"/>
      <c r="C2251" s="126"/>
      <c r="D2251" s="126"/>
    </row>
    <row r="2252" spans="1:4" x14ac:dyDescent="0.15">
      <c r="A2252" s="126"/>
      <c r="B2252" s="126"/>
      <c r="C2252" s="126"/>
      <c r="D2252" s="126"/>
    </row>
    <row r="2253" spans="1:4" x14ac:dyDescent="0.15">
      <c r="A2253" s="126"/>
      <c r="B2253" s="126"/>
      <c r="C2253" s="126"/>
      <c r="D2253" s="126"/>
    </row>
    <row r="2254" spans="1:4" x14ac:dyDescent="0.15">
      <c r="A2254" s="126"/>
      <c r="B2254" s="126"/>
      <c r="C2254" s="126"/>
      <c r="D2254" s="126"/>
    </row>
    <row r="2255" spans="1:4" x14ac:dyDescent="0.15">
      <c r="A2255" s="126"/>
      <c r="B2255" s="126"/>
      <c r="C2255" s="126"/>
      <c r="D2255" s="126"/>
    </row>
    <row r="2256" spans="1:4" x14ac:dyDescent="0.15">
      <c r="A2256" s="126"/>
      <c r="B2256" s="126"/>
      <c r="C2256" s="126"/>
      <c r="D2256" s="126"/>
    </row>
    <row r="2257" spans="1:4" x14ac:dyDescent="0.15">
      <c r="A2257" s="126"/>
      <c r="B2257" s="126"/>
      <c r="C2257" s="126"/>
      <c r="D2257" s="126"/>
    </row>
    <row r="2258" spans="1:4" x14ac:dyDescent="0.15">
      <c r="A2258" s="126"/>
      <c r="B2258" s="126"/>
      <c r="C2258" s="126"/>
      <c r="D2258" s="126"/>
    </row>
    <row r="2259" spans="1:4" x14ac:dyDescent="0.15">
      <c r="A2259" s="126"/>
      <c r="B2259" s="126"/>
      <c r="C2259" s="126"/>
      <c r="D2259" s="126"/>
    </row>
    <row r="2260" spans="1:4" x14ac:dyDescent="0.15">
      <c r="A2260" s="126"/>
      <c r="B2260" s="126"/>
      <c r="C2260" s="126"/>
      <c r="D2260" s="126"/>
    </row>
    <row r="2261" spans="1:4" x14ac:dyDescent="0.15">
      <c r="A2261" s="126"/>
      <c r="B2261" s="126"/>
      <c r="C2261" s="126"/>
      <c r="D2261" s="126"/>
    </row>
    <row r="2262" spans="1:4" x14ac:dyDescent="0.15">
      <c r="A2262" s="126"/>
      <c r="B2262" s="126"/>
      <c r="C2262" s="126"/>
      <c r="D2262" s="126"/>
    </row>
    <row r="2263" spans="1:4" x14ac:dyDescent="0.15">
      <c r="A2263" s="126"/>
      <c r="B2263" s="126"/>
      <c r="C2263" s="126"/>
      <c r="D2263" s="126"/>
    </row>
    <row r="2264" spans="1:4" x14ac:dyDescent="0.15">
      <c r="A2264" s="126"/>
      <c r="B2264" s="126"/>
      <c r="C2264" s="126"/>
      <c r="D2264" s="126"/>
    </row>
    <row r="2265" spans="1:4" x14ac:dyDescent="0.15">
      <c r="A2265" s="126"/>
      <c r="B2265" s="126"/>
      <c r="C2265" s="126"/>
      <c r="D2265" s="126"/>
    </row>
    <row r="2266" spans="1:4" x14ac:dyDescent="0.15">
      <c r="A2266" s="126"/>
      <c r="B2266" s="126"/>
      <c r="C2266" s="126"/>
      <c r="D2266" s="126"/>
    </row>
    <row r="2267" spans="1:4" x14ac:dyDescent="0.15">
      <c r="A2267" s="126"/>
      <c r="B2267" s="126"/>
      <c r="C2267" s="126"/>
      <c r="D2267" s="126"/>
    </row>
    <row r="2268" spans="1:4" x14ac:dyDescent="0.15">
      <c r="A2268" s="126"/>
      <c r="B2268" s="126"/>
      <c r="C2268" s="126"/>
      <c r="D2268" s="126"/>
    </row>
    <row r="2269" spans="1:4" x14ac:dyDescent="0.15">
      <c r="A2269" s="126"/>
      <c r="B2269" s="126"/>
      <c r="C2269" s="126"/>
      <c r="D2269" s="126"/>
    </row>
    <row r="2270" spans="1:4" x14ac:dyDescent="0.15">
      <c r="A2270" s="126"/>
      <c r="B2270" s="126"/>
      <c r="C2270" s="126"/>
      <c r="D2270" s="126"/>
    </row>
    <row r="2271" spans="1:4" x14ac:dyDescent="0.15">
      <c r="A2271" s="126"/>
      <c r="B2271" s="126"/>
      <c r="C2271" s="126"/>
      <c r="D2271" s="126"/>
    </row>
    <row r="2272" spans="1:4" x14ac:dyDescent="0.15">
      <c r="A2272" s="126"/>
      <c r="B2272" s="126"/>
      <c r="C2272" s="126"/>
      <c r="D2272" s="126"/>
    </row>
    <row r="2273" spans="1:4" x14ac:dyDescent="0.15">
      <c r="A2273" s="126"/>
      <c r="B2273" s="126"/>
      <c r="C2273" s="126"/>
      <c r="D2273" s="126"/>
    </row>
    <row r="2274" spans="1:4" x14ac:dyDescent="0.15">
      <c r="A2274" s="126"/>
      <c r="B2274" s="126"/>
      <c r="C2274" s="126"/>
      <c r="D2274" s="126"/>
    </row>
    <row r="2275" spans="1:4" x14ac:dyDescent="0.15">
      <c r="A2275" s="126"/>
      <c r="B2275" s="126"/>
      <c r="C2275" s="126"/>
      <c r="D2275" s="126"/>
    </row>
    <row r="2276" spans="1:4" x14ac:dyDescent="0.15">
      <c r="A2276" s="126"/>
      <c r="B2276" s="126"/>
      <c r="C2276" s="126"/>
      <c r="D2276" s="126"/>
    </row>
    <row r="2277" spans="1:4" x14ac:dyDescent="0.15">
      <c r="A2277" s="126"/>
      <c r="B2277" s="126"/>
      <c r="C2277" s="126"/>
      <c r="D2277" s="126"/>
    </row>
    <row r="2278" spans="1:4" x14ac:dyDescent="0.15">
      <c r="A2278" s="126"/>
      <c r="B2278" s="126"/>
      <c r="C2278" s="126"/>
      <c r="D2278" s="126"/>
    </row>
    <row r="2279" spans="1:4" x14ac:dyDescent="0.15">
      <c r="A2279" s="126"/>
      <c r="B2279" s="126"/>
      <c r="C2279" s="126"/>
      <c r="D2279" s="126"/>
    </row>
    <row r="2280" spans="1:4" x14ac:dyDescent="0.15">
      <c r="A2280" s="126"/>
      <c r="B2280" s="126"/>
      <c r="C2280" s="126"/>
      <c r="D2280" s="126"/>
    </row>
    <row r="2281" spans="1:4" x14ac:dyDescent="0.15">
      <c r="A2281" s="126"/>
      <c r="B2281" s="126"/>
      <c r="C2281" s="126"/>
      <c r="D2281" s="126"/>
    </row>
    <row r="2282" spans="1:4" x14ac:dyDescent="0.15">
      <c r="A2282" s="126"/>
      <c r="B2282" s="126"/>
      <c r="C2282" s="126"/>
      <c r="D2282" s="126"/>
    </row>
    <row r="2283" spans="1:4" x14ac:dyDescent="0.15">
      <c r="A2283" s="126"/>
      <c r="B2283" s="126"/>
      <c r="C2283" s="126"/>
      <c r="D2283" s="126"/>
    </row>
    <row r="2284" spans="1:4" x14ac:dyDescent="0.15">
      <c r="A2284" s="126"/>
      <c r="B2284" s="126"/>
      <c r="C2284" s="126"/>
      <c r="D2284" s="126"/>
    </row>
    <row r="2285" spans="1:4" x14ac:dyDescent="0.15">
      <c r="A2285" s="126"/>
      <c r="B2285" s="126"/>
      <c r="C2285" s="126"/>
      <c r="D2285" s="126"/>
    </row>
    <row r="2286" spans="1:4" x14ac:dyDescent="0.15">
      <c r="A2286" s="126"/>
      <c r="B2286" s="126"/>
      <c r="C2286" s="126"/>
      <c r="D2286" s="126"/>
    </row>
    <row r="2287" spans="1:4" x14ac:dyDescent="0.15">
      <c r="A2287" s="126"/>
      <c r="B2287" s="126"/>
      <c r="C2287" s="126"/>
      <c r="D2287" s="126"/>
    </row>
    <row r="2288" spans="1:4" x14ac:dyDescent="0.15">
      <c r="A2288" s="126"/>
      <c r="B2288" s="126"/>
      <c r="C2288" s="126"/>
      <c r="D2288" s="126"/>
    </row>
    <row r="2289" spans="1:4" x14ac:dyDescent="0.15">
      <c r="A2289" s="126"/>
      <c r="B2289" s="126"/>
      <c r="C2289" s="126"/>
      <c r="D2289" s="126"/>
    </row>
    <row r="2290" spans="1:4" x14ac:dyDescent="0.15">
      <c r="A2290" s="126"/>
      <c r="B2290" s="126"/>
      <c r="C2290" s="126"/>
      <c r="D2290" s="126"/>
    </row>
    <row r="2291" spans="1:4" x14ac:dyDescent="0.15">
      <c r="A2291" s="126"/>
      <c r="B2291" s="126"/>
      <c r="C2291" s="126"/>
      <c r="D2291" s="126"/>
    </row>
    <row r="2292" spans="1:4" x14ac:dyDescent="0.15">
      <c r="A2292" s="126"/>
      <c r="B2292" s="126"/>
      <c r="C2292" s="126"/>
      <c r="D2292" s="126"/>
    </row>
    <row r="2293" spans="1:4" x14ac:dyDescent="0.15">
      <c r="A2293" s="126"/>
      <c r="B2293" s="126"/>
      <c r="C2293" s="126"/>
      <c r="D2293" s="126"/>
    </row>
    <row r="2294" spans="1:4" x14ac:dyDescent="0.15">
      <c r="A2294" s="126"/>
      <c r="B2294" s="126"/>
      <c r="C2294" s="126"/>
      <c r="D2294" s="126"/>
    </row>
    <row r="2295" spans="1:4" x14ac:dyDescent="0.15">
      <c r="A2295" s="126"/>
      <c r="B2295" s="126"/>
      <c r="C2295" s="126"/>
      <c r="D2295" s="126"/>
    </row>
    <row r="2296" spans="1:4" x14ac:dyDescent="0.15">
      <c r="A2296" s="126"/>
      <c r="B2296" s="126"/>
      <c r="C2296" s="126"/>
      <c r="D2296" s="126"/>
    </row>
    <row r="2297" spans="1:4" x14ac:dyDescent="0.15">
      <c r="A2297" s="126"/>
      <c r="B2297" s="126"/>
      <c r="C2297" s="126"/>
      <c r="D2297" s="126"/>
    </row>
    <row r="2298" spans="1:4" x14ac:dyDescent="0.15">
      <c r="A2298" s="126"/>
      <c r="B2298" s="126"/>
      <c r="C2298" s="126"/>
      <c r="D2298" s="126"/>
    </row>
    <row r="2299" spans="1:4" x14ac:dyDescent="0.15">
      <c r="A2299" s="126"/>
      <c r="B2299" s="126"/>
      <c r="C2299" s="126"/>
      <c r="D2299" s="126"/>
    </row>
    <row r="2300" spans="1:4" x14ac:dyDescent="0.15">
      <c r="A2300" s="126"/>
      <c r="B2300" s="126"/>
      <c r="C2300" s="126"/>
      <c r="D2300" s="126"/>
    </row>
    <row r="2301" spans="1:4" x14ac:dyDescent="0.15">
      <c r="A2301" s="126"/>
      <c r="B2301" s="126"/>
      <c r="C2301" s="126"/>
      <c r="D2301" s="126"/>
    </row>
    <row r="2302" spans="1:4" x14ac:dyDescent="0.15">
      <c r="A2302" s="126"/>
      <c r="B2302" s="126"/>
      <c r="C2302" s="126"/>
      <c r="D2302" s="126"/>
    </row>
    <row r="2303" spans="1:4" x14ac:dyDescent="0.15">
      <c r="A2303" s="126"/>
      <c r="B2303" s="126"/>
      <c r="C2303" s="126"/>
      <c r="D2303" s="126"/>
    </row>
    <row r="2304" spans="1:4" x14ac:dyDescent="0.15">
      <c r="A2304" s="126"/>
      <c r="B2304" s="126"/>
      <c r="C2304" s="126"/>
      <c r="D2304" s="126"/>
    </row>
    <row r="2305" spans="1:4" x14ac:dyDescent="0.15">
      <c r="A2305" s="126"/>
      <c r="B2305" s="126"/>
      <c r="C2305" s="126"/>
      <c r="D2305" s="126"/>
    </row>
    <row r="2306" spans="1:4" x14ac:dyDescent="0.15">
      <c r="A2306" s="126"/>
      <c r="B2306" s="126"/>
      <c r="C2306" s="126"/>
      <c r="D2306" s="126"/>
    </row>
    <row r="2307" spans="1:4" x14ac:dyDescent="0.15">
      <c r="A2307" s="126"/>
      <c r="B2307" s="126"/>
      <c r="C2307" s="126"/>
      <c r="D2307" s="126"/>
    </row>
    <row r="2308" spans="1:4" x14ac:dyDescent="0.15">
      <c r="A2308" s="126"/>
      <c r="B2308" s="126"/>
      <c r="C2308" s="126"/>
      <c r="D2308" s="126"/>
    </row>
    <row r="2309" spans="1:4" x14ac:dyDescent="0.15">
      <c r="A2309" s="126"/>
      <c r="B2309" s="126"/>
      <c r="C2309" s="126"/>
      <c r="D2309" s="126"/>
    </row>
    <row r="2310" spans="1:4" x14ac:dyDescent="0.15">
      <c r="A2310" s="126"/>
      <c r="B2310" s="126"/>
      <c r="C2310" s="126"/>
      <c r="D2310" s="126"/>
    </row>
    <row r="2311" spans="1:4" x14ac:dyDescent="0.15">
      <c r="A2311" s="126"/>
      <c r="B2311" s="126"/>
      <c r="C2311" s="126"/>
      <c r="D2311" s="126"/>
    </row>
    <row r="2312" spans="1:4" x14ac:dyDescent="0.15">
      <c r="A2312" s="126"/>
      <c r="B2312" s="126"/>
      <c r="C2312" s="126"/>
      <c r="D2312" s="126"/>
    </row>
    <row r="2313" spans="1:4" x14ac:dyDescent="0.15">
      <c r="A2313" s="126"/>
      <c r="B2313" s="126"/>
      <c r="C2313" s="126"/>
      <c r="D2313" s="126"/>
    </row>
    <row r="2314" spans="1:4" x14ac:dyDescent="0.15">
      <c r="A2314" s="126"/>
      <c r="B2314" s="126"/>
      <c r="C2314" s="126"/>
      <c r="D2314" s="126"/>
    </row>
    <row r="2315" spans="1:4" x14ac:dyDescent="0.15">
      <c r="A2315" s="126"/>
      <c r="B2315" s="126"/>
      <c r="C2315" s="126"/>
      <c r="D2315" s="126"/>
    </row>
    <row r="2316" spans="1:4" x14ac:dyDescent="0.15">
      <c r="A2316" s="126"/>
      <c r="B2316" s="126"/>
      <c r="C2316" s="126"/>
      <c r="D2316" s="126"/>
    </row>
    <row r="2317" spans="1:4" x14ac:dyDescent="0.15">
      <c r="A2317" s="126"/>
      <c r="B2317" s="126"/>
      <c r="C2317" s="126"/>
      <c r="D2317" s="126"/>
    </row>
    <row r="2318" spans="1:4" x14ac:dyDescent="0.15">
      <c r="A2318" s="126"/>
      <c r="B2318" s="126"/>
      <c r="C2318" s="126"/>
      <c r="D2318" s="126"/>
    </row>
    <row r="2319" spans="1:4" x14ac:dyDescent="0.15">
      <c r="A2319" s="126"/>
      <c r="B2319" s="126"/>
      <c r="C2319" s="126"/>
      <c r="D2319" s="126"/>
    </row>
    <row r="2320" spans="1:4" x14ac:dyDescent="0.15">
      <c r="A2320" s="126"/>
      <c r="B2320" s="126"/>
      <c r="C2320" s="126"/>
      <c r="D2320" s="126"/>
    </row>
    <row r="2321" spans="1:4" x14ac:dyDescent="0.15">
      <c r="A2321" s="126"/>
      <c r="B2321" s="126"/>
      <c r="C2321" s="126"/>
      <c r="D2321" s="126"/>
    </row>
    <row r="2322" spans="1:4" x14ac:dyDescent="0.15">
      <c r="A2322" s="126"/>
      <c r="B2322" s="126"/>
      <c r="C2322" s="126"/>
      <c r="D2322" s="126"/>
    </row>
    <row r="2323" spans="1:4" x14ac:dyDescent="0.15">
      <c r="A2323" s="126"/>
      <c r="B2323" s="126"/>
      <c r="C2323" s="126"/>
      <c r="D2323" s="126"/>
    </row>
    <row r="2324" spans="1:4" x14ac:dyDescent="0.15">
      <c r="A2324" s="126"/>
      <c r="B2324" s="126"/>
      <c r="C2324" s="126"/>
      <c r="D2324" s="126"/>
    </row>
    <row r="2325" spans="1:4" x14ac:dyDescent="0.15">
      <c r="A2325" s="126"/>
      <c r="B2325" s="126"/>
      <c r="C2325" s="126"/>
      <c r="D2325" s="126"/>
    </row>
    <row r="2326" spans="1:4" x14ac:dyDescent="0.15">
      <c r="A2326" s="126"/>
      <c r="B2326" s="126"/>
      <c r="C2326" s="126"/>
      <c r="D2326" s="126"/>
    </row>
    <row r="2327" spans="1:4" x14ac:dyDescent="0.15">
      <c r="A2327" s="126"/>
      <c r="B2327" s="126"/>
      <c r="C2327" s="126"/>
      <c r="D2327" s="126"/>
    </row>
    <row r="2328" spans="1:4" x14ac:dyDescent="0.15">
      <c r="A2328" s="126"/>
      <c r="B2328" s="126"/>
      <c r="C2328" s="126"/>
      <c r="D2328" s="126"/>
    </row>
    <row r="2329" spans="1:4" x14ac:dyDescent="0.15">
      <c r="A2329" s="126"/>
      <c r="B2329" s="126"/>
      <c r="C2329" s="126"/>
      <c r="D2329" s="126"/>
    </row>
    <row r="2330" spans="1:4" x14ac:dyDescent="0.15">
      <c r="A2330" s="126"/>
      <c r="B2330" s="126"/>
      <c r="C2330" s="126"/>
      <c r="D2330" s="126"/>
    </row>
    <row r="2331" spans="1:4" x14ac:dyDescent="0.15">
      <c r="A2331" s="126"/>
      <c r="B2331" s="126"/>
      <c r="C2331" s="126"/>
      <c r="D2331" s="126"/>
    </row>
    <row r="2332" spans="1:4" x14ac:dyDescent="0.15">
      <c r="A2332" s="126"/>
      <c r="B2332" s="126"/>
      <c r="C2332" s="126"/>
      <c r="D2332" s="126"/>
    </row>
    <row r="2333" spans="1:4" x14ac:dyDescent="0.15">
      <c r="A2333" s="126"/>
      <c r="B2333" s="126"/>
      <c r="C2333" s="126"/>
      <c r="D2333" s="126"/>
    </row>
    <row r="2334" spans="1:4" x14ac:dyDescent="0.15">
      <c r="A2334" s="126"/>
      <c r="B2334" s="126"/>
      <c r="C2334" s="126"/>
      <c r="D2334" s="126"/>
    </row>
    <row r="2335" spans="1:4" x14ac:dyDescent="0.15">
      <c r="A2335" s="126"/>
      <c r="B2335" s="126"/>
      <c r="C2335" s="126"/>
      <c r="D2335" s="126"/>
    </row>
    <row r="2336" spans="1:4" x14ac:dyDescent="0.15">
      <c r="A2336" s="126"/>
      <c r="B2336" s="126"/>
      <c r="C2336" s="126"/>
      <c r="D2336" s="126"/>
    </row>
    <row r="2337" spans="1:4" x14ac:dyDescent="0.15">
      <c r="A2337" s="126"/>
      <c r="B2337" s="126"/>
      <c r="C2337" s="126"/>
      <c r="D2337" s="126"/>
    </row>
    <row r="2338" spans="1:4" x14ac:dyDescent="0.15">
      <c r="A2338" s="126"/>
      <c r="B2338" s="126"/>
      <c r="C2338" s="126"/>
      <c r="D2338" s="126"/>
    </row>
    <row r="2339" spans="1:4" x14ac:dyDescent="0.15">
      <c r="A2339" s="126"/>
      <c r="B2339" s="126"/>
      <c r="C2339" s="126"/>
      <c r="D2339" s="126"/>
    </row>
    <row r="2340" spans="1:4" x14ac:dyDescent="0.15">
      <c r="A2340" s="126"/>
      <c r="B2340" s="126"/>
      <c r="C2340" s="126"/>
      <c r="D2340" s="126"/>
    </row>
    <row r="2341" spans="1:4" x14ac:dyDescent="0.15">
      <c r="A2341" s="126"/>
      <c r="B2341" s="126"/>
      <c r="C2341" s="126"/>
      <c r="D2341" s="126"/>
    </row>
    <row r="2342" spans="1:4" x14ac:dyDescent="0.15">
      <c r="A2342" s="126"/>
      <c r="B2342" s="126"/>
      <c r="C2342" s="126"/>
      <c r="D2342" s="126"/>
    </row>
    <row r="2343" spans="1:4" x14ac:dyDescent="0.15">
      <c r="A2343" s="126"/>
      <c r="B2343" s="126"/>
      <c r="C2343" s="126"/>
      <c r="D2343" s="126"/>
    </row>
    <row r="2344" spans="1:4" x14ac:dyDescent="0.15">
      <c r="A2344" s="126"/>
      <c r="B2344" s="126"/>
      <c r="C2344" s="126"/>
      <c r="D2344" s="126"/>
    </row>
    <row r="2345" spans="1:4" x14ac:dyDescent="0.15">
      <c r="A2345" s="126"/>
      <c r="B2345" s="126"/>
      <c r="C2345" s="126"/>
      <c r="D2345" s="126"/>
    </row>
    <row r="2346" spans="1:4" x14ac:dyDescent="0.15">
      <c r="A2346" s="126"/>
      <c r="B2346" s="126"/>
      <c r="C2346" s="126"/>
      <c r="D2346" s="126"/>
    </row>
    <row r="2347" spans="1:4" x14ac:dyDescent="0.15">
      <c r="A2347" s="126"/>
      <c r="B2347" s="126"/>
      <c r="C2347" s="126"/>
      <c r="D2347" s="126"/>
    </row>
    <row r="2348" spans="1:4" x14ac:dyDescent="0.15">
      <c r="A2348" s="126"/>
      <c r="B2348" s="126"/>
      <c r="C2348" s="126"/>
      <c r="D2348" s="126"/>
    </row>
    <row r="2349" spans="1:4" x14ac:dyDescent="0.15">
      <c r="A2349" s="126"/>
      <c r="B2349" s="126"/>
      <c r="C2349" s="126"/>
      <c r="D2349" s="126"/>
    </row>
    <row r="2350" spans="1:4" x14ac:dyDescent="0.15">
      <c r="A2350" s="126"/>
      <c r="B2350" s="126"/>
      <c r="C2350" s="126"/>
      <c r="D2350" s="126"/>
    </row>
    <row r="2351" spans="1:4" x14ac:dyDescent="0.15">
      <c r="A2351" s="126"/>
      <c r="B2351" s="126"/>
      <c r="C2351" s="126"/>
      <c r="D2351" s="126"/>
    </row>
    <row r="2352" spans="1:4" x14ac:dyDescent="0.15">
      <c r="A2352" s="126"/>
      <c r="B2352" s="126"/>
      <c r="C2352" s="126"/>
      <c r="D2352" s="126"/>
    </row>
    <row r="2353" spans="1:4" x14ac:dyDescent="0.15">
      <c r="A2353" s="126"/>
      <c r="B2353" s="126"/>
      <c r="C2353" s="126"/>
      <c r="D2353" s="126"/>
    </row>
    <row r="2354" spans="1:4" x14ac:dyDescent="0.15">
      <c r="A2354" s="126"/>
      <c r="B2354" s="126"/>
      <c r="C2354" s="126"/>
      <c r="D2354" s="126"/>
    </row>
    <row r="2355" spans="1:4" x14ac:dyDescent="0.15">
      <c r="A2355" s="126"/>
      <c r="B2355" s="126"/>
      <c r="C2355" s="126"/>
      <c r="D2355" s="126"/>
    </row>
    <row r="2356" spans="1:4" x14ac:dyDescent="0.15">
      <c r="A2356" s="126"/>
      <c r="B2356" s="126"/>
      <c r="C2356" s="126"/>
      <c r="D2356" s="126"/>
    </row>
    <row r="2357" spans="1:4" x14ac:dyDescent="0.15">
      <c r="A2357" s="126"/>
      <c r="B2357" s="126"/>
      <c r="C2357" s="126"/>
      <c r="D2357" s="126"/>
    </row>
    <row r="2358" spans="1:4" x14ac:dyDescent="0.15">
      <c r="A2358" s="126"/>
      <c r="B2358" s="126"/>
      <c r="C2358" s="126"/>
      <c r="D2358" s="126"/>
    </row>
    <row r="2359" spans="1:4" x14ac:dyDescent="0.15">
      <c r="A2359" s="126"/>
      <c r="B2359" s="126"/>
      <c r="C2359" s="126"/>
      <c r="D2359" s="126"/>
    </row>
    <row r="2360" spans="1:4" x14ac:dyDescent="0.15">
      <c r="A2360" s="126"/>
      <c r="B2360" s="126"/>
      <c r="C2360" s="126"/>
      <c r="D2360" s="126"/>
    </row>
    <row r="2361" spans="1:4" x14ac:dyDescent="0.15">
      <c r="A2361" s="126"/>
      <c r="B2361" s="126"/>
      <c r="C2361" s="126"/>
      <c r="D2361" s="126"/>
    </row>
    <row r="2362" spans="1:4" x14ac:dyDescent="0.15">
      <c r="A2362" s="126"/>
      <c r="B2362" s="126"/>
      <c r="C2362" s="126"/>
      <c r="D2362" s="126"/>
    </row>
    <row r="2363" spans="1:4" x14ac:dyDescent="0.15">
      <c r="A2363" s="126"/>
      <c r="B2363" s="126"/>
      <c r="C2363" s="126"/>
      <c r="D2363" s="126"/>
    </row>
    <row r="2364" spans="1:4" x14ac:dyDescent="0.15">
      <c r="A2364" s="126"/>
      <c r="B2364" s="126"/>
      <c r="C2364" s="126"/>
      <c r="D2364" s="126"/>
    </row>
    <row r="2365" spans="1:4" x14ac:dyDescent="0.15">
      <c r="A2365" s="126"/>
      <c r="B2365" s="126"/>
      <c r="C2365" s="126"/>
      <c r="D2365" s="126"/>
    </row>
    <row r="2366" spans="1:4" x14ac:dyDescent="0.15">
      <c r="A2366" s="126"/>
      <c r="B2366" s="126"/>
      <c r="C2366" s="126"/>
      <c r="D2366" s="126"/>
    </row>
    <row r="2367" spans="1:4" x14ac:dyDescent="0.15">
      <c r="A2367" s="126"/>
      <c r="B2367" s="126"/>
      <c r="C2367" s="126"/>
      <c r="D2367" s="126"/>
    </row>
    <row r="2368" spans="1:4" x14ac:dyDescent="0.15">
      <c r="A2368" s="126"/>
      <c r="B2368" s="126"/>
      <c r="C2368" s="126"/>
      <c r="D2368" s="126"/>
    </row>
    <row r="2369" spans="1:4" x14ac:dyDescent="0.15">
      <c r="A2369" s="126"/>
      <c r="B2369" s="126"/>
      <c r="C2369" s="126"/>
      <c r="D2369" s="126"/>
    </row>
    <row r="2370" spans="1:4" x14ac:dyDescent="0.15">
      <c r="A2370" s="126"/>
      <c r="B2370" s="126"/>
      <c r="C2370" s="126"/>
      <c r="D2370" s="126"/>
    </row>
    <row r="2371" spans="1:4" x14ac:dyDescent="0.15">
      <c r="A2371" s="126"/>
      <c r="B2371" s="126"/>
      <c r="C2371" s="126"/>
      <c r="D2371" s="126"/>
    </row>
    <row r="2372" spans="1:4" x14ac:dyDescent="0.15">
      <c r="A2372" s="126"/>
      <c r="B2372" s="126"/>
      <c r="C2372" s="126"/>
      <c r="D2372" s="126"/>
    </row>
    <row r="2373" spans="1:4" x14ac:dyDescent="0.15">
      <c r="A2373" s="126"/>
      <c r="B2373" s="126"/>
      <c r="C2373" s="126"/>
      <c r="D2373" s="126"/>
    </row>
    <row r="2374" spans="1:4" x14ac:dyDescent="0.15">
      <c r="A2374" s="126"/>
      <c r="B2374" s="126"/>
      <c r="C2374" s="126"/>
      <c r="D2374" s="126"/>
    </row>
    <row r="2375" spans="1:4" x14ac:dyDescent="0.15">
      <c r="A2375" s="126"/>
      <c r="B2375" s="126"/>
      <c r="C2375" s="126"/>
      <c r="D2375" s="126"/>
    </row>
    <row r="2376" spans="1:4" x14ac:dyDescent="0.15">
      <c r="A2376" s="126"/>
      <c r="B2376" s="126"/>
      <c r="C2376" s="126"/>
      <c r="D2376" s="126"/>
    </row>
    <row r="2377" spans="1:4" x14ac:dyDescent="0.15">
      <c r="A2377" s="126"/>
      <c r="B2377" s="126"/>
      <c r="C2377" s="126"/>
      <c r="D2377" s="126"/>
    </row>
    <row r="2378" spans="1:4" x14ac:dyDescent="0.15">
      <c r="A2378" s="126"/>
      <c r="B2378" s="126"/>
      <c r="C2378" s="126"/>
      <c r="D2378" s="126"/>
    </row>
    <row r="2379" spans="1:4" x14ac:dyDescent="0.15">
      <c r="A2379" s="126"/>
      <c r="B2379" s="126"/>
      <c r="C2379" s="126"/>
      <c r="D2379" s="126"/>
    </row>
    <row r="2380" spans="1:4" x14ac:dyDescent="0.15">
      <c r="A2380" s="126"/>
      <c r="B2380" s="126"/>
      <c r="C2380" s="126"/>
      <c r="D2380" s="126"/>
    </row>
    <row r="2381" spans="1:4" x14ac:dyDescent="0.15">
      <c r="A2381" s="126"/>
      <c r="B2381" s="126"/>
      <c r="C2381" s="126"/>
      <c r="D2381" s="126"/>
    </row>
    <row r="2382" spans="1:4" x14ac:dyDescent="0.15">
      <c r="A2382" s="126"/>
      <c r="B2382" s="126"/>
      <c r="C2382" s="126"/>
      <c r="D2382" s="126"/>
    </row>
    <row r="2383" spans="1:4" x14ac:dyDescent="0.15">
      <c r="A2383" s="126"/>
      <c r="B2383" s="126"/>
      <c r="C2383" s="126"/>
      <c r="D2383" s="126"/>
    </row>
    <row r="2384" spans="1:4" x14ac:dyDescent="0.15">
      <c r="A2384" s="126"/>
      <c r="B2384" s="126"/>
      <c r="C2384" s="126"/>
      <c r="D2384" s="126"/>
    </row>
    <row r="2385" spans="1:4" x14ac:dyDescent="0.15">
      <c r="A2385" s="126"/>
      <c r="B2385" s="126"/>
      <c r="C2385" s="126"/>
      <c r="D2385" s="126"/>
    </row>
    <row r="2386" spans="1:4" x14ac:dyDescent="0.15">
      <c r="A2386" s="126"/>
      <c r="B2386" s="126"/>
      <c r="C2386" s="126"/>
      <c r="D2386" s="126"/>
    </row>
    <row r="2387" spans="1:4" x14ac:dyDescent="0.15">
      <c r="A2387" s="126"/>
      <c r="B2387" s="126"/>
      <c r="C2387" s="126"/>
      <c r="D2387" s="126"/>
    </row>
    <row r="2388" spans="1:4" x14ac:dyDescent="0.15">
      <c r="A2388" s="126"/>
      <c r="B2388" s="126"/>
      <c r="C2388" s="126"/>
      <c r="D2388" s="126"/>
    </row>
    <row r="2389" spans="1:4" x14ac:dyDescent="0.15">
      <c r="A2389" s="126"/>
      <c r="B2389" s="126"/>
      <c r="C2389" s="126"/>
      <c r="D2389" s="126"/>
    </row>
    <row r="2390" spans="1:4" x14ac:dyDescent="0.15">
      <c r="A2390" s="126"/>
      <c r="B2390" s="126"/>
      <c r="C2390" s="126"/>
      <c r="D2390" s="126"/>
    </row>
    <row r="2391" spans="1:4" x14ac:dyDescent="0.15">
      <c r="A2391" s="126"/>
      <c r="B2391" s="126"/>
      <c r="C2391" s="126"/>
      <c r="D2391" s="126"/>
    </row>
    <row r="2392" spans="1:4" x14ac:dyDescent="0.15">
      <c r="A2392" s="126"/>
      <c r="B2392" s="126"/>
      <c r="C2392" s="126"/>
      <c r="D2392" s="126"/>
    </row>
    <row r="2393" spans="1:4" x14ac:dyDescent="0.15">
      <c r="A2393" s="126"/>
      <c r="B2393" s="126"/>
      <c r="C2393" s="126"/>
      <c r="D2393" s="126"/>
    </row>
    <row r="2394" spans="1:4" x14ac:dyDescent="0.15">
      <c r="A2394" s="126"/>
      <c r="B2394" s="126"/>
      <c r="C2394" s="126"/>
      <c r="D2394" s="126"/>
    </row>
    <row r="2395" spans="1:4" x14ac:dyDescent="0.15">
      <c r="A2395" s="126"/>
      <c r="B2395" s="126"/>
      <c r="C2395" s="126"/>
      <c r="D2395" s="126"/>
    </row>
    <row r="2396" spans="1:4" x14ac:dyDescent="0.15">
      <c r="A2396" s="126"/>
      <c r="B2396" s="126"/>
      <c r="C2396" s="126"/>
      <c r="D2396" s="126"/>
    </row>
    <row r="2397" spans="1:4" x14ac:dyDescent="0.15">
      <c r="A2397" s="126"/>
      <c r="B2397" s="126"/>
      <c r="C2397" s="126"/>
      <c r="D2397" s="126"/>
    </row>
    <row r="2398" spans="1:4" x14ac:dyDescent="0.15">
      <c r="A2398" s="126"/>
      <c r="B2398" s="126"/>
      <c r="C2398" s="126"/>
      <c r="D2398" s="126"/>
    </row>
    <row r="2399" spans="1:4" x14ac:dyDescent="0.15">
      <c r="A2399" s="126"/>
      <c r="B2399" s="126"/>
      <c r="C2399" s="126"/>
      <c r="D2399" s="126"/>
    </row>
    <row r="2400" spans="1:4" x14ac:dyDescent="0.15">
      <c r="A2400" s="126"/>
      <c r="B2400" s="126"/>
      <c r="C2400" s="126"/>
      <c r="D2400" s="126"/>
    </row>
    <row r="2401" spans="1:4" x14ac:dyDescent="0.15">
      <c r="A2401" s="126"/>
      <c r="B2401" s="126"/>
      <c r="C2401" s="126"/>
      <c r="D2401" s="126"/>
    </row>
    <row r="2402" spans="1:4" x14ac:dyDescent="0.15">
      <c r="A2402" s="126"/>
      <c r="B2402" s="126"/>
      <c r="C2402" s="126"/>
      <c r="D2402" s="126"/>
    </row>
    <row r="2403" spans="1:4" x14ac:dyDescent="0.15">
      <c r="A2403" s="126"/>
      <c r="B2403" s="126"/>
      <c r="C2403" s="126"/>
      <c r="D2403" s="126"/>
    </row>
    <row r="2404" spans="1:4" x14ac:dyDescent="0.15">
      <c r="A2404" s="126"/>
      <c r="B2404" s="126"/>
      <c r="C2404" s="126"/>
      <c r="D2404" s="126"/>
    </row>
    <row r="2405" spans="1:4" x14ac:dyDescent="0.15">
      <c r="A2405" s="126"/>
      <c r="B2405" s="126"/>
      <c r="C2405" s="126"/>
      <c r="D2405" s="126"/>
    </row>
    <row r="2406" spans="1:4" x14ac:dyDescent="0.15">
      <c r="A2406" s="126"/>
      <c r="B2406" s="126"/>
      <c r="C2406" s="126"/>
      <c r="D2406" s="126"/>
    </row>
    <row r="2407" spans="1:4" x14ac:dyDescent="0.15">
      <c r="A2407" s="126"/>
      <c r="B2407" s="126"/>
      <c r="C2407" s="126"/>
      <c r="D2407" s="126"/>
    </row>
    <row r="2408" spans="1:4" x14ac:dyDescent="0.15">
      <c r="A2408" s="126"/>
      <c r="B2408" s="126"/>
      <c r="C2408" s="126"/>
      <c r="D2408" s="126"/>
    </row>
    <row r="2409" spans="1:4" x14ac:dyDescent="0.15">
      <c r="A2409" s="126"/>
      <c r="B2409" s="126"/>
      <c r="C2409" s="126"/>
      <c r="D2409" s="126"/>
    </row>
    <row r="2410" spans="1:4" x14ac:dyDescent="0.15">
      <c r="A2410" s="126"/>
      <c r="B2410" s="126"/>
      <c r="C2410" s="126"/>
      <c r="D2410" s="126"/>
    </row>
    <row r="2411" spans="1:4" x14ac:dyDescent="0.15">
      <c r="A2411" s="126"/>
      <c r="B2411" s="126"/>
      <c r="C2411" s="126"/>
      <c r="D2411" s="126"/>
    </row>
    <row r="2412" spans="1:4" x14ac:dyDescent="0.15">
      <c r="A2412" s="126"/>
      <c r="B2412" s="126"/>
      <c r="C2412" s="126"/>
      <c r="D2412" s="126"/>
    </row>
    <row r="2413" spans="1:4" x14ac:dyDescent="0.15">
      <c r="A2413" s="126"/>
      <c r="B2413" s="126"/>
      <c r="C2413" s="126"/>
      <c r="D2413" s="126"/>
    </row>
    <row r="2414" spans="1:4" x14ac:dyDescent="0.15">
      <c r="A2414" s="126"/>
      <c r="B2414" s="126"/>
      <c r="C2414" s="126"/>
      <c r="D2414" s="126"/>
    </row>
    <row r="2415" spans="1:4" x14ac:dyDescent="0.15">
      <c r="A2415" s="126"/>
      <c r="B2415" s="126"/>
      <c r="C2415" s="126"/>
      <c r="D2415" s="126"/>
    </row>
    <row r="2416" spans="1:4" x14ac:dyDescent="0.15">
      <c r="A2416" s="126"/>
      <c r="B2416" s="126"/>
      <c r="C2416" s="126"/>
      <c r="D2416" s="126"/>
    </row>
    <row r="2417" spans="1:4" x14ac:dyDescent="0.15">
      <c r="A2417" s="126"/>
      <c r="B2417" s="126"/>
      <c r="C2417" s="126"/>
      <c r="D2417" s="126"/>
    </row>
    <row r="2418" spans="1:4" x14ac:dyDescent="0.15">
      <c r="A2418" s="126"/>
      <c r="B2418" s="126"/>
      <c r="C2418" s="126"/>
      <c r="D2418" s="126"/>
    </row>
    <row r="2419" spans="1:4" x14ac:dyDescent="0.15">
      <c r="A2419" s="126"/>
      <c r="B2419" s="126"/>
      <c r="C2419" s="126"/>
      <c r="D2419" s="126"/>
    </row>
    <row r="2420" spans="1:4" x14ac:dyDescent="0.15">
      <c r="A2420" s="126"/>
      <c r="B2420" s="126"/>
      <c r="C2420" s="126"/>
      <c r="D2420" s="126"/>
    </row>
    <row r="2421" spans="1:4" x14ac:dyDescent="0.15">
      <c r="A2421" s="126"/>
      <c r="B2421" s="126"/>
      <c r="C2421" s="126"/>
      <c r="D2421" s="126"/>
    </row>
    <row r="2422" spans="1:4" x14ac:dyDescent="0.15">
      <c r="A2422" s="126"/>
      <c r="B2422" s="126"/>
      <c r="C2422" s="126"/>
      <c r="D2422" s="126"/>
    </row>
    <row r="2423" spans="1:4" x14ac:dyDescent="0.15">
      <c r="A2423" s="126"/>
      <c r="B2423" s="126"/>
      <c r="C2423" s="126"/>
      <c r="D2423" s="126"/>
    </row>
    <row r="2424" spans="1:4" x14ac:dyDescent="0.15">
      <c r="A2424" s="126"/>
      <c r="B2424" s="126"/>
      <c r="C2424" s="126"/>
      <c r="D2424" s="126"/>
    </row>
    <row r="2425" spans="1:4" x14ac:dyDescent="0.15">
      <c r="A2425" s="126"/>
      <c r="B2425" s="126"/>
      <c r="C2425" s="126"/>
      <c r="D2425" s="126"/>
    </row>
    <row r="2426" spans="1:4" x14ac:dyDescent="0.15">
      <c r="A2426" s="126"/>
      <c r="B2426" s="126"/>
      <c r="C2426" s="126"/>
      <c r="D2426" s="126"/>
    </row>
    <row r="2427" spans="1:4" x14ac:dyDescent="0.15">
      <c r="A2427" s="126"/>
      <c r="B2427" s="126"/>
      <c r="C2427" s="126"/>
      <c r="D2427" s="126"/>
    </row>
    <row r="2428" spans="1:4" x14ac:dyDescent="0.15">
      <c r="A2428" s="126"/>
      <c r="B2428" s="126"/>
      <c r="C2428" s="126"/>
      <c r="D2428" s="126"/>
    </row>
    <row r="2429" spans="1:4" x14ac:dyDescent="0.15">
      <c r="A2429" s="126"/>
      <c r="B2429" s="126"/>
      <c r="C2429" s="126"/>
      <c r="D2429" s="126"/>
    </row>
    <row r="2430" spans="1:4" x14ac:dyDescent="0.15">
      <c r="A2430" s="126"/>
      <c r="B2430" s="126"/>
      <c r="C2430" s="126"/>
      <c r="D2430" s="126"/>
    </row>
    <row r="2431" spans="1:4" x14ac:dyDescent="0.15">
      <c r="A2431" s="126"/>
      <c r="B2431" s="126"/>
      <c r="C2431" s="126"/>
      <c r="D2431" s="126"/>
    </row>
    <row r="2432" spans="1:4" x14ac:dyDescent="0.15">
      <c r="A2432" s="126"/>
      <c r="B2432" s="126"/>
      <c r="C2432" s="126"/>
      <c r="D2432" s="126"/>
    </row>
    <row r="2433" spans="1:4" x14ac:dyDescent="0.15">
      <c r="A2433" s="126"/>
      <c r="B2433" s="126"/>
      <c r="C2433" s="126"/>
      <c r="D2433" s="126"/>
    </row>
    <row r="2434" spans="1:4" x14ac:dyDescent="0.15">
      <c r="A2434" s="126"/>
      <c r="B2434" s="126"/>
      <c r="C2434" s="126"/>
      <c r="D2434" s="126"/>
    </row>
    <row r="2435" spans="1:4" x14ac:dyDescent="0.15">
      <c r="A2435" s="126"/>
      <c r="B2435" s="126"/>
      <c r="C2435" s="126"/>
      <c r="D2435" s="126"/>
    </row>
    <row r="2436" spans="1:4" x14ac:dyDescent="0.15">
      <c r="A2436" s="126"/>
      <c r="B2436" s="126"/>
      <c r="C2436" s="126"/>
      <c r="D2436" s="126"/>
    </row>
    <row r="2437" spans="1:4" x14ac:dyDescent="0.15">
      <c r="A2437" s="126"/>
      <c r="B2437" s="126"/>
      <c r="C2437" s="126"/>
      <c r="D2437" s="126"/>
    </row>
    <row r="2438" spans="1:4" x14ac:dyDescent="0.15">
      <c r="A2438" s="126"/>
      <c r="B2438" s="126"/>
      <c r="C2438" s="126"/>
      <c r="D2438" s="126"/>
    </row>
    <row r="2439" spans="1:4" x14ac:dyDescent="0.15">
      <c r="A2439" s="126"/>
      <c r="B2439" s="126"/>
      <c r="C2439" s="126"/>
      <c r="D2439" s="126"/>
    </row>
    <row r="2440" spans="1:4" x14ac:dyDescent="0.15">
      <c r="A2440" s="126"/>
      <c r="B2440" s="126"/>
      <c r="C2440" s="126"/>
      <c r="D2440" s="126"/>
    </row>
    <row r="2441" spans="1:4" x14ac:dyDescent="0.15">
      <c r="A2441" s="126"/>
      <c r="B2441" s="126"/>
      <c r="C2441" s="126"/>
      <c r="D2441" s="126"/>
    </row>
    <row r="2442" spans="1:4" x14ac:dyDescent="0.15">
      <c r="A2442" s="126"/>
      <c r="B2442" s="126"/>
      <c r="C2442" s="126"/>
      <c r="D2442" s="126"/>
    </row>
    <row r="2443" spans="1:4" x14ac:dyDescent="0.15">
      <c r="A2443" s="126"/>
      <c r="B2443" s="126"/>
      <c r="C2443" s="126"/>
      <c r="D2443" s="126"/>
    </row>
    <row r="2444" spans="1:4" x14ac:dyDescent="0.15">
      <c r="A2444" s="126"/>
      <c r="B2444" s="126"/>
      <c r="C2444" s="126"/>
      <c r="D2444" s="126"/>
    </row>
    <row r="2445" spans="1:4" x14ac:dyDescent="0.15">
      <c r="A2445" s="126"/>
      <c r="B2445" s="126"/>
      <c r="C2445" s="126"/>
      <c r="D2445" s="126"/>
    </row>
    <row r="2446" spans="1:4" x14ac:dyDescent="0.15">
      <c r="A2446" s="126"/>
      <c r="B2446" s="126"/>
      <c r="C2446" s="126"/>
      <c r="D2446" s="126"/>
    </row>
    <row r="2447" spans="1:4" x14ac:dyDescent="0.15">
      <c r="A2447" s="126"/>
      <c r="B2447" s="126"/>
      <c r="C2447" s="126"/>
      <c r="D2447" s="126"/>
    </row>
    <row r="2448" spans="1:4" x14ac:dyDescent="0.15">
      <c r="A2448" s="126"/>
      <c r="B2448" s="126"/>
      <c r="C2448" s="126"/>
      <c r="D2448" s="126"/>
    </row>
    <row r="2449" spans="1:4" x14ac:dyDescent="0.15">
      <c r="A2449" s="126"/>
      <c r="B2449" s="126"/>
      <c r="C2449" s="126"/>
      <c r="D2449" s="126"/>
    </row>
    <row r="2450" spans="1:4" x14ac:dyDescent="0.15">
      <c r="A2450" s="126"/>
      <c r="B2450" s="126"/>
      <c r="C2450" s="126"/>
      <c r="D2450" s="126"/>
    </row>
    <row r="2451" spans="1:4" x14ac:dyDescent="0.15">
      <c r="A2451" s="126"/>
      <c r="B2451" s="126"/>
      <c r="C2451" s="126"/>
      <c r="D2451" s="126"/>
    </row>
    <row r="2452" spans="1:4" x14ac:dyDescent="0.15">
      <c r="A2452" s="126"/>
      <c r="B2452" s="126"/>
      <c r="C2452" s="126"/>
      <c r="D2452" s="126"/>
    </row>
    <row r="2453" spans="1:4" x14ac:dyDescent="0.15">
      <c r="A2453" s="126"/>
      <c r="B2453" s="126"/>
      <c r="C2453" s="126"/>
      <c r="D2453" s="126"/>
    </row>
    <row r="2454" spans="1:4" x14ac:dyDescent="0.15">
      <c r="A2454" s="126"/>
      <c r="B2454" s="126"/>
      <c r="C2454" s="126"/>
      <c r="D2454" s="126"/>
    </row>
    <row r="2455" spans="1:4" x14ac:dyDescent="0.15">
      <c r="A2455" s="126"/>
      <c r="B2455" s="126"/>
      <c r="C2455" s="126"/>
      <c r="D2455" s="126"/>
    </row>
    <row r="2456" spans="1:4" x14ac:dyDescent="0.15">
      <c r="A2456" s="126"/>
      <c r="B2456" s="126"/>
      <c r="C2456" s="126"/>
      <c r="D2456" s="126"/>
    </row>
    <row r="2457" spans="1:4" x14ac:dyDescent="0.15">
      <c r="A2457" s="126"/>
      <c r="B2457" s="126"/>
      <c r="C2457" s="126"/>
      <c r="D2457" s="126"/>
    </row>
    <row r="2458" spans="1:4" x14ac:dyDescent="0.15">
      <c r="A2458" s="126"/>
      <c r="B2458" s="126"/>
      <c r="C2458" s="126"/>
      <c r="D2458" s="126"/>
    </row>
    <row r="2459" spans="1:4" x14ac:dyDescent="0.15">
      <c r="A2459" s="126"/>
      <c r="B2459" s="126"/>
      <c r="C2459" s="126"/>
      <c r="D2459" s="126"/>
    </row>
    <row r="2460" spans="1:4" x14ac:dyDescent="0.15">
      <c r="A2460" s="126"/>
      <c r="B2460" s="126"/>
      <c r="C2460" s="126"/>
      <c r="D2460" s="126"/>
    </row>
    <row r="2461" spans="1:4" x14ac:dyDescent="0.15">
      <c r="A2461" s="126"/>
      <c r="B2461" s="126"/>
      <c r="C2461" s="126"/>
      <c r="D2461" s="126"/>
    </row>
    <row r="2462" spans="1:4" x14ac:dyDescent="0.15">
      <c r="A2462" s="126"/>
      <c r="B2462" s="126"/>
      <c r="C2462" s="126"/>
      <c r="D2462" s="126"/>
    </row>
    <row r="2463" spans="1:4" x14ac:dyDescent="0.15">
      <c r="A2463" s="126"/>
      <c r="B2463" s="126"/>
      <c r="C2463" s="126"/>
      <c r="D2463" s="126"/>
    </row>
    <row r="2464" spans="1:4" x14ac:dyDescent="0.15">
      <c r="A2464" s="126"/>
      <c r="B2464" s="126"/>
      <c r="C2464" s="126"/>
      <c r="D2464" s="126"/>
    </row>
    <row r="2465" spans="1:4" x14ac:dyDescent="0.15">
      <c r="A2465" s="126"/>
      <c r="B2465" s="126"/>
      <c r="C2465" s="126"/>
      <c r="D2465" s="126"/>
    </row>
    <row r="2466" spans="1:4" x14ac:dyDescent="0.15">
      <c r="A2466" s="126"/>
      <c r="B2466" s="126"/>
      <c r="C2466" s="126"/>
      <c r="D2466" s="126"/>
    </row>
    <row r="2467" spans="1:4" x14ac:dyDescent="0.15">
      <c r="A2467" s="126"/>
      <c r="B2467" s="126"/>
      <c r="C2467" s="126"/>
      <c r="D2467" s="126"/>
    </row>
    <row r="2468" spans="1:4" x14ac:dyDescent="0.15">
      <c r="A2468" s="126"/>
      <c r="B2468" s="126"/>
      <c r="C2468" s="126"/>
      <c r="D2468" s="126"/>
    </row>
    <row r="2469" spans="1:4" x14ac:dyDescent="0.15">
      <c r="A2469" s="126"/>
      <c r="B2469" s="126"/>
      <c r="C2469" s="126"/>
      <c r="D2469" s="126"/>
    </row>
    <row r="2470" spans="1:4" x14ac:dyDescent="0.15">
      <c r="A2470" s="126"/>
      <c r="B2470" s="126"/>
      <c r="C2470" s="126"/>
      <c r="D2470" s="126"/>
    </row>
    <row r="2471" spans="1:4" x14ac:dyDescent="0.15">
      <c r="A2471" s="126"/>
      <c r="B2471" s="126"/>
      <c r="C2471" s="126"/>
      <c r="D2471" s="126"/>
    </row>
    <row r="2472" spans="1:4" x14ac:dyDescent="0.15">
      <c r="A2472" s="126"/>
      <c r="B2472" s="126"/>
      <c r="C2472" s="126"/>
      <c r="D2472" s="126"/>
    </row>
    <row r="2473" spans="1:4" x14ac:dyDescent="0.15">
      <c r="A2473" s="126"/>
      <c r="B2473" s="126"/>
      <c r="C2473" s="126"/>
      <c r="D2473" s="126"/>
    </row>
    <row r="2474" spans="1:4" x14ac:dyDescent="0.15">
      <c r="A2474" s="126"/>
      <c r="B2474" s="126"/>
      <c r="C2474" s="126"/>
      <c r="D2474" s="126"/>
    </row>
    <row r="2475" spans="1:4" x14ac:dyDescent="0.15">
      <c r="A2475" s="126"/>
      <c r="B2475" s="126"/>
      <c r="C2475" s="126"/>
      <c r="D2475" s="126"/>
    </row>
    <row r="2476" spans="1:4" x14ac:dyDescent="0.15">
      <c r="A2476" s="126"/>
      <c r="B2476" s="126"/>
      <c r="C2476" s="126"/>
      <c r="D2476" s="126"/>
    </row>
    <row r="2477" spans="1:4" x14ac:dyDescent="0.15">
      <c r="A2477" s="126"/>
      <c r="B2477" s="126"/>
      <c r="C2477" s="126"/>
      <c r="D2477" s="126"/>
    </row>
    <row r="2478" spans="1:4" x14ac:dyDescent="0.15">
      <c r="A2478" s="126"/>
      <c r="B2478" s="126"/>
      <c r="C2478" s="126"/>
      <c r="D2478" s="126"/>
    </row>
    <row r="2479" spans="1:4" x14ac:dyDescent="0.15">
      <c r="A2479" s="126"/>
      <c r="B2479" s="126"/>
      <c r="C2479" s="126"/>
      <c r="D2479" s="126"/>
    </row>
    <row r="2480" spans="1:4" x14ac:dyDescent="0.15">
      <c r="A2480" s="126"/>
      <c r="B2480" s="126"/>
      <c r="C2480" s="126"/>
      <c r="D2480" s="126"/>
    </row>
    <row r="2481" spans="1:4" x14ac:dyDescent="0.15">
      <c r="A2481" s="126"/>
      <c r="B2481" s="126"/>
      <c r="C2481" s="126"/>
      <c r="D2481" s="126"/>
    </row>
    <row r="2482" spans="1:4" x14ac:dyDescent="0.15">
      <c r="A2482" s="126"/>
      <c r="B2482" s="126"/>
      <c r="C2482" s="126"/>
      <c r="D2482" s="126"/>
    </row>
    <row r="2483" spans="1:4" x14ac:dyDescent="0.15">
      <c r="A2483" s="126"/>
      <c r="B2483" s="126"/>
      <c r="C2483" s="126"/>
      <c r="D2483" s="126"/>
    </row>
    <row r="2484" spans="1:4" x14ac:dyDescent="0.15">
      <c r="A2484" s="126"/>
      <c r="B2484" s="126"/>
      <c r="C2484" s="126"/>
      <c r="D2484" s="126"/>
    </row>
    <row r="2485" spans="1:4" x14ac:dyDescent="0.15">
      <c r="A2485" s="126"/>
      <c r="B2485" s="126"/>
      <c r="C2485" s="126"/>
      <c r="D2485" s="126"/>
    </row>
    <row r="2486" spans="1:4" x14ac:dyDescent="0.15">
      <c r="A2486" s="126"/>
      <c r="B2486" s="126"/>
      <c r="C2486" s="126"/>
      <c r="D2486" s="126"/>
    </row>
    <row r="2487" spans="1:4" x14ac:dyDescent="0.15">
      <c r="A2487" s="126"/>
      <c r="B2487" s="126"/>
      <c r="C2487" s="126"/>
      <c r="D2487" s="126"/>
    </row>
    <row r="2488" spans="1:4" x14ac:dyDescent="0.15">
      <c r="A2488" s="126"/>
      <c r="B2488" s="126"/>
      <c r="C2488" s="126"/>
      <c r="D2488" s="126"/>
    </row>
    <row r="2489" spans="1:4" x14ac:dyDescent="0.15">
      <c r="A2489" s="126"/>
      <c r="B2489" s="126"/>
      <c r="C2489" s="126"/>
      <c r="D2489" s="126"/>
    </row>
    <row r="2490" spans="1:4" x14ac:dyDescent="0.15">
      <c r="A2490" s="126"/>
      <c r="B2490" s="126"/>
      <c r="C2490" s="126"/>
      <c r="D2490" s="126"/>
    </row>
    <row r="2491" spans="1:4" x14ac:dyDescent="0.15">
      <c r="A2491" s="126"/>
      <c r="B2491" s="126"/>
      <c r="C2491" s="126"/>
      <c r="D2491" s="126"/>
    </row>
    <row r="2492" spans="1:4" x14ac:dyDescent="0.15">
      <c r="A2492" s="126"/>
      <c r="B2492" s="126"/>
      <c r="C2492" s="126"/>
      <c r="D2492" s="126"/>
    </row>
    <row r="2493" spans="1:4" x14ac:dyDescent="0.15">
      <c r="A2493" s="126"/>
      <c r="B2493" s="126"/>
      <c r="C2493" s="126"/>
      <c r="D2493" s="126"/>
    </row>
    <row r="2494" spans="1:4" x14ac:dyDescent="0.15">
      <c r="A2494" s="126"/>
      <c r="B2494" s="126"/>
      <c r="C2494" s="126"/>
      <c r="D2494" s="126"/>
    </row>
    <row r="2495" spans="1:4" x14ac:dyDescent="0.15">
      <c r="A2495" s="126"/>
      <c r="B2495" s="126"/>
      <c r="C2495" s="126"/>
      <c r="D2495" s="126"/>
    </row>
    <row r="2496" spans="1:4" x14ac:dyDescent="0.15">
      <c r="A2496" s="126"/>
      <c r="B2496" s="126"/>
      <c r="C2496" s="126"/>
      <c r="D2496" s="126"/>
    </row>
    <row r="2497" spans="1:4" x14ac:dyDescent="0.15">
      <c r="A2497" s="126"/>
      <c r="B2497" s="126"/>
      <c r="C2497" s="126"/>
      <c r="D2497" s="126"/>
    </row>
    <row r="2498" spans="1:4" x14ac:dyDescent="0.15">
      <c r="A2498" s="126"/>
      <c r="B2498" s="126"/>
      <c r="C2498" s="126"/>
      <c r="D2498" s="126"/>
    </row>
    <row r="2499" spans="1:4" x14ac:dyDescent="0.15">
      <c r="A2499" s="126"/>
      <c r="B2499" s="126"/>
      <c r="C2499" s="126"/>
      <c r="D2499" s="126"/>
    </row>
    <row r="2500" spans="1:4" x14ac:dyDescent="0.15">
      <c r="A2500" s="126"/>
      <c r="B2500" s="126"/>
      <c r="C2500" s="126"/>
      <c r="D2500" s="126"/>
    </row>
    <row r="2501" spans="1:4" x14ac:dyDescent="0.15">
      <c r="A2501" s="126"/>
      <c r="B2501" s="126"/>
      <c r="C2501" s="126"/>
      <c r="D2501" s="126"/>
    </row>
    <row r="2502" spans="1:4" x14ac:dyDescent="0.15">
      <c r="A2502" s="126"/>
      <c r="B2502" s="126"/>
      <c r="C2502" s="126"/>
      <c r="D2502" s="126"/>
    </row>
    <row r="2503" spans="1:4" x14ac:dyDescent="0.15">
      <c r="A2503" s="126"/>
      <c r="B2503" s="126"/>
      <c r="C2503" s="126"/>
      <c r="D2503" s="126"/>
    </row>
    <row r="2504" spans="1:4" x14ac:dyDescent="0.15">
      <c r="A2504" s="126"/>
      <c r="B2504" s="126"/>
      <c r="C2504" s="126"/>
      <c r="D2504" s="126"/>
    </row>
    <row r="2505" spans="1:4" x14ac:dyDescent="0.15">
      <c r="A2505" s="126"/>
      <c r="B2505" s="126"/>
      <c r="C2505" s="126"/>
      <c r="D2505" s="126"/>
    </row>
    <row r="2506" spans="1:4" x14ac:dyDescent="0.15">
      <c r="A2506" s="126"/>
      <c r="B2506" s="126"/>
      <c r="C2506" s="126"/>
      <c r="D2506" s="126"/>
    </row>
    <row r="2507" spans="1:4" x14ac:dyDescent="0.15">
      <c r="A2507" s="126"/>
      <c r="B2507" s="126"/>
      <c r="C2507" s="126"/>
      <c r="D2507" s="126"/>
    </row>
    <row r="2508" spans="1:4" x14ac:dyDescent="0.15">
      <c r="A2508" s="126"/>
      <c r="B2508" s="126"/>
      <c r="C2508" s="126"/>
      <c r="D2508" s="126"/>
    </row>
    <row r="2509" spans="1:4" x14ac:dyDescent="0.15">
      <c r="A2509" s="126"/>
      <c r="B2509" s="126"/>
      <c r="C2509" s="126"/>
      <c r="D2509" s="126"/>
    </row>
    <row r="2510" spans="1:4" x14ac:dyDescent="0.15">
      <c r="A2510" s="126"/>
      <c r="B2510" s="126"/>
      <c r="C2510" s="126"/>
      <c r="D2510" s="126"/>
    </row>
    <row r="2511" spans="1:4" x14ac:dyDescent="0.15">
      <c r="A2511" s="126"/>
      <c r="B2511" s="126"/>
      <c r="C2511" s="126"/>
      <c r="D2511" s="126"/>
    </row>
    <row r="2512" spans="1:4" x14ac:dyDescent="0.15">
      <c r="A2512" s="126"/>
      <c r="B2512" s="126"/>
      <c r="C2512" s="126"/>
      <c r="D2512" s="126"/>
    </row>
    <row r="2513" spans="1:4" x14ac:dyDescent="0.15">
      <c r="A2513" s="126"/>
      <c r="B2513" s="126"/>
      <c r="C2513" s="126"/>
      <c r="D2513" s="126"/>
    </row>
    <row r="2514" spans="1:4" x14ac:dyDescent="0.15">
      <c r="A2514" s="126"/>
      <c r="B2514" s="126"/>
      <c r="C2514" s="126"/>
      <c r="D2514" s="126"/>
    </row>
    <row r="2515" spans="1:4" x14ac:dyDescent="0.15">
      <c r="A2515" s="126"/>
      <c r="B2515" s="126"/>
      <c r="C2515" s="126"/>
      <c r="D2515" s="126"/>
    </row>
    <row r="2516" spans="1:4" x14ac:dyDescent="0.15">
      <c r="A2516" s="126"/>
      <c r="B2516" s="126"/>
      <c r="C2516" s="126"/>
      <c r="D2516" s="126"/>
    </row>
    <row r="2517" spans="1:4" x14ac:dyDescent="0.15">
      <c r="A2517" s="126"/>
      <c r="B2517" s="126"/>
      <c r="C2517" s="126"/>
      <c r="D2517" s="126"/>
    </row>
    <row r="2518" spans="1:4" x14ac:dyDescent="0.15">
      <c r="A2518" s="126"/>
      <c r="B2518" s="126"/>
      <c r="C2518" s="126"/>
      <c r="D2518" s="126"/>
    </row>
    <row r="2519" spans="1:4" x14ac:dyDescent="0.15">
      <c r="A2519" s="126"/>
      <c r="B2519" s="126"/>
      <c r="C2519" s="126"/>
      <c r="D2519" s="126"/>
    </row>
    <row r="2520" spans="1:4" x14ac:dyDescent="0.15">
      <c r="A2520" s="126"/>
      <c r="B2520" s="126"/>
      <c r="C2520" s="126"/>
      <c r="D2520" s="126"/>
    </row>
    <row r="2521" spans="1:4" x14ac:dyDescent="0.15">
      <c r="A2521" s="126"/>
      <c r="B2521" s="126"/>
      <c r="C2521" s="126"/>
      <c r="D2521" s="126"/>
    </row>
    <row r="2522" spans="1:4" x14ac:dyDescent="0.15">
      <c r="A2522" s="126"/>
      <c r="B2522" s="126"/>
      <c r="C2522" s="126"/>
      <c r="D2522" s="126"/>
    </row>
    <row r="2523" spans="1:4" x14ac:dyDescent="0.15">
      <c r="A2523" s="126"/>
      <c r="B2523" s="126"/>
      <c r="C2523" s="126"/>
      <c r="D2523" s="126"/>
    </row>
    <row r="2524" spans="1:4" x14ac:dyDescent="0.15">
      <c r="A2524" s="126"/>
      <c r="B2524" s="126"/>
      <c r="C2524" s="126"/>
      <c r="D2524" s="126"/>
    </row>
    <row r="2525" spans="1:4" x14ac:dyDescent="0.15">
      <c r="A2525" s="126"/>
      <c r="B2525" s="126"/>
      <c r="C2525" s="126"/>
      <c r="D2525" s="126"/>
    </row>
    <row r="2526" spans="1:4" x14ac:dyDescent="0.15">
      <c r="A2526" s="126"/>
      <c r="B2526" s="126"/>
      <c r="C2526" s="126"/>
      <c r="D2526" s="126"/>
    </row>
    <row r="2527" spans="1:4" x14ac:dyDescent="0.15">
      <c r="A2527" s="126"/>
      <c r="B2527" s="126"/>
      <c r="C2527" s="126"/>
      <c r="D2527" s="126"/>
    </row>
    <row r="2528" spans="1:4" x14ac:dyDescent="0.15">
      <c r="A2528" s="126"/>
      <c r="B2528" s="126"/>
      <c r="C2528" s="126"/>
      <c r="D2528" s="126"/>
    </row>
    <row r="2529" spans="1:4" x14ac:dyDescent="0.15">
      <c r="A2529" s="126"/>
      <c r="B2529" s="126"/>
      <c r="C2529" s="126"/>
      <c r="D2529" s="126"/>
    </row>
    <row r="2530" spans="1:4" x14ac:dyDescent="0.15">
      <c r="A2530" s="126"/>
      <c r="B2530" s="126"/>
      <c r="C2530" s="126"/>
      <c r="D2530" s="126"/>
    </row>
    <row r="2531" spans="1:4" x14ac:dyDescent="0.15">
      <c r="A2531" s="126"/>
      <c r="B2531" s="126"/>
      <c r="C2531" s="126"/>
      <c r="D2531" s="126"/>
    </row>
    <row r="2532" spans="1:4" x14ac:dyDescent="0.15">
      <c r="A2532" s="126"/>
      <c r="B2532" s="126"/>
      <c r="C2532" s="126"/>
      <c r="D2532" s="126"/>
    </row>
    <row r="2533" spans="1:4" x14ac:dyDescent="0.15">
      <c r="A2533" s="126"/>
      <c r="B2533" s="126"/>
      <c r="C2533" s="126"/>
      <c r="D2533" s="126"/>
    </row>
    <row r="2534" spans="1:4" x14ac:dyDescent="0.15">
      <c r="A2534" s="126"/>
      <c r="B2534" s="126"/>
      <c r="C2534" s="126"/>
      <c r="D2534" s="126"/>
    </row>
    <row r="2535" spans="1:4" x14ac:dyDescent="0.15">
      <c r="A2535" s="126"/>
      <c r="B2535" s="126"/>
      <c r="C2535" s="126"/>
      <c r="D2535" s="126"/>
    </row>
    <row r="2536" spans="1:4" x14ac:dyDescent="0.15">
      <c r="A2536" s="126"/>
      <c r="B2536" s="126"/>
      <c r="C2536" s="126"/>
      <c r="D2536" s="126"/>
    </row>
    <row r="2537" spans="1:4" x14ac:dyDescent="0.15">
      <c r="A2537" s="126"/>
      <c r="B2537" s="126"/>
      <c r="C2537" s="126"/>
      <c r="D2537" s="126"/>
    </row>
    <row r="2538" spans="1:4" x14ac:dyDescent="0.15">
      <c r="A2538" s="126"/>
      <c r="B2538" s="126"/>
      <c r="C2538" s="126"/>
      <c r="D2538" s="126"/>
    </row>
    <row r="2539" spans="1:4" x14ac:dyDescent="0.15">
      <c r="A2539" s="126"/>
      <c r="B2539" s="126"/>
      <c r="C2539" s="126"/>
      <c r="D2539" s="126"/>
    </row>
    <row r="2540" spans="1:4" x14ac:dyDescent="0.15">
      <c r="A2540" s="126"/>
      <c r="B2540" s="126"/>
      <c r="C2540" s="126"/>
      <c r="D2540" s="126"/>
    </row>
    <row r="2541" spans="1:4" x14ac:dyDescent="0.15">
      <c r="A2541" s="126"/>
      <c r="B2541" s="126"/>
      <c r="C2541" s="126"/>
      <c r="D2541" s="126"/>
    </row>
    <row r="2542" spans="1:4" x14ac:dyDescent="0.15">
      <c r="A2542" s="126"/>
      <c r="B2542" s="126"/>
      <c r="C2542" s="126"/>
      <c r="D2542" s="126"/>
    </row>
    <row r="2543" spans="1:4" x14ac:dyDescent="0.15">
      <c r="A2543" s="126"/>
      <c r="B2543" s="126"/>
      <c r="C2543" s="126"/>
      <c r="D2543" s="126"/>
    </row>
    <row r="2544" spans="1:4" x14ac:dyDescent="0.15">
      <c r="A2544" s="126"/>
      <c r="B2544" s="126"/>
      <c r="C2544" s="126"/>
      <c r="D2544" s="126"/>
    </row>
    <row r="2545" spans="1:4" x14ac:dyDescent="0.15">
      <c r="A2545" s="126"/>
      <c r="B2545" s="126"/>
      <c r="C2545" s="126"/>
      <c r="D2545" s="126"/>
    </row>
    <row r="2546" spans="1:4" x14ac:dyDescent="0.15">
      <c r="A2546" s="126"/>
      <c r="B2546" s="126"/>
      <c r="C2546" s="126"/>
      <c r="D2546" s="126"/>
    </row>
    <row r="2547" spans="1:4" x14ac:dyDescent="0.15">
      <c r="A2547" s="126"/>
      <c r="B2547" s="126"/>
      <c r="C2547" s="126"/>
      <c r="D2547" s="126"/>
    </row>
    <row r="2548" spans="1:4" x14ac:dyDescent="0.15">
      <c r="A2548" s="126"/>
      <c r="B2548" s="126"/>
      <c r="C2548" s="126"/>
      <c r="D2548" s="126"/>
    </row>
    <row r="2549" spans="1:4" x14ac:dyDescent="0.15">
      <c r="A2549" s="126"/>
      <c r="B2549" s="126"/>
      <c r="C2549" s="126"/>
      <c r="D2549" s="126"/>
    </row>
    <row r="2550" spans="1:4" x14ac:dyDescent="0.15">
      <c r="A2550" s="126"/>
      <c r="B2550" s="126"/>
      <c r="C2550" s="126"/>
      <c r="D2550" s="126"/>
    </row>
    <row r="2551" spans="1:4" x14ac:dyDescent="0.15">
      <c r="A2551" s="126"/>
      <c r="B2551" s="126"/>
      <c r="C2551" s="126"/>
      <c r="D2551" s="126"/>
    </row>
    <row r="2552" spans="1:4" x14ac:dyDescent="0.15">
      <c r="A2552" s="126"/>
      <c r="B2552" s="126"/>
      <c r="C2552" s="126"/>
      <c r="D2552" s="126"/>
    </row>
    <row r="2553" spans="1:4" x14ac:dyDescent="0.15">
      <c r="A2553" s="126"/>
      <c r="B2553" s="126"/>
      <c r="C2553" s="126"/>
      <c r="D2553" s="126"/>
    </row>
    <row r="2554" spans="1:4" x14ac:dyDescent="0.15">
      <c r="A2554" s="126"/>
      <c r="B2554" s="126"/>
      <c r="C2554" s="126"/>
      <c r="D2554" s="126"/>
    </row>
    <row r="2555" spans="1:4" x14ac:dyDescent="0.15">
      <c r="A2555" s="126"/>
      <c r="B2555" s="126"/>
      <c r="C2555" s="126"/>
      <c r="D2555" s="126"/>
    </row>
    <row r="2556" spans="1:4" x14ac:dyDescent="0.15">
      <c r="A2556" s="126"/>
      <c r="B2556" s="126"/>
      <c r="C2556" s="126"/>
      <c r="D2556" s="126"/>
    </row>
    <row r="2557" spans="1:4" x14ac:dyDescent="0.15">
      <c r="A2557" s="126"/>
      <c r="B2557" s="126"/>
      <c r="C2557" s="126"/>
      <c r="D2557" s="126"/>
    </row>
    <row r="2558" spans="1:4" x14ac:dyDescent="0.15">
      <c r="A2558" s="126"/>
      <c r="B2558" s="126"/>
      <c r="C2558" s="126"/>
      <c r="D2558" s="126"/>
    </row>
    <row r="2559" spans="1:4" x14ac:dyDescent="0.15">
      <c r="A2559" s="126"/>
      <c r="B2559" s="126"/>
      <c r="C2559" s="126"/>
      <c r="D2559" s="126"/>
    </row>
    <row r="2560" spans="1:4" x14ac:dyDescent="0.15">
      <c r="A2560" s="126"/>
      <c r="B2560" s="126"/>
      <c r="C2560" s="126"/>
      <c r="D2560" s="126"/>
    </row>
    <row r="2561" spans="1:4" x14ac:dyDescent="0.15">
      <c r="A2561" s="126"/>
      <c r="B2561" s="126"/>
      <c r="C2561" s="126"/>
      <c r="D2561" s="126"/>
    </row>
    <row r="2562" spans="1:4" x14ac:dyDescent="0.15">
      <c r="A2562" s="126"/>
      <c r="B2562" s="126"/>
      <c r="C2562" s="126"/>
      <c r="D2562" s="126"/>
    </row>
    <row r="2563" spans="1:4" x14ac:dyDescent="0.15">
      <c r="A2563" s="126"/>
      <c r="B2563" s="126"/>
      <c r="C2563" s="126"/>
      <c r="D2563" s="126"/>
    </row>
    <row r="2564" spans="1:4" x14ac:dyDescent="0.15">
      <c r="A2564" s="126"/>
      <c r="B2564" s="126"/>
      <c r="C2564" s="126"/>
      <c r="D2564" s="126"/>
    </row>
    <row r="2565" spans="1:4" x14ac:dyDescent="0.15">
      <c r="A2565" s="126"/>
      <c r="B2565" s="126"/>
      <c r="C2565" s="126"/>
      <c r="D2565" s="126"/>
    </row>
    <row r="2566" spans="1:4" x14ac:dyDescent="0.15">
      <c r="A2566" s="126"/>
      <c r="B2566" s="126"/>
      <c r="C2566" s="126"/>
      <c r="D2566" s="126"/>
    </row>
    <row r="2567" spans="1:4" x14ac:dyDescent="0.15">
      <c r="A2567" s="126"/>
      <c r="B2567" s="126"/>
      <c r="C2567" s="126"/>
      <c r="D2567" s="126"/>
    </row>
    <row r="2568" spans="1:4" x14ac:dyDescent="0.15">
      <c r="A2568" s="126"/>
      <c r="B2568" s="126"/>
      <c r="C2568" s="126"/>
      <c r="D2568" s="126"/>
    </row>
    <row r="2569" spans="1:4" x14ac:dyDescent="0.15">
      <c r="A2569" s="126"/>
      <c r="B2569" s="126"/>
      <c r="C2569" s="126"/>
      <c r="D2569" s="126"/>
    </row>
    <row r="2570" spans="1:4" x14ac:dyDescent="0.15">
      <c r="A2570" s="126"/>
      <c r="B2570" s="126"/>
      <c r="C2570" s="126"/>
      <c r="D2570" s="126"/>
    </row>
    <row r="2571" spans="1:4" x14ac:dyDescent="0.15">
      <c r="A2571" s="126"/>
      <c r="B2571" s="126"/>
      <c r="C2571" s="126"/>
      <c r="D2571" s="126"/>
    </row>
    <row r="2572" spans="1:4" x14ac:dyDescent="0.15">
      <c r="A2572" s="126"/>
      <c r="B2572" s="126"/>
      <c r="C2572" s="126"/>
      <c r="D2572" s="126"/>
    </row>
    <row r="2573" spans="1:4" x14ac:dyDescent="0.15">
      <c r="A2573" s="126"/>
      <c r="B2573" s="126"/>
      <c r="C2573" s="126"/>
      <c r="D2573" s="126"/>
    </row>
    <row r="2574" spans="1:4" x14ac:dyDescent="0.15">
      <c r="A2574" s="126"/>
      <c r="B2574" s="126"/>
      <c r="C2574" s="126"/>
      <c r="D2574" s="126"/>
    </row>
    <row r="2575" spans="1:4" x14ac:dyDescent="0.15">
      <c r="A2575" s="126"/>
      <c r="B2575" s="126"/>
      <c r="C2575" s="126"/>
      <c r="D2575" s="126"/>
    </row>
    <row r="2576" spans="1:4" x14ac:dyDescent="0.15">
      <c r="A2576" s="126"/>
      <c r="B2576" s="126"/>
      <c r="C2576" s="126"/>
      <c r="D2576" s="126"/>
    </row>
    <row r="2577" spans="1:4" x14ac:dyDescent="0.15">
      <c r="A2577" s="126"/>
      <c r="B2577" s="126"/>
      <c r="C2577" s="126"/>
      <c r="D2577" s="126"/>
    </row>
    <row r="2578" spans="1:4" x14ac:dyDescent="0.15">
      <c r="A2578" s="126"/>
      <c r="B2578" s="126"/>
      <c r="C2578" s="126"/>
      <c r="D2578" s="126"/>
    </row>
    <row r="2579" spans="1:4" x14ac:dyDescent="0.15">
      <c r="A2579" s="126"/>
      <c r="B2579" s="126"/>
      <c r="C2579" s="126"/>
      <c r="D2579" s="126"/>
    </row>
    <row r="2580" spans="1:4" x14ac:dyDescent="0.15">
      <c r="A2580" s="126"/>
      <c r="B2580" s="126"/>
      <c r="C2580" s="126"/>
      <c r="D2580" s="126"/>
    </row>
    <row r="2581" spans="1:4" x14ac:dyDescent="0.15">
      <c r="A2581" s="126"/>
      <c r="B2581" s="126"/>
      <c r="C2581" s="126"/>
      <c r="D2581" s="126"/>
    </row>
    <row r="2582" spans="1:4" x14ac:dyDescent="0.15">
      <c r="A2582" s="126"/>
      <c r="B2582" s="126"/>
      <c r="C2582" s="126"/>
      <c r="D2582" s="126"/>
    </row>
    <row r="2583" spans="1:4" x14ac:dyDescent="0.15">
      <c r="A2583" s="126"/>
      <c r="B2583" s="126"/>
      <c r="C2583" s="126"/>
      <c r="D2583" s="126"/>
    </row>
    <row r="2584" spans="1:4" x14ac:dyDescent="0.15">
      <c r="A2584" s="126"/>
      <c r="B2584" s="126"/>
      <c r="C2584" s="126"/>
      <c r="D2584" s="126"/>
    </row>
    <row r="2585" spans="1:4" x14ac:dyDescent="0.15">
      <c r="A2585" s="126"/>
      <c r="B2585" s="126"/>
      <c r="C2585" s="126"/>
      <c r="D2585" s="126"/>
    </row>
    <row r="2586" spans="1:4" x14ac:dyDescent="0.15">
      <c r="A2586" s="126"/>
      <c r="B2586" s="126"/>
      <c r="C2586" s="126"/>
      <c r="D2586" s="126"/>
    </row>
    <row r="2587" spans="1:4" x14ac:dyDescent="0.15">
      <c r="A2587" s="126"/>
      <c r="B2587" s="126"/>
      <c r="C2587" s="126"/>
      <c r="D2587" s="126"/>
    </row>
    <row r="2588" spans="1:4" x14ac:dyDescent="0.15">
      <c r="A2588" s="126"/>
      <c r="B2588" s="126"/>
      <c r="C2588" s="126"/>
      <c r="D2588" s="126"/>
    </row>
    <row r="2589" spans="1:4" x14ac:dyDescent="0.15">
      <c r="A2589" s="126"/>
      <c r="B2589" s="126"/>
      <c r="C2589" s="126"/>
      <c r="D2589" s="126"/>
    </row>
    <row r="2590" spans="1:4" x14ac:dyDescent="0.15">
      <c r="A2590" s="126"/>
      <c r="B2590" s="126"/>
      <c r="C2590" s="126"/>
      <c r="D2590" s="126"/>
    </row>
    <row r="2591" spans="1:4" x14ac:dyDescent="0.15">
      <c r="A2591" s="126"/>
      <c r="B2591" s="126"/>
      <c r="C2591" s="126"/>
      <c r="D2591" s="126"/>
    </row>
    <row r="2592" spans="1:4" x14ac:dyDescent="0.15">
      <c r="A2592" s="126"/>
      <c r="B2592" s="126"/>
      <c r="C2592" s="126"/>
      <c r="D2592" s="126"/>
    </row>
    <row r="2593" spans="1:4" x14ac:dyDescent="0.15">
      <c r="A2593" s="126"/>
      <c r="B2593" s="126"/>
      <c r="C2593" s="126"/>
      <c r="D2593" s="126"/>
    </row>
    <row r="2594" spans="1:4" x14ac:dyDescent="0.15">
      <c r="A2594" s="126"/>
      <c r="B2594" s="126"/>
      <c r="C2594" s="126"/>
      <c r="D2594" s="126"/>
    </row>
    <row r="2595" spans="1:4" x14ac:dyDescent="0.15">
      <c r="A2595" s="126"/>
      <c r="B2595" s="126"/>
      <c r="C2595" s="126"/>
      <c r="D2595" s="126"/>
    </row>
    <row r="2596" spans="1:4" x14ac:dyDescent="0.15">
      <c r="A2596" s="126"/>
      <c r="B2596" s="126"/>
      <c r="C2596" s="126"/>
      <c r="D2596" s="126"/>
    </row>
    <row r="2597" spans="1:4" x14ac:dyDescent="0.15">
      <c r="A2597" s="126"/>
      <c r="B2597" s="126"/>
      <c r="C2597" s="126"/>
      <c r="D2597" s="126"/>
    </row>
    <row r="2598" spans="1:4" x14ac:dyDescent="0.15">
      <c r="A2598" s="126"/>
      <c r="B2598" s="126"/>
      <c r="C2598" s="126"/>
      <c r="D2598" s="126"/>
    </row>
    <row r="2599" spans="1:4" x14ac:dyDescent="0.15">
      <c r="A2599" s="126"/>
      <c r="B2599" s="126"/>
      <c r="C2599" s="126"/>
      <c r="D2599" s="126"/>
    </row>
    <row r="2600" spans="1:4" x14ac:dyDescent="0.15">
      <c r="A2600" s="126"/>
      <c r="B2600" s="126"/>
      <c r="C2600" s="126"/>
      <c r="D2600" s="126"/>
    </row>
    <row r="2601" spans="1:4" x14ac:dyDescent="0.15">
      <c r="A2601" s="126"/>
      <c r="B2601" s="126"/>
      <c r="C2601" s="126"/>
      <c r="D2601" s="126"/>
    </row>
    <row r="2602" spans="1:4" x14ac:dyDescent="0.15">
      <c r="A2602" s="126"/>
      <c r="B2602" s="126"/>
      <c r="C2602" s="126"/>
      <c r="D2602" s="126"/>
    </row>
    <row r="2603" spans="1:4" x14ac:dyDescent="0.15">
      <c r="A2603" s="126"/>
      <c r="B2603" s="126"/>
      <c r="C2603" s="126"/>
      <c r="D2603" s="126"/>
    </row>
    <row r="2604" spans="1:4" x14ac:dyDescent="0.15">
      <c r="A2604" s="126"/>
      <c r="B2604" s="126"/>
      <c r="C2604" s="126"/>
      <c r="D2604" s="126"/>
    </row>
    <row r="2605" spans="1:4" x14ac:dyDescent="0.15">
      <c r="A2605" s="126"/>
      <c r="B2605" s="126"/>
      <c r="C2605" s="126"/>
      <c r="D2605" s="126"/>
    </row>
    <row r="2606" spans="1:4" x14ac:dyDescent="0.15">
      <c r="A2606" s="126"/>
      <c r="B2606" s="126"/>
      <c r="C2606" s="126"/>
      <c r="D2606" s="126"/>
    </row>
    <row r="2607" spans="1:4" x14ac:dyDescent="0.15">
      <c r="A2607" s="126"/>
      <c r="B2607" s="126"/>
      <c r="C2607" s="126"/>
      <c r="D2607" s="126"/>
    </row>
    <row r="2608" spans="1:4" x14ac:dyDescent="0.15">
      <c r="A2608" s="126"/>
      <c r="B2608" s="126"/>
      <c r="C2608" s="126"/>
      <c r="D2608" s="126"/>
    </row>
    <row r="2609" spans="1:4" x14ac:dyDescent="0.15">
      <c r="A2609" s="126"/>
      <c r="B2609" s="126"/>
      <c r="C2609" s="126"/>
      <c r="D2609" s="126"/>
    </row>
    <row r="2610" spans="1:4" x14ac:dyDescent="0.15">
      <c r="A2610" s="126"/>
      <c r="B2610" s="126"/>
      <c r="C2610" s="126"/>
      <c r="D2610" s="126"/>
    </row>
    <row r="2611" spans="1:4" x14ac:dyDescent="0.15">
      <c r="A2611" s="126"/>
      <c r="B2611" s="126"/>
      <c r="C2611" s="126"/>
      <c r="D2611" s="126"/>
    </row>
    <row r="2612" spans="1:4" x14ac:dyDescent="0.15">
      <c r="A2612" s="126"/>
      <c r="B2612" s="126"/>
      <c r="C2612" s="126"/>
      <c r="D2612" s="126"/>
    </row>
    <row r="2613" spans="1:4" x14ac:dyDescent="0.15">
      <c r="A2613" s="126"/>
      <c r="B2613" s="126"/>
      <c r="C2613" s="126"/>
      <c r="D2613" s="126"/>
    </row>
    <row r="2614" spans="1:4" x14ac:dyDescent="0.15">
      <c r="A2614" s="126"/>
      <c r="B2614" s="126"/>
      <c r="C2614" s="126"/>
      <c r="D2614" s="126"/>
    </row>
    <row r="2615" spans="1:4" x14ac:dyDescent="0.15">
      <c r="A2615" s="126"/>
      <c r="B2615" s="126"/>
      <c r="C2615" s="126"/>
      <c r="D2615" s="126"/>
    </row>
    <row r="2616" spans="1:4" x14ac:dyDescent="0.15">
      <c r="A2616" s="126"/>
      <c r="B2616" s="126"/>
      <c r="C2616" s="126"/>
      <c r="D2616" s="126"/>
    </row>
    <row r="2617" spans="1:4" x14ac:dyDescent="0.15">
      <c r="A2617" s="126"/>
      <c r="B2617" s="126"/>
      <c r="C2617" s="126"/>
      <c r="D2617" s="126"/>
    </row>
    <row r="2618" spans="1:4" x14ac:dyDescent="0.15">
      <c r="A2618" s="126"/>
      <c r="B2618" s="126"/>
      <c r="C2618" s="126"/>
      <c r="D2618" s="126"/>
    </row>
    <row r="2619" spans="1:4" x14ac:dyDescent="0.15">
      <c r="A2619" s="126"/>
      <c r="B2619" s="126"/>
      <c r="C2619" s="126"/>
      <c r="D2619" s="126"/>
    </row>
    <row r="2620" spans="1:4" x14ac:dyDescent="0.15">
      <c r="A2620" s="126"/>
      <c r="B2620" s="126"/>
      <c r="C2620" s="126"/>
      <c r="D2620" s="126"/>
    </row>
    <row r="2621" spans="1:4" x14ac:dyDescent="0.15">
      <c r="A2621" s="126"/>
      <c r="B2621" s="126"/>
      <c r="C2621" s="126"/>
      <c r="D2621" s="126"/>
    </row>
    <row r="2622" spans="1:4" x14ac:dyDescent="0.15">
      <c r="A2622" s="126"/>
      <c r="B2622" s="126"/>
      <c r="C2622" s="126"/>
      <c r="D2622" s="126"/>
    </row>
    <row r="2623" spans="1:4" x14ac:dyDescent="0.15">
      <c r="A2623" s="126"/>
      <c r="B2623" s="126"/>
      <c r="C2623" s="126"/>
      <c r="D2623" s="126"/>
    </row>
    <row r="2624" spans="1:4" x14ac:dyDescent="0.15">
      <c r="A2624" s="126"/>
      <c r="B2624" s="126"/>
      <c r="C2624" s="126"/>
      <c r="D2624" s="126"/>
    </row>
    <row r="2625" spans="1:4" x14ac:dyDescent="0.15">
      <c r="A2625" s="126"/>
      <c r="B2625" s="126"/>
      <c r="C2625" s="126"/>
      <c r="D2625" s="126"/>
    </row>
    <row r="2626" spans="1:4" x14ac:dyDescent="0.15">
      <c r="A2626" s="126"/>
      <c r="B2626" s="126"/>
      <c r="C2626" s="126"/>
      <c r="D2626" s="126"/>
    </row>
    <row r="2627" spans="1:4" x14ac:dyDescent="0.15">
      <c r="A2627" s="126"/>
      <c r="B2627" s="126"/>
      <c r="C2627" s="126"/>
      <c r="D2627" s="126"/>
    </row>
    <row r="2628" spans="1:4" x14ac:dyDescent="0.15">
      <c r="A2628" s="126"/>
      <c r="B2628" s="126"/>
      <c r="C2628" s="126"/>
      <c r="D2628" s="126"/>
    </row>
    <row r="2629" spans="1:4" x14ac:dyDescent="0.15">
      <c r="A2629" s="126"/>
      <c r="B2629" s="126"/>
      <c r="C2629" s="126"/>
      <c r="D2629" s="126"/>
    </row>
    <row r="2630" spans="1:4" x14ac:dyDescent="0.15">
      <c r="A2630" s="126"/>
      <c r="B2630" s="126"/>
      <c r="C2630" s="126"/>
      <c r="D2630" s="126"/>
    </row>
    <row r="2631" spans="1:4" x14ac:dyDescent="0.15">
      <c r="A2631" s="126"/>
      <c r="B2631" s="126"/>
      <c r="C2631" s="126"/>
      <c r="D2631" s="126"/>
    </row>
    <row r="2632" spans="1:4" x14ac:dyDescent="0.15">
      <c r="A2632" s="126"/>
      <c r="B2632" s="126"/>
      <c r="C2632" s="126"/>
      <c r="D2632" s="126"/>
    </row>
    <row r="2633" spans="1:4" x14ac:dyDescent="0.15">
      <c r="A2633" s="126"/>
      <c r="B2633" s="126"/>
      <c r="C2633" s="126"/>
      <c r="D2633" s="126"/>
    </row>
    <row r="2634" spans="1:4" x14ac:dyDescent="0.15">
      <c r="A2634" s="126"/>
      <c r="B2634" s="126"/>
      <c r="C2634" s="126"/>
      <c r="D2634" s="126"/>
    </row>
    <row r="2635" spans="1:4" x14ac:dyDescent="0.15">
      <c r="A2635" s="126"/>
      <c r="B2635" s="126"/>
      <c r="C2635" s="126"/>
      <c r="D2635" s="126"/>
    </row>
    <row r="2636" spans="1:4" x14ac:dyDescent="0.15">
      <c r="A2636" s="126"/>
      <c r="B2636" s="126"/>
      <c r="C2636" s="126"/>
      <c r="D2636" s="126"/>
    </row>
    <row r="2637" spans="1:4" x14ac:dyDescent="0.15">
      <c r="A2637" s="126"/>
      <c r="B2637" s="126"/>
      <c r="C2637" s="126"/>
      <c r="D2637" s="126"/>
    </row>
    <row r="2638" spans="1:4" x14ac:dyDescent="0.15">
      <c r="A2638" s="126"/>
      <c r="B2638" s="126"/>
      <c r="C2638" s="126"/>
      <c r="D2638" s="126"/>
    </row>
    <row r="2639" spans="1:4" x14ac:dyDescent="0.15">
      <c r="A2639" s="126"/>
      <c r="B2639" s="126"/>
      <c r="C2639" s="126"/>
      <c r="D2639" s="126"/>
    </row>
    <row r="2640" spans="1:4" x14ac:dyDescent="0.15">
      <c r="A2640" s="126"/>
      <c r="B2640" s="126"/>
      <c r="C2640" s="126"/>
      <c r="D2640" s="126"/>
    </row>
    <row r="2641" spans="1:4" x14ac:dyDescent="0.15">
      <c r="A2641" s="126"/>
      <c r="B2641" s="126"/>
      <c r="C2641" s="126"/>
      <c r="D2641" s="126"/>
    </row>
    <row r="2642" spans="1:4" x14ac:dyDescent="0.15">
      <c r="A2642" s="126"/>
      <c r="B2642" s="126"/>
      <c r="C2642" s="126"/>
      <c r="D2642" s="126"/>
    </row>
    <row r="2643" spans="1:4" x14ac:dyDescent="0.15">
      <c r="A2643" s="126"/>
      <c r="B2643" s="126"/>
      <c r="C2643" s="126"/>
      <c r="D2643" s="126"/>
    </row>
    <row r="2644" spans="1:4" x14ac:dyDescent="0.15">
      <c r="A2644" s="126"/>
      <c r="B2644" s="126"/>
      <c r="C2644" s="126"/>
      <c r="D2644" s="126"/>
    </row>
    <row r="2645" spans="1:4" x14ac:dyDescent="0.15">
      <c r="A2645" s="126"/>
      <c r="B2645" s="126"/>
      <c r="C2645" s="126"/>
      <c r="D2645" s="126"/>
    </row>
    <row r="2646" spans="1:4" x14ac:dyDescent="0.15">
      <c r="A2646" s="126"/>
      <c r="B2646" s="126"/>
      <c r="C2646" s="126"/>
      <c r="D2646" s="126"/>
    </row>
    <row r="2647" spans="1:4" x14ac:dyDescent="0.15">
      <c r="A2647" s="126"/>
      <c r="B2647" s="126"/>
      <c r="C2647" s="126"/>
      <c r="D2647" s="126"/>
    </row>
    <row r="2648" spans="1:4" x14ac:dyDescent="0.15">
      <c r="A2648" s="126"/>
      <c r="B2648" s="126"/>
      <c r="C2648" s="126"/>
      <c r="D2648" s="126"/>
    </row>
    <row r="2649" spans="1:4" x14ac:dyDescent="0.15">
      <c r="A2649" s="126"/>
      <c r="B2649" s="126"/>
      <c r="C2649" s="126"/>
      <c r="D2649" s="126"/>
    </row>
    <row r="2650" spans="1:4" x14ac:dyDescent="0.15">
      <c r="A2650" s="126"/>
      <c r="B2650" s="126"/>
      <c r="C2650" s="126"/>
      <c r="D2650" s="126"/>
    </row>
    <row r="2651" spans="1:4" x14ac:dyDescent="0.15">
      <c r="A2651" s="126"/>
      <c r="B2651" s="126"/>
      <c r="C2651" s="126"/>
      <c r="D2651" s="126"/>
    </row>
    <row r="2652" spans="1:4" x14ac:dyDescent="0.15">
      <c r="A2652" s="126"/>
      <c r="B2652" s="126"/>
      <c r="C2652" s="126"/>
      <c r="D2652" s="126"/>
    </row>
    <row r="2653" spans="1:4" x14ac:dyDescent="0.15">
      <c r="A2653" s="126"/>
      <c r="B2653" s="126"/>
      <c r="C2653" s="126"/>
      <c r="D2653" s="126"/>
    </row>
    <row r="2654" spans="1:4" x14ac:dyDescent="0.15">
      <c r="A2654" s="126"/>
      <c r="B2654" s="126"/>
      <c r="C2654" s="126"/>
      <c r="D2654" s="126"/>
    </row>
    <row r="2655" spans="1:4" x14ac:dyDescent="0.15">
      <c r="A2655" s="126"/>
      <c r="B2655" s="126"/>
      <c r="C2655" s="126"/>
      <c r="D2655" s="126"/>
    </row>
    <row r="2656" spans="1:4" x14ac:dyDescent="0.15">
      <c r="A2656" s="126"/>
      <c r="B2656" s="126"/>
      <c r="C2656" s="126"/>
      <c r="D2656" s="126"/>
    </row>
    <row r="2657" spans="1:4" x14ac:dyDescent="0.15">
      <c r="A2657" s="126"/>
      <c r="B2657" s="126"/>
      <c r="C2657" s="126"/>
      <c r="D2657" s="126"/>
    </row>
    <row r="2658" spans="1:4" x14ac:dyDescent="0.15">
      <c r="A2658" s="126"/>
      <c r="B2658" s="126"/>
      <c r="C2658" s="126"/>
      <c r="D2658" s="126"/>
    </row>
    <row r="2659" spans="1:4" x14ac:dyDescent="0.15">
      <c r="A2659" s="126"/>
      <c r="B2659" s="126"/>
      <c r="C2659" s="126"/>
      <c r="D2659" s="126"/>
    </row>
    <row r="2660" spans="1:4" x14ac:dyDescent="0.15">
      <c r="A2660" s="126"/>
      <c r="B2660" s="126"/>
      <c r="C2660" s="126"/>
      <c r="D2660" s="126"/>
    </row>
    <row r="2661" spans="1:4" x14ac:dyDescent="0.15">
      <c r="A2661" s="126"/>
      <c r="B2661" s="126"/>
      <c r="C2661" s="126"/>
      <c r="D2661" s="126"/>
    </row>
    <row r="2662" spans="1:4" x14ac:dyDescent="0.15">
      <c r="A2662" s="126"/>
      <c r="B2662" s="126"/>
      <c r="C2662" s="126"/>
      <c r="D2662" s="126"/>
    </row>
    <row r="2663" spans="1:4" x14ac:dyDescent="0.15">
      <c r="A2663" s="126"/>
      <c r="B2663" s="126"/>
      <c r="C2663" s="126"/>
      <c r="D2663" s="126"/>
    </row>
    <row r="2664" spans="1:4" x14ac:dyDescent="0.15">
      <c r="A2664" s="126"/>
      <c r="B2664" s="126"/>
      <c r="C2664" s="126"/>
      <c r="D2664" s="126"/>
    </row>
    <row r="2665" spans="1:4" x14ac:dyDescent="0.15">
      <c r="A2665" s="126"/>
      <c r="B2665" s="126"/>
      <c r="C2665" s="126"/>
      <c r="D2665" s="126"/>
    </row>
    <row r="2666" spans="1:4" x14ac:dyDescent="0.15">
      <c r="A2666" s="126"/>
      <c r="B2666" s="126"/>
      <c r="C2666" s="126"/>
      <c r="D2666" s="126"/>
    </row>
    <row r="2667" spans="1:4" x14ac:dyDescent="0.15">
      <c r="A2667" s="126"/>
      <c r="B2667" s="126"/>
      <c r="C2667" s="126"/>
      <c r="D2667" s="126"/>
    </row>
    <row r="2668" spans="1:4" x14ac:dyDescent="0.15">
      <c r="A2668" s="126"/>
      <c r="B2668" s="126"/>
      <c r="C2668" s="126"/>
      <c r="D2668" s="126"/>
    </row>
    <row r="2669" spans="1:4" x14ac:dyDescent="0.15">
      <c r="A2669" s="126"/>
      <c r="B2669" s="126"/>
      <c r="C2669" s="126"/>
      <c r="D2669" s="126"/>
    </row>
    <row r="2670" spans="1:4" x14ac:dyDescent="0.15">
      <c r="A2670" s="126"/>
      <c r="B2670" s="126"/>
      <c r="C2670" s="126"/>
      <c r="D2670" s="126"/>
    </row>
    <row r="2671" spans="1:4" x14ac:dyDescent="0.15">
      <c r="A2671" s="126"/>
      <c r="B2671" s="126"/>
      <c r="C2671" s="126"/>
      <c r="D2671" s="126"/>
    </row>
    <row r="2672" spans="1:4" x14ac:dyDescent="0.15">
      <c r="A2672" s="126"/>
      <c r="B2672" s="126"/>
      <c r="C2672" s="126"/>
      <c r="D2672" s="126"/>
    </row>
    <row r="2673" spans="1:4" x14ac:dyDescent="0.15">
      <c r="A2673" s="126"/>
      <c r="B2673" s="126"/>
      <c r="C2673" s="126"/>
      <c r="D2673" s="126"/>
    </row>
    <row r="2674" spans="1:4" x14ac:dyDescent="0.15">
      <c r="A2674" s="126"/>
      <c r="B2674" s="126"/>
      <c r="C2674" s="126"/>
      <c r="D2674" s="126"/>
    </row>
    <row r="2675" spans="1:4" x14ac:dyDescent="0.15">
      <c r="A2675" s="126"/>
      <c r="B2675" s="126"/>
      <c r="C2675" s="126"/>
      <c r="D2675" s="126"/>
    </row>
    <row r="2676" spans="1:4" x14ac:dyDescent="0.15">
      <c r="A2676" s="126"/>
      <c r="B2676" s="126"/>
      <c r="C2676" s="126"/>
      <c r="D2676" s="126"/>
    </row>
    <row r="2677" spans="1:4" x14ac:dyDescent="0.15">
      <c r="A2677" s="126"/>
      <c r="B2677" s="126"/>
      <c r="C2677" s="126"/>
      <c r="D2677" s="126"/>
    </row>
    <row r="2678" spans="1:4" x14ac:dyDescent="0.15">
      <c r="A2678" s="126"/>
      <c r="B2678" s="126"/>
      <c r="C2678" s="126"/>
      <c r="D2678" s="126"/>
    </row>
    <row r="2679" spans="1:4" x14ac:dyDescent="0.15">
      <c r="A2679" s="126"/>
      <c r="B2679" s="126"/>
      <c r="C2679" s="126"/>
      <c r="D2679" s="126"/>
    </row>
    <row r="2680" spans="1:4" x14ac:dyDescent="0.15">
      <c r="A2680" s="126"/>
      <c r="B2680" s="126"/>
      <c r="C2680" s="126"/>
      <c r="D2680" s="126"/>
    </row>
    <row r="2681" spans="1:4" x14ac:dyDescent="0.15">
      <c r="A2681" s="126"/>
      <c r="B2681" s="126"/>
      <c r="C2681" s="126"/>
      <c r="D2681" s="126"/>
    </row>
    <row r="2682" spans="1:4" x14ac:dyDescent="0.15">
      <c r="A2682" s="126"/>
      <c r="B2682" s="126"/>
      <c r="C2682" s="126"/>
      <c r="D2682" s="126"/>
    </row>
    <row r="2683" spans="1:4" x14ac:dyDescent="0.15">
      <c r="A2683" s="126"/>
      <c r="B2683" s="126"/>
      <c r="C2683" s="126"/>
      <c r="D2683" s="126"/>
    </row>
    <row r="2684" spans="1:4" x14ac:dyDescent="0.15">
      <c r="A2684" s="126"/>
      <c r="B2684" s="126"/>
      <c r="C2684" s="126"/>
      <c r="D2684" s="126"/>
    </row>
    <row r="2685" spans="1:4" x14ac:dyDescent="0.15">
      <c r="A2685" s="126"/>
      <c r="B2685" s="126"/>
      <c r="C2685" s="126"/>
      <c r="D2685" s="126"/>
    </row>
    <row r="2686" spans="1:4" x14ac:dyDescent="0.15">
      <c r="A2686" s="126"/>
      <c r="B2686" s="126"/>
      <c r="C2686" s="126"/>
      <c r="D2686" s="126"/>
    </row>
    <row r="2687" spans="1:4" x14ac:dyDescent="0.15">
      <c r="A2687" s="126"/>
      <c r="B2687" s="126"/>
      <c r="C2687" s="126"/>
      <c r="D2687" s="126"/>
    </row>
    <row r="2688" spans="1:4" x14ac:dyDescent="0.15">
      <c r="A2688" s="126"/>
      <c r="B2688" s="126"/>
      <c r="C2688" s="126"/>
      <c r="D2688" s="126"/>
    </row>
    <row r="2689" spans="1:4" x14ac:dyDescent="0.15">
      <c r="A2689" s="126"/>
      <c r="B2689" s="126"/>
      <c r="C2689" s="126"/>
      <c r="D2689" s="126"/>
    </row>
    <row r="2690" spans="1:4" x14ac:dyDescent="0.15">
      <c r="A2690" s="126"/>
      <c r="B2690" s="126"/>
      <c r="C2690" s="126"/>
      <c r="D2690" s="126"/>
    </row>
    <row r="2691" spans="1:4" x14ac:dyDescent="0.15">
      <c r="A2691" s="126"/>
      <c r="B2691" s="126"/>
      <c r="C2691" s="126"/>
      <c r="D2691" s="126"/>
    </row>
    <row r="2692" spans="1:4" x14ac:dyDescent="0.15">
      <c r="A2692" s="126"/>
      <c r="B2692" s="126"/>
      <c r="C2692" s="126"/>
      <c r="D2692" s="126"/>
    </row>
    <row r="2693" spans="1:4" x14ac:dyDescent="0.15">
      <c r="A2693" s="126"/>
      <c r="B2693" s="126"/>
      <c r="C2693" s="126"/>
      <c r="D2693" s="126"/>
    </row>
    <row r="2694" spans="1:4" x14ac:dyDescent="0.15">
      <c r="A2694" s="126"/>
      <c r="B2694" s="126"/>
      <c r="C2694" s="126"/>
      <c r="D2694" s="126"/>
    </row>
    <row r="2695" spans="1:4" x14ac:dyDescent="0.15">
      <c r="A2695" s="126"/>
      <c r="B2695" s="126"/>
      <c r="C2695" s="126"/>
      <c r="D2695" s="126"/>
    </row>
    <row r="2696" spans="1:4" x14ac:dyDescent="0.15">
      <c r="A2696" s="126"/>
      <c r="B2696" s="126"/>
      <c r="C2696" s="126"/>
      <c r="D2696" s="126"/>
    </row>
    <row r="2697" spans="1:4" x14ac:dyDescent="0.15">
      <c r="A2697" s="126"/>
      <c r="B2697" s="126"/>
      <c r="C2697" s="126"/>
      <c r="D2697" s="126"/>
    </row>
    <row r="2698" spans="1:4" x14ac:dyDescent="0.15">
      <c r="A2698" s="126"/>
      <c r="B2698" s="126"/>
      <c r="C2698" s="126"/>
      <c r="D2698" s="126"/>
    </row>
    <row r="2699" spans="1:4" x14ac:dyDescent="0.15">
      <c r="A2699" s="126"/>
      <c r="B2699" s="126"/>
      <c r="C2699" s="126"/>
      <c r="D2699" s="126"/>
    </row>
    <row r="2700" spans="1:4" x14ac:dyDescent="0.15">
      <c r="A2700" s="126"/>
      <c r="B2700" s="126"/>
      <c r="C2700" s="126"/>
      <c r="D2700" s="126"/>
    </row>
    <row r="2701" spans="1:4" x14ac:dyDescent="0.15">
      <c r="A2701" s="126"/>
      <c r="B2701" s="126"/>
      <c r="C2701" s="126"/>
      <c r="D2701" s="126"/>
    </row>
    <row r="2702" spans="1:4" x14ac:dyDescent="0.15">
      <c r="A2702" s="126"/>
      <c r="B2702" s="126"/>
      <c r="C2702" s="126"/>
      <c r="D2702" s="126"/>
    </row>
    <row r="2703" spans="1:4" x14ac:dyDescent="0.15">
      <c r="A2703" s="126"/>
      <c r="B2703" s="126"/>
      <c r="C2703" s="126"/>
      <c r="D2703" s="126"/>
    </row>
    <row r="2704" spans="1:4" x14ac:dyDescent="0.15">
      <c r="A2704" s="126"/>
      <c r="B2704" s="126"/>
      <c r="C2704" s="126"/>
      <c r="D2704" s="126"/>
    </row>
    <row r="2705" spans="1:4" x14ac:dyDescent="0.15">
      <c r="A2705" s="126"/>
      <c r="B2705" s="126"/>
      <c r="C2705" s="126"/>
      <c r="D2705" s="126"/>
    </row>
    <row r="2706" spans="1:4" x14ac:dyDescent="0.15">
      <c r="A2706" s="126"/>
      <c r="B2706" s="126"/>
      <c r="C2706" s="126"/>
      <c r="D2706" s="126"/>
    </row>
    <row r="2707" spans="1:4" x14ac:dyDescent="0.15">
      <c r="A2707" s="126"/>
      <c r="B2707" s="126"/>
      <c r="C2707" s="126"/>
      <c r="D2707" s="126"/>
    </row>
    <row r="2708" spans="1:4" x14ac:dyDescent="0.15">
      <c r="A2708" s="126"/>
      <c r="B2708" s="126"/>
      <c r="C2708" s="126"/>
      <c r="D2708" s="126"/>
    </row>
    <row r="2709" spans="1:4" x14ac:dyDescent="0.15">
      <c r="A2709" s="126"/>
      <c r="B2709" s="126"/>
      <c r="C2709" s="126"/>
      <c r="D2709" s="126"/>
    </row>
    <row r="2710" spans="1:4" x14ac:dyDescent="0.15">
      <c r="A2710" s="126"/>
      <c r="B2710" s="126"/>
      <c r="C2710" s="126"/>
      <c r="D2710" s="126"/>
    </row>
    <row r="2711" spans="1:4" x14ac:dyDescent="0.15">
      <c r="A2711" s="126"/>
      <c r="B2711" s="126"/>
      <c r="C2711" s="126"/>
      <c r="D2711" s="126"/>
    </row>
    <row r="2712" spans="1:4" x14ac:dyDescent="0.15">
      <c r="A2712" s="126"/>
      <c r="B2712" s="126"/>
      <c r="C2712" s="126"/>
      <c r="D2712" s="126"/>
    </row>
    <row r="2713" spans="1:4" x14ac:dyDescent="0.15">
      <c r="A2713" s="126"/>
      <c r="B2713" s="126"/>
      <c r="C2713" s="126"/>
      <c r="D2713" s="126"/>
    </row>
    <row r="2714" spans="1:4" x14ac:dyDescent="0.15">
      <c r="A2714" s="126"/>
      <c r="B2714" s="126"/>
      <c r="C2714" s="126"/>
      <c r="D2714" s="126"/>
    </row>
    <row r="2715" spans="1:4" x14ac:dyDescent="0.15">
      <c r="A2715" s="126"/>
      <c r="B2715" s="126"/>
      <c r="C2715" s="126"/>
      <c r="D2715" s="126"/>
    </row>
    <row r="2716" spans="1:4" x14ac:dyDescent="0.15">
      <c r="A2716" s="126"/>
      <c r="B2716" s="126"/>
      <c r="C2716" s="126"/>
      <c r="D2716" s="126"/>
    </row>
    <row r="2717" spans="1:4" x14ac:dyDescent="0.15">
      <c r="A2717" s="126"/>
      <c r="B2717" s="126"/>
      <c r="C2717" s="126"/>
      <c r="D2717" s="126"/>
    </row>
    <row r="2718" spans="1:4" x14ac:dyDescent="0.15">
      <c r="A2718" s="126"/>
      <c r="B2718" s="126"/>
      <c r="C2718" s="126"/>
      <c r="D2718" s="126"/>
    </row>
    <row r="2719" spans="1:4" x14ac:dyDescent="0.15">
      <c r="A2719" s="126"/>
      <c r="B2719" s="126"/>
      <c r="C2719" s="126"/>
      <c r="D2719" s="126"/>
    </row>
    <row r="2720" spans="1:4" x14ac:dyDescent="0.15">
      <c r="A2720" s="126"/>
      <c r="B2720" s="126"/>
      <c r="C2720" s="126"/>
      <c r="D2720" s="126"/>
    </row>
    <row r="2721" spans="1:4" x14ac:dyDescent="0.15">
      <c r="A2721" s="126"/>
      <c r="B2721" s="126"/>
      <c r="C2721" s="126"/>
      <c r="D2721" s="126"/>
    </row>
    <row r="2722" spans="1:4" x14ac:dyDescent="0.15">
      <c r="A2722" s="126"/>
      <c r="B2722" s="126"/>
      <c r="C2722" s="126"/>
      <c r="D2722" s="126"/>
    </row>
    <row r="2723" spans="1:4" x14ac:dyDescent="0.15">
      <c r="A2723" s="126"/>
      <c r="B2723" s="126"/>
      <c r="C2723" s="126"/>
      <c r="D2723" s="126"/>
    </row>
    <row r="2724" spans="1:4" x14ac:dyDescent="0.15">
      <c r="A2724" s="126"/>
      <c r="B2724" s="126"/>
      <c r="C2724" s="126"/>
      <c r="D2724" s="126"/>
    </row>
    <row r="2725" spans="1:4" x14ac:dyDescent="0.15">
      <c r="A2725" s="126"/>
      <c r="B2725" s="126"/>
      <c r="C2725" s="126"/>
      <c r="D2725" s="126"/>
    </row>
    <row r="2726" spans="1:4" x14ac:dyDescent="0.15">
      <c r="A2726" s="126"/>
      <c r="B2726" s="126"/>
      <c r="C2726" s="126"/>
      <c r="D2726" s="126"/>
    </row>
    <row r="2727" spans="1:4" x14ac:dyDescent="0.15">
      <c r="A2727" s="126"/>
      <c r="B2727" s="126"/>
      <c r="C2727" s="126"/>
      <c r="D2727" s="126"/>
    </row>
    <row r="2728" spans="1:4" x14ac:dyDescent="0.15">
      <c r="A2728" s="126"/>
      <c r="B2728" s="126"/>
      <c r="C2728" s="126"/>
      <c r="D2728" s="126"/>
    </row>
    <row r="2729" spans="1:4" x14ac:dyDescent="0.15">
      <c r="A2729" s="126"/>
      <c r="B2729" s="126"/>
      <c r="C2729" s="126"/>
      <c r="D2729" s="126"/>
    </row>
    <row r="2730" spans="1:4" x14ac:dyDescent="0.15">
      <c r="A2730" s="126"/>
      <c r="B2730" s="126"/>
      <c r="C2730" s="126"/>
      <c r="D2730" s="126"/>
    </row>
    <row r="2731" spans="1:4" x14ac:dyDescent="0.15">
      <c r="A2731" s="126"/>
      <c r="B2731" s="126"/>
      <c r="C2731" s="126"/>
      <c r="D2731" s="126"/>
    </row>
    <row r="2732" spans="1:4" x14ac:dyDescent="0.15">
      <c r="A2732" s="126"/>
      <c r="B2732" s="126"/>
      <c r="C2732" s="126"/>
      <c r="D2732" s="126"/>
    </row>
    <row r="2733" spans="1:4" x14ac:dyDescent="0.15">
      <c r="A2733" s="126"/>
      <c r="B2733" s="126"/>
      <c r="C2733" s="126"/>
      <c r="D2733" s="126"/>
    </row>
    <row r="2734" spans="1:4" x14ac:dyDescent="0.15">
      <c r="A2734" s="126"/>
      <c r="B2734" s="126"/>
      <c r="C2734" s="126"/>
      <c r="D2734" s="126"/>
    </row>
    <row r="2735" spans="1:4" x14ac:dyDescent="0.15">
      <c r="A2735" s="126"/>
      <c r="B2735" s="126"/>
      <c r="C2735" s="126"/>
      <c r="D2735" s="126"/>
    </row>
    <row r="2736" spans="1:4" x14ac:dyDescent="0.15">
      <c r="A2736" s="126"/>
      <c r="B2736" s="126"/>
      <c r="C2736" s="126"/>
      <c r="D2736" s="126"/>
    </row>
    <row r="2737" spans="1:4" x14ac:dyDescent="0.15">
      <c r="A2737" s="126"/>
      <c r="B2737" s="126"/>
      <c r="C2737" s="126"/>
      <c r="D2737" s="126"/>
    </row>
    <row r="2738" spans="1:4" x14ac:dyDescent="0.15">
      <c r="A2738" s="126"/>
      <c r="B2738" s="126"/>
      <c r="C2738" s="126"/>
      <c r="D2738" s="126"/>
    </row>
    <row r="2739" spans="1:4" x14ac:dyDescent="0.15">
      <c r="A2739" s="126"/>
      <c r="B2739" s="126"/>
      <c r="C2739" s="126"/>
      <c r="D2739" s="126"/>
    </row>
    <row r="2740" spans="1:4" x14ac:dyDescent="0.15">
      <c r="A2740" s="126"/>
      <c r="B2740" s="126"/>
      <c r="C2740" s="126"/>
      <c r="D2740" s="126"/>
    </row>
    <row r="2741" spans="1:4" x14ac:dyDescent="0.15">
      <c r="A2741" s="126"/>
      <c r="B2741" s="126"/>
      <c r="C2741" s="126"/>
      <c r="D2741" s="126"/>
    </row>
    <row r="2742" spans="1:4" x14ac:dyDescent="0.15">
      <c r="A2742" s="126"/>
      <c r="B2742" s="126"/>
      <c r="C2742" s="126"/>
      <c r="D2742" s="126"/>
    </row>
    <row r="2743" spans="1:4" x14ac:dyDescent="0.15">
      <c r="A2743" s="126"/>
      <c r="B2743" s="126"/>
      <c r="C2743" s="126"/>
      <c r="D2743" s="126"/>
    </row>
    <row r="2744" spans="1:4" x14ac:dyDescent="0.15">
      <c r="A2744" s="126"/>
      <c r="B2744" s="126"/>
      <c r="C2744" s="126"/>
      <c r="D2744" s="126"/>
    </row>
    <row r="2745" spans="1:4" x14ac:dyDescent="0.15">
      <c r="A2745" s="126"/>
      <c r="B2745" s="126"/>
      <c r="C2745" s="126"/>
      <c r="D2745" s="126"/>
    </row>
    <row r="2746" spans="1:4" x14ac:dyDescent="0.15">
      <c r="A2746" s="126"/>
      <c r="B2746" s="126"/>
      <c r="C2746" s="126"/>
      <c r="D2746" s="126"/>
    </row>
    <row r="2747" spans="1:4" x14ac:dyDescent="0.15">
      <c r="A2747" s="126"/>
      <c r="B2747" s="126"/>
      <c r="C2747" s="126"/>
      <c r="D2747" s="126"/>
    </row>
    <row r="2748" spans="1:4" x14ac:dyDescent="0.15">
      <c r="A2748" s="126"/>
      <c r="B2748" s="126"/>
      <c r="C2748" s="126"/>
      <c r="D2748" s="126"/>
    </row>
    <row r="2749" spans="1:4" x14ac:dyDescent="0.15">
      <c r="A2749" s="126"/>
      <c r="B2749" s="126"/>
      <c r="C2749" s="126"/>
      <c r="D2749" s="126"/>
    </row>
    <row r="2750" spans="1:4" x14ac:dyDescent="0.15">
      <c r="A2750" s="126"/>
      <c r="B2750" s="126"/>
      <c r="C2750" s="126"/>
      <c r="D2750" s="126"/>
    </row>
    <row r="2751" spans="1:4" x14ac:dyDescent="0.15">
      <c r="A2751" s="126"/>
      <c r="B2751" s="126"/>
      <c r="C2751" s="126"/>
      <c r="D2751" s="126"/>
    </row>
    <row r="2752" spans="1:4" x14ac:dyDescent="0.15">
      <c r="A2752" s="126"/>
      <c r="B2752" s="126"/>
      <c r="C2752" s="126"/>
      <c r="D2752" s="126"/>
    </row>
    <row r="2753" spans="1:4" x14ac:dyDescent="0.15">
      <c r="A2753" s="126"/>
      <c r="B2753" s="126"/>
      <c r="C2753" s="126"/>
      <c r="D2753" s="126"/>
    </row>
    <row r="2754" spans="1:4" x14ac:dyDescent="0.15">
      <c r="A2754" s="126"/>
      <c r="B2754" s="126"/>
      <c r="C2754" s="126"/>
      <c r="D2754" s="126"/>
    </row>
    <row r="2755" spans="1:4" x14ac:dyDescent="0.15">
      <c r="A2755" s="126"/>
      <c r="B2755" s="126"/>
      <c r="C2755" s="126"/>
      <c r="D2755" s="126"/>
    </row>
    <row r="2756" spans="1:4" x14ac:dyDescent="0.15">
      <c r="A2756" s="126"/>
      <c r="B2756" s="126"/>
      <c r="C2756" s="126"/>
      <c r="D2756" s="126"/>
    </row>
    <row r="2757" spans="1:4" x14ac:dyDescent="0.15">
      <c r="A2757" s="126"/>
      <c r="B2757" s="126"/>
      <c r="C2757" s="126"/>
      <c r="D2757" s="126"/>
    </row>
    <row r="2758" spans="1:4" x14ac:dyDescent="0.15">
      <c r="A2758" s="126"/>
      <c r="B2758" s="126"/>
      <c r="C2758" s="126"/>
      <c r="D2758" s="126"/>
    </row>
    <row r="2759" spans="1:4" x14ac:dyDescent="0.15">
      <c r="A2759" s="126"/>
      <c r="B2759" s="126"/>
      <c r="C2759" s="126"/>
      <c r="D2759" s="126"/>
    </row>
    <row r="2760" spans="1:4" x14ac:dyDescent="0.15">
      <c r="A2760" s="126"/>
      <c r="B2760" s="126"/>
      <c r="C2760" s="126"/>
      <c r="D2760" s="126"/>
    </row>
    <row r="2761" spans="1:4" x14ac:dyDescent="0.15">
      <c r="A2761" s="126"/>
      <c r="B2761" s="126"/>
      <c r="C2761" s="126"/>
      <c r="D2761" s="126"/>
    </row>
    <row r="2762" spans="1:4" x14ac:dyDescent="0.15">
      <c r="A2762" s="126"/>
      <c r="B2762" s="126"/>
      <c r="C2762" s="126"/>
      <c r="D2762" s="126"/>
    </row>
    <row r="2763" spans="1:4" x14ac:dyDescent="0.15">
      <c r="A2763" s="126"/>
      <c r="B2763" s="126"/>
      <c r="C2763" s="126"/>
      <c r="D2763" s="126"/>
    </row>
    <row r="2764" spans="1:4" x14ac:dyDescent="0.15">
      <c r="A2764" s="126"/>
      <c r="B2764" s="126"/>
      <c r="C2764" s="126"/>
      <c r="D2764" s="126"/>
    </row>
    <row r="2765" spans="1:4" x14ac:dyDescent="0.15">
      <c r="A2765" s="126"/>
      <c r="B2765" s="126"/>
      <c r="C2765" s="126"/>
      <c r="D2765" s="126"/>
    </row>
    <row r="2766" spans="1:4" x14ac:dyDescent="0.15">
      <c r="A2766" s="126"/>
      <c r="B2766" s="126"/>
      <c r="C2766" s="126"/>
      <c r="D2766" s="126"/>
    </row>
    <row r="2767" spans="1:4" x14ac:dyDescent="0.15">
      <c r="A2767" s="126"/>
      <c r="B2767" s="126"/>
      <c r="C2767" s="126"/>
      <c r="D2767" s="126"/>
    </row>
    <row r="2768" spans="1:4" x14ac:dyDescent="0.15">
      <c r="A2768" s="126"/>
      <c r="B2768" s="126"/>
      <c r="C2768" s="126"/>
      <c r="D2768" s="126"/>
    </row>
    <row r="2769" spans="1:4" x14ac:dyDescent="0.15">
      <c r="A2769" s="126"/>
      <c r="B2769" s="126"/>
      <c r="C2769" s="126"/>
      <c r="D2769" s="126"/>
    </row>
    <row r="2770" spans="1:4" x14ac:dyDescent="0.15">
      <c r="A2770" s="126"/>
      <c r="B2770" s="126"/>
      <c r="C2770" s="126"/>
      <c r="D2770" s="126"/>
    </row>
    <row r="2771" spans="1:4" x14ac:dyDescent="0.15">
      <c r="A2771" s="126"/>
      <c r="B2771" s="126"/>
      <c r="C2771" s="126"/>
      <c r="D2771" s="126"/>
    </row>
    <row r="2772" spans="1:4" x14ac:dyDescent="0.15">
      <c r="A2772" s="126"/>
      <c r="B2772" s="126"/>
      <c r="C2772" s="126"/>
      <c r="D2772" s="126"/>
    </row>
    <row r="2773" spans="1:4" x14ac:dyDescent="0.15">
      <c r="A2773" s="126"/>
      <c r="B2773" s="126"/>
      <c r="C2773" s="126"/>
      <c r="D2773" s="126"/>
    </row>
    <row r="2774" spans="1:4" x14ac:dyDescent="0.15">
      <c r="A2774" s="126"/>
      <c r="B2774" s="126"/>
      <c r="C2774" s="126"/>
      <c r="D2774" s="126"/>
    </row>
    <row r="2775" spans="1:4" x14ac:dyDescent="0.15">
      <c r="A2775" s="126"/>
      <c r="B2775" s="126"/>
      <c r="C2775" s="126"/>
      <c r="D2775" s="126"/>
    </row>
    <row r="2776" spans="1:4" x14ac:dyDescent="0.15">
      <c r="A2776" s="126"/>
      <c r="B2776" s="126"/>
      <c r="C2776" s="126"/>
      <c r="D2776" s="126"/>
    </row>
    <row r="2777" spans="1:4" x14ac:dyDescent="0.15">
      <c r="A2777" s="126"/>
      <c r="B2777" s="126"/>
      <c r="C2777" s="126"/>
      <c r="D2777" s="126"/>
    </row>
    <row r="2778" spans="1:4" x14ac:dyDescent="0.15">
      <c r="A2778" s="126"/>
      <c r="B2778" s="126"/>
      <c r="C2778" s="126"/>
      <c r="D2778" s="126"/>
    </row>
    <row r="2779" spans="1:4" x14ac:dyDescent="0.15">
      <c r="A2779" s="126"/>
      <c r="B2779" s="126"/>
      <c r="C2779" s="126"/>
      <c r="D2779" s="126"/>
    </row>
    <row r="2780" spans="1:4" x14ac:dyDescent="0.15">
      <c r="A2780" s="126"/>
      <c r="B2780" s="126"/>
      <c r="C2780" s="126"/>
      <c r="D2780" s="126"/>
    </row>
    <row r="2781" spans="1:4" x14ac:dyDescent="0.15">
      <c r="A2781" s="126"/>
      <c r="B2781" s="126"/>
      <c r="C2781" s="126"/>
      <c r="D2781" s="126"/>
    </row>
    <row r="2782" spans="1:4" x14ac:dyDescent="0.15">
      <c r="A2782" s="126"/>
      <c r="B2782" s="126"/>
      <c r="C2782" s="126"/>
      <c r="D2782" s="126"/>
    </row>
    <row r="2783" spans="1:4" x14ac:dyDescent="0.15">
      <c r="A2783" s="126"/>
      <c r="B2783" s="126"/>
      <c r="C2783" s="126"/>
      <c r="D2783" s="126"/>
    </row>
    <row r="2784" spans="1:4" x14ac:dyDescent="0.15">
      <c r="A2784" s="126"/>
      <c r="B2784" s="126"/>
      <c r="C2784" s="126"/>
      <c r="D2784" s="126"/>
    </row>
    <row r="2785" spans="1:4" x14ac:dyDescent="0.15">
      <c r="A2785" s="126"/>
      <c r="B2785" s="126"/>
      <c r="C2785" s="126"/>
      <c r="D2785" s="126"/>
    </row>
    <row r="2786" spans="1:4" x14ac:dyDescent="0.15">
      <c r="A2786" s="126"/>
      <c r="B2786" s="126"/>
      <c r="C2786" s="126"/>
      <c r="D2786" s="126"/>
    </row>
    <row r="2787" spans="1:4" x14ac:dyDescent="0.15">
      <c r="A2787" s="126"/>
      <c r="B2787" s="126"/>
      <c r="C2787" s="126"/>
      <c r="D2787" s="126"/>
    </row>
    <row r="2788" spans="1:4" x14ac:dyDescent="0.15">
      <c r="A2788" s="126"/>
      <c r="B2788" s="126"/>
      <c r="C2788" s="126"/>
      <c r="D2788" s="126"/>
    </row>
    <row r="2789" spans="1:4" x14ac:dyDescent="0.15">
      <c r="A2789" s="126"/>
      <c r="B2789" s="126"/>
      <c r="C2789" s="126"/>
      <c r="D2789" s="126"/>
    </row>
    <row r="2790" spans="1:4" x14ac:dyDescent="0.15">
      <c r="A2790" s="126"/>
      <c r="B2790" s="126"/>
      <c r="C2790" s="126"/>
      <c r="D2790" s="126"/>
    </row>
    <row r="2791" spans="1:4" x14ac:dyDescent="0.15">
      <c r="A2791" s="126"/>
      <c r="B2791" s="126"/>
      <c r="C2791" s="126"/>
      <c r="D2791" s="126"/>
    </row>
    <row r="2792" spans="1:4" x14ac:dyDescent="0.15">
      <c r="A2792" s="126"/>
      <c r="B2792" s="126"/>
      <c r="C2792" s="126"/>
      <c r="D2792" s="126"/>
    </row>
    <row r="2793" spans="1:4" x14ac:dyDescent="0.15">
      <c r="A2793" s="126"/>
      <c r="B2793" s="126"/>
      <c r="C2793" s="126"/>
      <c r="D2793" s="126"/>
    </row>
    <row r="2794" spans="1:4" x14ac:dyDescent="0.15">
      <c r="A2794" s="126"/>
      <c r="B2794" s="126"/>
      <c r="C2794" s="126"/>
      <c r="D2794" s="126"/>
    </row>
    <row r="2795" spans="1:4" x14ac:dyDescent="0.15">
      <c r="A2795" s="126"/>
      <c r="B2795" s="126"/>
      <c r="C2795" s="126"/>
      <c r="D2795" s="126"/>
    </row>
    <row r="2796" spans="1:4" x14ac:dyDescent="0.15">
      <c r="A2796" s="126"/>
      <c r="B2796" s="126"/>
      <c r="C2796" s="126"/>
      <c r="D2796" s="126"/>
    </row>
    <row r="2797" spans="1:4" x14ac:dyDescent="0.15">
      <c r="A2797" s="126"/>
      <c r="B2797" s="126"/>
      <c r="C2797" s="126"/>
      <c r="D2797" s="126"/>
    </row>
    <row r="2798" spans="1:4" x14ac:dyDescent="0.15">
      <c r="A2798" s="126"/>
      <c r="B2798" s="126"/>
      <c r="C2798" s="126"/>
      <c r="D2798" s="126"/>
    </row>
    <row r="2799" spans="1:4" x14ac:dyDescent="0.15">
      <c r="A2799" s="126"/>
      <c r="B2799" s="126"/>
      <c r="C2799" s="126"/>
      <c r="D2799" s="126"/>
    </row>
    <row r="2800" spans="1:4" x14ac:dyDescent="0.15">
      <c r="A2800" s="126"/>
      <c r="B2800" s="126"/>
      <c r="C2800" s="126"/>
      <c r="D2800" s="126"/>
    </row>
    <row r="2801" spans="1:4" x14ac:dyDescent="0.15">
      <c r="A2801" s="126"/>
      <c r="B2801" s="126"/>
      <c r="C2801" s="126"/>
      <c r="D2801" s="126"/>
    </row>
    <row r="2802" spans="1:4" x14ac:dyDescent="0.15">
      <c r="A2802" s="126"/>
      <c r="B2802" s="126"/>
      <c r="C2802" s="126"/>
      <c r="D2802" s="126"/>
    </row>
    <row r="2803" spans="1:4" x14ac:dyDescent="0.15">
      <c r="A2803" s="126"/>
      <c r="B2803" s="126"/>
      <c r="C2803" s="126"/>
      <c r="D2803" s="126"/>
    </row>
    <row r="2804" spans="1:4" x14ac:dyDescent="0.15">
      <c r="A2804" s="126"/>
      <c r="B2804" s="126"/>
      <c r="C2804" s="126"/>
      <c r="D2804" s="126"/>
    </row>
    <row r="2805" spans="1:4" x14ac:dyDescent="0.15">
      <c r="A2805" s="126"/>
      <c r="B2805" s="126"/>
      <c r="C2805" s="126"/>
      <c r="D2805" s="126"/>
    </row>
    <row r="2806" spans="1:4" x14ac:dyDescent="0.15">
      <c r="A2806" s="126"/>
      <c r="B2806" s="126"/>
      <c r="C2806" s="126"/>
      <c r="D2806" s="126"/>
    </row>
    <row r="2807" spans="1:4" x14ac:dyDescent="0.15">
      <c r="A2807" s="126"/>
      <c r="B2807" s="126"/>
      <c r="C2807" s="126"/>
      <c r="D2807" s="126"/>
    </row>
    <row r="2808" spans="1:4" x14ac:dyDescent="0.15">
      <c r="A2808" s="126"/>
      <c r="B2808" s="126"/>
      <c r="C2808" s="126"/>
      <c r="D2808" s="126"/>
    </row>
    <row r="2809" spans="1:4" x14ac:dyDescent="0.15">
      <c r="A2809" s="126"/>
      <c r="B2809" s="126"/>
      <c r="C2809" s="126"/>
      <c r="D2809" s="126"/>
    </row>
    <row r="2810" spans="1:4" x14ac:dyDescent="0.15">
      <c r="A2810" s="126"/>
      <c r="B2810" s="126"/>
      <c r="C2810" s="126"/>
      <c r="D2810" s="126"/>
    </row>
    <row r="2811" spans="1:4" x14ac:dyDescent="0.15">
      <c r="A2811" s="126"/>
      <c r="B2811" s="126"/>
      <c r="C2811" s="126"/>
      <c r="D2811" s="126"/>
    </row>
    <row r="2812" spans="1:4" x14ac:dyDescent="0.15">
      <c r="A2812" s="126"/>
      <c r="B2812" s="126"/>
      <c r="C2812" s="126"/>
      <c r="D2812" s="126"/>
    </row>
    <row r="2813" spans="1:4" x14ac:dyDescent="0.15">
      <c r="A2813" s="126"/>
      <c r="B2813" s="126"/>
      <c r="C2813" s="126"/>
      <c r="D2813" s="126"/>
    </row>
    <row r="2814" spans="1:4" x14ac:dyDescent="0.15">
      <c r="A2814" s="126"/>
      <c r="B2814" s="126"/>
      <c r="C2814" s="126"/>
      <c r="D2814" s="126"/>
    </row>
    <row r="2815" spans="1:4" x14ac:dyDescent="0.15">
      <c r="A2815" s="126"/>
      <c r="B2815" s="126"/>
      <c r="C2815" s="126"/>
      <c r="D2815" s="126"/>
    </row>
    <row r="2816" spans="1:4" x14ac:dyDescent="0.15">
      <c r="A2816" s="126"/>
      <c r="B2816" s="126"/>
      <c r="C2816" s="126"/>
      <c r="D2816" s="126"/>
    </row>
    <row r="2817" spans="1:4" x14ac:dyDescent="0.15">
      <c r="A2817" s="126"/>
      <c r="B2817" s="126"/>
      <c r="C2817" s="126"/>
      <c r="D2817" s="126"/>
    </row>
    <row r="2818" spans="1:4" x14ac:dyDescent="0.15">
      <c r="A2818" s="126"/>
      <c r="B2818" s="126"/>
      <c r="C2818" s="126"/>
      <c r="D2818" s="126"/>
    </row>
    <row r="2819" spans="1:4" x14ac:dyDescent="0.15">
      <c r="A2819" s="126"/>
      <c r="B2819" s="126"/>
      <c r="C2819" s="126"/>
      <c r="D2819" s="126"/>
    </row>
    <row r="2820" spans="1:4" x14ac:dyDescent="0.15">
      <c r="A2820" s="126"/>
      <c r="B2820" s="126"/>
      <c r="C2820" s="126"/>
      <c r="D2820" s="126"/>
    </row>
    <row r="2821" spans="1:4" x14ac:dyDescent="0.15">
      <c r="A2821" s="126"/>
      <c r="B2821" s="126"/>
      <c r="C2821" s="126"/>
      <c r="D2821" s="126"/>
    </row>
    <row r="2822" spans="1:4" x14ac:dyDescent="0.15">
      <c r="A2822" s="126"/>
      <c r="B2822" s="126"/>
      <c r="C2822" s="126"/>
      <c r="D2822" s="126"/>
    </row>
    <row r="2823" spans="1:4" x14ac:dyDescent="0.15">
      <c r="A2823" s="126"/>
      <c r="B2823" s="126"/>
      <c r="C2823" s="126"/>
      <c r="D2823" s="126"/>
    </row>
    <row r="2824" spans="1:4" x14ac:dyDescent="0.15">
      <c r="A2824" s="126"/>
      <c r="B2824" s="126"/>
      <c r="C2824" s="126"/>
      <c r="D2824" s="126"/>
    </row>
    <row r="2825" spans="1:4" x14ac:dyDescent="0.15">
      <c r="A2825" s="126"/>
      <c r="B2825" s="126"/>
      <c r="C2825" s="126"/>
      <c r="D2825" s="126"/>
    </row>
    <row r="2826" spans="1:4" x14ac:dyDescent="0.15">
      <c r="A2826" s="126"/>
      <c r="B2826" s="126"/>
      <c r="C2826" s="126"/>
      <c r="D2826" s="126"/>
    </row>
    <row r="2827" spans="1:4" x14ac:dyDescent="0.15">
      <c r="A2827" s="126"/>
      <c r="B2827" s="126"/>
      <c r="C2827" s="126"/>
      <c r="D2827" s="126"/>
    </row>
    <row r="2828" spans="1:4" x14ac:dyDescent="0.15">
      <c r="A2828" s="126"/>
      <c r="B2828" s="126"/>
      <c r="C2828" s="126"/>
      <c r="D2828" s="126"/>
    </row>
    <row r="2829" spans="1:4" x14ac:dyDescent="0.15">
      <c r="A2829" s="126"/>
      <c r="B2829" s="126"/>
      <c r="C2829" s="126"/>
      <c r="D2829" s="126"/>
    </row>
    <row r="2830" spans="1:4" x14ac:dyDescent="0.15">
      <c r="A2830" s="126"/>
      <c r="B2830" s="126"/>
      <c r="C2830" s="126"/>
      <c r="D2830" s="126"/>
    </row>
    <row r="2831" spans="1:4" x14ac:dyDescent="0.15">
      <c r="A2831" s="126"/>
      <c r="B2831" s="126"/>
      <c r="C2831" s="126"/>
      <c r="D2831" s="126"/>
    </row>
    <row r="2832" spans="1:4" x14ac:dyDescent="0.15">
      <c r="A2832" s="126"/>
      <c r="B2832" s="126"/>
      <c r="C2832" s="126"/>
      <c r="D2832" s="126"/>
    </row>
    <row r="2833" spans="1:4" x14ac:dyDescent="0.15">
      <c r="A2833" s="126"/>
      <c r="B2833" s="126"/>
      <c r="C2833" s="126"/>
      <c r="D2833" s="126"/>
    </row>
    <row r="2834" spans="1:4" x14ac:dyDescent="0.15">
      <c r="A2834" s="126"/>
      <c r="B2834" s="126"/>
      <c r="C2834" s="126"/>
      <c r="D2834" s="126"/>
    </row>
    <row r="2835" spans="1:4" x14ac:dyDescent="0.15">
      <c r="A2835" s="126"/>
      <c r="B2835" s="126"/>
      <c r="C2835" s="126"/>
      <c r="D2835" s="126"/>
    </row>
    <row r="2836" spans="1:4" x14ac:dyDescent="0.15">
      <c r="A2836" s="126"/>
      <c r="B2836" s="126"/>
      <c r="C2836" s="126"/>
      <c r="D2836" s="126"/>
    </row>
    <row r="2837" spans="1:4" x14ac:dyDescent="0.15">
      <c r="A2837" s="126"/>
      <c r="B2837" s="126"/>
      <c r="C2837" s="126"/>
      <c r="D2837" s="126"/>
    </row>
    <row r="2838" spans="1:4" x14ac:dyDescent="0.15">
      <c r="A2838" s="126"/>
      <c r="B2838" s="126"/>
      <c r="C2838" s="126"/>
      <c r="D2838" s="126"/>
    </row>
    <row r="2839" spans="1:4" x14ac:dyDescent="0.15">
      <c r="A2839" s="126"/>
      <c r="B2839" s="126"/>
      <c r="C2839" s="126"/>
      <c r="D2839" s="126"/>
    </row>
    <row r="2840" spans="1:4" x14ac:dyDescent="0.15">
      <c r="A2840" s="126"/>
      <c r="B2840" s="126"/>
      <c r="C2840" s="126"/>
      <c r="D2840" s="126"/>
    </row>
    <row r="2841" spans="1:4" x14ac:dyDescent="0.15">
      <c r="A2841" s="126"/>
      <c r="B2841" s="126"/>
      <c r="C2841" s="126"/>
      <c r="D2841" s="126"/>
    </row>
    <row r="2842" spans="1:4" x14ac:dyDescent="0.15">
      <c r="A2842" s="126"/>
      <c r="B2842" s="126"/>
      <c r="C2842" s="126"/>
      <c r="D2842" s="126"/>
    </row>
    <row r="2843" spans="1:4" x14ac:dyDescent="0.15">
      <c r="A2843" s="126"/>
      <c r="B2843" s="126"/>
      <c r="C2843" s="126"/>
      <c r="D2843" s="126"/>
    </row>
    <row r="2844" spans="1:4" x14ac:dyDescent="0.15">
      <c r="A2844" s="126"/>
      <c r="B2844" s="126"/>
      <c r="C2844" s="126"/>
      <c r="D2844" s="126"/>
    </row>
    <row r="2845" spans="1:4" x14ac:dyDescent="0.15">
      <c r="A2845" s="126"/>
      <c r="B2845" s="126"/>
      <c r="C2845" s="126"/>
      <c r="D2845" s="126"/>
    </row>
    <row r="2846" spans="1:4" x14ac:dyDescent="0.15">
      <c r="A2846" s="126"/>
      <c r="B2846" s="126"/>
      <c r="C2846" s="126"/>
      <c r="D2846" s="126"/>
    </row>
    <row r="2847" spans="1:4" x14ac:dyDescent="0.15">
      <c r="A2847" s="126"/>
      <c r="B2847" s="126"/>
      <c r="C2847" s="126"/>
      <c r="D2847" s="126"/>
    </row>
    <row r="2848" spans="1:4" x14ac:dyDescent="0.15">
      <c r="A2848" s="126"/>
      <c r="B2848" s="126"/>
      <c r="C2848" s="126"/>
      <c r="D2848" s="126"/>
    </row>
    <row r="2849" spans="1:4" x14ac:dyDescent="0.15">
      <c r="A2849" s="126"/>
      <c r="B2849" s="126"/>
      <c r="C2849" s="126"/>
      <c r="D2849" s="126"/>
    </row>
    <row r="2850" spans="1:4" x14ac:dyDescent="0.15">
      <c r="A2850" s="126"/>
      <c r="B2850" s="126"/>
      <c r="C2850" s="126"/>
      <c r="D2850" s="126"/>
    </row>
    <row r="2851" spans="1:4" x14ac:dyDescent="0.15">
      <c r="A2851" s="126"/>
      <c r="B2851" s="126"/>
      <c r="C2851" s="126"/>
      <c r="D2851" s="126"/>
    </row>
    <row r="2852" spans="1:4" x14ac:dyDescent="0.15">
      <c r="A2852" s="126"/>
      <c r="B2852" s="126"/>
      <c r="C2852" s="126"/>
      <c r="D2852" s="126"/>
    </row>
    <row r="2853" spans="1:4" x14ac:dyDescent="0.15">
      <c r="A2853" s="126"/>
      <c r="B2853" s="126"/>
      <c r="C2853" s="126"/>
      <c r="D2853" s="126"/>
    </row>
    <row r="2854" spans="1:4" x14ac:dyDescent="0.15">
      <c r="A2854" s="126"/>
      <c r="B2854" s="126"/>
      <c r="C2854" s="126"/>
      <c r="D2854" s="126"/>
    </row>
    <row r="2855" spans="1:4" x14ac:dyDescent="0.15">
      <c r="A2855" s="126"/>
      <c r="B2855" s="126"/>
      <c r="C2855" s="126"/>
      <c r="D2855" s="126"/>
    </row>
    <row r="2856" spans="1:4" x14ac:dyDescent="0.15">
      <c r="A2856" s="126"/>
      <c r="B2856" s="126"/>
      <c r="C2856" s="126"/>
      <c r="D2856" s="126"/>
    </row>
    <row r="2857" spans="1:4" x14ac:dyDescent="0.15">
      <c r="A2857" s="126"/>
      <c r="B2857" s="126"/>
      <c r="C2857" s="126"/>
      <c r="D2857" s="126"/>
    </row>
    <row r="2858" spans="1:4" x14ac:dyDescent="0.15">
      <c r="A2858" s="126"/>
      <c r="B2858" s="126"/>
      <c r="C2858" s="126"/>
      <c r="D2858" s="126"/>
    </row>
    <row r="2859" spans="1:4" x14ac:dyDescent="0.15">
      <c r="A2859" s="126"/>
      <c r="B2859" s="126"/>
      <c r="C2859" s="126"/>
      <c r="D2859" s="126"/>
    </row>
    <row r="2860" spans="1:4" x14ac:dyDescent="0.15">
      <c r="A2860" s="126"/>
      <c r="B2860" s="126"/>
      <c r="C2860" s="126"/>
      <c r="D2860" s="126"/>
    </row>
    <row r="2861" spans="1:4" x14ac:dyDescent="0.15">
      <c r="A2861" s="126"/>
      <c r="B2861" s="126"/>
      <c r="C2861" s="126"/>
      <c r="D2861" s="126"/>
    </row>
    <row r="2862" spans="1:4" x14ac:dyDescent="0.15">
      <c r="A2862" s="126"/>
      <c r="B2862" s="126"/>
      <c r="C2862" s="126"/>
      <c r="D2862" s="126"/>
    </row>
    <row r="2863" spans="1:4" x14ac:dyDescent="0.15">
      <c r="A2863" s="126"/>
      <c r="B2863" s="126"/>
      <c r="C2863" s="126"/>
      <c r="D2863" s="126"/>
    </row>
    <row r="2864" spans="1:4" x14ac:dyDescent="0.15">
      <c r="A2864" s="126"/>
      <c r="B2864" s="126"/>
      <c r="C2864" s="126"/>
      <c r="D2864" s="126"/>
    </row>
    <row r="2865" spans="1:4" x14ac:dyDescent="0.15">
      <c r="A2865" s="126"/>
      <c r="B2865" s="126"/>
      <c r="C2865" s="126"/>
      <c r="D2865" s="126"/>
    </row>
    <row r="2866" spans="1:4" x14ac:dyDescent="0.15">
      <c r="A2866" s="126"/>
      <c r="B2866" s="126"/>
      <c r="C2866" s="126"/>
      <c r="D2866" s="126"/>
    </row>
    <row r="2867" spans="1:4" x14ac:dyDescent="0.15">
      <c r="A2867" s="126"/>
      <c r="B2867" s="126"/>
      <c r="C2867" s="126"/>
      <c r="D2867" s="126"/>
    </row>
    <row r="2868" spans="1:4" x14ac:dyDescent="0.15">
      <c r="A2868" s="126"/>
      <c r="B2868" s="126"/>
      <c r="C2868" s="126"/>
      <c r="D2868" s="126"/>
    </row>
    <row r="2869" spans="1:4" x14ac:dyDescent="0.15">
      <c r="A2869" s="126"/>
      <c r="B2869" s="126"/>
      <c r="C2869" s="126"/>
      <c r="D2869" s="126"/>
    </row>
    <row r="2870" spans="1:4" x14ac:dyDescent="0.15">
      <c r="A2870" s="126"/>
      <c r="B2870" s="126"/>
      <c r="C2870" s="126"/>
      <c r="D2870" s="126"/>
    </row>
    <row r="2871" spans="1:4" x14ac:dyDescent="0.15">
      <c r="A2871" s="126"/>
      <c r="B2871" s="126"/>
      <c r="C2871" s="126"/>
      <c r="D2871" s="126"/>
    </row>
    <row r="2872" spans="1:4" x14ac:dyDescent="0.15">
      <c r="A2872" s="126"/>
      <c r="B2872" s="126"/>
      <c r="C2872" s="126"/>
      <c r="D2872" s="126"/>
    </row>
    <row r="2873" spans="1:4" x14ac:dyDescent="0.15">
      <c r="A2873" s="126"/>
      <c r="B2873" s="126"/>
      <c r="C2873" s="126"/>
      <c r="D2873" s="126"/>
    </row>
    <row r="2874" spans="1:4" x14ac:dyDescent="0.15">
      <c r="A2874" s="126"/>
      <c r="B2874" s="126"/>
      <c r="C2874" s="126"/>
      <c r="D2874" s="126"/>
    </row>
    <row r="2875" spans="1:4" x14ac:dyDescent="0.15">
      <c r="A2875" s="126"/>
      <c r="B2875" s="126"/>
      <c r="C2875" s="126"/>
      <c r="D2875" s="126"/>
    </row>
    <row r="2876" spans="1:4" x14ac:dyDescent="0.15">
      <c r="A2876" s="126"/>
      <c r="B2876" s="126"/>
      <c r="C2876" s="126"/>
      <c r="D2876" s="126"/>
    </row>
    <row r="2877" spans="1:4" x14ac:dyDescent="0.15">
      <c r="A2877" s="126"/>
      <c r="B2877" s="126"/>
      <c r="C2877" s="126"/>
      <c r="D2877" s="126"/>
    </row>
    <row r="2878" spans="1:4" x14ac:dyDescent="0.15">
      <c r="A2878" s="126"/>
      <c r="B2878" s="126"/>
      <c r="C2878" s="126"/>
      <c r="D2878" s="126"/>
    </row>
    <row r="2879" spans="1:4" x14ac:dyDescent="0.15">
      <c r="A2879" s="126"/>
      <c r="B2879" s="126"/>
      <c r="C2879" s="126"/>
      <c r="D2879" s="126"/>
    </row>
    <row r="2880" spans="1:4" x14ac:dyDescent="0.15">
      <c r="A2880" s="126"/>
      <c r="B2880" s="126"/>
      <c r="C2880" s="126"/>
      <c r="D2880" s="126"/>
    </row>
    <row r="2881" spans="1:4" x14ac:dyDescent="0.15">
      <c r="A2881" s="126"/>
      <c r="B2881" s="126"/>
      <c r="C2881" s="126"/>
      <c r="D2881" s="126"/>
    </row>
    <row r="2882" spans="1:4" x14ac:dyDescent="0.15">
      <c r="A2882" s="126"/>
      <c r="B2882" s="126"/>
      <c r="C2882" s="126"/>
      <c r="D2882" s="126"/>
    </row>
    <row r="2883" spans="1:4" x14ac:dyDescent="0.15">
      <c r="A2883" s="126"/>
      <c r="B2883" s="126"/>
      <c r="C2883" s="126"/>
      <c r="D2883" s="126"/>
    </row>
    <row r="2884" spans="1:4" x14ac:dyDescent="0.15">
      <c r="A2884" s="126"/>
      <c r="B2884" s="126"/>
      <c r="C2884" s="126"/>
      <c r="D2884" s="126"/>
    </row>
    <row r="2885" spans="1:4" x14ac:dyDescent="0.15">
      <c r="A2885" s="126"/>
      <c r="B2885" s="126"/>
      <c r="C2885" s="126"/>
      <c r="D2885" s="126"/>
    </row>
    <row r="2886" spans="1:4" x14ac:dyDescent="0.15">
      <c r="A2886" s="126"/>
      <c r="B2886" s="126"/>
      <c r="C2886" s="126"/>
      <c r="D2886" s="126"/>
    </row>
    <row r="2887" spans="1:4" x14ac:dyDescent="0.15">
      <c r="A2887" s="126"/>
      <c r="B2887" s="126"/>
      <c r="C2887" s="126"/>
      <c r="D2887" s="126"/>
    </row>
    <row r="2888" spans="1:4" x14ac:dyDescent="0.15">
      <c r="A2888" s="126"/>
      <c r="B2888" s="126"/>
      <c r="C2888" s="126"/>
      <c r="D2888" s="126"/>
    </row>
    <row r="2889" spans="1:4" x14ac:dyDescent="0.15">
      <c r="A2889" s="126"/>
      <c r="B2889" s="126"/>
      <c r="C2889" s="126"/>
      <c r="D2889" s="126"/>
    </row>
    <row r="2890" spans="1:4" x14ac:dyDescent="0.15">
      <c r="A2890" s="126"/>
      <c r="B2890" s="126"/>
      <c r="C2890" s="126"/>
      <c r="D2890" s="126"/>
    </row>
    <row r="2891" spans="1:4" x14ac:dyDescent="0.15">
      <c r="A2891" s="126"/>
      <c r="B2891" s="126"/>
      <c r="C2891" s="126"/>
      <c r="D2891" s="126"/>
    </row>
    <row r="2892" spans="1:4" x14ac:dyDescent="0.15">
      <c r="A2892" s="126"/>
      <c r="B2892" s="126"/>
      <c r="C2892" s="126"/>
      <c r="D2892" s="126"/>
    </row>
    <row r="2893" spans="1:4" x14ac:dyDescent="0.15">
      <c r="A2893" s="126"/>
      <c r="B2893" s="126"/>
      <c r="C2893" s="126"/>
      <c r="D2893" s="126"/>
    </row>
    <row r="2894" spans="1:4" x14ac:dyDescent="0.15">
      <c r="A2894" s="126"/>
      <c r="B2894" s="126"/>
      <c r="C2894" s="126"/>
      <c r="D2894" s="126"/>
    </row>
    <row r="2895" spans="1:4" x14ac:dyDescent="0.15">
      <c r="A2895" s="126"/>
      <c r="B2895" s="126"/>
      <c r="C2895" s="126"/>
      <c r="D2895" s="126"/>
    </row>
    <row r="2896" spans="1:4" x14ac:dyDescent="0.15">
      <c r="A2896" s="126"/>
      <c r="B2896" s="126"/>
      <c r="C2896" s="126"/>
      <c r="D2896" s="126"/>
    </row>
    <row r="2897" spans="1:4" x14ac:dyDescent="0.15">
      <c r="A2897" s="126"/>
      <c r="B2897" s="126"/>
      <c r="C2897" s="126"/>
      <c r="D2897" s="126"/>
    </row>
    <row r="2898" spans="1:4" x14ac:dyDescent="0.15">
      <c r="A2898" s="126"/>
      <c r="B2898" s="126"/>
      <c r="C2898" s="126"/>
      <c r="D2898" s="126"/>
    </row>
    <row r="2899" spans="1:4" x14ac:dyDescent="0.15">
      <c r="A2899" s="126"/>
      <c r="B2899" s="126"/>
      <c r="C2899" s="126"/>
      <c r="D2899" s="126"/>
    </row>
    <row r="2900" spans="1:4" x14ac:dyDescent="0.15">
      <c r="A2900" s="126"/>
      <c r="B2900" s="126"/>
      <c r="C2900" s="126"/>
      <c r="D2900" s="126"/>
    </row>
    <row r="2901" spans="1:4" x14ac:dyDescent="0.15">
      <c r="A2901" s="126"/>
      <c r="B2901" s="126"/>
      <c r="C2901" s="126"/>
      <c r="D2901" s="126"/>
    </row>
    <row r="2902" spans="1:4" x14ac:dyDescent="0.15">
      <c r="A2902" s="126"/>
      <c r="B2902" s="126"/>
      <c r="C2902" s="126"/>
      <c r="D2902" s="126"/>
    </row>
    <row r="2903" spans="1:4" x14ac:dyDescent="0.15">
      <c r="A2903" s="126"/>
      <c r="B2903" s="126"/>
      <c r="C2903" s="126"/>
      <c r="D2903" s="126"/>
    </row>
    <row r="2904" spans="1:4" x14ac:dyDescent="0.15">
      <c r="A2904" s="126"/>
      <c r="B2904" s="126"/>
      <c r="C2904" s="126"/>
      <c r="D2904" s="126"/>
    </row>
    <row r="2905" spans="1:4" x14ac:dyDescent="0.15">
      <c r="A2905" s="126"/>
      <c r="B2905" s="126"/>
      <c r="C2905" s="126"/>
      <c r="D2905" s="126"/>
    </row>
    <row r="2906" spans="1:4" x14ac:dyDescent="0.15">
      <c r="A2906" s="126"/>
      <c r="B2906" s="126"/>
      <c r="C2906" s="126"/>
      <c r="D2906" s="126"/>
    </row>
    <row r="2907" spans="1:4" x14ac:dyDescent="0.15">
      <c r="A2907" s="126"/>
      <c r="B2907" s="126"/>
      <c r="C2907" s="126"/>
      <c r="D2907" s="126"/>
    </row>
    <row r="2908" spans="1:4" x14ac:dyDescent="0.15">
      <c r="A2908" s="126"/>
      <c r="B2908" s="126"/>
      <c r="C2908" s="126"/>
      <c r="D2908" s="126"/>
    </row>
    <row r="2909" spans="1:4" x14ac:dyDescent="0.15">
      <c r="A2909" s="126"/>
      <c r="B2909" s="126"/>
      <c r="C2909" s="126"/>
      <c r="D2909" s="126"/>
    </row>
    <row r="2910" spans="1:4" x14ac:dyDescent="0.15">
      <c r="A2910" s="126"/>
      <c r="B2910" s="126"/>
      <c r="C2910" s="126"/>
      <c r="D2910" s="126"/>
    </row>
    <row r="2911" spans="1:4" x14ac:dyDescent="0.15">
      <c r="A2911" s="126"/>
      <c r="B2911" s="126"/>
      <c r="C2911" s="126"/>
      <c r="D2911" s="126"/>
    </row>
    <row r="2912" spans="1:4" x14ac:dyDescent="0.15">
      <c r="A2912" s="126"/>
      <c r="B2912" s="126"/>
      <c r="C2912" s="126"/>
      <c r="D2912" s="126"/>
    </row>
    <row r="2913" spans="1:4" x14ac:dyDescent="0.15">
      <c r="A2913" s="126"/>
      <c r="B2913" s="126"/>
      <c r="C2913" s="126"/>
      <c r="D2913" s="126"/>
    </row>
    <row r="2914" spans="1:4" x14ac:dyDescent="0.15">
      <c r="A2914" s="126"/>
      <c r="B2914" s="126"/>
      <c r="C2914" s="126"/>
      <c r="D2914" s="126"/>
    </row>
    <row r="2915" spans="1:4" x14ac:dyDescent="0.15">
      <c r="A2915" s="126"/>
      <c r="B2915" s="126"/>
      <c r="C2915" s="126"/>
      <c r="D2915" s="126"/>
    </row>
    <row r="2916" spans="1:4" x14ac:dyDescent="0.15">
      <c r="A2916" s="126"/>
      <c r="B2916" s="126"/>
      <c r="C2916" s="126"/>
      <c r="D2916" s="126"/>
    </row>
    <row r="2917" spans="1:4" x14ac:dyDescent="0.15">
      <c r="A2917" s="126"/>
      <c r="B2917" s="126"/>
      <c r="C2917" s="126"/>
      <c r="D2917" s="126"/>
    </row>
    <row r="2918" spans="1:4" x14ac:dyDescent="0.15">
      <c r="A2918" s="126"/>
      <c r="B2918" s="126"/>
      <c r="C2918" s="126"/>
      <c r="D2918" s="126"/>
    </row>
    <row r="2919" spans="1:4" x14ac:dyDescent="0.15">
      <c r="A2919" s="126"/>
      <c r="B2919" s="126"/>
      <c r="C2919" s="126"/>
      <c r="D2919" s="126"/>
    </row>
    <row r="2920" spans="1:4" x14ac:dyDescent="0.15">
      <c r="A2920" s="126"/>
      <c r="B2920" s="126"/>
      <c r="C2920" s="126"/>
      <c r="D2920" s="126"/>
    </row>
    <row r="2921" spans="1:4" x14ac:dyDescent="0.15">
      <c r="A2921" s="126"/>
      <c r="B2921" s="126"/>
      <c r="C2921" s="126"/>
      <c r="D2921" s="126"/>
    </row>
    <row r="2922" spans="1:4" x14ac:dyDescent="0.15">
      <c r="A2922" s="126"/>
      <c r="B2922" s="126"/>
      <c r="C2922" s="126"/>
      <c r="D2922" s="126"/>
    </row>
    <row r="2923" spans="1:4" x14ac:dyDescent="0.15">
      <c r="A2923" s="126"/>
      <c r="B2923" s="126"/>
      <c r="C2923" s="126"/>
      <c r="D2923" s="126"/>
    </row>
    <row r="2924" spans="1:4" x14ac:dyDescent="0.15">
      <c r="A2924" s="126"/>
      <c r="B2924" s="126"/>
      <c r="C2924" s="126"/>
      <c r="D2924" s="126"/>
    </row>
    <row r="2925" spans="1:4" x14ac:dyDescent="0.15">
      <c r="A2925" s="126"/>
      <c r="B2925" s="126"/>
      <c r="C2925" s="126"/>
      <c r="D2925" s="126"/>
    </row>
    <row r="2926" spans="1:4" x14ac:dyDescent="0.15">
      <c r="A2926" s="126"/>
      <c r="B2926" s="126"/>
      <c r="C2926" s="126"/>
      <c r="D2926" s="126"/>
    </row>
    <row r="2927" spans="1:4" x14ac:dyDescent="0.15">
      <c r="A2927" s="126"/>
      <c r="B2927" s="126"/>
      <c r="C2927" s="126"/>
      <c r="D2927" s="126"/>
    </row>
    <row r="2928" spans="1:4" x14ac:dyDescent="0.15">
      <c r="A2928" s="126"/>
      <c r="B2928" s="126"/>
      <c r="C2928" s="126"/>
      <c r="D2928" s="126"/>
    </row>
    <row r="2929" spans="1:4" x14ac:dyDescent="0.15">
      <c r="A2929" s="126"/>
      <c r="B2929" s="126"/>
      <c r="C2929" s="126"/>
      <c r="D2929" s="126"/>
    </row>
    <row r="2930" spans="1:4" x14ac:dyDescent="0.15">
      <c r="A2930" s="126"/>
      <c r="B2930" s="126"/>
      <c r="C2930" s="126"/>
      <c r="D2930" s="126"/>
    </row>
    <row r="2931" spans="1:4" x14ac:dyDescent="0.15">
      <c r="A2931" s="126"/>
      <c r="B2931" s="126"/>
      <c r="C2931" s="126"/>
      <c r="D2931" s="126"/>
    </row>
    <row r="2932" spans="1:4" x14ac:dyDescent="0.15">
      <c r="A2932" s="126"/>
      <c r="B2932" s="126"/>
      <c r="C2932" s="126"/>
      <c r="D2932" s="126"/>
    </row>
    <row r="2933" spans="1:4" x14ac:dyDescent="0.15">
      <c r="A2933" s="126"/>
      <c r="B2933" s="126"/>
      <c r="C2933" s="126"/>
      <c r="D2933" s="126"/>
    </row>
    <row r="2934" spans="1:4" x14ac:dyDescent="0.15">
      <c r="A2934" s="126"/>
      <c r="B2934" s="126"/>
      <c r="C2934" s="126"/>
      <c r="D2934" s="126"/>
    </row>
    <row r="2935" spans="1:4" x14ac:dyDescent="0.15">
      <c r="A2935" s="126"/>
      <c r="B2935" s="126"/>
      <c r="C2935" s="126"/>
      <c r="D2935" s="126"/>
    </row>
    <row r="2936" spans="1:4" x14ac:dyDescent="0.15">
      <c r="A2936" s="126"/>
      <c r="B2936" s="126"/>
      <c r="C2936" s="126"/>
      <c r="D2936" s="126"/>
    </row>
    <row r="2937" spans="1:4" x14ac:dyDescent="0.15">
      <c r="A2937" s="126"/>
      <c r="B2937" s="126"/>
      <c r="C2937" s="126"/>
      <c r="D2937" s="126"/>
    </row>
    <row r="2938" spans="1:4" x14ac:dyDescent="0.15">
      <c r="A2938" s="126"/>
      <c r="B2938" s="126"/>
      <c r="C2938" s="126"/>
      <c r="D2938" s="126"/>
    </row>
    <row r="2939" spans="1:4" x14ac:dyDescent="0.15">
      <c r="A2939" s="126"/>
      <c r="B2939" s="126"/>
      <c r="C2939" s="126"/>
      <c r="D2939" s="126"/>
    </row>
    <row r="2940" spans="1:4" x14ac:dyDescent="0.15">
      <c r="A2940" s="126"/>
      <c r="B2940" s="126"/>
      <c r="C2940" s="126"/>
      <c r="D2940" s="126"/>
    </row>
    <row r="2941" spans="1:4" x14ac:dyDescent="0.15">
      <c r="A2941" s="126"/>
      <c r="B2941" s="126"/>
      <c r="C2941" s="126"/>
      <c r="D2941" s="126"/>
    </row>
    <row r="2942" spans="1:4" x14ac:dyDescent="0.15">
      <c r="A2942" s="126"/>
      <c r="B2942" s="126"/>
      <c r="C2942" s="126"/>
      <c r="D2942" s="126"/>
    </row>
    <row r="2943" spans="1:4" x14ac:dyDescent="0.15">
      <c r="A2943" s="126"/>
      <c r="B2943" s="126"/>
      <c r="C2943" s="126"/>
      <c r="D2943" s="126"/>
    </row>
    <row r="2944" spans="1:4" x14ac:dyDescent="0.15">
      <c r="A2944" s="126"/>
      <c r="B2944" s="126"/>
      <c r="C2944" s="126"/>
      <c r="D2944" s="126"/>
    </row>
    <row r="2945" spans="1:4" x14ac:dyDescent="0.15">
      <c r="A2945" s="126"/>
      <c r="B2945" s="126"/>
      <c r="C2945" s="126"/>
      <c r="D2945" s="126"/>
    </row>
    <row r="2946" spans="1:4" x14ac:dyDescent="0.15">
      <c r="A2946" s="126"/>
      <c r="B2946" s="126"/>
      <c r="C2946" s="126"/>
      <c r="D2946" s="126"/>
    </row>
    <row r="2947" spans="1:4" x14ac:dyDescent="0.15">
      <c r="A2947" s="126"/>
      <c r="B2947" s="126"/>
      <c r="C2947" s="126"/>
      <c r="D2947" s="126"/>
    </row>
    <row r="2948" spans="1:4" x14ac:dyDescent="0.15">
      <c r="A2948" s="126"/>
      <c r="B2948" s="126"/>
      <c r="C2948" s="126"/>
      <c r="D2948" s="126"/>
    </row>
    <row r="2949" spans="1:4" x14ac:dyDescent="0.15">
      <c r="A2949" s="126"/>
      <c r="B2949" s="126"/>
      <c r="C2949" s="126"/>
      <c r="D2949" s="126"/>
    </row>
    <row r="2950" spans="1:4" x14ac:dyDescent="0.15">
      <c r="A2950" s="126"/>
      <c r="B2950" s="126"/>
      <c r="C2950" s="126"/>
      <c r="D2950" s="126"/>
    </row>
    <row r="2951" spans="1:4" x14ac:dyDescent="0.15">
      <c r="A2951" s="126"/>
      <c r="B2951" s="126"/>
      <c r="C2951" s="126"/>
      <c r="D2951" s="126"/>
    </row>
    <row r="2952" spans="1:4" x14ac:dyDescent="0.15">
      <c r="A2952" s="126"/>
      <c r="B2952" s="126"/>
      <c r="C2952" s="126"/>
      <c r="D2952" s="126"/>
    </row>
    <row r="2953" spans="1:4" x14ac:dyDescent="0.15">
      <c r="A2953" s="126"/>
      <c r="B2953" s="126"/>
      <c r="C2953" s="126"/>
      <c r="D2953" s="126"/>
    </row>
    <row r="2954" spans="1:4" x14ac:dyDescent="0.15">
      <c r="A2954" s="126"/>
      <c r="B2954" s="126"/>
      <c r="C2954" s="126"/>
      <c r="D2954" s="126"/>
    </row>
    <row r="2955" spans="1:4" x14ac:dyDescent="0.15">
      <c r="A2955" s="126"/>
      <c r="B2955" s="126"/>
      <c r="C2955" s="126"/>
      <c r="D2955" s="126"/>
    </row>
    <row r="2956" spans="1:4" x14ac:dyDescent="0.15">
      <c r="A2956" s="126"/>
      <c r="B2956" s="126"/>
      <c r="C2956" s="126"/>
      <c r="D2956" s="126"/>
    </row>
    <row r="2957" spans="1:4" x14ac:dyDescent="0.15">
      <c r="A2957" s="126"/>
      <c r="B2957" s="126"/>
      <c r="C2957" s="126"/>
      <c r="D2957" s="126"/>
    </row>
    <row r="2958" spans="1:4" x14ac:dyDescent="0.15">
      <c r="A2958" s="126"/>
      <c r="B2958" s="126"/>
      <c r="C2958" s="126"/>
      <c r="D2958" s="126"/>
    </row>
    <row r="2959" spans="1:4" x14ac:dyDescent="0.15">
      <c r="A2959" s="126"/>
      <c r="B2959" s="126"/>
      <c r="C2959" s="126"/>
      <c r="D2959" s="126"/>
    </row>
    <row r="2960" spans="1:4" x14ac:dyDescent="0.15">
      <c r="A2960" s="126"/>
      <c r="B2960" s="126"/>
      <c r="C2960" s="126"/>
      <c r="D2960" s="126"/>
    </row>
    <row r="2961" spans="1:4" x14ac:dyDescent="0.15">
      <c r="A2961" s="126"/>
      <c r="B2961" s="126"/>
      <c r="C2961" s="126"/>
      <c r="D2961" s="126"/>
    </row>
    <row r="2962" spans="1:4" x14ac:dyDescent="0.15">
      <c r="A2962" s="126"/>
      <c r="B2962" s="126"/>
      <c r="C2962" s="126"/>
      <c r="D2962" s="126"/>
    </row>
    <row r="2963" spans="1:4" x14ac:dyDescent="0.15">
      <c r="A2963" s="126"/>
      <c r="B2963" s="126"/>
      <c r="C2963" s="126"/>
      <c r="D2963" s="126"/>
    </row>
    <row r="2964" spans="1:4" x14ac:dyDescent="0.15">
      <c r="A2964" s="126"/>
      <c r="B2964" s="126"/>
      <c r="C2964" s="126"/>
      <c r="D2964" s="126"/>
    </row>
    <row r="2965" spans="1:4" x14ac:dyDescent="0.15">
      <c r="A2965" s="126"/>
      <c r="B2965" s="126"/>
      <c r="C2965" s="126"/>
      <c r="D2965" s="126"/>
    </row>
    <row r="2966" spans="1:4" x14ac:dyDescent="0.15">
      <c r="A2966" s="126"/>
      <c r="B2966" s="126"/>
      <c r="C2966" s="126"/>
      <c r="D2966" s="126"/>
    </row>
    <row r="2967" spans="1:4" x14ac:dyDescent="0.15">
      <c r="A2967" s="126"/>
      <c r="B2967" s="126"/>
      <c r="C2967" s="126"/>
      <c r="D2967" s="126"/>
    </row>
    <row r="2968" spans="1:4" x14ac:dyDescent="0.15">
      <c r="A2968" s="126"/>
      <c r="B2968" s="126"/>
      <c r="C2968" s="126"/>
      <c r="D2968" s="126"/>
    </row>
    <row r="2969" spans="1:4" x14ac:dyDescent="0.15">
      <c r="A2969" s="126"/>
      <c r="B2969" s="126"/>
      <c r="C2969" s="126"/>
      <c r="D2969" s="126"/>
    </row>
    <row r="2970" spans="1:4" x14ac:dyDescent="0.15">
      <c r="A2970" s="126"/>
      <c r="B2970" s="126"/>
      <c r="C2970" s="126"/>
      <c r="D2970" s="126"/>
    </row>
    <row r="2971" spans="1:4" x14ac:dyDescent="0.15">
      <c r="A2971" s="126"/>
      <c r="B2971" s="126"/>
      <c r="C2971" s="126"/>
      <c r="D2971" s="126"/>
    </row>
    <row r="2972" spans="1:4" x14ac:dyDescent="0.15">
      <c r="A2972" s="126"/>
      <c r="B2972" s="126"/>
      <c r="C2972" s="126"/>
      <c r="D2972" s="126"/>
    </row>
    <row r="2973" spans="1:4" x14ac:dyDescent="0.15">
      <c r="A2973" s="126"/>
      <c r="B2973" s="126"/>
      <c r="C2973" s="126"/>
      <c r="D2973" s="126"/>
    </row>
    <row r="2974" spans="1:4" x14ac:dyDescent="0.15">
      <c r="A2974" s="126"/>
      <c r="B2974" s="126"/>
      <c r="C2974" s="126"/>
      <c r="D2974" s="126"/>
    </row>
    <row r="2975" spans="1:4" x14ac:dyDescent="0.15">
      <c r="A2975" s="126"/>
      <c r="B2975" s="126"/>
      <c r="C2975" s="126"/>
      <c r="D2975" s="126"/>
    </row>
    <row r="2976" spans="1:4" x14ac:dyDescent="0.15">
      <c r="A2976" s="126"/>
      <c r="B2976" s="126"/>
      <c r="C2976" s="126"/>
      <c r="D2976" s="126"/>
    </row>
    <row r="2977" spans="1:4" x14ac:dyDescent="0.15">
      <c r="A2977" s="126"/>
      <c r="B2977" s="126"/>
      <c r="C2977" s="126"/>
      <c r="D2977" s="126"/>
    </row>
    <row r="2978" spans="1:4" x14ac:dyDescent="0.15">
      <c r="A2978" s="126"/>
      <c r="B2978" s="126"/>
      <c r="C2978" s="126"/>
      <c r="D2978" s="126"/>
    </row>
    <row r="2979" spans="1:4" x14ac:dyDescent="0.15">
      <c r="A2979" s="126"/>
      <c r="B2979" s="126"/>
      <c r="C2979" s="126"/>
      <c r="D2979" s="126"/>
    </row>
    <row r="2980" spans="1:4" x14ac:dyDescent="0.15">
      <c r="A2980" s="126"/>
      <c r="B2980" s="126"/>
      <c r="C2980" s="126"/>
      <c r="D2980" s="126"/>
    </row>
    <row r="2981" spans="1:4" x14ac:dyDescent="0.15">
      <c r="A2981" s="126"/>
      <c r="B2981" s="126"/>
      <c r="C2981" s="126"/>
      <c r="D2981" s="126"/>
    </row>
    <row r="2982" spans="1:4" x14ac:dyDescent="0.15">
      <c r="A2982" s="126"/>
      <c r="B2982" s="126"/>
      <c r="C2982" s="126"/>
      <c r="D2982" s="126"/>
    </row>
    <row r="2983" spans="1:4" x14ac:dyDescent="0.15">
      <c r="A2983" s="126"/>
      <c r="B2983" s="126"/>
      <c r="C2983" s="126"/>
      <c r="D2983" s="126"/>
    </row>
    <row r="2984" spans="1:4" x14ac:dyDescent="0.15">
      <c r="A2984" s="126"/>
      <c r="B2984" s="126"/>
      <c r="C2984" s="126"/>
      <c r="D2984" s="126"/>
    </row>
    <row r="2985" spans="1:4" x14ac:dyDescent="0.15">
      <c r="A2985" s="126"/>
      <c r="B2985" s="126"/>
      <c r="C2985" s="126"/>
      <c r="D2985" s="126"/>
    </row>
    <row r="2986" spans="1:4" x14ac:dyDescent="0.15">
      <c r="A2986" s="126"/>
      <c r="B2986" s="126"/>
      <c r="C2986" s="126"/>
      <c r="D2986" s="126"/>
    </row>
    <row r="2987" spans="1:4" x14ac:dyDescent="0.15">
      <c r="A2987" s="126"/>
      <c r="B2987" s="126"/>
      <c r="C2987" s="126"/>
      <c r="D2987" s="126"/>
    </row>
    <row r="2988" spans="1:4" x14ac:dyDescent="0.15">
      <c r="A2988" s="126"/>
      <c r="B2988" s="126"/>
      <c r="C2988" s="126"/>
      <c r="D2988" s="126"/>
    </row>
    <row r="2989" spans="1:4" x14ac:dyDescent="0.15">
      <c r="A2989" s="126"/>
      <c r="B2989" s="126"/>
      <c r="C2989" s="126"/>
      <c r="D2989" s="126"/>
    </row>
    <row r="2990" spans="1:4" x14ac:dyDescent="0.15">
      <c r="A2990" s="126"/>
      <c r="B2990" s="126"/>
      <c r="C2990" s="126"/>
      <c r="D2990" s="126"/>
    </row>
    <row r="2991" spans="1:4" x14ac:dyDescent="0.15">
      <c r="A2991" s="126"/>
      <c r="B2991" s="126"/>
      <c r="C2991" s="126"/>
      <c r="D2991" s="126"/>
    </row>
    <row r="2992" spans="1:4" x14ac:dyDescent="0.15">
      <c r="A2992" s="126"/>
      <c r="B2992" s="126"/>
      <c r="C2992" s="126"/>
      <c r="D2992" s="126"/>
    </row>
    <row r="2993" spans="1:4" x14ac:dyDescent="0.15">
      <c r="A2993" s="126"/>
      <c r="B2993" s="126"/>
      <c r="C2993" s="126"/>
      <c r="D2993" s="126"/>
    </row>
    <row r="2994" spans="1:4" x14ac:dyDescent="0.15">
      <c r="A2994" s="126"/>
      <c r="B2994" s="126"/>
      <c r="C2994" s="126"/>
      <c r="D2994" s="126"/>
    </row>
    <row r="2995" spans="1:4" x14ac:dyDescent="0.15">
      <c r="A2995" s="126"/>
      <c r="B2995" s="126"/>
      <c r="C2995" s="126"/>
      <c r="D2995" s="126"/>
    </row>
    <row r="2996" spans="1:4" x14ac:dyDescent="0.15">
      <c r="A2996" s="126"/>
      <c r="B2996" s="126"/>
      <c r="C2996" s="126"/>
      <c r="D2996" s="126"/>
    </row>
    <row r="2997" spans="1:4" x14ac:dyDescent="0.15">
      <c r="A2997" s="126"/>
      <c r="B2997" s="126"/>
      <c r="C2997" s="126"/>
      <c r="D2997" s="126"/>
    </row>
    <row r="2998" spans="1:4" x14ac:dyDescent="0.15">
      <c r="A2998" s="126"/>
      <c r="B2998" s="126"/>
      <c r="C2998" s="126"/>
      <c r="D2998" s="126"/>
    </row>
    <row r="2999" spans="1:4" x14ac:dyDescent="0.15">
      <c r="A2999" s="126"/>
      <c r="B2999" s="126"/>
      <c r="C2999" s="126"/>
      <c r="D2999" s="126"/>
    </row>
    <row r="3000" spans="1:4" x14ac:dyDescent="0.15">
      <c r="A3000" s="126"/>
      <c r="B3000" s="126"/>
      <c r="C3000" s="126"/>
      <c r="D3000" s="126"/>
    </row>
    <row r="3001" spans="1:4" x14ac:dyDescent="0.15">
      <c r="A3001" s="126"/>
      <c r="B3001" s="126"/>
      <c r="C3001" s="126"/>
      <c r="D3001" s="126"/>
    </row>
    <row r="3002" spans="1:4" x14ac:dyDescent="0.15">
      <c r="A3002" s="126"/>
      <c r="B3002" s="126"/>
      <c r="C3002" s="126"/>
      <c r="D3002" s="126"/>
    </row>
    <row r="3003" spans="1:4" x14ac:dyDescent="0.15">
      <c r="A3003" s="126"/>
      <c r="B3003" s="126"/>
      <c r="C3003" s="126"/>
      <c r="D3003" s="126"/>
    </row>
    <row r="3004" spans="1:4" x14ac:dyDescent="0.15">
      <c r="A3004" s="126"/>
      <c r="B3004" s="126"/>
      <c r="C3004" s="126"/>
      <c r="D3004" s="126"/>
    </row>
    <row r="3005" spans="1:4" x14ac:dyDescent="0.15">
      <c r="A3005" s="126"/>
      <c r="B3005" s="126"/>
      <c r="C3005" s="126"/>
      <c r="D3005" s="126"/>
    </row>
    <row r="3006" spans="1:4" x14ac:dyDescent="0.15">
      <c r="A3006" s="126"/>
      <c r="B3006" s="126"/>
      <c r="C3006" s="126"/>
      <c r="D3006" s="126"/>
    </row>
    <row r="3007" spans="1:4" x14ac:dyDescent="0.15">
      <c r="A3007" s="126"/>
      <c r="B3007" s="126"/>
      <c r="C3007" s="126"/>
      <c r="D3007" s="126"/>
    </row>
    <row r="3008" spans="1:4" x14ac:dyDescent="0.15">
      <c r="A3008" s="126"/>
      <c r="B3008" s="126"/>
      <c r="C3008" s="126"/>
      <c r="D3008" s="126"/>
    </row>
    <row r="3009" spans="1:4" x14ac:dyDescent="0.15">
      <c r="A3009" s="126"/>
      <c r="B3009" s="126"/>
      <c r="C3009" s="126"/>
      <c r="D3009" s="126"/>
    </row>
    <row r="3010" spans="1:4" x14ac:dyDescent="0.15">
      <c r="A3010" s="126"/>
      <c r="B3010" s="126"/>
      <c r="C3010" s="126"/>
      <c r="D3010" s="126"/>
    </row>
    <row r="3011" spans="1:4" x14ac:dyDescent="0.15">
      <c r="A3011" s="126"/>
      <c r="B3011" s="126"/>
      <c r="C3011" s="126"/>
      <c r="D3011" s="126"/>
    </row>
    <row r="3012" spans="1:4" x14ac:dyDescent="0.15">
      <c r="A3012" s="126"/>
      <c r="B3012" s="126"/>
      <c r="C3012" s="126"/>
      <c r="D3012" s="126"/>
    </row>
    <row r="3013" spans="1:4" x14ac:dyDescent="0.15">
      <c r="A3013" s="126"/>
      <c r="B3013" s="126"/>
      <c r="C3013" s="126"/>
      <c r="D3013" s="126"/>
    </row>
    <row r="3014" spans="1:4" x14ac:dyDescent="0.15">
      <c r="A3014" s="126"/>
      <c r="B3014" s="126"/>
      <c r="C3014" s="126"/>
      <c r="D3014" s="126"/>
    </row>
    <row r="3015" spans="1:4" x14ac:dyDescent="0.15">
      <c r="A3015" s="126"/>
      <c r="B3015" s="126"/>
      <c r="C3015" s="126"/>
      <c r="D3015" s="126"/>
    </row>
    <row r="3016" spans="1:4" x14ac:dyDescent="0.15">
      <c r="A3016" s="126"/>
      <c r="B3016" s="126"/>
      <c r="C3016" s="126"/>
      <c r="D3016" s="126"/>
    </row>
    <row r="3017" spans="1:4" x14ac:dyDescent="0.15">
      <c r="A3017" s="126"/>
      <c r="B3017" s="126"/>
      <c r="C3017" s="126"/>
      <c r="D3017" s="126"/>
    </row>
    <row r="3018" spans="1:4" x14ac:dyDescent="0.15">
      <c r="A3018" s="126"/>
      <c r="B3018" s="126"/>
      <c r="C3018" s="126"/>
      <c r="D3018" s="126"/>
    </row>
    <row r="3019" spans="1:4" x14ac:dyDescent="0.15">
      <c r="A3019" s="126"/>
      <c r="B3019" s="126"/>
      <c r="C3019" s="126"/>
      <c r="D3019" s="126"/>
    </row>
    <row r="3020" spans="1:4" x14ac:dyDescent="0.15">
      <c r="A3020" s="126"/>
      <c r="B3020" s="126"/>
      <c r="C3020" s="126"/>
      <c r="D3020" s="126"/>
    </row>
    <row r="3021" spans="1:4" x14ac:dyDescent="0.15">
      <c r="A3021" s="126"/>
      <c r="B3021" s="126"/>
      <c r="C3021" s="126"/>
      <c r="D3021" s="126"/>
    </row>
    <row r="3022" spans="1:4" x14ac:dyDescent="0.15">
      <c r="A3022" s="126"/>
      <c r="B3022" s="126"/>
      <c r="C3022" s="126"/>
      <c r="D3022" s="126"/>
    </row>
    <row r="3023" spans="1:4" x14ac:dyDescent="0.15">
      <c r="A3023" s="126"/>
      <c r="B3023" s="126"/>
      <c r="C3023" s="126"/>
      <c r="D3023" s="126"/>
    </row>
    <row r="3024" spans="1:4" x14ac:dyDescent="0.15">
      <c r="A3024" s="126"/>
      <c r="B3024" s="126"/>
      <c r="C3024" s="126"/>
      <c r="D3024" s="126"/>
    </row>
    <row r="3025" spans="1:4" x14ac:dyDescent="0.15">
      <c r="A3025" s="126"/>
      <c r="B3025" s="126"/>
      <c r="C3025" s="126"/>
      <c r="D3025" s="126"/>
    </row>
    <row r="3026" spans="1:4" x14ac:dyDescent="0.15">
      <c r="A3026" s="126"/>
      <c r="B3026" s="126"/>
      <c r="C3026" s="126"/>
      <c r="D3026" s="126"/>
    </row>
    <row r="3027" spans="1:4" x14ac:dyDescent="0.15">
      <c r="A3027" s="126"/>
      <c r="B3027" s="126"/>
      <c r="C3027" s="126"/>
      <c r="D3027" s="126"/>
    </row>
    <row r="3028" spans="1:4" x14ac:dyDescent="0.15">
      <c r="A3028" s="126"/>
      <c r="B3028" s="126"/>
      <c r="C3028" s="126"/>
      <c r="D3028" s="126"/>
    </row>
    <row r="3029" spans="1:4" x14ac:dyDescent="0.15">
      <c r="A3029" s="126"/>
      <c r="B3029" s="126"/>
      <c r="C3029" s="126"/>
      <c r="D3029" s="126"/>
    </row>
    <row r="3030" spans="1:4" x14ac:dyDescent="0.15">
      <c r="A3030" s="126"/>
      <c r="B3030" s="126"/>
      <c r="C3030" s="126"/>
      <c r="D3030" s="126"/>
    </row>
    <row r="3031" spans="1:4" x14ac:dyDescent="0.15">
      <c r="A3031" s="126"/>
      <c r="B3031" s="126"/>
      <c r="C3031" s="126"/>
      <c r="D3031" s="126"/>
    </row>
    <row r="3032" spans="1:4" x14ac:dyDescent="0.15">
      <c r="A3032" s="126"/>
      <c r="B3032" s="126"/>
      <c r="C3032" s="126"/>
      <c r="D3032" s="126"/>
    </row>
    <row r="3033" spans="1:4" x14ac:dyDescent="0.15">
      <c r="A3033" s="126"/>
      <c r="B3033" s="126"/>
      <c r="C3033" s="126"/>
      <c r="D3033" s="126"/>
    </row>
    <row r="3034" spans="1:4" x14ac:dyDescent="0.15">
      <c r="A3034" s="126"/>
      <c r="B3034" s="126"/>
      <c r="C3034" s="126"/>
      <c r="D3034" s="126"/>
    </row>
    <row r="3035" spans="1:4" x14ac:dyDescent="0.15">
      <c r="A3035" s="126"/>
      <c r="B3035" s="126"/>
      <c r="C3035" s="126"/>
      <c r="D3035" s="126"/>
    </row>
    <row r="3036" spans="1:4" x14ac:dyDescent="0.15">
      <c r="A3036" s="126"/>
      <c r="B3036" s="126"/>
      <c r="C3036" s="126"/>
      <c r="D3036" s="126"/>
    </row>
    <row r="3037" spans="1:4" x14ac:dyDescent="0.15">
      <c r="A3037" s="126"/>
      <c r="B3037" s="126"/>
      <c r="C3037" s="126"/>
      <c r="D3037" s="126"/>
    </row>
    <row r="3038" spans="1:4" x14ac:dyDescent="0.15">
      <c r="A3038" s="126"/>
      <c r="B3038" s="126"/>
      <c r="C3038" s="126"/>
      <c r="D3038" s="126"/>
    </row>
    <row r="3039" spans="1:4" x14ac:dyDescent="0.15">
      <c r="A3039" s="126"/>
      <c r="B3039" s="126"/>
      <c r="C3039" s="126"/>
      <c r="D3039" s="126"/>
    </row>
    <row r="3040" spans="1:4" x14ac:dyDescent="0.15">
      <c r="A3040" s="126"/>
      <c r="B3040" s="126"/>
      <c r="C3040" s="126"/>
      <c r="D3040" s="126"/>
    </row>
    <row r="3041" spans="1:4" x14ac:dyDescent="0.15">
      <c r="A3041" s="126"/>
      <c r="B3041" s="126"/>
      <c r="C3041" s="126"/>
      <c r="D3041" s="126"/>
    </row>
    <row r="3042" spans="1:4" x14ac:dyDescent="0.15">
      <c r="A3042" s="126"/>
      <c r="B3042" s="126"/>
      <c r="C3042" s="126"/>
      <c r="D3042" s="126"/>
    </row>
    <row r="3043" spans="1:4" x14ac:dyDescent="0.15">
      <c r="A3043" s="126"/>
      <c r="B3043" s="126"/>
      <c r="C3043" s="126"/>
      <c r="D3043" s="126"/>
    </row>
    <row r="3044" spans="1:4" x14ac:dyDescent="0.15">
      <c r="A3044" s="126"/>
      <c r="B3044" s="126"/>
      <c r="C3044" s="126"/>
      <c r="D3044" s="126"/>
    </row>
    <row r="3045" spans="1:4" x14ac:dyDescent="0.15">
      <c r="A3045" s="126"/>
      <c r="B3045" s="126"/>
      <c r="C3045" s="126"/>
      <c r="D3045" s="126"/>
    </row>
    <row r="3046" spans="1:4" x14ac:dyDescent="0.15">
      <c r="A3046" s="126"/>
      <c r="B3046" s="126"/>
      <c r="C3046" s="126"/>
      <c r="D3046" s="126"/>
    </row>
    <row r="3047" spans="1:4" x14ac:dyDescent="0.15">
      <c r="A3047" s="126"/>
      <c r="B3047" s="126"/>
      <c r="C3047" s="126"/>
      <c r="D3047" s="126"/>
    </row>
    <row r="3048" spans="1:4" x14ac:dyDescent="0.15">
      <c r="A3048" s="126"/>
      <c r="B3048" s="126"/>
      <c r="C3048" s="126"/>
      <c r="D3048" s="126"/>
    </row>
    <row r="3049" spans="1:4" x14ac:dyDescent="0.15">
      <c r="A3049" s="126"/>
      <c r="B3049" s="126"/>
      <c r="C3049" s="126"/>
      <c r="D3049" s="126"/>
    </row>
    <row r="3050" spans="1:4" x14ac:dyDescent="0.15">
      <c r="A3050" s="126"/>
      <c r="B3050" s="126"/>
      <c r="C3050" s="126"/>
      <c r="D3050" s="126"/>
    </row>
    <row r="3051" spans="1:4" x14ac:dyDescent="0.15">
      <c r="A3051" s="126"/>
      <c r="B3051" s="126"/>
      <c r="C3051" s="126"/>
      <c r="D3051" s="126"/>
    </row>
    <row r="3052" spans="1:4" x14ac:dyDescent="0.15">
      <c r="A3052" s="126"/>
      <c r="B3052" s="126"/>
      <c r="C3052" s="126"/>
      <c r="D3052" s="126"/>
    </row>
    <row r="3053" spans="1:4" x14ac:dyDescent="0.15">
      <c r="A3053" s="126"/>
      <c r="B3053" s="126"/>
      <c r="C3053" s="126"/>
      <c r="D3053" s="126"/>
    </row>
    <row r="3054" spans="1:4" x14ac:dyDescent="0.15">
      <c r="A3054" s="126"/>
      <c r="B3054" s="126"/>
      <c r="C3054" s="126"/>
      <c r="D3054" s="126"/>
    </row>
    <row r="3055" spans="1:4" x14ac:dyDescent="0.15">
      <c r="A3055" s="126"/>
      <c r="B3055" s="126"/>
      <c r="C3055" s="126"/>
      <c r="D3055" s="126"/>
    </row>
    <row r="3056" spans="1:4" x14ac:dyDescent="0.15">
      <c r="A3056" s="126"/>
      <c r="B3056" s="126"/>
      <c r="C3056" s="126"/>
      <c r="D3056" s="126"/>
    </row>
    <row r="3057" spans="1:4" x14ac:dyDescent="0.15">
      <c r="A3057" s="126"/>
      <c r="B3057" s="126"/>
      <c r="C3057" s="126"/>
      <c r="D3057" s="126"/>
    </row>
    <row r="3058" spans="1:4" x14ac:dyDescent="0.15">
      <c r="A3058" s="126"/>
      <c r="B3058" s="126"/>
      <c r="C3058" s="126"/>
      <c r="D3058" s="126"/>
    </row>
    <row r="3059" spans="1:4" x14ac:dyDescent="0.15">
      <c r="A3059" s="126"/>
      <c r="B3059" s="126"/>
      <c r="C3059" s="126"/>
      <c r="D3059" s="126"/>
    </row>
    <row r="3060" spans="1:4" x14ac:dyDescent="0.15">
      <c r="A3060" s="126"/>
      <c r="B3060" s="126"/>
      <c r="C3060" s="126"/>
      <c r="D3060" s="126"/>
    </row>
    <row r="3061" spans="1:4" x14ac:dyDescent="0.15">
      <c r="A3061" s="126"/>
      <c r="B3061" s="126"/>
      <c r="C3061" s="126"/>
      <c r="D3061" s="126"/>
    </row>
    <row r="3062" spans="1:4" x14ac:dyDescent="0.15">
      <c r="A3062" s="126"/>
      <c r="B3062" s="126"/>
      <c r="C3062" s="126"/>
      <c r="D3062" s="126"/>
    </row>
    <row r="3063" spans="1:4" x14ac:dyDescent="0.15">
      <c r="A3063" s="126"/>
      <c r="B3063" s="126"/>
      <c r="C3063" s="126"/>
      <c r="D3063" s="126"/>
    </row>
    <row r="3064" spans="1:4" x14ac:dyDescent="0.15">
      <c r="A3064" s="126"/>
      <c r="B3064" s="126"/>
      <c r="C3064" s="126"/>
      <c r="D3064" s="126"/>
    </row>
    <row r="3065" spans="1:4" x14ac:dyDescent="0.15">
      <c r="A3065" s="126"/>
      <c r="B3065" s="126"/>
      <c r="C3065" s="126"/>
      <c r="D3065" s="126"/>
    </row>
    <row r="3066" spans="1:4" x14ac:dyDescent="0.15">
      <c r="A3066" s="126"/>
      <c r="B3066" s="126"/>
      <c r="C3066" s="126"/>
      <c r="D3066" s="126"/>
    </row>
    <row r="3067" spans="1:4" x14ac:dyDescent="0.15">
      <c r="A3067" s="126"/>
      <c r="B3067" s="126"/>
      <c r="C3067" s="126"/>
      <c r="D3067" s="126"/>
    </row>
    <row r="3068" spans="1:4" x14ac:dyDescent="0.15">
      <c r="A3068" s="126"/>
      <c r="B3068" s="126"/>
      <c r="C3068" s="126"/>
      <c r="D3068" s="126"/>
    </row>
    <row r="3069" spans="1:4" x14ac:dyDescent="0.15">
      <c r="A3069" s="126"/>
      <c r="B3069" s="126"/>
      <c r="C3069" s="126"/>
      <c r="D3069" s="126"/>
    </row>
    <row r="3070" spans="1:4" x14ac:dyDescent="0.15">
      <c r="A3070" s="126"/>
      <c r="B3070" s="126"/>
      <c r="C3070" s="126"/>
      <c r="D3070" s="126"/>
    </row>
    <row r="3071" spans="1:4" x14ac:dyDescent="0.15">
      <c r="A3071" s="126"/>
      <c r="B3071" s="126"/>
      <c r="C3071" s="126"/>
      <c r="D3071" s="126"/>
    </row>
    <row r="3072" spans="1:4" x14ac:dyDescent="0.15">
      <c r="A3072" s="126"/>
      <c r="B3072" s="126"/>
      <c r="C3072" s="126"/>
      <c r="D3072" s="126"/>
    </row>
    <row r="3073" spans="1:4" x14ac:dyDescent="0.15">
      <c r="A3073" s="126"/>
      <c r="B3073" s="126"/>
      <c r="C3073" s="126"/>
      <c r="D3073" s="126"/>
    </row>
    <row r="3074" spans="1:4" x14ac:dyDescent="0.15">
      <c r="A3074" s="126"/>
      <c r="B3074" s="126"/>
      <c r="C3074" s="126"/>
      <c r="D3074" s="126"/>
    </row>
    <row r="3075" spans="1:4" x14ac:dyDescent="0.15">
      <c r="A3075" s="126"/>
      <c r="B3075" s="126"/>
      <c r="C3075" s="126"/>
      <c r="D3075" s="126"/>
    </row>
    <row r="3076" spans="1:4" x14ac:dyDescent="0.15">
      <c r="A3076" s="126"/>
      <c r="B3076" s="126"/>
      <c r="C3076" s="126"/>
      <c r="D3076" s="126"/>
    </row>
    <row r="3077" spans="1:4" x14ac:dyDescent="0.15">
      <c r="A3077" s="126"/>
      <c r="B3077" s="126"/>
      <c r="C3077" s="126"/>
      <c r="D3077" s="126"/>
    </row>
    <row r="3078" spans="1:4" x14ac:dyDescent="0.15">
      <c r="A3078" s="126"/>
      <c r="B3078" s="126"/>
      <c r="C3078" s="126"/>
      <c r="D3078" s="126"/>
    </row>
    <row r="3079" spans="1:4" x14ac:dyDescent="0.15">
      <c r="A3079" s="126"/>
      <c r="B3079" s="126"/>
      <c r="C3079" s="126"/>
      <c r="D3079" s="126"/>
    </row>
    <row r="3080" spans="1:4" x14ac:dyDescent="0.15">
      <c r="A3080" s="126"/>
      <c r="B3080" s="126"/>
      <c r="C3080" s="126"/>
      <c r="D3080" s="126"/>
    </row>
    <row r="3081" spans="1:4" x14ac:dyDescent="0.15">
      <c r="A3081" s="126"/>
      <c r="B3081" s="126"/>
      <c r="C3081" s="126"/>
      <c r="D3081" s="126"/>
    </row>
    <row r="3082" spans="1:4" x14ac:dyDescent="0.15">
      <c r="A3082" s="126"/>
      <c r="B3082" s="126"/>
      <c r="C3082" s="126"/>
      <c r="D3082" s="126"/>
    </row>
    <row r="3083" spans="1:4" x14ac:dyDescent="0.15">
      <c r="A3083" s="126"/>
      <c r="B3083" s="126"/>
      <c r="C3083" s="126"/>
      <c r="D3083" s="126"/>
    </row>
    <row r="3084" spans="1:4" x14ac:dyDescent="0.15">
      <c r="A3084" s="126"/>
      <c r="B3084" s="126"/>
      <c r="C3084" s="126"/>
      <c r="D3084" s="126"/>
    </row>
    <row r="3085" spans="1:4" x14ac:dyDescent="0.15">
      <c r="A3085" s="126"/>
      <c r="B3085" s="126"/>
      <c r="C3085" s="126"/>
      <c r="D3085" s="126"/>
    </row>
    <row r="3086" spans="1:4" x14ac:dyDescent="0.15">
      <c r="A3086" s="126"/>
      <c r="B3086" s="126"/>
      <c r="C3086" s="126"/>
      <c r="D3086" s="126"/>
    </row>
    <row r="3087" spans="1:4" x14ac:dyDescent="0.15">
      <c r="A3087" s="126"/>
      <c r="B3087" s="126"/>
      <c r="C3087" s="126"/>
      <c r="D3087" s="126"/>
    </row>
    <row r="3088" spans="1:4" x14ac:dyDescent="0.15">
      <c r="A3088" s="126"/>
      <c r="B3088" s="126"/>
      <c r="C3088" s="126"/>
      <c r="D3088" s="126"/>
    </row>
    <row r="3089" spans="1:4" x14ac:dyDescent="0.15">
      <c r="A3089" s="126"/>
      <c r="B3089" s="126"/>
      <c r="C3089" s="126"/>
      <c r="D3089" s="126"/>
    </row>
    <row r="3090" spans="1:4" x14ac:dyDescent="0.15">
      <c r="A3090" s="126"/>
      <c r="B3090" s="126"/>
      <c r="C3090" s="126"/>
      <c r="D3090" s="126"/>
    </row>
    <row r="3091" spans="1:4" x14ac:dyDescent="0.15">
      <c r="A3091" s="126"/>
      <c r="B3091" s="126"/>
      <c r="C3091" s="126"/>
      <c r="D3091" s="126"/>
    </row>
    <row r="3092" spans="1:4" x14ac:dyDescent="0.15">
      <c r="A3092" s="126"/>
      <c r="B3092" s="126"/>
      <c r="C3092" s="126"/>
      <c r="D3092" s="126"/>
    </row>
    <row r="3093" spans="1:4" x14ac:dyDescent="0.15">
      <c r="A3093" s="126"/>
      <c r="B3093" s="126"/>
      <c r="C3093" s="126"/>
      <c r="D3093" s="126"/>
    </row>
    <row r="3094" spans="1:4" x14ac:dyDescent="0.15">
      <c r="A3094" s="126"/>
      <c r="B3094" s="126"/>
      <c r="C3094" s="126"/>
      <c r="D3094" s="126"/>
    </row>
    <row r="3095" spans="1:4" x14ac:dyDescent="0.15">
      <c r="A3095" s="126"/>
      <c r="B3095" s="126"/>
      <c r="C3095" s="126"/>
      <c r="D3095" s="126"/>
    </row>
    <row r="3096" spans="1:4" x14ac:dyDescent="0.15">
      <c r="A3096" s="126"/>
      <c r="B3096" s="126"/>
      <c r="C3096" s="126"/>
      <c r="D3096" s="126"/>
    </row>
    <row r="3097" spans="1:4" x14ac:dyDescent="0.15">
      <c r="A3097" s="126"/>
      <c r="B3097" s="126"/>
      <c r="C3097" s="126"/>
      <c r="D3097" s="126"/>
    </row>
    <row r="3098" spans="1:4" x14ac:dyDescent="0.15">
      <c r="A3098" s="126"/>
      <c r="B3098" s="126"/>
      <c r="C3098" s="126"/>
      <c r="D3098" s="126"/>
    </row>
    <row r="3099" spans="1:4" x14ac:dyDescent="0.15">
      <c r="A3099" s="126"/>
      <c r="B3099" s="126"/>
      <c r="C3099" s="126"/>
      <c r="D3099" s="126"/>
    </row>
    <row r="3100" spans="1:4" x14ac:dyDescent="0.15">
      <c r="A3100" s="126"/>
      <c r="B3100" s="126"/>
      <c r="C3100" s="126"/>
      <c r="D3100" s="126"/>
    </row>
    <row r="3101" spans="1:4" x14ac:dyDescent="0.15">
      <c r="A3101" s="126"/>
      <c r="B3101" s="126"/>
      <c r="C3101" s="126"/>
      <c r="D3101" s="126"/>
    </row>
    <row r="3102" spans="1:4" x14ac:dyDescent="0.15">
      <c r="A3102" s="126"/>
      <c r="B3102" s="126"/>
      <c r="C3102" s="126"/>
      <c r="D3102" s="126"/>
    </row>
    <row r="3103" spans="1:4" x14ac:dyDescent="0.15">
      <c r="A3103" s="126"/>
      <c r="B3103" s="126"/>
      <c r="C3103" s="126"/>
      <c r="D3103" s="126"/>
    </row>
    <row r="3104" spans="1:4" x14ac:dyDescent="0.15">
      <c r="A3104" s="126"/>
      <c r="B3104" s="126"/>
      <c r="C3104" s="126"/>
      <c r="D3104" s="126"/>
    </row>
    <row r="3105" spans="1:4" x14ac:dyDescent="0.15">
      <c r="A3105" s="126"/>
      <c r="B3105" s="126"/>
      <c r="C3105" s="126"/>
      <c r="D3105" s="126"/>
    </row>
    <row r="3106" spans="1:4" x14ac:dyDescent="0.15">
      <c r="A3106" s="126"/>
      <c r="B3106" s="126"/>
      <c r="C3106" s="126"/>
      <c r="D3106" s="126"/>
    </row>
    <row r="3107" spans="1:4" x14ac:dyDescent="0.15">
      <c r="A3107" s="126"/>
      <c r="B3107" s="126"/>
      <c r="C3107" s="126"/>
      <c r="D3107" s="126"/>
    </row>
    <row r="3108" spans="1:4" x14ac:dyDescent="0.15">
      <c r="A3108" s="126"/>
      <c r="B3108" s="126"/>
      <c r="C3108" s="126"/>
      <c r="D3108" s="126"/>
    </row>
    <row r="3109" spans="1:4" x14ac:dyDescent="0.15">
      <c r="A3109" s="126"/>
      <c r="B3109" s="126"/>
      <c r="C3109" s="126"/>
      <c r="D3109" s="126"/>
    </row>
    <row r="3110" spans="1:4" x14ac:dyDescent="0.15">
      <c r="A3110" s="126"/>
      <c r="B3110" s="126"/>
      <c r="C3110" s="126"/>
      <c r="D3110" s="126"/>
    </row>
    <row r="3111" spans="1:4" x14ac:dyDescent="0.15">
      <c r="A3111" s="126"/>
      <c r="B3111" s="126"/>
      <c r="C3111" s="126"/>
      <c r="D3111" s="126"/>
    </row>
    <row r="3112" spans="1:4" x14ac:dyDescent="0.15">
      <c r="A3112" s="126"/>
      <c r="B3112" s="126"/>
      <c r="C3112" s="126"/>
      <c r="D3112" s="126"/>
    </row>
    <row r="3113" spans="1:4" x14ac:dyDescent="0.15">
      <c r="A3113" s="126"/>
      <c r="B3113" s="126"/>
      <c r="C3113" s="126"/>
      <c r="D3113" s="126"/>
    </row>
    <row r="3114" spans="1:4" x14ac:dyDescent="0.15">
      <c r="A3114" s="126"/>
      <c r="B3114" s="126"/>
      <c r="C3114" s="126"/>
      <c r="D3114" s="126"/>
    </row>
    <row r="3115" spans="1:4" x14ac:dyDescent="0.15">
      <c r="A3115" s="126"/>
      <c r="B3115" s="126"/>
      <c r="C3115" s="126"/>
      <c r="D3115" s="126"/>
    </row>
    <row r="3116" spans="1:4" x14ac:dyDescent="0.15">
      <c r="A3116" s="126"/>
      <c r="B3116" s="126"/>
      <c r="C3116" s="126"/>
      <c r="D3116" s="126"/>
    </row>
    <row r="3117" spans="1:4" x14ac:dyDescent="0.15">
      <c r="A3117" s="126"/>
      <c r="B3117" s="126"/>
      <c r="C3117" s="126"/>
      <c r="D3117" s="126"/>
    </row>
    <row r="3118" spans="1:4" x14ac:dyDescent="0.15">
      <c r="A3118" s="126"/>
      <c r="B3118" s="126"/>
      <c r="C3118" s="126"/>
      <c r="D3118" s="126"/>
    </row>
    <row r="3119" spans="1:4" x14ac:dyDescent="0.15">
      <c r="A3119" s="126"/>
      <c r="B3119" s="126"/>
      <c r="C3119" s="126"/>
      <c r="D3119" s="126"/>
    </row>
    <row r="3120" spans="1:4" x14ac:dyDescent="0.15">
      <c r="A3120" s="126"/>
      <c r="B3120" s="126"/>
      <c r="C3120" s="126"/>
      <c r="D3120" s="126"/>
    </row>
    <row r="3121" spans="1:4" x14ac:dyDescent="0.15">
      <c r="A3121" s="126"/>
      <c r="B3121" s="126"/>
      <c r="C3121" s="126"/>
      <c r="D3121" s="126"/>
    </row>
    <row r="3122" spans="1:4" x14ac:dyDescent="0.15">
      <c r="A3122" s="126"/>
      <c r="B3122" s="126"/>
      <c r="C3122" s="126"/>
      <c r="D3122" s="126"/>
    </row>
    <row r="3123" spans="1:4" x14ac:dyDescent="0.15">
      <c r="A3123" s="126"/>
      <c r="B3123" s="126"/>
      <c r="C3123" s="126"/>
      <c r="D3123" s="126"/>
    </row>
    <row r="3124" spans="1:4" x14ac:dyDescent="0.15">
      <c r="A3124" s="126"/>
      <c r="B3124" s="126"/>
      <c r="C3124" s="126"/>
      <c r="D3124" s="126"/>
    </row>
    <row r="3125" spans="1:4" x14ac:dyDescent="0.15">
      <c r="A3125" s="126"/>
      <c r="B3125" s="126"/>
      <c r="C3125" s="126"/>
      <c r="D3125" s="126"/>
    </row>
    <row r="3126" spans="1:4" x14ac:dyDescent="0.15">
      <c r="A3126" s="126"/>
      <c r="B3126" s="126"/>
      <c r="C3126" s="126"/>
      <c r="D3126" s="126"/>
    </row>
    <row r="3127" spans="1:4" x14ac:dyDescent="0.15">
      <c r="A3127" s="126"/>
      <c r="B3127" s="126"/>
      <c r="C3127" s="126"/>
      <c r="D3127" s="126"/>
    </row>
    <row r="3128" spans="1:4" x14ac:dyDescent="0.15">
      <c r="A3128" s="126"/>
      <c r="B3128" s="126"/>
      <c r="C3128" s="126"/>
      <c r="D3128" s="126"/>
    </row>
    <row r="3129" spans="1:4" x14ac:dyDescent="0.15">
      <c r="A3129" s="126"/>
      <c r="B3129" s="126"/>
      <c r="C3129" s="126"/>
      <c r="D3129" s="126"/>
    </row>
    <row r="3130" spans="1:4" x14ac:dyDescent="0.15">
      <c r="A3130" s="126"/>
      <c r="B3130" s="126"/>
      <c r="C3130" s="126"/>
      <c r="D3130" s="126"/>
    </row>
    <row r="3131" spans="1:4" x14ac:dyDescent="0.15">
      <c r="A3131" s="126"/>
      <c r="B3131" s="126"/>
      <c r="C3131" s="126"/>
      <c r="D3131" s="126"/>
    </row>
    <row r="3132" spans="1:4" x14ac:dyDescent="0.15">
      <c r="A3132" s="126"/>
      <c r="B3132" s="126"/>
      <c r="C3132" s="126"/>
      <c r="D3132" s="126"/>
    </row>
    <row r="3133" spans="1:4" x14ac:dyDescent="0.15">
      <c r="A3133" s="126"/>
      <c r="B3133" s="126"/>
      <c r="C3133" s="126"/>
      <c r="D3133" s="126"/>
    </row>
    <row r="3134" spans="1:4" x14ac:dyDescent="0.15">
      <c r="A3134" s="126"/>
      <c r="B3134" s="126"/>
      <c r="C3134" s="126"/>
      <c r="D3134" s="126"/>
    </row>
    <row r="3135" spans="1:4" x14ac:dyDescent="0.15">
      <c r="A3135" s="126"/>
      <c r="B3135" s="126"/>
      <c r="C3135" s="126"/>
      <c r="D3135" s="126"/>
    </row>
    <row r="3136" spans="1:4" x14ac:dyDescent="0.15">
      <c r="A3136" s="126"/>
      <c r="B3136" s="126"/>
      <c r="C3136" s="126"/>
      <c r="D3136" s="126"/>
    </row>
    <row r="3137" spans="1:4" x14ac:dyDescent="0.15">
      <c r="A3137" s="126"/>
      <c r="B3137" s="126"/>
      <c r="C3137" s="126"/>
      <c r="D3137" s="126"/>
    </row>
    <row r="3138" spans="1:4" x14ac:dyDescent="0.15">
      <c r="A3138" s="126"/>
      <c r="B3138" s="126"/>
      <c r="C3138" s="126"/>
      <c r="D3138" s="126"/>
    </row>
    <row r="3139" spans="1:4" x14ac:dyDescent="0.15">
      <c r="A3139" s="126"/>
      <c r="B3139" s="126"/>
      <c r="C3139" s="126"/>
      <c r="D3139" s="126"/>
    </row>
    <row r="3140" spans="1:4" x14ac:dyDescent="0.15">
      <c r="A3140" s="126"/>
      <c r="B3140" s="126"/>
      <c r="C3140" s="126"/>
      <c r="D3140" s="126"/>
    </row>
    <row r="3141" spans="1:4" x14ac:dyDescent="0.15">
      <c r="A3141" s="126"/>
      <c r="B3141" s="126"/>
      <c r="C3141" s="126"/>
      <c r="D3141" s="126"/>
    </row>
    <row r="3142" spans="1:4" x14ac:dyDescent="0.15">
      <c r="A3142" s="126"/>
      <c r="B3142" s="126"/>
      <c r="C3142" s="126"/>
      <c r="D3142" s="126"/>
    </row>
    <row r="3143" spans="1:4" x14ac:dyDescent="0.15">
      <c r="A3143" s="126"/>
      <c r="B3143" s="126"/>
      <c r="C3143" s="126"/>
      <c r="D3143" s="126"/>
    </row>
    <row r="3144" spans="1:4" x14ac:dyDescent="0.15">
      <c r="A3144" s="126"/>
      <c r="B3144" s="126"/>
      <c r="C3144" s="126"/>
      <c r="D3144" s="126"/>
    </row>
    <row r="3145" spans="1:4" x14ac:dyDescent="0.15">
      <c r="A3145" s="126"/>
      <c r="B3145" s="126"/>
      <c r="C3145" s="126"/>
      <c r="D3145" s="126"/>
    </row>
    <row r="3146" spans="1:4" x14ac:dyDescent="0.15">
      <c r="A3146" s="126"/>
      <c r="B3146" s="126"/>
      <c r="C3146" s="126"/>
      <c r="D3146" s="126"/>
    </row>
    <row r="3147" spans="1:4" x14ac:dyDescent="0.15">
      <c r="A3147" s="126"/>
      <c r="B3147" s="126"/>
      <c r="C3147" s="126"/>
      <c r="D3147" s="126"/>
    </row>
    <row r="3148" spans="1:4" x14ac:dyDescent="0.15">
      <c r="A3148" s="126"/>
      <c r="B3148" s="126"/>
      <c r="C3148" s="126"/>
      <c r="D3148" s="126"/>
    </row>
    <row r="3149" spans="1:4" x14ac:dyDescent="0.15">
      <c r="A3149" s="126"/>
      <c r="B3149" s="126"/>
      <c r="C3149" s="126"/>
      <c r="D3149" s="126"/>
    </row>
    <row r="3150" spans="1:4" x14ac:dyDescent="0.15">
      <c r="A3150" s="126"/>
      <c r="B3150" s="126"/>
      <c r="C3150" s="126"/>
      <c r="D3150" s="126"/>
    </row>
    <row r="3151" spans="1:4" x14ac:dyDescent="0.15">
      <c r="A3151" s="126"/>
      <c r="B3151" s="126"/>
      <c r="C3151" s="126"/>
      <c r="D3151" s="126"/>
    </row>
    <row r="3152" spans="1:4" x14ac:dyDescent="0.15">
      <c r="A3152" s="126"/>
      <c r="B3152" s="126"/>
      <c r="C3152" s="126"/>
      <c r="D3152" s="126"/>
    </row>
    <row r="3153" spans="1:4" x14ac:dyDescent="0.15">
      <c r="A3153" s="126"/>
      <c r="B3153" s="126"/>
      <c r="C3153" s="126"/>
      <c r="D3153" s="126"/>
    </row>
    <row r="3154" spans="1:4" x14ac:dyDescent="0.15">
      <c r="A3154" s="126"/>
      <c r="B3154" s="126"/>
      <c r="C3154" s="126"/>
      <c r="D3154" s="126"/>
    </row>
    <row r="3155" spans="1:4" x14ac:dyDescent="0.15">
      <c r="A3155" s="126"/>
      <c r="B3155" s="126"/>
      <c r="C3155" s="126"/>
      <c r="D3155" s="126"/>
    </row>
    <row r="3156" spans="1:4" x14ac:dyDescent="0.15">
      <c r="A3156" s="126"/>
      <c r="B3156" s="126"/>
      <c r="C3156" s="126"/>
      <c r="D3156" s="126"/>
    </row>
    <row r="3157" spans="1:4" x14ac:dyDescent="0.15">
      <c r="A3157" s="126"/>
      <c r="B3157" s="126"/>
      <c r="C3157" s="126"/>
      <c r="D3157" s="126"/>
    </row>
    <row r="3158" spans="1:4" x14ac:dyDescent="0.15">
      <c r="A3158" s="126"/>
      <c r="B3158" s="126"/>
      <c r="C3158" s="126"/>
      <c r="D3158" s="126"/>
    </row>
    <row r="3159" spans="1:4" x14ac:dyDescent="0.15">
      <c r="A3159" s="126"/>
      <c r="B3159" s="126"/>
      <c r="C3159" s="126"/>
      <c r="D3159" s="126"/>
    </row>
    <row r="3160" spans="1:4" x14ac:dyDescent="0.15">
      <c r="A3160" s="126"/>
      <c r="B3160" s="126"/>
      <c r="C3160" s="126"/>
      <c r="D3160" s="126"/>
    </row>
    <row r="3161" spans="1:4" x14ac:dyDescent="0.15">
      <c r="A3161" s="126"/>
      <c r="B3161" s="126"/>
      <c r="C3161" s="126"/>
      <c r="D3161" s="126"/>
    </row>
    <row r="3162" spans="1:4" x14ac:dyDescent="0.15">
      <c r="A3162" s="126"/>
      <c r="B3162" s="126"/>
      <c r="C3162" s="126"/>
      <c r="D3162" s="126"/>
    </row>
    <row r="3163" spans="1:4" x14ac:dyDescent="0.15">
      <c r="A3163" s="126"/>
      <c r="B3163" s="126"/>
      <c r="C3163" s="126"/>
      <c r="D3163" s="126"/>
    </row>
    <row r="3164" spans="1:4" x14ac:dyDescent="0.15">
      <c r="A3164" s="126"/>
      <c r="B3164" s="126"/>
      <c r="C3164" s="126"/>
      <c r="D3164" s="126"/>
    </row>
    <row r="3165" spans="1:4" x14ac:dyDescent="0.15">
      <c r="A3165" s="126"/>
      <c r="B3165" s="126"/>
      <c r="C3165" s="126"/>
      <c r="D3165" s="126"/>
    </row>
    <row r="3166" spans="1:4" x14ac:dyDescent="0.15">
      <c r="A3166" s="126"/>
      <c r="B3166" s="126"/>
      <c r="C3166" s="126"/>
      <c r="D3166" s="126"/>
    </row>
    <row r="3167" spans="1:4" x14ac:dyDescent="0.15">
      <c r="A3167" s="126"/>
      <c r="B3167" s="126"/>
      <c r="C3167" s="126"/>
      <c r="D3167" s="126"/>
    </row>
    <row r="3168" spans="1:4" x14ac:dyDescent="0.15">
      <c r="A3168" s="126"/>
      <c r="B3168" s="126"/>
      <c r="C3168" s="126"/>
      <c r="D3168" s="126"/>
    </row>
    <row r="3169" spans="1:4" x14ac:dyDescent="0.15">
      <c r="A3169" s="126"/>
      <c r="B3169" s="126"/>
      <c r="C3169" s="126"/>
      <c r="D3169" s="126"/>
    </row>
    <row r="3170" spans="1:4" x14ac:dyDescent="0.15">
      <c r="A3170" s="126"/>
      <c r="B3170" s="126"/>
      <c r="C3170" s="126"/>
      <c r="D3170" s="126"/>
    </row>
    <row r="3171" spans="1:4" x14ac:dyDescent="0.15">
      <c r="A3171" s="126"/>
      <c r="B3171" s="126"/>
      <c r="C3171" s="126"/>
      <c r="D3171" s="126"/>
    </row>
    <row r="3172" spans="1:4" x14ac:dyDescent="0.15">
      <c r="A3172" s="126"/>
      <c r="B3172" s="126"/>
      <c r="C3172" s="126"/>
      <c r="D3172" s="126"/>
    </row>
    <row r="3173" spans="1:4" x14ac:dyDescent="0.15">
      <c r="A3173" s="126"/>
      <c r="B3173" s="126"/>
      <c r="C3173" s="126"/>
      <c r="D3173" s="126"/>
    </row>
    <row r="3174" spans="1:4" x14ac:dyDescent="0.15">
      <c r="A3174" s="126"/>
      <c r="B3174" s="126"/>
      <c r="C3174" s="126"/>
      <c r="D3174" s="126"/>
    </row>
    <row r="3175" spans="1:4" x14ac:dyDescent="0.15">
      <c r="A3175" s="126"/>
      <c r="B3175" s="126"/>
      <c r="C3175" s="126"/>
      <c r="D3175" s="126"/>
    </row>
    <row r="3176" spans="1:4" x14ac:dyDescent="0.15">
      <c r="A3176" s="126"/>
      <c r="B3176" s="126"/>
      <c r="C3176" s="126"/>
      <c r="D3176" s="126"/>
    </row>
    <row r="3177" spans="1:4" x14ac:dyDescent="0.15">
      <c r="A3177" s="126"/>
      <c r="B3177" s="126"/>
      <c r="C3177" s="126"/>
      <c r="D3177" s="126"/>
    </row>
    <row r="3178" spans="1:4" x14ac:dyDescent="0.15">
      <c r="A3178" s="126"/>
      <c r="B3178" s="126"/>
      <c r="C3178" s="126"/>
      <c r="D3178" s="126"/>
    </row>
    <row r="3179" spans="1:4" x14ac:dyDescent="0.15">
      <c r="A3179" s="126"/>
      <c r="B3179" s="126"/>
      <c r="C3179" s="126"/>
      <c r="D3179" s="126"/>
    </row>
    <row r="3180" spans="1:4" x14ac:dyDescent="0.15">
      <c r="A3180" s="126"/>
      <c r="B3180" s="126"/>
      <c r="C3180" s="126"/>
      <c r="D3180" s="126"/>
    </row>
    <row r="3181" spans="1:4" x14ac:dyDescent="0.15">
      <c r="A3181" s="126"/>
      <c r="B3181" s="126"/>
      <c r="C3181" s="126"/>
      <c r="D3181" s="126"/>
    </row>
    <row r="3182" spans="1:4" x14ac:dyDescent="0.15">
      <c r="A3182" s="126"/>
      <c r="B3182" s="126"/>
      <c r="C3182" s="126"/>
      <c r="D3182" s="126"/>
    </row>
    <row r="3183" spans="1:4" x14ac:dyDescent="0.15">
      <c r="A3183" s="126"/>
      <c r="B3183" s="126"/>
      <c r="C3183" s="126"/>
      <c r="D3183" s="126"/>
    </row>
    <row r="3184" spans="1:4" x14ac:dyDescent="0.15">
      <c r="A3184" s="126"/>
      <c r="B3184" s="126"/>
      <c r="C3184" s="126"/>
      <c r="D3184" s="126"/>
    </row>
    <row r="3185" spans="1:4" x14ac:dyDescent="0.15">
      <c r="A3185" s="126"/>
      <c r="B3185" s="126"/>
      <c r="C3185" s="126"/>
      <c r="D3185" s="126"/>
    </row>
    <row r="3186" spans="1:4" x14ac:dyDescent="0.15">
      <c r="A3186" s="126"/>
      <c r="B3186" s="126"/>
      <c r="C3186" s="126"/>
      <c r="D3186" s="126"/>
    </row>
    <row r="3187" spans="1:4" x14ac:dyDescent="0.15">
      <c r="A3187" s="126"/>
      <c r="B3187" s="126"/>
      <c r="C3187" s="126"/>
      <c r="D3187" s="126"/>
    </row>
    <row r="3188" spans="1:4" x14ac:dyDescent="0.15">
      <c r="A3188" s="126"/>
      <c r="B3188" s="126"/>
      <c r="C3188" s="126"/>
      <c r="D3188" s="126"/>
    </row>
    <row r="3189" spans="1:4" x14ac:dyDescent="0.15">
      <c r="A3189" s="126"/>
      <c r="B3189" s="126"/>
      <c r="C3189" s="126"/>
      <c r="D3189" s="126"/>
    </row>
    <row r="3190" spans="1:4" x14ac:dyDescent="0.15">
      <c r="A3190" s="126"/>
      <c r="B3190" s="126"/>
      <c r="C3190" s="126"/>
      <c r="D3190" s="126"/>
    </row>
    <row r="3191" spans="1:4" x14ac:dyDescent="0.15">
      <c r="A3191" s="126"/>
      <c r="B3191" s="126"/>
      <c r="C3191" s="126"/>
      <c r="D3191" s="126"/>
    </row>
    <row r="3192" spans="1:4" x14ac:dyDescent="0.15">
      <c r="A3192" s="126"/>
      <c r="B3192" s="126"/>
      <c r="C3192" s="126"/>
      <c r="D3192" s="126"/>
    </row>
    <row r="3193" spans="1:4" x14ac:dyDescent="0.15">
      <c r="A3193" s="126"/>
      <c r="B3193" s="126"/>
      <c r="C3193" s="126"/>
      <c r="D3193" s="126"/>
    </row>
    <row r="3194" spans="1:4" x14ac:dyDescent="0.15">
      <c r="A3194" s="126"/>
      <c r="B3194" s="126"/>
      <c r="C3194" s="126"/>
      <c r="D3194" s="126"/>
    </row>
    <row r="3195" spans="1:4" x14ac:dyDescent="0.15">
      <c r="A3195" s="126"/>
      <c r="B3195" s="126"/>
      <c r="C3195" s="126"/>
      <c r="D3195" s="126"/>
    </row>
    <row r="3196" spans="1:4" x14ac:dyDescent="0.15">
      <c r="A3196" s="126"/>
      <c r="B3196" s="126"/>
      <c r="C3196" s="126"/>
      <c r="D3196" s="126"/>
    </row>
    <row r="3197" spans="1:4" x14ac:dyDescent="0.15">
      <c r="A3197" s="126"/>
      <c r="B3197" s="126"/>
      <c r="C3197" s="126"/>
      <c r="D3197" s="126"/>
    </row>
    <row r="3198" spans="1:4" x14ac:dyDescent="0.15">
      <c r="A3198" s="126"/>
      <c r="B3198" s="126"/>
      <c r="C3198" s="126"/>
      <c r="D3198" s="126"/>
    </row>
    <row r="3199" spans="1:4" x14ac:dyDescent="0.15">
      <c r="A3199" s="126"/>
      <c r="B3199" s="126"/>
      <c r="C3199" s="126"/>
      <c r="D3199" s="126"/>
    </row>
    <row r="3200" spans="1:4" x14ac:dyDescent="0.15">
      <c r="A3200" s="126"/>
      <c r="B3200" s="126"/>
      <c r="C3200" s="126"/>
      <c r="D3200" s="126"/>
    </row>
    <row r="3201" spans="1:4" x14ac:dyDescent="0.15">
      <c r="A3201" s="126"/>
      <c r="B3201" s="126"/>
      <c r="C3201" s="126"/>
      <c r="D3201" s="126"/>
    </row>
    <row r="3202" spans="1:4" x14ac:dyDescent="0.15">
      <c r="A3202" s="126"/>
      <c r="B3202" s="126"/>
      <c r="C3202" s="126"/>
      <c r="D3202" s="126"/>
    </row>
    <row r="3203" spans="1:4" x14ac:dyDescent="0.15">
      <c r="A3203" s="126"/>
      <c r="B3203" s="126"/>
      <c r="C3203" s="126"/>
      <c r="D3203" s="126"/>
    </row>
    <row r="3204" spans="1:4" x14ac:dyDescent="0.15">
      <c r="A3204" s="126"/>
      <c r="B3204" s="126"/>
      <c r="C3204" s="126"/>
      <c r="D3204" s="126"/>
    </row>
    <row r="3205" spans="1:4" x14ac:dyDescent="0.15">
      <c r="A3205" s="126"/>
      <c r="B3205" s="126"/>
      <c r="C3205" s="126"/>
      <c r="D3205" s="126"/>
    </row>
    <row r="3206" spans="1:4" x14ac:dyDescent="0.15">
      <c r="A3206" s="126"/>
      <c r="B3206" s="126"/>
      <c r="C3206" s="126"/>
      <c r="D3206" s="126"/>
    </row>
    <row r="3207" spans="1:4" x14ac:dyDescent="0.15">
      <c r="A3207" s="126"/>
      <c r="B3207" s="126"/>
      <c r="C3207" s="126"/>
      <c r="D3207" s="126"/>
    </row>
    <row r="3208" spans="1:4" x14ac:dyDescent="0.15">
      <c r="A3208" s="126"/>
      <c r="B3208" s="126"/>
      <c r="C3208" s="126"/>
      <c r="D3208" s="126"/>
    </row>
    <row r="3209" spans="1:4" x14ac:dyDescent="0.15">
      <c r="A3209" s="126"/>
      <c r="B3209" s="126"/>
      <c r="C3209" s="126"/>
      <c r="D3209" s="126"/>
    </row>
    <row r="3210" spans="1:4" x14ac:dyDescent="0.15">
      <c r="A3210" s="126"/>
      <c r="B3210" s="126"/>
      <c r="C3210" s="126"/>
      <c r="D3210" s="126"/>
    </row>
    <row r="3211" spans="1:4" x14ac:dyDescent="0.15">
      <c r="A3211" s="126"/>
      <c r="B3211" s="126"/>
      <c r="C3211" s="126"/>
      <c r="D3211" s="126"/>
    </row>
    <row r="3212" spans="1:4" x14ac:dyDescent="0.15">
      <c r="A3212" s="126"/>
      <c r="B3212" s="126"/>
      <c r="C3212" s="126"/>
      <c r="D3212" s="126"/>
    </row>
    <row r="3213" spans="1:4" x14ac:dyDescent="0.15">
      <c r="A3213" s="126"/>
      <c r="B3213" s="126"/>
      <c r="C3213" s="126"/>
      <c r="D3213" s="126"/>
    </row>
    <row r="3214" spans="1:4" x14ac:dyDescent="0.15">
      <c r="A3214" s="126"/>
      <c r="B3214" s="126"/>
      <c r="C3214" s="126"/>
      <c r="D3214" s="126"/>
    </row>
    <row r="3215" spans="1:4" x14ac:dyDescent="0.15">
      <c r="A3215" s="126"/>
      <c r="B3215" s="126"/>
      <c r="C3215" s="126"/>
      <c r="D3215" s="126"/>
    </row>
    <row r="3216" spans="1:4" x14ac:dyDescent="0.15">
      <c r="A3216" s="126"/>
      <c r="B3216" s="126"/>
      <c r="C3216" s="126"/>
      <c r="D3216" s="126"/>
    </row>
    <row r="3217" spans="1:4" x14ac:dyDescent="0.15">
      <c r="A3217" s="126"/>
      <c r="B3217" s="126"/>
      <c r="C3217" s="126"/>
      <c r="D3217" s="126"/>
    </row>
    <row r="3218" spans="1:4" x14ac:dyDescent="0.15">
      <c r="A3218" s="126"/>
      <c r="B3218" s="126"/>
      <c r="C3218" s="126"/>
      <c r="D3218" s="126"/>
    </row>
    <row r="3219" spans="1:4" x14ac:dyDescent="0.15">
      <c r="A3219" s="126"/>
      <c r="B3219" s="126"/>
      <c r="C3219" s="126"/>
      <c r="D3219" s="126"/>
    </row>
    <row r="3220" spans="1:4" x14ac:dyDescent="0.15">
      <c r="A3220" s="126"/>
      <c r="B3220" s="126"/>
      <c r="C3220" s="126"/>
      <c r="D3220" s="126"/>
    </row>
    <row r="3221" spans="1:4" x14ac:dyDescent="0.15">
      <c r="A3221" s="126"/>
      <c r="B3221" s="126"/>
      <c r="C3221" s="126"/>
      <c r="D3221" s="126"/>
    </row>
    <row r="3222" spans="1:4" x14ac:dyDescent="0.15">
      <c r="A3222" s="126"/>
      <c r="B3222" s="126"/>
      <c r="C3222" s="126"/>
      <c r="D3222" s="126"/>
    </row>
    <row r="3223" spans="1:4" x14ac:dyDescent="0.15">
      <c r="A3223" s="126"/>
      <c r="B3223" s="126"/>
      <c r="C3223" s="126"/>
      <c r="D3223" s="126"/>
    </row>
    <row r="3224" spans="1:4" x14ac:dyDescent="0.15">
      <c r="A3224" s="126"/>
      <c r="B3224" s="126"/>
      <c r="C3224" s="126"/>
      <c r="D3224" s="126"/>
    </row>
    <row r="3225" spans="1:4" x14ac:dyDescent="0.15">
      <c r="A3225" s="126"/>
      <c r="B3225" s="126"/>
      <c r="C3225" s="126"/>
      <c r="D3225" s="126"/>
    </row>
    <row r="3226" spans="1:4" x14ac:dyDescent="0.15">
      <c r="A3226" s="126"/>
      <c r="B3226" s="126"/>
      <c r="C3226" s="126"/>
      <c r="D3226" s="126"/>
    </row>
    <row r="3227" spans="1:4" x14ac:dyDescent="0.15">
      <c r="A3227" s="126"/>
      <c r="B3227" s="126"/>
      <c r="C3227" s="126"/>
      <c r="D3227" s="126"/>
    </row>
    <row r="3228" spans="1:4" x14ac:dyDescent="0.15">
      <c r="A3228" s="126"/>
      <c r="B3228" s="126"/>
      <c r="C3228" s="126"/>
      <c r="D3228" s="126"/>
    </row>
    <row r="3229" spans="1:4" x14ac:dyDescent="0.15">
      <c r="A3229" s="126"/>
      <c r="B3229" s="126"/>
      <c r="C3229" s="126"/>
      <c r="D3229" s="126"/>
    </row>
    <row r="3230" spans="1:4" x14ac:dyDescent="0.15">
      <c r="A3230" s="126"/>
      <c r="B3230" s="126"/>
      <c r="C3230" s="126"/>
      <c r="D3230" s="126"/>
    </row>
    <row r="3231" spans="1:4" x14ac:dyDescent="0.15">
      <c r="A3231" s="126"/>
      <c r="B3231" s="126"/>
      <c r="C3231" s="126"/>
      <c r="D3231" s="126"/>
    </row>
    <row r="3232" spans="1:4" x14ac:dyDescent="0.15">
      <c r="A3232" s="126"/>
      <c r="B3232" s="126"/>
      <c r="C3232" s="126"/>
      <c r="D3232" s="126"/>
    </row>
    <row r="3233" spans="1:4" x14ac:dyDescent="0.15">
      <c r="A3233" s="126"/>
      <c r="B3233" s="126"/>
      <c r="C3233" s="126"/>
      <c r="D3233" s="126"/>
    </row>
    <row r="3234" spans="1:4" x14ac:dyDescent="0.15">
      <c r="A3234" s="126"/>
      <c r="B3234" s="126"/>
      <c r="C3234" s="126"/>
      <c r="D3234" s="126"/>
    </row>
    <row r="3235" spans="1:4" x14ac:dyDescent="0.15">
      <c r="A3235" s="126"/>
      <c r="B3235" s="126"/>
      <c r="C3235" s="126"/>
      <c r="D3235" s="126"/>
    </row>
    <row r="3236" spans="1:4" x14ac:dyDescent="0.15">
      <c r="A3236" s="126"/>
      <c r="B3236" s="126"/>
      <c r="C3236" s="126"/>
      <c r="D3236" s="126"/>
    </row>
    <row r="3237" spans="1:4" x14ac:dyDescent="0.15">
      <c r="A3237" s="126"/>
      <c r="B3237" s="126"/>
      <c r="C3237" s="126"/>
      <c r="D3237" s="126"/>
    </row>
    <row r="3238" spans="1:4" x14ac:dyDescent="0.15">
      <c r="A3238" s="126"/>
      <c r="B3238" s="126"/>
      <c r="C3238" s="126"/>
      <c r="D3238" s="126"/>
    </row>
    <row r="3239" spans="1:4" x14ac:dyDescent="0.15">
      <c r="A3239" s="126"/>
      <c r="B3239" s="126"/>
      <c r="C3239" s="126"/>
      <c r="D3239" s="126"/>
    </row>
    <row r="3240" spans="1:4" x14ac:dyDescent="0.15">
      <c r="A3240" s="126"/>
      <c r="B3240" s="126"/>
      <c r="C3240" s="126"/>
      <c r="D3240" s="126"/>
    </row>
    <row r="3241" spans="1:4" x14ac:dyDescent="0.15">
      <c r="A3241" s="126"/>
      <c r="B3241" s="126"/>
      <c r="C3241" s="126"/>
      <c r="D3241" s="126"/>
    </row>
    <row r="3242" spans="1:4" x14ac:dyDescent="0.15">
      <c r="A3242" s="126"/>
      <c r="B3242" s="126"/>
      <c r="C3242" s="126"/>
      <c r="D3242" s="126"/>
    </row>
    <row r="3243" spans="1:4" x14ac:dyDescent="0.15">
      <c r="A3243" s="126"/>
      <c r="B3243" s="126"/>
      <c r="C3243" s="126"/>
      <c r="D3243" s="126"/>
    </row>
    <row r="3244" spans="1:4" x14ac:dyDescent="0.15">
      <c r="A3244" s="126"/>
      <c r="B3244" s="126"/>
      <c r="C3244" s="126"/>
      <c r="D3244" s="126"/>
    </row>
    <row r="3245" spans="1:4" x14ac:dyDescent="0.15">
      <c r="A3245" s="126"/>
      <c r="B3245" s="126"/>
      <c r="C3245" s="126"/>
      <c r="D3245" s="126"/>
    </row>
    <row r="3246" spans="1:4" x14ac:dyDescent="0.15">
      <c r="A3246" s="126"/>
      <c r="B3246" s="126"/>
      <c r="C3246" s="126"/>
      <c r="D3246" s="126"/>
    </row>
    <row r="3247" spans="1:4" x14ac:dyDescent="0.15">
      <c r="A3247" s="126"/>
      <c r="B3247" s="126"/>
      <c r="C3247" s="126"/>
      <c r="D3247" s="126"/>
    </row>
    <row r="3248" spans="1:4" x14ac:dyDescent="0.15">
      <c r="A3248" s="126"/>
      <c r="B3248" s="126"/>
      <c r="C3248" s="126"/>
      <c r="D3248" s="126"/>
    </row>
    <row r="3249" spans="1:4" x14ac:dyDescent="0.15">
      <c r="A3249" s="126"/>
      <c r="B3249" s="126"/>
      <c r="C3249" s="126"/>
      <c r="D3249" s="126"/>
    </row>
    <row r="3250" spans="1:4" x14ac:dyDescent="0.15">
      <c r="A3250" s="126"/>
      <c r="B3250" s="126"/>
      <c r="C3250" s="126"/>
      <c r="D3250" s="126"/>
    </row>
    <row r="3251" spans="1:4" x14ac:dyDescent="0.15">
      <c r="A3251" s="126"/>
      <c r="B3251" s="126"/>
      <c r="C3251" s="126"/>
      <c r="D3251" s="126"/>
    </row>
    <row r="3252" spans="1:4" x14ac:dyDescent="0.15">
      <c r="A3252" s="126"/>
      <c r="B3252" s="126"/>
      <c r="C3252" s="126"/>
      <c r="D3252" s="126"/>
    </row>
    <row r="3253" spans="1:4" x14ac:dyDescent="0.15">
      <c r="A3253" s="126"/>
      <c r="B3253" s="126"/>
      <c r="C3253" s="126"/>
      <c r="D3253" s="126"/>
    </row>
    <row r="3254" spans="1:4" x14ac:dyDescent="0.15">
      <c r="A3254" s="126"/>
      <c r="B3254" s="126"/>
      <c r="C3254" s="126"/>
      <c r="D3254" s="126"/>
    </row>
    <row r="3255" spans="1:4" x14ac:dyDescent="0.15">
      <c r="A3255" s="126"/>
      <c r="B3255" s="126"/>
      <c r="C3255" s="126"/>
      <c r="D3255" s="126"/>
    </row>
    <row r="3256" spans="1:4" x14ac:dyDescent="0.15">
      <c r="A3256" s="126"/>
      <c r="B3256" s="126"/>
      <c r="C3256" s="126"/>
      <c r="D3256" s="126"/>
    </row>
    <row r="3257" spans="1:4" x14ac:dyDescent="0.15">
      <c r="A3257" s="126"/>
      <c r="B3257" s="126"/>
      <c r="C3257" s="126"/>
      <c r="D3257" s="126"/>
    </row>
    <row r="3258" spans="1:4" x14ac:dyDescent="0.15">
      <c r="A3258" s="126"/>
      <c r="B3258" s="126"/>
      <c r="C3258" s="126"/>
      <c r="D3258" s="126"/>
    </row>
    <row r="3259" spans="1:4" x14ac:dyDescent="0.15">
      <c r="A3259" s="126"/>
      <c r="B3259" s="126"/>
      <c r="C3259" s="126"/>
      <c r="D3259" s="126"/>
    </row>
    <row r="3260" spans="1:4" x14ac:dyDescent="0.15">
      <c r="A3260" s="126"/>
      <c r="B3260" s="126"/>
      <c r="C3260" s="126"/>
      <c r="D3260" s="126"/>
    </row>
    <row r="3261" spans="1:4" x14ac:dyDescent="0.15">
      <c r="A3261" s="126"/>
      <c r="B3261" s="126"/>
      <c r="C3261" s="126"/>
      <c r="D3261" s="126"/>
    </row>
    <row r="3262" spans="1:4" x14ac:dyDescent="0.15">
      <c r="A3262" s="126"/>
      <c r="B3262" s="126"/>
      <c r="C3262" s="126"/>
      <c r="D3262" s="126"/>
    </row>
    <row r="3263" spans="1:4" x14ac:dyDescent="0.15">
      <c r="A3263" s="126"/>
      <c r="B3263" s="126"/>
      <c r="C3263" s="126"/>
      <c r="D3263" s="126"/>
    </row>
    <row r="3264" spans="1:4" x14ac:dyDescent="0.15">
      <c r="A3264" s="126"/>
      <c r="B3264" s="126"/>
      <c r="C3264" s="126"/>
      <c r="D3264" s="126"/>
    </row>
    <row r="3265" spans="1:4" x14ac:dyDescent="0.15">
      <c r="A3265" s="126"/>
      <c r="B3265" s="126"/>
      <c r="C3265" s="126"/>
      <c r="D3265" s="126"/>
    </row>
    <row r="3266" spans="1:4" x14ac:dyDescent="0.15">
      <c r="A3266" s="126"/>
      <c r="B3266" s="126"/>
      <c r="C3266" s="126"/>
      <c r="D3266" s="126"/>
    </row>
    <row r="3267" spans="1:4" x14ac:dyDescent="0.15">
      <c r="A3267" s="126"/>
      <c r="B3267" s="126"/>
      <c r="C3267" s="126"/>
      <c r="D3267" s="126"/>
    </row>
    <row r="3268" spans="1:4" x14ac:dyDescent="0.15">
      <c r="A3268" s="126"/>
      <c r="B3268" s="126"/>
      <c r="C3268" s="126"/>
      <c r="D3268" s="126"/>
    </row>
    <row r="3269" spans="1:4" x14ac:dyDescent="0.15">
      <c r="A3269" s="126"/>
      <c r="B3269" s="126"/>
      <c r="C3269" s="126"/>
      <c r="D3269" s="126"/>
    </row>
    <row r="3270" spans="1:4" x14ac:dyDescent="0.15">
      <c r="A3270" s="126"/>
      <c r="B3270" s="126"/>
      <c r="C3270" s="126"/>
      <c r="D3270" s="126"/>
    </row>
    <row r="3271" spans="1:4" x14ac:dyDescent="0.15">
      <c r="A3271" s="126"/>
      <c r="B3271" s="126"/>
      <c r="C3271" s="126"/>
      <c r="D3271" s="126"/>
    </row>
    <row r="3272" spans="1:4" x14ac:dyDescent="0.15">
      <c r="A3272" s="126"/>
      <c r="B3272" s="126"/>
      <c r="C3272" s="126"/>
      <c r="D3272" s="126"/>
    </row>
    <row r="3273" spans="1:4" x14ac:dyDescent="0.15">
      <c r="A3273" s="126"/>
      <c r="B3273" s="126"/>
      <c r="C3273" s="126"/>
      <c r="D3273" s="126"/>
    </row>
    <row r="3274" spans="1:4" x14ac:dyDescent="0.15">
      <c r="A3274" s="126"/>
      <c r="B3274" s="126"/>
      <c r="C3274" s="126"/>
      <c r="D3274" s="126"/>
    </row>
    <row r="3275" spans="1:4" x14ac:dyDescent="0.15">
      <c r="A3275" s="126"/>
      <c r="B3275" s="126"/>
      <c r="C3275" s="126"/>
      <c r="D3275" s="126"/>
    </row>
    <row r="3276" spans="1:4" x14ac:dyDescent="0.15">
      <c r="A3276" s="126"/>
      <c r="B3276" s="126"/>
      <c r="C3276" s="126"/>
      <c r="D3276" s="126"/>
    </row>
    <row r="3277" spans="1:4" x14ac:dyDescent="0.15">
      <c r="A3277" s="126"/>
      <c r="B3277" s="126"/>
      <c r="C3277" s="126"/>
      <c r="D3277" s="126"/>
    </row>
    <row r="3278" spans="1:4" x14ac:dyDescent="0.15">
      <c r="A3278" s="126"/>
      <c r="B3278" s="126"/>
      <c r="C3278" s="126"/>
      <c r="D3278" s="126"/>
    </row>
    <row r="3279" spans="1:4" x14ac:dyDescent="0.15">
      <c r="A3279" s="126"/>
      <c r="B3279" s="126"/>
      <c r="C3279" s="126"/>
      <c r="D3279" s="126"/>
    </row>
    <row r="3280" spans="1:4" x14ac:dyDescent="0.15">
      <c r="A3280" s="126"/>
      <c r="B3280" s="126"/>
      <c r="C3280" s="126"/>
      <c r="D3280" s="126"/>
    </row>
    <row r="3281" spans="1:4" x14ac:dyDescent="0.15">
      <c r="A3281" s="126"/>
      <c r="B3281" s="126"/>
      <c r="C3281" s="126"/>
      <c r="D3281" s="126"/>
    </row>
    <row r="3282" spans="1:4" x14ac:dyDescent="0.15">
      <c r="A3282" s="126"/>
      <c r="B3282" s="126"/>
      <c r="C3282" s="126"/>
      <c r="D3282" s="126"/>
    </row>
    <row r="3283" spans="1:4" x14ac:dyDescent="0.15">
      <c r="A3283" s="126"/>
      <c r="B3283" s="126"/>
      <c r="C3283" s="126"/>
      <c r="D3283" s="126"/>
    </row>
    <row r="3284" spans="1:4" x14ac:dyDescent="0.15">
      <c r="A3284" s="126"/>
      <c r="B3284" s="126"/>
      <c r="C3284" s="126"/>
      <c r="D3284" s="126"/>
    </row>
    <row r="3285" spans="1:4" x14ac:dyDescent="0.15">
      <c r="A3285" s="126"/>
      <c r="B3285" s="126"/>
      <c r="C3285" s="126"/>
      <c r="D3285" s="126"/>
    </row>
    <row r="3286" spans="1:4" x14ac:dyDescent="0.15">
      <c r="A3286" s="126"/>
      <c r="B3286" s="126"/>
      <c r="C3286" s="126"/>
      <c r="D3286" s="126"/>
    </row>
    <row r="3287" spans="1:4" x14ac:dyDescent="0.15">
      <c r="A3287" s="126"/>
      <c r="B3287" s="126"/>
      <c r="C3287" s="126"/>
      <c r="D3287" s="126"/>
    </row>
    <row r="3288" spans="1:4" x14ac:dyDescent="0.15">
      <c r="A3288" s="126"/>
      <c r="B3288" s="126"/>
      <c r="C3288" s="126"/>
      <c r="D3288" s="126"/>
    </row>
    <row r="3289" spans="1:4" x14ac:dyDescent="0.15">
      <c r="A3289" s="126"/>
      <c r="B3289" s="126"/>
      <c r="C3289" s="126"/>
      <c r="D3289" s="126"/>
    </row>
    <row r="3290" spans="1:4" x14ac:dyDescent="0.15">
      <c r="A3290" s="126"/>
      <c r="B3290" s="126"/>
      <c r="C3290" s="126"/>
      <c r="D3290" s="126"/>
    </row>
    <row r="3291" spans="1:4" x14ac:dyDescent="0.15">
      <c r="A3291" s="126"/>
      <c r="B3291" s="126"/>
      <c r="C3291" s="126"/>
      <c r="D3291" s="126"/>
    </row>
    <row r="3292" spans="1:4" x14ac:dyDescent="0.15">
      <c r="A3292" s="126"/>
      <c r="B3292" s="126"/>
      <c r="C3292" s="126"/>
      <c r="D3292" s="126"/>
    </row>
    <row r="3293" spans="1:4" x14ac:dyDescent="0.15">
      <c r="A3293" s="126"/>
      <c r="B3293" s="126"/>
      <c r="C3293" s="126"/>
      <c r="D3293" s="126"/>
    </row>
    <row r="3294" spans="1:4" x14ac:dyDescent="0.15">
      <c r="A3294" s="126"/>
      <c r="B3294" s="126"/>
      <c r="C3294" s="126"/>
      <c r="D3294" s="126"/>
    </row>
    <row r="3295" spans="1:4" x14ac:dyDescent="0.15">
      <c r="A3295" s="126"/>
      <c r="B3295" s="126"/>
      <c r="C3295" s="126"/>
      <c r="D3295" s="126"/>
    </row>
    <row r="3296" spans="1:4" x14ac:dyDescent="0.15">
      <c r="A3296" s="126"/>
      <c r="B3296" s="126"/>
      <c r="C3296" s="126"/>
      <c r="D3296" s="126"/>
    </row>
    <row r="3297" spans="1:4" x14ac:dyDescent="0.15">
      <c r="A3297" s="126"/>
      <c r="B3297" s="126"/>
      <c r="C3297" s="126"/>
      <c r="D3297" s="126"/>
    </row>
    <row r="3298" spans="1:4" x14ac:dyDescent="0.15">
      <c r="A3298" s="126"/>
      <c r="B3298" s="126"/>
      <c r="C3298" s="126"/>
      <c r="D3298" s="126"/>
    </row>
    <row r="3299" spans="1:4" x14ac:dyDescent="0.15">
      <c r="A3299" s="126"/>
      <c r="B3299" s="126"/>
      <c r="C3299" s="126"/>
      <c r="D3299" s="126"/>
    </row>
    <row r="3300" spans="1:4" x14ac:dyDescent="0.15">
      <c r="A3300" s="126"/>
      <c r="B3300" s="126"/>
      <c r="C3300" s="126"/>
      <c r="D3300" s="126"/>
    </row>
    <row r="3301" spans="1:4" x14ac:dyDescent="0.15">
      <c r="A3301" s="126"/>
      <c r="B3301" s="126"/>
      <c r="C3301" s="126"/>
      <c r="D3301" s="126"/>
    </row>
    <row r="3302" spans="1:4" x14ac:dyDescent="0.15">
      <c r="A3302" s="126"/>
      <c r="B3302" s="126"/>
      <c r="C3302" s="126"/>
      <c r="D3302" s="126"/>
    </row>
    <row r="3303" spans="1:4" x14ac:dyDescent="0.15">
      <c r="A3303" s="126"/>
      <c r="B3303" s="126"/>
      <c r="C3303" s="126"/>
      <c r="D3303" s="126"/>
    </row>
    <row r="3304" spans="1:4" x14ac:dyDescent="0.15">
      <c r="A3304" s="126"/>
      <c r="B3304" s="126"/>
      <c r="C3304" s="126"/>
      <c r="D3304" s="126"/>
    </row>
    <row r="3305" spans="1:4" x14ac:dyDescent="0.15">
      <c r="A3305" s="126"/>
      <c r="B3305" s="126"/>
      <c r="C3305" s="126"/>
      <c r="D3305" s="126"/>
    </row>
    <row r="3306" spans="1:4" x14ac:dyDescent="0.15">
      <c r="A3306" s="126"/>
      <c r="B3306" s="126"/>
      <c r="C3306" s="126"/>
      <c r="D3306" s="126"/>
    </row>
    <row r="3307" spans="1:4" x14ac:dyDescent="0.15">
      <c r="A3307" s="126"/>
      <c r="B3307" s="126"/>
      <c r="C3307" s="126"/>
      <c r="D3307" s="126"/>
    </row>
    <row r="3308" spans="1:4" x14ac:dyDescent="0.15">
      <c r="A3308" s="126"/>
      <c r="B3308" s="126"/>
      <c r="C3308" s="126"/>
      <c r="D3308" s="126"/>
    </row>
    <row r="3309" spans="1:4" x14ac:dyDescent="0.15">
      <c r="A3309" s="126"/>
      <c r="B3309" s="126"/>
      <c r="C3309" s="126"/>
      <c r="D3309" s="126"/>
    </row>
    <row r="3310" spans="1:4" x14ac:dyDescent="0.15">
      <c r="A3310" s="126"/>
      <c r="B3310" s="126"/>
      <c r="C3310" s="126"/>
      <c r="D3310" s="126"/>
    </row>
    <row r="3311" spans="1:4" x14ac:dyDescent="0.15">
      <c r="A3311" s="126"/>
      <c r="B3311" s="126"/>
      <c r="C3311" s="126"/>
      <c r="D3311" s="126"/>
    </row>
    <row r="3312" spans="1:4" x14ac:dyDescent="0.15">
      <c r="A3312" s="126"/>
      <c r="B3312" s="126"/>
      <c r="C3312" s="126"/>
      <c r="D3312" s="126"/>
    </row>
    <row r="3313" spans="1:4" x14ac:dyDescent="0.15">
      <c r="A3313" s="126"/>
      <c r="B3313" s="126"/>
      <c r="C3313" s="126"/>
      <c r="D3313" s="126"/>
    </row>
    <row r="3314" spans="1:4" x14ac:dyDescent="0.15">
      <c r="A3314" s="126"/>
      <c r="B3314" s="126"/>
      <c r="C3314" s="126"/>
      <c r="D3314" s="126"/>
    </row>
    <row r="3315" spans="1:4" x14ac:dyDescent="0.15">
      <c r="A3315" s="126"/>
      <c r="B3315" s="126"/>
      <c r="C3315" s="126"/>
      <c r="D3315" s="126"/>
    </row>
    <row r="3316" spans="1:4" x14ac:dyDescent="0.15">
      <c r="A3316" s="126"/>
      <c r="B3316" s="126"/>
      <c r="C3316" s="126"/>
      <c r="D3316" s="126"/>
    </row>
    <row r="3317" spans="1:4" x14ac:dyDescent="0.15">
      <c r="A3317" s="126"/>
      <c r="B3317" s="126"/>
      <c r="C3317" s="126"/>
      <c r="D3317" s="126"/>
    </row>
    <row r="3318" spans="1:4" x14ac:dyDescent="0.15">
      <c r="A3318" s="126"/>
      <c r="B3318" s="126"/>
      <c r="C3318" s="126"/>
      <c r="D3318" s="126"/>
    </row>
    <row r="3319" spans="1:4" x14ac:dyDescent="0.15">
      <c r="A3319" s="126"/>
      <c r="B3319" s="126"/>
      <c r="C3319" s="126"/>
      <c r="D3319" s="126"/>
    </row>
    <row r="3320" spans="1:4" x14ac:dyDescent="0.15">
      <c r="A3320" s="126"/>
      <c r="B3320" s="126"/>
      <c r="C3320" s="126"/>
      <c r="D3320" s="126"/>
    </row>
    <row r="3321" spans="1:4" x14ac:dyDescent="0.15">
      <c r="A3321" s="126"/>
      <c r="B3321" s="126"/>
      <c r="C3321" s="126"/>
      <c r="D3321" s="126"/>
    </row>
    <row r="3322" spans="1:4" x14ac:dyDescent="0.15">
      <c r="A3322" s="126"/>
      <c r="B3322" s="126"/>
      <c r="C3322" s="126"/>
      <c r="D3322" s="126"/>
    </row>
    <row r="3323" spans="1:4" x14ac:dyDescent="0.15">
      <c r="A3323" s="126"/>
      <c r="B3323" s="126"/>
      <c r="C3323" s="126"/>
      <c r="D3323" s="126"/>
    </row>
    <row r="3324" spans="1:4" x14ac:dyDescent="0.15">
      <c r="A3324" s="126"/>
      <c r="B3324" s="126"/>
      <c r="C3324" s="126"/>
      <c r="D3324" s="126"/>
    </row>
    <row r="3325" spans="1:4" x14ac:dyDescent="0.15">
      <c r="A3325" s="126"/>
      <c r="B3325" s="126"/>
      <c r="C3325" s="126"/>
      <c r="D3325" s="126"/>
    </row>
    <row r="3326" spans="1:4" x14ac:dyDescent="0.15">
      <c r="A3326" s="126"/>
      <c r="B3326" s="126"/>
      <c r="C3326" s="126"/>
      <c r="D3326" s="126"/>
    </row>
    <row r="3327" spans="1:4" x14ac:dyDescent="0.15">
      <c r="A3327" s="126"/>
      <c r="B3327" s="126"/>
      <c r="C3327" s="126"/>
      <c r="D3327" s="126"/>
    </row>
    <row r="3328" spans="1:4" x14ac:dyDescent="0.15">
      <c r="A3328" s="126"/>
      <c r="B3328" s="126"/>
      <c r="C3328" s="126"/>
      <c r="D3328" s="126"/>
    </row>
    <row r="3329" spans="1:4" x14ac:dyDescent="0.15">
      <c r="A3329" s="126"/>
      <c r="B3329" s="126"/>
      <c r="C3329" s="126"/>
      <c r="D3329" s="126"/>
    </row>
    <row r="3330" spans="1:4" x14ac:dyDescent="0.15">
      <c r="A3330" s="126"/>
      <c r="B3330" s="126"/>
      <c r="C3330" s="126"/>
      <c r="D3330" s="126"/>
    </row>
    <row r="3331" spans="1:4" x14ac:dyDescent="0.15">
      <c r="A3331" s="126"/>
      <c r="B3331" s="126"/>
      <c r="C3331" s="126"/>
      <c r="D3331" s="126"/>
    </row>
    <row r="3332" spans="1:4" x14ac:dyDescent="0.15">
      <c r="A3332" s="126"/>
      <c r="B3332" s="126"/>
      <c r="C3332" s="126"/>
      <c r="D3332" s="126"/>
    </row>
    <row r="3333" spans="1:4" x14ac:dyDescent="0.15">
      <c r="A3333" s="126"/>
      <c r="B3333" s="126"/>
      <c r="C3333" s="126"/>
      <c r="D3333" s="126"/>
    </row>
    <row r="3334" spans="1:4" x14ac:dyDescent="0.15">
      <c r="A3334" s="126"/>
      <c r="B3334" s="126"/>
      <c r="C3334" s="126"/>
      <c r="D3334" s="126"/>
    </row>
    <row r="3335" spans="1:4" x14ac:dyDescent="0.15">
      <c r="A3335" s="126"/>
      <c r="B3335" s="126"/>
      <c r="C3335" s="126"/>
      <c r="D3335" s="126"/>
    </row>
    <row r="3336" spans="1:4" x14ac:dyDescent="0.15">
      <c r="A3336" s="126"/>
      <c r="B3336" s="126"/>
      <c r="C3336" s="126"/>
      <c r="D3336" s="126"/>
    </row>
    <row r="3337" spans="1:4" x14ac:dyDescent="0.15">
      <c r="A3337" s="126"/>
      <c r="B3337" s="126"/>
      <c r="C3337" s="126"/>
      <c r="D3337" s="126"/>
    </row>
    <row r="3338" spans="1:4" x14ac:dyDescent="0.15">
      <c r="A3338" s="126"/>
      <c r="B3338" s="126"/>
      <c r="C3338" s="126"/>
      <c r="D3338" s="126"/>
    </row>
    <row r="3339" spans="1:4" x14ac:dyDescent="0.15">
      <c r="A3339" s="126"/>
      <c r="B3339" s="126"/>
      <c r="C3339" s="126"/>
      <c r="D3339" s="126"/>
    </row>
    <row r="3340" spans="1:4" x14ac:dyDescent="0.15">
      <c r="A3340" s="126"/>
      <c r="B3340" s="126"/>
      <c r="C3340" s="126"/>
      <c r="D3340" s="126"/>
    </row>
    <row r="3341" spans="1:4" x14ac:dyDescent="0.15">
      <c r="A3341" s="126"/>
      <c r="B3341" s="126"/>
      <c r="C3341" s="126"/>
      <c r="D3341" s="126"/>
    </row>
  </sheetData>
  <printOptions horizontalCentered="1"/>
  <pageMargins left="0.75" right="0.75" top="0.7" bottom="0.44" header="0.28000000000000003" footer="0.3"/>
  <pageSetup scale="87" orientation="portrait" r:id="rId1"/>
  <headerFooter alignWithMargins="0">
    <oddHeader xml:space="preserve">&amp;C&amp;A
Puget Sound Energy
Combined Route Counts
</oddHeader>
    <oddFooter>&amp;CPage &amp;P of &amp;N</oddFooter>
  </headerFooter>
  <rowBreaks count="1" manualBreakCount="1">
    <brk id="169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1"/>
  <sheetViews>
    <sheetView zoomScale="110" zoomScaleNormal="110" workbookViewId="0">
      <pane xSplit="2" ySplit="3" topLeftCell="K568" activePane="bottomRight" state="frozen"/>
      <selection activeCell="B4" sqref="B4:J4"/>
      <selection pane="topRight" activeCell="B4" sqref="B4:J4"/>
      <selection pane="bottomLeft" activeCell="B4" sqref="B4:J4"/>
      <selection pane="bottomRight" activeCell="B4" sqref="B4:J4"/>
    </sheetView>
  </sheetViews>
  <sheetFormatPr defaultColWidth="9.1640625" defaultRowHeight="12" x14ac:dyDescent="0.2"/>
  <cols>
    <col min="1" max="1" width="37" style="3" customWidth="1"/>
    <col min="2" max="2" width="33" style="3" bestFit="1" customWidth="1"/>
    <col min="3" max="3" width="19.1640625" style="328" customWidth="1"/>
    <col min="4" max="6" width="14.5" style="328" bestFit="1" customWidth="1"/>
    <col min="7" max="7" width="14.5" style="328" customWidth="1"/>
    <col min="8" max="15" width="14.5" style="328" bestFit="1" customWidth="1"/>
    <col min="16" max="16" width="20.33203125" style="328" bestFit="1" customWidth="1"/>
    <col min="17" max="17" width="17.1640625" style="3" bestFit="1" customWidth="1"/>
    <col min="18" max="21" width="15.83203125" style="3" bestFit="1" customWidth="1"/>
    <col min="22" max="16384" width="9.1640625" style="3"/>
  </cols>
  <sheetData>
    <row r="1" spans="1:30" ht="13.5" thickBot="1" x14ac:dyDescent="0.25">
      <c r="A1" s="15" t="s">
        <v>947</v>
      </c>
    </row>
    <row r="2" spans="1:30" x14ac:dyDescent="0.2">
      <c r="A2" s="838" t="s">
        <v>310</v>
      </c>
      <c r="B2" s="840" t="s">
        <v>377</v>
      </c>
      <c r="C2" s="329"/>
      <c r="D2" s="329"/>
      <c r="E2" s="329"/>
      <c r="F2" s="329"/>
      <c r="G2" s="329"/>
      <c r="H2" s="329" t="s">
        <v>929</v>
      </c>
      <c r="I2" s="329"/>
      <c r="J2" s="329"/>
      <c r="K2" s="329"/>
      <c r="L2" s="329"/>
      <c r="M2" s="329"/>
      <c r="N2" s="329"/>
      <c r="O2" s="329"/>
      <c r="P2" s="330" t="s">
        <v>182</v>
      </c>
    </row>
    <row r="3" spans="1:30" ht="12.75" thickBot="1" x14ac:dyDescent="0.25">
      <c r="A3" s="839"/>
      <c r="B3" s="841"/>
      <c r="C3" s="331">
        <v>43070</v>
      </c>
      <c r="D3" s="331">
        <v>43101</v>
      </c>
      <c r="E3" s="331">
        <v>43132</v>
      </c>
      <c r="F3" s="331">
        <v>43160</v>
      </c>
      <c r="G3" s="331">
        <v>43191</v>
      </c>
      <c r="H3" s="331">
        <v>43221</v>
      </c>
      <c r="I3" s="331">
        <v>43252</v>
      </c>
      <c r="J3" s="331">
        <v>43282</v>
      </c>
      <c r="K3" s="331">
        <v>43313</v>
      </c>
      <c r="L3" s="331">
        <v>43344</v>
      </c>
      <c r="M3" s="331">
        <v>43374</v>
      </c>
      <c r="N3" s="331">
        <v>43405</v>
      </c>
      <c r="O3" s="331">
        <v>43435</v>
      </c>
      <c r="P3" s="331">
        <v>43435</v>
      </c>
    </row>
    <row r="4" spans="1:30" x14ac:dyDescent="0.2">
      <c r="A4" s="332" t="s">
        <v>183</v>
      </c>
      <c r="B4" s="332" t="s">
        <v>184</v>
      </c>
      <c r="C4" s="332">
        <v>1741</v>
      </c>
      <c r="D4" s="332">
        <v>1741</v>
      </c>
      <c r="E4" s="332">
        <v>1741</v>
      </c>
      <c r="F4" s="332">
        <v>1741</v>
      </c>
      <c r="G4" s="332">
        <v>1741</v>
      </c>
      <c r="H4" s="332">
        <v>1741</v>
      </c>
      <c r="I4" s="332">
        <v>1741</v>
      </c>
      <c r="J4" s="332">
        <v>1741</v>
      </c>
      <c r="K4" s="332">
        <v>1741</v>
      </c>
      <c r="L4" s="332">
        <v>1741</v>
      </c>
      <c r="M4" s="332">
        <v>1741</v>
      </c>
      <c r="N4" s="332">
        <v>1741</v>
      </c>
      <c r="O4" s="332">
        <v>1741</v>
      </c>
      <c r="P4" s="332">
        <v>1740818</v>
      </c>
      <c r="Q4" s="333"/>
      <c r="R4" s="333"/>
      <c r="S4" s="333"/>
      <c r="T4" s="333"/>
      <c r="U4" s="333"/>
      <c r="V4" s="333"/>
      <c r="W4" s="333"/>
      <c r="X4" s="333"/>
      <c r="Y4" s="333"/>
      <c r="Z4" s="333"/>
      <c r="AA4" s="333"/>
      <c r="AB4" s="333"/>
      <c r="AC4" s="333"/>
      <c r="AD4" s="333"/>
    </row>
    <row r="5" spans="1:30" x14ac:dyDescent="0.2">
      <c r="A5" s="332" t="s">
        <v>185</v>
      </c>
      <c r="B5" s="332" t="s">
        <v>184</v>
      </c>
      <c r="C5" s="332">
        <v>1400</v>
      </c>
      <c r="D5" s="332">
        <v>1400</v>
      </c>
      <c r="E5" s="332">
        <v>1400</v>
      </c>
      <c r="F5" s="332">
        <v>1400</v>
      </c>
      <c r="G5" s="332">
        <v>1400</v>
      </c>
      <c r="H5" s="332">
        <v>1400</v>
      </c>
      <c r="I5" s="332">
        <v>1400</v>
      </c>
      <c r="J5" s="332">
        <v>1400</v>
      </c>
      <c r="K5" s="332">
        <v>1400</v>
      </c>
      <c r="L5" s="332">
        <v>1400</v>
      </c>
      <c r="M5" s="332">
        <v>1400</v>
      </c>
      <c r="N5" s="332">
        <v>1400</v>
      </c>
      <c r="O5" s="332">
        <v>1400</v>
      </c>
      <c r="P5" s="332">
        <v>1399509</v>
      </c>
      <c r="Q5" s="333"/>
      <c r="R5" s="333"/>
      <c r="S5" s="333"/>
      <c r="T5" s="333"/>
      <c r="U5" s="333"/>
      <c r="V5" s="333"/>
      <c r="W5" s="333"/>
      <c r="X5" s="333"/>
      <c r="Y5" s="333"/>
      <c r="Z5" s="333"/>
      <c r="AA5" s="333"/>
      <c r="AB5" s="333"/>
      <c r="AC5" s="333"/>
      <c r="AD5" s="333"/>
    </row>
    <row r="6" spans="1:30" x14ac:dyDescent="0.2">
      <c r="A6" s="332" t="s">
        <v>186</v>
      </c>
      <c r="B6" s="332" t="s">
        <v>184</v>
      </c>
      <c r="C6" s="332">
        <v>1769</v>
      </c>
      <c r="D6" s="332">
        <v>1769</v>
      </c>
      <c r="E6" s="332">
        <v>1769</v>
      </c>
      <c r="F6" s="332">
        <v>1769</v>
      </c>
      <c r="G6" s="332">
        <v>1769</v>
      </c>
      <c r="H6" s="332">
        <v>1769</v>
      </c>
      <c r="I6" s="332">
        <v>1769</v>
      </c>
      <c r="J6" s="332">
        <v>1769</v>
      </c>
      <c r="K6" s="332">
        <v>1769</v>
      </c>
      <c r="L6" s="332">
        <v>1769</v>
      </c>
      <c r="M6" s="332">
        <v>1769</v>
      </c>
      <c r="N6" s="332">
        <v>1769</v>
      </c>
      <c r="O6" s="332">
        <v>1769</v>
      </c>
      <c r="P6" s="332">
        <v>1769178</v>
      </c>
      <c r="Q6" s="333"/>
      <c r="R6" s="333"/>
      <c r="S6" s="333"/>
      <c r="T6" s="333"/>
      <c r="U6" s="333"/>
      <c r="V6" s="333"/>
      <c r="W6" s="333"/>
      <c r="X6" s="333"/>
      <c r="Y6" s="333"/>
      <c r="Z6" s="333"/>
      <c r="AA6" s="333"/>
      <c r="AB6" s="333"/>
      <c r="AC6" s="333"/>
      <c r="AD6" s="333"/>
    </row>
    <row r="7" spans="1:30" x14ac:dyDescent="0.2">
      <c r="A7" s="332" t="s">
        <v>187</v>
      </c>
      <c r="B7" s="332" t="s">
        <v>184</v>
      </c>
      <c r="C7" s="332">
        <v>0</v>
      </c>
      <c r="D7" s="332">
        <v>0</v>
      </c>
      <c r="E7" s="332">
        <v>0</v>
      </c>
      <c r="F7" s="332">
        <v>0</v>
      </c>
      <c r="G7" s="332">
        <v>0</v>
      </c>
      <c r="H7" s="332">
        <v>0</v>
      </c>
      <c r="I7" s="332">
        <v>0</v>
      </c>
      <c r="J7" s="332">
        <v>0</v>
      </c>
      <c r="K7" s="332">
        <v>0</v>
      </c>
      <c r="L7" s="332">
        <v>0</v>
      </c>
      <c r="M7" s="332">
        <v>0</v>
      </c>
      <c r="N7" s="332">
        <v>0</v>
      </c>
      <c r="O7" s="332">
        <v>0</v>
      </c>
      <c r="P7" s="332">
        <v>0</v>
      </c>
      <c r="Q7" s="333"/>
      <c r="R7" s="333"/>
      <c r="S7" s="333"/>
      <c r="T7" s="333"/>
      <c r="U7" s="333"/>
      <c r="V7" s="333"/>
      <c r="W7" s="333"/>
      <c r="X7" s="333"/>
      <c r="Y7" s="333"/>
      <c r="Z7" s="333"/>
      <c r="AA7" s="333"/>
      <c r="AB7" s="333"/>
      <c r="AC7" s="333"/>
      <c r="AD7" s="333"/>
    </row>
    <row r="8" spans="1:30" x14ac:dyDescent="0.2">
      <c r="A8" s="332" t="s">
        <v>188</v>
      </c>
      <c r="B8" s="332" t="s">
        <v>184</v>
      </c>
      <c r="C8" s="332">
        <v>10</v>
      </c>
      <c r="D8" s="332">
        <v>10</v>
      </c>
      <c r="E8" s="332">
        <v>10</v>
      </c>
      <c r="F8" s="332">
        <v>10</v>
      </c>
      <c r="G8" s="332">
        <v>10</v>
      </c>
      <c r="H8" s="332">
        <v>10</v>
      </c>
      <c r="I8" s="332">
        <v>10</v>
      </c>
      <c r="J8" s="332">
        <v>10</v>
      </c>
      <c r="K8" s="332">
        <v>10</v>
      </c>
      <c r="L8" s="332">
        <v>10</v>
      </c>
      <c r="M8" s="332">
        <v>10</v>
      </c>
      <c r="N8" s="332">
        <v>10</v>
      </c>
      <c r="O8" s="332">
        <v>10</v>
      </c>
      <c r="P8" s="332">
        <v>10247</v>
      </c>
      <c r="Q8" s="333"/>
      <c r="R8" s="333"/>
      <c r="S8" s="333"/>
      <c r="T8" s="333"/>
      <c r="U8" s="333"/>
      <c r="V8" s="333"/>
      <c r="W8" s="333"/>
      <c r="X8" s="333"/>
      <c r="Y8" s="333"/>
      <c r="Z8" s="333"/>
      <c r="AA8" s="333"/>
      <c r="AB8" s="333"/>
      <c r="AC8" s="333"/>
      <c r="AD8" s="333"/>
    </row>
    <row r="9" spans="1:30" x14ac:dyDescent="0.2">
      <c r="A9" s="332" t="s">
        <v>189</v>
      </c>
      <c r="B9" s="332" t="s">
        <v>184</v>
      </c>
      <c r="C9" s="332">
        <v>31</v>
      </c>
      <c r="D9" s="332">
        <v>31</v>
      </c>
      <c r="E9" s="332">
        <v>31</v>
      </c>
      <c r="F9" s="332">
        <v>31</v>
      </c>
      <c r="G9" s="332">
        <v>31</v>
      </c>
      <c r="H9" s="332">
        <v>31</v>
      </c>
      <c r="I9" s="332">
        <v>31</v>
      </c>
      <c r="J9" s="332">
        <v>31</v>
      </c>
      <c r="K9" s="332">
        <v>31</v>
      </c>
      <c r="L9" s="332">
        <v>31</v>
      </c>
      <c r="M9" s="332">
        <v>31</v>
      </c>
      <c r="N9" s="332">
        <v>31</v>
      </c>
      <c r="O9" s="332">
        <v>31</v>
      </c>
      <c r="P9" s="332">
        <v>30604</v>
      </c>
      <c r="Q9" s="333"/>
      <c r="R9" s="333"/>
      <c r="S9" s="333"/>
      <c r="T9" s="333"/>
      <c r="U9" s="333"/>
      <c r="V9" s="333"/>
      <c r="W9" s="333"/>
      <c r="X9" s="333"/>
      <c r="Y9" s="333"/>
      <c r="Z9" s="333"/>
      <c r="AA9" s="333"/>
      <c r="AB9" s="333"/>
      <c r="AC9" s="333"/>
      <c r="AD9" s="333"/>
    </row>
    <row r="10" spans="1:30" x14ac:dyDescent="0.2">
      <c r="A10" s="332" t="s">
        <v>190</v>
      </c>
      <c r="B10" s="332" t="s">
        <v>184</v>
      </c>
      <c r="C10" s="332">
        <v>0</v>
      </c>
      <c r="D10" s="332">
        <v>0</v>
      </c>
      <c r="E10" s="332">
        <v>0</v>
      </c>
      <c r="F10" s="332">
        <v>0</v>
      </c>
      <c r="G10" s="332">
        <v>0</v>
      </c>
      <c r="H10" s="332">
        <v>0</v>
      </c>
      <c r="I10" s="332">
        <v>0</v>
      </c>
      <c r="J10" s="332">
        <v>0</v>
      </c>
      <c r="K10" s="332">
        <v>0</v>
      </c>
      <c r="L10" s="332">
        <v>0</v>
      </c>
      <c r="M10" s="332">
        <v>0</v>
      </c>
      <c r="N10" s="332">
        <v>0</v>
      </c>
      <c r="O10" s="332">
        <v>0</v>
      </c>
      <c r="P10" s="332">
        <v>0</v>
      </c>
      <c r="Q10" s="333"/>
      <c r="R10" s="333"/>
      <c r="S10" s="333"/>
      <c r="T10" s="333"/>
      <c r="U10" s="333"/>
      <c r="V10" s="333"/>
      <c r="W10" s="333"/>
      <c r="X10" s="333"/>
      <c r="Y10" s="333"/>
      <c r="Z10" s="333"/>
      <c r="AA10" s="333"/>
      <c r="AB10" s="333"/>
      <c r="AC10" s="333"/>
      <c r="AD10" s="333"/>
    </row>
    <row r="11" spans="1:30" x14ac:dyDescent="0.2">
      <c r="A11" s="332" t="s">
        <v>191</v>
      </c>
      <c r="B11" s="332" t="s">
        <v>184</v>
      </c>
      <c r="C11" s="332">
        <v>52</v>
      </c>
      <c r="D11" s="332">
        <v>52</v>
      </c>
      <c r="E11" s="332">
        <v>52</v>
      </c>
      <c r="F11" s="332">
        <v>52</v>
      </c>
      <c r="G11" s="332">
        <v>52</v>
      </c>
      <c r="H11" s="332">
        <v>52</v>
      </c>
      <c r="I11" s="332">
        <v>52</v>
      </c>
      <c r="J11" s="332">
        <v>52</v>
      </c>
      <c r="K11" s="332">
        <v>52</v>
      </c>
      <c r="L11" s="332">
        <v>52</v>
      </c>
      <c r="M11" s="332">
        <v>52</v>
      </c>
      <c r="N11" s="332">
        <v>52</v>
      </c>
      <c r="O11" s="332">
        <v>52</v>
      </c>
      <c r="P11" s="332">
        <v>52087</v>
      </c>
      <c r="Q11" s="333"/>
      <c r="R11" s="333"/>
      <c r="S11" s="333"/>
      <c r="T11" s="333"/>
      <c r="U11" s="333"/>
      <c r="V11" s="333"/>
      <c r="W11" s="333"/>
      <c r="X11" s="333"/>
      <c r="Y11" s="333"/>
      <c r="Z11" s="333"/>
      <c r="AA11" s="333"/>
      <c r="AB11" s="333"/>
      <c r="AC11" s="333"/>
      <c r="AD11" s="333"/>
    </row>
    <row r="12" spans="1:30" x14ac:dyDescent="0.2">
      <c r="A12" s="332" t="s">
        <v>192</v>
      </c>
      <c r="B12" s="332" t="s">
        <v>184</v>
      </c>
      <c r="C12" s="332">
        <v>461</v>
      </c>
      <c r="D12" s="332">
        <v>461</v>
      </c>
      <c r="E12" s="332">
        <v>461</v>
      </c>
      <c r="F12" s="332">
        <v>461</v>
      </c>
      <c r="G12" s="332">
        <v>461</v>
      </c>
      <c r="H12" s="332">
        <v>461</v>
      </c>
      <c r="I12" s="332">
        <v>461</v>
      </c>
      <c r="J12" s="332">
        <v>461</v>
      </c>
      <c r="K12" s="332">
        <v>461</v>
      </c>
      <c r="L12" s="332">
        <v>461</v>
      </c>
      <c r="M12" s="332">
        <v>461</v>
      </c>
      <c r="N12" s="332">
        <v>461</v>
      </c>
      <c r="O12" s="332">
        <v>461</v>
      </c>
      <c r="P12" s="332">
        <v>460720</v>
      </c>
      <c r="Q12" s="333"/>
      <c r="R12" s="333"/>
      <c r="S12" s="333"/>
      <c r="T12" s="333"/>
      <c r="U12" s="333"/>
      <c r="V12" s="333"/>
      <c r="W12" s="333"/>
      <c r="X12" s="333"/>
      <c r="Y12" s="333"/>
      <c r="Z12" s="333"/>
      <c r="AA12" s="333"/>
      <c r="AB12" s="333"/>
      <c r="AC12" s="333"/>
      <c r="AD12" s="333"/>
    </row>
    <row r="13" spans="1:30" x14ac:dyDescent="0.2">
      <c r="A13" s="332" t="s">
        <v>1010</v>
      </c>
      <c r="B13" s="332" t="s">
        <v>184</v>
      </c>
      <c r="C13" s="332">
        <v>0</v>
      </c>
      <c r="D13" s="332">
        <v>0</v>
      </c>
      <c r="E13" s="332">
        <v>0</v>
      </c>
      <c r="F13" s="332">
        <v>0</v>
      </c>
      <c r="G13" s="332">
        <v>0</v>
      </c>
      <c r="H13" s="332">
        <v>0</v>
      </c>
      <c r="I13" s="332">
        <v>0</v>
      </c>
      <c r="J13" s="332">
        <v>0</v>
      </c>
      <c r="K13" s="332">
        <v>0</v>
      </c>
      <c r="L13" s="332">
        <v>0</v>
      </c>
      <c r="M13" s="332">
        <v>0</v>
      </c>
      <c r="N13" s="332">
        <v>0</v>
      </c>
      <c r="O13" s="332">
        <v>0</v>
      </c>
      <c r="P13" s="332">
        <v>0</v>
      </c>
      <c r="Q13" s="333"/>
      <c r="R13" s="333"/>
      <c r="S13" s="333"/>
      <c r="T13" s="333"/>
      <c r="U13" s="333"/>
      <c r="V13" s="333"/>
      <c r="W13" s="333"/>
      <c r="X13" s="333"/>
      <c r="Y13" s="333"/>
      <c r="Z13" s="333"/>
      <c r="AA13" s="333"/>
      <c r="AB13" s="333"/>
      <c r="AC13" s="333"/>
      <c r="AD13" s="333"/>
    </row>
    <row r="14" spans="1:30" x14ac:dyDescent="0.2">
      <c r="A14" s="332" t="s">
        <v>1011</v>
      </c>
      <c r="B14" s="332" t="s">
        <v>184</v>
      </c>
      <c r="C14" s="332">
        <v>0</v>
      </c>
      <c r="D14" s="332">
        <v>0</v>
      </c>
      <c r="E14" s="332">
        <v>0</v>
      </c>
      <c r="F14" s="332">
        <v>0</v>
      </c>
      <c r="G14" s="332">
        <v>0</v>
      </c>
      <c r="H14" s="332">
        <v>0</v>
      </c>
      <c r="I14" s="332">
        <v>0</v>
      </c>
      <c r="J14" s="332">
        <v>0</v>
      </c>
      <c r="K14" s="332">
        <v>0</v>
      </c>
      <c r="L14" s="332">
        <v>0</v>
      </c>
      <c r="M14" s="332">
        <v>0</v>
      </c>
      <c r="N14" s="332">
        <v>0</v>
      </c>
      <c r="O14" s="332">
        <v>0</v>
      </c>
      <c r="P14" s="332">
        <v>0</v>
      </c>
      <c r="Q14" s="333"/>
      <c r="R14" s="333"/>
      <c r="S14" s="333"/>
      <c r="T14" s="333"/>
      <c r="U14" s="333"/>
      <c r="V14" s="333"/>
      <c r="W14" s="333"/>
      <c r="X14" s="333"/>
      <c r="Y14" s="333"/>
      <c r="Z14" s="333"/>
      <c r="AA14" s="333"/>
      <c r="AB14" s="333"/>
      <c r="AC14" s="333"/>
      <c r="AD14" s="333"/>
    </row>
    <row r="15" spans="1:30" x14ac:dyDescent="0.2">
      <c r="A15" s="332" t="s">
        <v>981</v>
      </c>
      <c r="B15" s="332" t="s">
        <v>184</v>
      </c>
      <c r="C15" s="332">
        <v>16973</v>
      </c>
      <c r="D15" s="332">
        <v>16975</v>
      </c>
      <c r="E15" s="332">
        <v>16977</v>
      </c>
      <c r="F15" s="332">
        <v>16977</v>
      </c>
      <c r="G15" s="332">
        <v>16977</v>
      </c>
      <c r="H15" s="332">
        <v>16977</v>
      </c>
      <c r="I15" s="332">
        <v>16977</v>
      </c>
      <c r="J15" s="332">
        <v>16977</v>
      </c>
      <c r="K15" s="332">
        <v>16978</v>
      </c>
      <c r="L15" s="332">
        <v>16978</v>
      </c>
      <c r="M15" s="332">
        <v>16978</v>
      </c>
      <c r="N15" s="332">
        <v>17053</v>
      </c>
      <c r="O15" s="332">
        <v>17053</v>
      </c>
      <c r="P15" s="332">
        <v>16986315</v>
      </c>
      <c r="Q15" s="333"/>
      <c r="R15" s="333"/>
      <c r="S15" s="333"/>
      <c r="T15" s="333"/>
      <c r="U15" s="333"/>
      <c r="V15" s="333"/>
      <c r="W15" s="333"/>
      <c r="X15" s="333"/>
      <c r="Y15" s="333"/>
      <c r="Z15" s="333"/>
      <c r="AA15" s="333"/>
      <c r="AB15" s="333"/>
      <c r="AC15" s="333"/>
      <c r="AD15" s="333"/>
    </row>
    <row r="16" spans="1:30" x14ac:dyDescent="0.2">
      <c r="A16" s="332" t="s">
        <v>982</v>
      </c>
      <c r="B16" s="332" t="s">
        <v>184</v>
      </c>
      <c r="C16" s="332">
        <v>682</v>
      </c>
      <c r="D16" s="332">
        <v>682</v>
      </c>
      <c r="E16" s="332">
        <v>682</v>
      </c>
      <c r="F16" s="332">
        <v>682</v>
      </c>
      <c r="G16" s="332">
        <v>682</v>
      </c>
      <c r="H16" s="332">
        <v>682</v>
      </c>
      <c r="I16" s="332">
        <v>682</v>
      </c>
      <c r="J16" s="332">
        <v>682</v>
      </c>
      <c r="K16" s="332">
        <v>682</v>
      </c>
      <c r="L16" s="332">
        <v>682</v>
      </c>
      <c r="M16" s="332">
        <v>682</v>
      </c>
      <c r="N16" s="332">
        <v>682</v>
      </c>
      <c r="O16" s="332">
        <v>682</v>
      </c>
      <c r="P16" s="332">
        <v>682303</v>
      </c>
      <c r="Q16" s="333"/>
      <c r="R16" s="333"/>
      <c r="S16" s="333"/>
      <c r="T16" s="333"/>
      <c r="U16" s="333"/>
      <c r="V16" s="333"/>
      <c r="W16" s="333"/>
      <c r="X16" s="333"/>
      <c r="Y16" s="333"/>
      <c r="Z16" s="333"/>
      <c r="AA16" s="333"/>
      <c r="AB16" s="333"/>
      <c r="AC16" s="333"/>
      <c r="AD16" s="333"/>
    </row>
    <row r="17" spans="1:30" x14ac:dyDescent="0.2">
      <c r="A17" s="332" t="s">
        <v>983</v>
      </c>
      <c r="B17" s="332" t="s">
        <v>184</v>
      </c>
      <c r="C17" s="332">
        <v>1071</v>
      </c>
      <c r="D17" s="332">
        <v>1071</v>
      </c>
      <c r="E17" s="332">
        <v>1071</v>
      </c>
      <c r="F17" s="332">
        <v>1071</v>
      </c>
      <c r="G17" s="332">
        <v>1071</v>
      </c>
      <c r="H17" s="332">
        <v>1071</v>
      </c>
      <c r="I17" s="332">
        <v>1071</v>
      </c>
      <c r="J17" s="332">
        <v>1071</v>
      </c>
      <c r="K17" s="332">
        <v>1071</v>
      </c>
      <c r="L17" s="332">
        <v>1071</v>
      </c>
      <c r="M17" s="332">
        <v>1071</v>
      </c>
      <c r="N17" s="332">
        <v>1071</v>
      </c>
      <c r="O17" s="332">
        <v>1071</v>
      </c>
      <c r="P17" s="332">
        <v>1071124</v>
      </c>
      <c r="Q17" s="333"/>
      <c r="R17" s="333"/>
      <c r="S17" s="333"/>
      <c r="T17" s="333"/>
      <c r="U17" s="333"/>
      <c r="V17" s="333"/>
      <c r="W17" s="333"/>
      <c r="X17" s="333"/>
      <c r="Y17" s="333"/>
      <c r="Z17" s="333"/>
      <c r="AA17" s="333"/>
      <c r="AB17" s="333"/>
      <c r="AC17" s="333"/>
      <c r="AD17" s="333"/>
    </row>
    <row r="18" spans="1:30" x14ac:dyDescent="0.2">
      <c r="A18" s="332" t="s">
        <v>984</v>
      </c>
      <c r="B18" s="332" t="s">
        <v>184</v>
      </c>
      <c r="C18" s="332">
        <v>0</v>
      </c>
      <c r="D18" s="332">
        <v>0</v>
      </c>
      <c r="E18" s="332">
        <v>0</v>
      </c>
      <c r="F18" s="332">
        <v>0</v>
      </c>
      <c r="G18" s="332">
        <v>0</v>
      </c>
      <c r="H18" s="332">
        <v>0</v>
      </c>
      <c r="I18" s="332">
        <v>0</v>
      </c>
      <c r="J18" s="332">
        <v>0</v>
      </c>
      <c r="K18" s="332">
        <v>0</v>
      </c>
      <c r="L18" s="332">
        <v>0</v>
      </c>
      <c r="M18" s="332">
        <v>0</v>
      </c>
      <c r="N18" s="332">
        <v>0</v>
      </c>
      <c r="O18" s="332">
        <v>0</v>
      </c>
      <c r="P18" s="332">
        <v>0</v>
      </c>
      <c r="Q18" s="333"/>
      <c r="R18" s="333"/>
      <c r="S18" s="333"/>
      <c r="T18" s="333"/>
      <c r="U18" s="333"/>
      <c r="V18" s="333"/>
      <c r="W18" s="333"/>
      <c r="X18" s="333"/>
      <c r="Y18" s="333"/>
      <c r="Z18" s="333"/>
      <c r="AA18" s="333"/>
      <c r="AB18" s="333"/>
      <c r="AC18" s="333"/>
      <c r="AD18" s="333"/>
    </row>
    <row r="19" spans="1:30" x14ac:dyDescent="0.2">
      <c r="A19" s="332" t="s">
        <v>985</v>
      </c>
      <c r="B19" s="332" t="s">
        <v>184</v>
      </c>
      <c r="C19" s="332">
        <v>0</v>
      </c>
      <c r="D19" s="332">
        <v>0</v>
      </c>
      <c r="E19" s="332">
        <v>0</v>
      </c>
      <c r="F19" s="332">
        <v>0</v>
      </c>
      <c r="G19" s="332">
        <v>0</v>
      </c>
      <c r="H19" s="332">
        <v>0</v>
      </c>
      <c r="I19" s="332">
        <v>0</v>
      </c>
      <c r="J19" s="332">
        <v>0</v>
      </c>
      <c r="K19" s="332">
        <v>0</v>
      </c>
      <c r="L19" s="332">
        <v>0</v>
      </c>
      <c r="M19" s="332">
        <v>0</v>
      </c>
      <c r="N19" s="332">
        <v>0</v>
      </c>
      <c r="O19" s="332">
        <v>0</v>
      </c>
      <c r="P19" s="332">
        <v>0</v>
      </c>
      <c r="Q19" s="333"/>
      <c r="R19" s="333"/>
      <c r="S19" s="333"/>
      <c r="T19" s="333"/>
      <c r="U19" s="333"/>
      <c r="V19" s="333"/>
      <c r="W19" s="333"/>
      <c r="X19" s="333"/>
      <c r="Y19" s="333"/>
      <c r="Z19" s="333"/>
      <c r="AA19" s="333"/>
      <c r="AB19" s="333"/>
      <c r="AC19" s="333"/>
      <c r="AD19" s="333"/>
    </row>
    <row r="20" spans="1:30" x14ac:dyDescent="0.2">
      <c r="A20" s="332" t="s">
        <v>913</v>
      </c>
      <c r="B20" s="332" t="s">
        <v>184</v>
      </c>
      <c r="C20" s="332">
        <v>2603</v>
      </c>
      <c r="D20" s="332">
        <v>2603</v>
      </c>
      <c r="E20" s="332">
        <v>2603</v>
      </c>
      <c r="F20" s="332">
        <v>2603</v>
      </c>
      <c r="G20" s="332">
        <v>2603</v>
      </c>
      <c r="H20" s="332">
        <v>2603</v>
      </c>
      <c r="I20" s="332">
        <v>2603</v>
      </c>
      <c r="J20" s="332">
        <v>2604</v>
      </c>
      <c r="K20" s="332">
        <v>2605</v>
      </c>
      <c r="L20" s="332">
        <v>2605</v>
      </c>
      <c r="M20" s="332">
        <v>2606</v>
      </c>
      <c r="N20" s="332">
        <v>2606</v>
      </c>
      <c r="O20" s="332">
        <v>2606</v>
      </c>
      <c r="P20" s="332">
        <v>2604116</v>
      </c>
      <c r="Q20" s="333"/>
      <c r="R20" s="333"/>
      <c r="S20" s="333"/>
      <c r="T20" s="333"/>
      <c r="U20" s="333"/>
      <c r="V20" s="333"/>
      <c r="W20" s="333"/>
      <c r="X20" s="333"/>
      <c r="Y20" s="333"/>
      <c r="Z20" s="333"/>
      <c r="AA20" s="333"/>
      <c r="AB20" s="333"/>
      <c r="AC20" s="333"/>
      <c r="AD20" s="333"/>
    </row>
    <row r="21" spans="1:30" x14ac:dyDescent="0.2">
      <c r="A21" s="332" t="s">
        <v>570</v>
      </c>
      <c r="B21" s="332" t="s">
        <v>184</v>
      </c>
      <c r="C21" s="332">
        <v>2499</v>
      </c>
      <c r="D21" s="332">
        <v>2499</v>
      </c>
      <c r="E21" s="332">
        <v>2499</v>
      </c>
      <c r="F21" s="332">
        <v>2499</v>
      </c>
      <c r="G21" s="332">
        <v>2499</v>
      </c>
      <c r="H21" s="332">
        <v>2499</v>
      </c>
      <c r="I21" s="332">
        <v>2499</v>
      </c>
      <c r="J21" s="332">
        <v>2499</v>
      </c>
      <c r="K21" s="332">
        <v>2499</v>
      </c>
      <c r="L21" s="332">
        <v>2499</v>
      </c>
      <c r="M21" s="332">
        <v>2552</v>
      </c>
      <c r="N21" s="332">
        <v>2552</v>
      </c>
      <c r="O21" s="332">
        <v>2552</v>
      </c>
      <c r="P21" s="332">
        <v>2509716</v>
      </c>
      <c r="Q21" s="333"/>
      <c r="R21" s="333"/>
      <c r="S21" s="333"/>
      <c r="T21" s="333"/>
      <c r="U21" s="333"/>
      <c r="V21" s="333"/>
      <c r="W21" s="333"/>
      <c r="X21" s="333"/>
      <c r="Y21" s="333"/>
      <c r="Z21" s="333"/>
      <c r="AA21" s="333"/>
      <c r="AB21" s="333"/>
      <c r="AC21" s="333"/>
      <c r="AD21" s="333"/>
    </row>
    <row r="22" spans="1:30" x14ac:dyDescent="0.2">
      <c r="A22" s="332" t="s">
        <v>469</v>
      </c>
      <c r="B22" s="332" t="s">
        <v>184</v>
      </c>
      <c r="C22" s="332">
        <v>0</v>
      </c>
      <c r="D22" s="332">
        <v>0</v>
      </c>
      <c r="E22" s="332">
        <v>0</v>
      </c>
      <c r="F22" s="332">
        <v>0</v>
      </c>
      <c r="G22" s="332">
        <v>0</v>
      </c>
      <c r="H22" s="332">
        <v>0</v>
      </c>
      <c r="I22" s="332">
        <v>0</v>
      </c>
      <c r="J22" s="332">
        <v>0</v>
      </c>
      <c r="K22" s="332">
        <v>0</v>
      </c>
      <c r="L22" s="332">
        <v>0</v>
      </c>
      <c r="M22" s="332">
        <v>0</v>
      </c>
      <c r="N22" s="332">
        <v>0</v>
      </c>
      <c r="O22" s="332">
        <v>0</v>
      </c>
      <c r="P22" s="332">
        <v>0</v>
      </c>
      <c r="Q22" s="333"/>
      <c r="R22" s="333"/>
      <c r="S22" s="333"/>
      <c r="T22" s="333"/>
      <c r="U22" s="333"/>
      <c r="V22" s="333"/>
      <c r="W22" s="333"/>
      <c r="X22" s="333"/>
      <c r="Y22" s="333"/>
      <c r="Z22" s="333"/>
      <c r="AA22" s="333"/>
      <c r="AB22" s="333"/>
      <c r="AC22" s="333"/>
      <c r="AD22" s="333"/>
    </row>
    <row r="23" spans="1:30" x14ac:dyDescent="0.2">
      <c r="A23" s="332" t="s">
        <v>600</v>
      </c>
      <c r="B23" s="332" t="s">
        <v>184</v>
      </c>
      <c r="C23" s="332">
        <v>0</v>
      </c>
      <c r="D23" s="332">
        <v>0</v>
      </c>
      <c r="E23" s="332">
        <v>0</v>
      </c>
      <c r="F23" s="332">
        <v>0</v>
      </c>
      <c r="G23" s="332">
        <v>0</v>
      </c>
      <c r="H23" s="332">
        <v>0</v>
      </c>
      <c r="I23" s="332">
        <v>0</v>
      </c>
      <c r="J23" s="332">
        <v>0</v>
      </c>
      <c r="K23" s="332">
        <v>0</v>
      </c>
      <c r="L23" s="332">
        <v>0</v>
      </c>
      <c r="M23" s="332">
        <v>0</v>
      </c>
      <c r="N23" s="332">
        <v>0</v>
      </c>
      <c r="O23" s="332">
        <v>0</v>
      </c>
      <c r="P23" s="332">
        <v>0</v>
      </c>
      <c r="Q23" s="333"/>
      <c r="R23" s="333"/>
      <c r="S23" s="333"/>
      <c r="T23" s="333"/>
      <c r="U23" s="333"/>
      <c r="V23" s="333"/>
      <c r="W23" s="333"/>
      <c r="X23" s="333"/>
      <c r="Y23" s="333"/>
      <c r="Z23" s="333"/>
      <c r="AA23" s="333"/>
      <c r="AB23" s="333"/>
      <c r="AC23" s="333"/>
      <c r="AD23" s="333"/>
    </row>
    <row r="24" spans="1:30" x14ac:dyDescent="0.2">
      <c r="A24" s="332" t="s">
        <v>470</v>
      </c>
      <c r="B24" s="332" t="s">
        <v>184</v>
      </c>
      <c r="C24" s="332">
        <v>20312</v>
      </c>
      <c r="D24" s="332">
        <v>20312</v>
      </c>
      <c r="E24" s="332">
        <v>20312</v>
      </c>
      <c r="F24" s="332">
        <v>20312</v>
      </c>
      <c r="G24" s="332">
        <v>20312</v>
      </c>
      <c r="H24" s="332">
        <v>20312</v>
      </c>
      <c r="I24" s="332">
        <v>20312</v>
      </c>
      <c r="J24" s="332">
        <v>20312</v>
      </c>
      <c r="K24" s="332">
        <v>20312</v>
      </c>
      <c r="L24" s="332">
        <v>20312</v>
      </c>
      <c r="M24" s="332">
        <v>20312</v>
      </c>
      <c r="N24" s="332">
        <v>20312</v>
      </c>
      <c r="O24" s="332">
        <v>20312</v>
      </c>
      <c r="P24" s="332">
        <v>20311643</v>
      </c>
      <c r="Q24" s="333"/>
      <c r="R24" s="333"/>
      <c r="S24" s="333"/>
      <c r="T24" s="333"/>
      <c r="U24" s="333"/>
      <c r="V24" s="333"/>
      <c r="W24" s="333"/>
      <c r="X24" s="333"/>
      <c r="Y24" s="333"/>
      <c r="Z24" s="333"/>
      <c r="AA24" s="333"/>
      <c r="AB24" s="333"/>
      <c r="AC24" s="333"/>
      <c r="AD24" s="333"/>
    </row>
    <row r="25" spans="1:30" x14ac:dyDescent="0.2">
      <c r="A25" s="332" t="s">
        <v>471</v>
      </c>
      <c r="B25" s="332" t="s">
        <v>184</v>
      </c>
      <c r="C25" s="332">
        <v>70</v>
      </c>
      <c r="D25" s="332">
        <v>70</v>
      </c>
      <c r="E25" s="332">
        <v>70</v>
      </c>
      <c r="F25" s="332">
        <v>70</v>
      </c>
      <c r="G25" s="332">
        <v>70</v>
      </c>
      <c r="H25" s="332">
        <v>70</v>
      </c>
      <c r="I25" s="332">
        <v>70</v>
      </c>
      <c r="J25" s="332">
        <v>70</v>
      </c>
      <c r="K25" s="332">
        <v>70</v>
      </c>
      <c r="L25" s="332">
        <v>70</v>
      </c>
      <c r="M25" s="332">
        <v>70</v>
      </c>
      <c r="N25" s="332">
        <v>70</v>
      </c>
      <c r="O25" s="332">
        <v>70</v>
      </c>
      <c r="P25" s="332">
        <v>69900</v>
      </c>
      <c r="Q25" s="333"/>
      <c r="R25" s="333"/>
      <c r="S25" s="333"/>
      <c r="T25" s="333"/>
      <c r="U25" s="333"/>
      <c r="V25" s="333"/>
      <c r="W25" s="333"/>
      <c r="X25" s="333"/>
      <c r="Y25" s="333"/>
      <c r="Z25" s="333"/>
      <c r="AA25" s="333"/>
      <c r="AB25" s="333"/>
      <c r="AC25" s="333"/>
      <c r="AD25" s="333"/>
    </row>
    <row r="26" spans="1:30" x14ac:dyDescent="0.2">
      <c r="A26" s="332" t="s">
        <v>472</v>
      </c>
      <c r="B26" s="332" t="s">
        <v>184</v>
      </c>
      <c r="C26" s="332">
        <v>57</v>
      </c>
      <c r="D26" s="332">
        <v>57</v>
      </c>
      <c r="E26" s="332">
        <v>57</v>
      </c>
      <c r="F26" s="332">
        <v>57</v>
      </c>
      <c r="G26" s="332">
        <v>57</v>
      </c>
      <c r="H26" s="332">
        <v>57</v>
      </c>
      <c r="I26" s="332">
        <v>57</v>
      </c>
      <c r="J26" s="332">
        <v>57</v>
      </c>
      <c r="K26" s="332">
        <v>57</v>
      </c>
      <c r="L26" s="332">
        <v>57</v>
      </c>
      <c r="M26" s="332">
        <v>57</v>
      </c>
      <c r="N26" s="332">
        <v>57</v>
      </c>
      <c r="O26" s="332">
        <v>57</v>
      </c>
      <c r="P26" s="332">
        <v>56577</v>
      </c>
      <c r="Q26" s="333"/>
      <c r="R26" s="333"/>
      <c r="S26" s="333"/>
      <c r="T26" s="333"/>
      <c r="U26" s="333"/>
      <c r="V26" s="333"/>
      <c r="W26" s="333"/>
      <c r="X26" s="333"/>
      <c r="Y26" s="333"/>
      <c r="Z26" s="333"/>
      <c r="AA26" s="333"/>
      <c r="AB26" s="333"/>
      <c r="AC26" s="333"/>
      <c r="AD26" s="333"/>
    </row>
    <row r="27" spans="1:30" x14ac:dyDescent="0.2">
      <c r="A27" s="332" t="s">
        <v>914</v>
      </c>
      <c r="B27" s="332" t="s">
        <v>184</v>
      </c>
      <c r="C27" s="332">
        <v>8314</v>
      </c>
      <c r="D27" s="332">
        <v>8314</v>
      </c>
      <c r="E27" s="332">
        <v>8314</v>
      </c>
      <c r="F27" s="332">
        <v>8314</v>
      </c>
      <c r="G27" s="332">
        <v>8314</v>
      </c>
      <c r="H27" s="332">
        <v>8314</v>
      </c>
      <c r="I27" s="332">
        <v>8314</v>
      </c>
      <c r="J27" s="332">
        <v>8314</v>
      </c>
      <c r="K27" s="332">
        <v>8314</v>
      </c>
      <c r="L27" s="332">
        <v>8314</v>
      </c>
      <c r="M27" s="332">
        <v>8314</v>
      </c>
      <c r="N27" s="332">
        <v>8314</v>
      </c>
      <c r="O27" s="332">
        <v>8314</v>
      </c>
      <c r="P27" s="332">
        <v>8314304</v>
      </c>
      <c r="Q27" s="333"/>
      <c r="R27" s="333"/>
      <c r="S27" s="333"/>
      <c r="T27" s="333"/>
      <c r="U27" s="333"/>
      <c r="V27" s="333"/>
      <c r="W27" s="333"/>
      <c r="X27" s="333"/>
      <c r="Y27" s="333"/>
      <c r="Z27" s="333"/>
      <c r="AA27" s="333"/>
      <c r="AB27" s="333"/>
      <c r="AC27" s="333"/>
      <c r="AD27" s="333"/>
    </row>
    <row r="28" spans="1:30" x14ac:dyDescent="0.2">
      <c r="A28" s="332" t="s">
        <v>571</v>
      </c>
      <c r="B28" s="332" t="s">
        <v>184</v>
      </c>
      <c r="C28" s="332">
        <v>0</v>
      </c>
      <c r="D28" s="332">
        <v>0</v>
      </c>
      <c r="E28" s="332">
        <v>0</v>
      </c>
      <c r="F28" s="332">
        <v>0</v>
      </c>
      <c r="G28" s="332">
        <v>0</v>
      </c>
      <c r="H28" s="332">
        <v>0</v>
      </c>
      <c r="I28" s="332">
        <v>0</v>
      </c>
      <c r="J28" s="332">
        <v>0</v>
      </c>
      <c r="K28" s="332">
        <v>0</v>
      </c>
      <c r="L28" s="332">
        <v>0</v>
      </c>
      <c r="M28" s="332">
        <v>0</v>
      </c>
      <c r="N28" s="332">
        <v>0</v>
      </c>
      <c r="O28" s="332">
        <v>0</v>
      </c>
      <c r="P28" s="332">
        <v>0</v>
      </c>
      <c r="Q28" s="333"/>
      <c r="R28" s="333"/>
      <c r="S28" s="333"/>
      <c r="T28" s="333"/>
      <c r="U28" s="333"/>
      <c r="V28" s="333"/>
      <c r="W28" s="333"/>
      <c r="X28" s="333"/>
      <c r="Y28" s="333"/>
      <c r="Z28" s="333"/>
      <c r="AA28" s="333"/>
      <c r="AB28" s="333"/>
      <c r="AC28" s="333"/>
      <c r="AD28" s="333"/>
    </row>
    <row r="29" spans="1:30" x14ac:dyDescent="0.2">
      <c r="A29" s="332" t="s">
        <v>473</v>
      </c>
      <c r="B29" s="332" t="s">
        <v>184</v>
      </c>
      <c r="C29" s="332">
        <v>1045</v>
      </c>
      <c r="D29" s="332">
        <v>1005</v>
      </c>
      <c r="E29" s="332">
        <v>1005</v>
      </c>
      <c r="F29" s="332">
        <v>1005</v>
      </c>
      <c r="G29" s="332">
        <v>1005</v>
      </c>
      <c r="H29" s="332">
        <v>1005</v>
      </c>
      <c r="I29" s="332">
        <v>1005</v>
      </c>
      <c r="J29" s="332">
        <v>1005</v>
      </c>
      <c r="K29" s="332">
        <v>1005</v>
      </c>
      <c r="L29" s="332">
        <v>1005</v>
      </c>
      <c r="M29" s="332">
        <v>1005</v>
      </c>
      <c r="N29" s="332">
        <v>1005</v>
      </c>
      <c r="O29" s="332">
        <v>1005</v>
      </c>
      <c r="P29" s="332">
        <v>1006987</v>
      </c>
      <c r="Q29" s="333"/>
      <c r="R29" s="333"/>
      <c r="S29" s="333"/>
      <c r="T29" s="333"/>
      <c r="U29" s="333"/>
      <c r="V29" s="333"/>
      <c r="W29" s="333"/>
      <c r="X29" s="333"/>
      <c r="Y29" s="333"/>
      <c r="Z29" s="333"/>
      <c r="AA29" s="333"/>
      <c r="AB29" s="333"/>
      <c r="AC29" s="333"/>
      <c r="AD29" s="333"/>
    </row>
    <row r="30" spans="1:30" x14ac:dyDescent="0.2">
      <c r="A30" s="332" t="s">
        <v>474</v>
      </c>
      <c r="B30" s="332" t="s">
        <v>184</v>
      </c>
      <c r="C30" s="332">
        <v>11099</v>
      </c>
      <c r="D30" s="332">
        <v>11139</v>
      </c>
      <c r="E30" s="332">
        <v>11139</v>
      </c>
      <c r="F30" s="332">
        <v>11139</v>
      </c>
      <c r="G30" s="332">
        <v>11139</v>
      </c>
      <c r="H30" s="332">
        <v>11139</v>
      </c>
      <c r="I30" s="332">
        <v>11099</v>
      </c>
      <c r="J30" s="332">
        <v>11099</v>
      </c>
      <c r="K30" s="332">
        <v>11099</v>
      </c>
      <c r="L30" s="332">
        <v>11099</v>
      </c>
      <c r="M30" s="332">
        <v>11099</v>
      </c>
      <c r="N30" s="332">
        <v>11099</v>
      </c>
      <c r="O30" s="332">
        <v>11099</v>
      </c>
      <c r="P30" s="332">
        <v>11115523</v>
      </c>
      <c r="Q30" s="333"/>
      <c r="R30" s="333"/>
      <c r="S30" s="333"/>
      <c r="T30" s="333"/>
      <c r="U30" s="333"/>
      <c r="V30" s="333"/>
      <c r="W30" s="333"/>
      <c r="X30" s="333"/>
      <c r="Y30" s="333"/>
      <c r="Z30" s="333"/>
      <c r="AA30" s="333"/>
      <c r="AB30" s="333"/>
      <c r="AC30" s="333"/>
      <c r="AD30" s="333"/>
    </row>
    <row r="31" spans="1:30" x14ac:dyDescent="0.2">
      <c r="A31" s="332" t="s">
        <v>475</v>
      </c>
      <c r="B31" s="332" t="s">
        <v>184</v>
      </c>
      <c r="C31" s="332">
        <v>2</v>
      </c>
      <c r="D31" s="332">
        <v>2</v>
      </c>
      <c r="E31" s="332">
        <v>2</v>
      </c>
      <c r="F31" s="332">
        <v>2</v>
      </c>
      <c r="G31" s="332">
        <v>2</v>
      </c>
      <c r="H31" s="332">
        <v>2</v>
      </c>
      <c r="I31" s="332">
        <v>2</v>
      </c>
      <c r="J31" s="332">
        <v>2</v>
      </c>
      <c r="K31" s="332">
        <v>2</v>
      </c>
      <c r="L31" s="332">
        <v>2</v>
      </c>
      <c r="M31" s="332">
        <v>2</v>
      </c>
      <c r="N31" s="332">
        <v>2</v>
      </c>
      <c r="O31" s="332">
        <v>2</v>
      </c>
      <c r="P31" s="332">
        <v>1908</v>
      </c>
      <c r="Q31" s="333"/>
      <c r="R31" s="333"/>
      <c r="S31" s="333"/>
      <c r="T31" s="333"/>
      <c r="U31" s="333"/>
      <c r="V31" s="333"/>
      <c r="W31" s="333"/>
      <c r="X31" s="333"/>
      <c r="Y31" s="333"/>
      <c r="Z31" s="333"/>
      <c r="AA31" s="333"/>
      <c r="AB31" s="333"/>
      <c r="AC31" s="333"/>
      <c r="AD31" s="333"/>
    </row>
    <row r="32" spans="1:30" x14ac:dyDescent="0.2">
      <c r="A32" s="332" t="s">
        <v>476</v>
      </c>
      <c r="B32" s="332" t="s">
        <v>184</v>
      </c>
      <c r="C32" s="332">
        <v>4</v>
      </c>
      <c r="D32" s="332">
        <v>4</v>
      </c>
      <c r="E32" s="332">
        <v>4</v>
      </c>
      <c r="F32" s="332">
        <v>4</v>
      </c>
      <c r="G32" s="332">
        <v>4</v>
      </c>
      <c r="H32" s="332">
        <v>4</v>
      </c>
      <c r="I32" s="332">
        <v>4</v>
      </c>
      <c r="J32" s="332">
        <v>4</v>
      </c>
      <c r="K32" s="332">
        <v>4</v>
      </c>
      <c r="L32" s="332">
        <v>4</v>
      </c>
      <c r="M32" s="332">
        <v>4</v>
      </c>
      <c r="N32" s="332">
        <v>4</v>
      </c>
      <c r="O32" s="332">
        <v>4</v>
      </c>
      <c r="P32" s="332">
        <v>3624</v>
      </c>
      <c r="Q32" s="333"/>
      <c r="R32" s="333"/>
      <c r="S32" s="333"/>
      <c r="T32" s="333"/>
      <c r="U32" s="333"/>
      <c r="V32" s="333"/>
      <c r="W32" s="333"/>
      <c r="X32" s="333"/>
      <c r="Y32" s="333"/>
      <c r="Z32" s="333"/>
      <c r="AA32" s="333"/>
      <c r="AB32" s="333"/>
      <c r="AC32" s="333"/>
      <c r="AD32" s="333"/>
    </row>
    <row r="33" spans="1:30" x14ac:dyDescent="0.2">
      <c r="A33" s="332" t="s">
        <v>477</v>
      </c>
      <c r="B33" s="332" t="s">
        <v>184</v>
      </c>
      <c r="C33" s="332">
        <v>29</v>
      </c>
      <c r="D33" s="332">
        <v>29</v>
      </c>
      <c r="E33" s="332">
        <v>29</v>
      </c>
      <c r="F33" s="332">
        <v>29</v>
      </c>
      <c r="G33" s="332">
        <v>29</v>
      </c>
      <c r="H33" s="332">
        <v>29</v>
      </c>
      <c r="I33" s="332">
        <v>29</v>
      </c>
      <c r="J33" s="332">
        <v>29</v>
      </c>
      <c r="K33" s="332">
        <v>29</v>
      </c>
      <c r="L33" s="332">
        <v>29</v>
      </c>
      <c r="M33" s="332">
        <v>29</v>
      </c>
      <c r="N33" s="332">
        <v>29</v>
      </c>
      <c r="O33" s="332">
        <v>29</v>
      </c>
      <c r="P33" s="332">
        <v>28500</v>
      </c>
      <c r="Q33" s="333"/>
      <c r="R33" s="333"/>
      <c r="S33" s="333"/>
      <c r="T33" s="333"/>
      <c r="U33" s="333"/>
      <c r="V33" s="333"/>
      <c r="W33" s="333"/>
      <c r="X33" s="333"/>
      <c r="Y33" s="333"/>
      <c r="Z33" s="333"/>
      <c r="AA33" s="333"/>
      <c r="AB33" s="333"/>
      <c r="AC33" s="333"/>
      <c r="AD33" s="333"/>
    </row>
    <row r="34" spans="1:30" x14ac:dyDescent="0.2">
      <c r="A34" s="332" t="s">
        <v>721</v>
      </c>
      <c r="B34" s="332" t="s">
        <v>184</v>
      </c>
      <c r="C34" s="332">
        <v>0</v>
      </c>
      <c r="D34" s="332">
        <v>0</v>
      </c>
      <c r="E34" s="332">
        <v>0</v>
      </c>
      <c r="F34" s="332">
        <v>0</v>
      </c>
      <c r="G34" s="332">
        <v>0</v>
      </c>
      <c r="H34" s="332">
        <v>0</v>
      </c>
      <c r="I34" s="332">
        <v>0</v>
      </c>
      <c r="J34" s="332">
        <v>0</v>
      </c>
      <c r="K34" s="332">
        <v>0</v>
      </c>
      <c r="L34" s="332">
        <v>0</v>
      </c>
      <c r="M34" s="332">
        <v>0</v>
      </c>
      <c r="N34" s="332">
        <v>0</v>
      </c>
      <c r="O34" s="332">
        <v>0</v>
      </c>
      <c r="P34" s="332">
        <v>0</v>
      </c>
      <c r="Q34" s="333"/>
      <c r="R34" s="333"/>
      <c r="S34" s="333"/>
      <c r="T34" s="333"/>
      <c r="U34" s="333"/>
      <c r="V34" s="333"/>
      <c r="W34" s="333"/>
      <c r="X34" s="333"/>
      <c r="Y34" s="333"/>
      <c r="Z34" s="333"/>
      <c r="AA34" s="333"/>
      <c r="AB34" s="333"/>
      <c r="AC34" s="333"/>
      <c r="AD34" s="333"/>
    </row>
    <row r="35" spans="1:30" x14ac:dyDescent="0.2">
      <c r="A35" s="332" t="s">
        <v>478</v>
      </c>
      <c r="B35" s="332" t="s">
        <v>184</v>
      </c>
      <c r="C35" s="332">
        <v>132</v>
      </c>
      <c r="D35" s="332">
        <v>132</v>
      </c>
      <c r="E35" s="332">
        <v>132</v>
      </c>
      <c r="F35" s="332">
        <v>132</v>
      </c>
      <c r="G35" s="332">
        <v>132</v>
      </c>
      <c r="H35" s="332">
        <v>132</v>
      </c>
      <c r="I35" s="332">
        <v>132</v>
      </c>
      <c r="J35" s="332">
        <v>132</v>
      </c>
      <c r="K35" s="332">
        <v>132</v>
      </c>
      <c r="L35" s="332">
        <v>132</v>
      </c>
      <c r="M35" s="332">
        <v>132</v>
      </c>
      <c r="N35" s="332">
        <v>132</v>
      </c>
      <c r="O35" s="332">
        <v>132</v>
      </c>
      <c r="P35" s="332">
        <v>132335</v>
      </c>
      <c r="Q35" s="333"/>
      <c r="R35" s="333"/>
      <c r="S35" s="333"/>
      <c r="T35" s="333"/>
      <c r="U35" s="333"/>
      <c r="V35" s="333"/>
      <c r="W35" s="333"/>
      <c r="X35" s="333"/>
      <c r="Y35" s="333"/>
      <c r="Z35" s="333"/>
      <c r="AA35" s="333"/>
      <c r="AB35" s="333"/>
      <c r="AC35" s="333"/>
      <c r="AD35" s="333"/>
    </row>
    <row r="36" spans="1:30" x14ac:dyDescent="0.2">
      <c r="A36" s="332" t="s">
        <v>479</v>
      </c>
      <c r="B36" s="332" t="s">
        <v>184</v>
      </c>
      <c r="C36" s="332">
        <v>1</v>
      </c>
      <c r="D36" s="332">
        <v>1</v>
      </c>
      <c r="E36" s="332">
        <v>1</v>
      </c>
      <c r="F36" s="332">
        <v>1</v>
      </c>
      <c r="G36" s="332">
        <v>1</v>
      </c>
      <c r="H36" s="332">
        <v>1</v>
      </c>
      <c r="I36" s="332">
        <v>1</v>
      </c>
      <c r="J36" s="332">
        <v>1</v>
      </c>
      <c r="K36" s="332">
        <v>1</v>
      </c>
      <c r="L36" s="332">
        <v>1</v>
      </c>
      <c r="M36" s="332">
        <v>1</v>
      </c>
      <c r="N36" s="332">
        <v>1</v>
      </c>
      <c r="O36" s="332">
        <v>1</v>
      </c>
      <c r="P36" s="332">
        <v>965</v>
      </c>
      <c r="Q36" s="333"/>
      <c r="R36" s="333"/>
      <c r="S36" s="333"/>
      <c r="T36" s="333"/>
      <c r="U36" s="333"/>
      <c r="V36" s="333"/>
      <c r="W36" s="333"/>
      <c r="X36" s="333"/>
      <c r="Y36" s="333"/>
      <c r="Z36" s="333"/>
      <c r="AA36" s="333"/>
      <c r="AB36" s="333"/>
      <c r="AC36" s="333"/>
      <c r="AD36" s="333"/>
    </row>
    <row r="37" spans="1:30" x14ac:dyDescent="0.2">
      <c r="A37" s="332" t="s">
        <v>480</v>
      </c>
      <c r="B37" s="332" t="s">
        <v>184</v>
      </c>
      <c r="C37" s="332">
        <v>7</v>
      </c>
      <c r="D37" s="332">
        <v>7</v>
      </c>
      <c r="E37" s="332">
        <v>7</v>
      </c>
      <c r="F37" s="332">
        <v>7</v>
      </c>
      <c r="G37" s="332">
        <v>7</v>
      </c>
      <c r="H37" s="332">
        <v>7</v>
      </c>
      <c r="I37" s="332">
        <v>7</v>
      </c>
      <c r="J37" s="332">
        <v>7</v>
      </c>
      <c r="K37" s="332">
        <v>7</v>
      </c>
      <c r="L37" s="332">
        <v>7</v>
      </c>
      <c r="M37" s="332">
        <v>7</v>
      </c>
      <c r="N37" s="332">
        <v>7</v>
      </c>
      <c r="O37" s="332">
        <v>7</v>
      </c>
      <c r="P37" s="332">
        <v>6965</v>
      </c>
      <c r="Q37" s="333"/>
      <c r="R37" s="333"/>
      <c r="S37" s="333"/>
      <c r="T37" s="333"/>
      <c r="U37" s="333"/>
      <c r="V37" s="333"/>
      <c r="W37" s="333"/>
      <c r="X37" s="333"/>
      <c r="Y37" s="333"/>
      <c r="Z37" s="333"/>
      <c r="AA37" s="333"/>
      <c r="AB37" s="333"/>
      <c r="AC37" s="333"/>
      <c r="AD37" s="333"/>
    </row>
    <row r="38" spans="1:30" x14ac:dyDescent="0.2">
      <c r="A38" s="332" t="s">
        <v>481</v>
      </c>
      <c r="B38" s="332" t="s">
        <v>184</v>
      </c>
      <c r="C38" s="332">
        <v>1276</v>
      </c>
      <c r="D38" s="332">
        <v>1276</v>
      </c>
      <c r="E38" s="332">
        <v>1276</v>
      </c>
      <c r="F38" s="332">
        <v>1276</v>
      </c>
      <c r="G38" s="332">
        <v>1276</v>
      </c>
      <c r="H38" s="332">
        <v>1276</v>
      </c>
      <c r="I38" s="332">
        <v>1276</v>
      </c>
      <c r="J38" s="332">
        <v>1276</v>
      </c>
      <c r="K38" s="332">
        <v>1276</v>
      </c>
      <c r="L38" s="332">
        <v>1276</v>
      </c>
      <c r="M38" s="332">
        <v>1276</v>
      </c>
      <c r="N38" s="332">
        <v>1276</v>
      </c>
      <c r="O38" s="332">
        <v>1276</v>
      </c>
      <c r="P38" s="332">
        <v>1276264</v>
      </c>
      <c r="Q38" s="333"/>
      <c r="R38" s="333"/>
      <c r="S38" s="333"/>
      <c r="T38" s="333"/>
      <c r="U38" s="333"/>
      <c r="V38" s="333"/>
      <c r="W38" s="333"/>
      <c r="X38" s="333"/>
      <c r="Y38" s="333"/>
      <c r="Z38" s="333"/>
      <c r="AA38" s="333"/>
      <c r="AB38" s="333"/>
      <c r="AC38" s="333"/>
      <c r="AD38" s="333"/>
    </row>
    <row r="39" spans="1:30" x14ac:dyDescent="0.2">
      <c r="A39" s="332" t="s">
        <v>1065</v>
      </c>
      <c r="B39" s="332" t="s">
        <v>184</v>
      </c>
      <c r="C39" s="332">
        <v>0</v>
      </c>
      <c r="D39" s="332">
        <v>0</v>
      </c>
      <c r="E39" s="332">
        <v>0</v>
      </c>
      <c r="F39" s="332">
        <v>0</v>
      </c>
      <c r="G39" s="332">
        <v>0</v>
      </c>
      <c r="H39" s="332">
        <v>0</v>
      </c>
      <c r="I39" s="332">
        <v>0</v>
      </c>
      <c r="J39" s="332">
        <v>0</v>
      </c>
      <c r="K39" s="332">
        <v>0</v>
      </c>
      <c r="L39" s="332">
        <v>0</v>
      </c>
      <c r="M39" s="332">
        <v>0</v>
      </c>
      <c r="N39" s="332">
        <v>0</v>
      </c>
      <c r="O39" s="332">
        <v>0</v>
      </c>
      <c r="P39" s="332">
        <v>0</v>
      </c>
      <c r="Q39" s="333"/>
      <c r="R39" s="333"/>
      <c r="S39" s="333"/>
      <c r="T39" s="333"/>
      <c r="U39" s="333"/>
      <c r="V39" s="333"/>
      <c r="W39" s="333"/>
      <c r="X39" s="333"/>
      <c r="Y39" s="333"/>
      <c r="Z39" s="333"/>
      <c r="AA39" s="333"/>
      <c r="AB39" s="333"/>
      <c r="AC39" s="333"/>
      <c r="AD39" s="333"/>
    </row>
    <row r="40" spans="1:30" x14ac:dyDescent="0.2">
      <c r="A40" s="332" t="s">
        <v>1012</v>
      </c>
      <c r="B40" s="332" t="s">
        <v>184</v>
      </c>
      <c r="C40" s="332">
        <v>0</v>
      </c>
      <c r="D40" s="332">
        <v>0</v>
      </c>
      <c r="E40" s="332">
        <v>0</v>
      </c>
      <c r="F40" s="332">
        <v>0</v>
      </c>
      <c r="G40" s="332">
        <v>0</v>
      </c>
      <c r="H40" s="332">
        <v>0</v>
      </c>
      <c r="I40" s="332">
        <v>0</v>
      </c>
      <c r="J40" s="332">
        <v>0</v>
      </c>
      <c r="K40" s="332">
        <v>0</v>
      </c>
      <c r="L40" s="332">
        <v>0</v>
      </c>
      <c r="M40" s="332">
        <v>0</v>
      </c>
      <c r="N40" s="332">
        <v>0</v>
      </c>
      <c r="O40" s="332">
        <v>0</v>
      </c>
      <c r="P40" s="332">
        <v>0</v>
      </c>
      <c r="Q40" s="333"/>
      <c r="R40" s="333"/>
      <c r="S40" s="333"/>
      <c r="T40" s="333"/>
      <c r="U40" s="333"/>
      <c r="V40" s="333"/>
      <c r="W40" s="333"/>
      <c r="X40" s="333"/>
      <c r="Y40" s="333"/>
      <c r="Z40" s="333"/>
      <c r="AA40" s="333"/>
      <c r="AB40" s="333"/>
      <c r="AC40" s="333"/>
      <c r="AD40" s="333"/>
    </row>
    <row r="41" spans="1:30" x14ac:dyDescent="0.2">
      <c r="A41" s="332" t="s">
        <v>205</v>
      </c>
      <c r="B41" s="332" t="s">
        <v>184</v>
      </c>
      <c r="C41" s="332">
        <v>489</v>
      </c>
      <c r="D41" s="332">
        <v>489</v>
      </c>
      <c r="E41" s="332">
        <v>489</v>
      </c>
      <c r="F41" s="332">
        <v>489</v>
      </c>
      <c r="G41" s="332">
        <v>489</v>
      </c>
      <c r="H41" s="332">
        <v>489</v>
      </c>
      <c r="I41" s="332">
        <v>489</v>
      </c>
      <c r="J41" s="332">
        <v>489</v>
      </c>
      <c r="K41" s="332">
        <v>489</v>
      </c>
      <c r="L41" s="332">
        <v>489</v>
      </c>
      <c r="M41" s="332">
        <v>489</v>
      </c>
      <c r="N41" s="332">
        <v>489</v>
      </c>
      <c r="O41" s="332">
        <v>425</v>
      </c>
      <c r="P41" s="332">
        <v>486087</v>
      </c>
      <c r="Q41" s="333"/>
      <c r="R41" s="333"/>
      <c r="S41" s="333"/>
      <c r="T41" s="333"/>
      <c r="U41" s="333"/>
      <c r="V41" s="333"/>
      <c r="W41" s="333"/>
      <c r="X41" s="333"/>
      <c r="Y41" s="333"/>
      <c r="Z41" s="333"/>
      <c r="AA41" s="333"/>
      <c r="AB41" s="333"/>
      <c r="AC41" s="333"/>
      <c r="AD41" s="333"/>
    </row>
    <row r="42" spans="1:30" x14ac:dyDescent="0.2">
      <c r="A42" s="332" t="s">
        <v>1066</v>
      </c>
      <c r="B42" s="332" t="s">
        <v>184</v>
      </c>
      <c r="C42" s="332">
        <v>0</v>
      </c>
      <c r="D42" s="332">
        <v>0</v>
      </c>
      <c r="E42" s="332">
        <v>0</v>
      </c>
      <c r="F42" s="332">
        <v>0</v>
      </c>
      <c r="G42" s="332">
        <v>0</v>
      </c>
      <c r="H42" s="332">
        <v>0</v>
      </c>
      <c r="I42" s="332">
        <v>0</v>
      </c>
      <c r="J42" s="332">
        <v>0</v>
      </c>
      <c r="K42" s="332">
        <v>0</v>
      </c>
      <c r="L42" s="332">
        <v>0</v>
      </c>
      <c r="M42" s="332">
        <v>0</v>
      </c>
      <c r="N42" s="332">
        <v>0</v>
      </c>
      <c r="O42" s="332">
        <v>0</v>
      </c>
      <c r="P42" s="332">
        <v>0</v>
      </c>
      <c r="Q42" s="333"/>
      <c r="R42" s="333"/>
      <c r="S42" s="333"/>
      <c r="T42" s="333"/>
      <c r="U42" s="333"/>
      <c r="V42" s="333"/>
      <c r="W42" s="333"/>
      <c r="X42" s="333"/>
      <c r="Y42" s="333"/>
      <c r="Z42" s="333"/>
      <c r="AA42" s="333"/>
      <c r="AB42" s="333"/>
      <c r="AC42" s="333"/>
      <c r="AD42" s="333"/>
    </row>
    <row r="43" spans="1:30" x14ac:dyDescent="0.2">
      <c r="A43" s="332" t="s">
        <v>824</v>
      </c>
      <c r="B43" s="332" t="s">
        <v>184</v>
      </c>
      <c r="C43" s="332">
        <v>0</v>
      </c>
      <c r="D43" s="332">
        <v>0</v>
      </c>
      <c r="E43" s="332">
        <v>0</v>
      </c>
      <c r="F43" s="332">
        <v>0</v>
      </c>
      <c r="G43" s="332">
        <v>0</v>
      </c>
      <c r="H43" s="332">
        <v>0</v>
      </c>
      <c r="I43" s="332">
        <v>0</v>
      </c>
      <c r="J43" s="332">
        <v>0</v>
      </c>
      <c r="K43" s="332">
        <v>0</v>
      </c>
      <c r="L43" s="332">
        <v>0</v>
      </c>
      <c r="M43" s="332">
        <v>0</v>
      </c>
      <c r="N43" s="332">
        <v>0</v>
      </c>
      <c r="O43" s="332">
        <v>0</v>
      </c>
      <c r="P43" s="332">
        <v>0</v>
      </c>
      <c r="Q43" s="333"/>
      <c r="R43" s="333"/>
      <c r="S43" s="333"/>
      <c r="T43" s="333"/>
      <c r="U43" s="333"/>
      <c r="V43" s="333"/>
      <c r="W43" s="333"/>
      <c r="X43" s="333"/>
      <c r="Y43" s="333"/>
      <c r="Z43" s="333"/>
      <c r="AA43" s="333"/>
      <c r="AB43" s="333"/>
      <c r="AC43" s="333"/>
      <c r="AD43" s="333"/>
    </row>
    <row r="44" spans="1:30" x14ac:dyDescent="0.2">
      <c r="A44" s="332" t="s">
        <v>17</v>
      </c>
      <c r="B44" s="332" t="s">
        <v>184</v>
      </c>
      <c r="C44" s="332">
        <v>0</v>
      </c>
      <c r="D44" s="332">
        <v>0</v>
      </c>
      <c r="E44" s="332">
        <v>0</v>
      </c>
      <c r="F44" s="332">
        <v>0</v>
      </c>
      <c r="G44" s="332">
        <v>0</v>
      </c>
      <c r="H44" s="332">
        <v>0</v>
      </c>
      <c r="I44" s="332">
        <v>0</v>
      </c>
      <c r="J44" s="332">
        <v>0</v>
      </c>
      <c r="K44" s="332">
        <v>0</v>
      </c>
      <c r="L44" s="332">
        <v>0</v>
      </c>
      <c r="M44" s="332">
        <v>0</v>
      </c>
      <c r="N44" s="332">
        <v>0</v>
      </c>
      <c r="O44" s="332">
        <v>0</v>
      </c>
      <c r="P44" s="332">
        <v>0</v>
      </c>
      <c r="Q44" s="333"/>
      <c r="R44" s="333"/>
      <c r="S44" s="333"/>
      <c r="T44" s="333"/>
      <c r="U44" s="333"/>
      <c r="V44" s="333"/>
      <c r="W44" s="333"/>
      <c r="X44" s="333"/>
      <c r="Y44" s="333"/>
      <c r="Z44" s="333"/>
      <c r="AA44" s="333"/>
      <c r="AB44" s="333"/>
      <c r="AC44" s="333"/>
      <c r="AD44" s="333"/>
    </row>
    <row r="45" spans="1:30" x14ac:dyDescent="0.2">
      <c r="A45" s="332" t="s">
        <v>1067</v>
      </c>
      <c r="B45" s="332" t="s">
        <v>184</v>
      </c>
      <c r="C45" s="332">
        <v>0</v>
      </c>
      <c r="D45" s="332">
        <v>0</v>
      </c>
      <c r="E45" s="332">
        <v>0</v>
      </c>
      <c r="F45" s="332">
        <v>0</v>
      </c>
      <c r="G45" s="332">
        <v>0</v>
      </c>
      <c r="H45" s="332">
        <v>0</v>
      </c>
      <c r="I45" s="332">
        <v>0</v>
      </c>
      <c r="J45" s="332">
        <v>0</v>
      </c>
      <c r="K45" s="332">
        <v>0</v>
      </c>
      <c r="L45" s="332">
        <v>0</v>
      </c>
      <c r="M45" s="332">
        <v>0</v>
      </c>
      <c r="N45" s="332">
        <v>0</v>
      </c>
      <c r="O45" s="332">
        <v>0</v>
      </c>
      <c r="P45" s="332">
        <v>0</v>
      </c>
      <c r="Q45" s="333"/>
      <c r="R45" s="333"/>
      <c r="S45" s="333"/>
      <c r="T45" s="333"/>
      <c r="U45" s="333"/>
      <c r="V45" s="333"/>
      <c r="W45" s="333"/>
      <c r="X45" s="333"/>
      <c r="Y45" s="333"/>
      <c r="Z45" s="333"/>
      <c r="AA45" s="333"/>
      <c r="AB45" s="333"/>
      <c r="AC45" s="333"/>
      <c r="AD45" s="333"/>
    </row>
    <row r="46" spans="1:30" x14ac:dyDescent="0.2">
      <c r="A46" s="332" t="s">
        <v>1068</v>
      </c>
      <c r="B46" s="332" t="s">
        <v>184</v>
      </c>
      <c r="C46" s="332">
        <v>0</v>
      </c>
      <c r="D46" s="332">
        <v>0</v>
      </c>
      <c r="E46" s="332">
        <v>0</v>
      </c>
      <c r="F46" s="332">
        <v>0</v>
      </c>
      <c r="G46" s="332">
        <v>0</v>
      </c>
      <c r="H46" s="332">
        <v>0</v>
      </c>
      <c r="I46" s="332">
        <v>0</v>
      </c>
      <c r="J46" s="332">
        <v>0</v>
      </c>
      <c r="K46" s="332">
        <v>0</v>
      </c>
      <c r="L46" s="332">
        <v>0</v>
      </c>
      <c r="M46" s="332">
        <v>0</v>
      </c>
      <c r="N46" s="332">
        <v>0</v>
      </c>
      <c r="O46" s="332">
        <v>0</v>
      </c>
      <c r="P46" s="332">
        <v>0</v>
      </c>
      <c r="Q46" s="333"/>
      <c r="R46" s="333"/>
      <c r="S46" s="333"/>
      <c r="T46" s="333"/>
      <c r="U46" s="333"/>
      <c r="V46" s="333"/>
      <c r="W46" s="333"/>
      <c r="X46" s="333"/>
      <c r="Y46" s="333"/>
      <c r="Z46" s="333"/>
      <c r="AA46" s="333"/>
      <c r="AB46" s="333"/>
      <c r="AC46" s="333"/>
      <c r="AD46" s="333"/>
    </row>
    <row r="47" spans="1:30" x14ac:dyDescent="0.2">
      <c r="A47" s="332" t="s">
        <v>206</v>
      </c>
      <c r="B47" s="332" t="s">
        <v>184</v>
      </c>
      <c r="C47" s="332">
        <v>4530</v>
      </c>
      <c r="D47" s="332">
        <v>4530</v>
      </c>
      <c r="E47" s="332">
        <v>4530</v>
      </c>
      <c r="F47" s="332">
        <v>4530</v>
      </c>
      <c r="G47" s="332">
        <v>4530</v>
      </c>
      <c r="H47" s="332">
        <v>4530</v>
      </c>
      <c r="I47" s="332">
        <v>4530</v>
      </c>
      <c r="J47" s="332">
        <v>4530</v>
      </c>
      <c r="K47" s="332">
        <v>4531</v>
      </c>
      <c r="L47" s="332">
        <v>4531</v>
      </c>
      <c r="M47" s="332">
        <v>4531</v>
      </c>
      <c r="N47" s="332">
        <v>4531</v>
      </c>
      <c r="O47" s="332">
        <v>4531</v>
      </c>
      <c r="P47" s="332">
        <v>4530262</v>
      </c>
      <c r="Q47" s="333"/>
      <c r="R47" s="333"/>
      <c r="S47" s="333"/>
      <c r="T47" s="333"/>
      <c r="U47" s="333"/>
      <c r="V47" s="333"/>
      <c r="W47" s="333"/>
      <c r="X47" s="333"/>
      <c r="Y47" s="333"/>
      <c r="Z47" s="333"/>
      <c r="AA47" s="333"/>
      <c r="AB47" s="333"/>
      <c r="AC47" s="333"/>
      <c r="AD47" s="333"/>
    </row>
    <row r="48" spans="1:30" x14ac:dyDescent="0.2">
      <c r="A48" s="332" t="s">
        <v>915</v>
      </c>
      <c r="B48" s="332" t="s">
        <v>184</v>
      </c>
      <c r="C48" s="332">
        <v>1875</v>
      </c>
      <c r="D48" s="332">
        <v>1875</v>
      </c>
      <c r="E48" s="332">
        <v>1875</v>
      </c>
      <c r="F48" s="332">
        <v>1875</v>
      </c>
      <c r="G48" s="332">
        <v>1875</v>
      </c>
      <c r="H48" s="332">
        <v>1875</v>
      </c>
      <c r="I48" s="332">
        <v>1875</v>
      </c>
      <c r="J48" s="332">
        <v>1875</v>
      </c>
      <c r="K48" s="332">
        <v>1875</v>
      </c>
      <c r="L48" s="332">
        <v>1875</v>
      </c>
      <c r="M48" s="332">
        <v>1875</v>
      </c>
      <c r="N48" s="332">
        <v>1875</v>
      </c>
      <c r="O48" s="332">
        <v>1875</v>
      </c>
      <c r="P48" s="332">
        <v>1875043</v>
      </c>
      <c r="Q48" s="333"/>
      <c r="R48" s="333"/>
      <c r="S48" s="333"/>
      <c r="T48" s="333"/>
      <c r="U48" s="333"/>
      <c r="V48" s="333"/>
      <c r="W48" s="333"/>
      <c r="X48" s="333"/>
      <c r="Y48" s="333"/>
      <c r="Z48" s="333"/>
      <c r="AA48" s="333"/>
      <c r="AB48" s="333"/>
      <c r="AC48" s="333"/>
      <c r="AD48" s="333"/>
    </row>
    <row r="49" spans="1:30" x14ac:dyDescent="0.2">
      <c r="A49" s="332" t="s">
        <v>572</v>
      </c>
      <c r="B49" s="332" t="s">
        <v>184</v>
      </c>
      <c r="C49" s="332">
        <v>1760</v>
      </c>
      <c r="D49" s="332">
        <v>1760</v>
      </c>
      <c r="E49" s="332">
        <v>1760</v>
      </c>
      <c r="F49" s="332">
        <v>1760</v>
      </c>
      <c r="G49" s="332">
        <v>1760</v>
      </c>
      <c r="H49" s="332">
        <v>1760</v>
      </c>
      <c r="I49" s="332">
        <v>1760</v>
      </c>
      <c r="J49" s="332">
        <v>1760</v>
      </c>
      <c r="K49" s="332">
        <v>1760</v>
      </c>
      <c r="L49" s="332">
        <v>1760</v>
      </c>
      <c r="M49" s="332">
        <v>1760</v>
      </c>
      <c r="N49" s="332">
        <v>1760</v>
      </c>
      <c r="O49" s="332">
        <v>1760</v>
      </c>
      <c r="P49" s="332">
        <v>1759634</v>
      </c>
      <c r="Q49" s="333"/>
      <c r="R49" s="333"/>
      <c r="S49" s="333"/>
      <c r="T49" s="333"/>
      <c r="U49" s="333"/>
      <c r="V49" s="333"/>
      <c r="W49" s="333"/>
      <c r="X49" s="333"/>
      <c r="Y49" s="333"/>
      <c r="Z49" s="333"/>
      <c r="AA49" s="333"/>
      <c r="AB49" s="333"/>
      <c r="AC49" s="333"/>
      <c r="AD49" s="333"/>
    </row>
    <row r="50" spans="1:30" x14ac:dyDescent="0.2">
      <c r="A50" s="332" t="s">
        <v>1069</v>
      </c>
      <c r="B50" s="332" t="s">
        <v>184</v>
      </c>
      <c r="C50" s="332">
        <v>0</v>
      </c>
      <c r="D50" s="332">
        <v>0</v>
      </c>
      <c r="E50" s="332">
        <v>0</v>
      </c>
      <c r="F50" s="332">
        <v>0</v>
      </c>
      <c r="G50" s="332">
        <v>0</v>
      </c>
      <c r="H50" s="332">
        <v>0</v>
      </c>
      <c r="I50" s="332">
        <v>0</v>
      </c>
      <c r="J50" s="332">
        <v>0</v>
      </c>
      <c r="K50" s="332">
        <v>0</v>
      </c>
      <c r="L50" s="332">
        <v>0</v>
      </c>
      <c r="M50" s="332">
        <v>0</v>
      </c>
      <c r="N50" s="332">
        <v>0</v>
      </c>
      <c r="O50" s="332">
        <v>0</v>
      </c>
      <c r="P50" s="332">
        <v>0</v>
      </c>
      <c r="Q50" s="333"/>
      <c r="R50" s="333"/>
      <c r="S50" s="333"/>
      <c r="T50" s="333"/>
      <c r="U50" s="333"/>
      <c r="V50" s="333"/>
      <c r="W50" s="333"/>
      <c r="X50" s="333"/>
      <c r="Y50" s="333"/>
      <c r="Z50" s="333"/>
      <c r="AA50" s="333"/>
      <c r="AB50" s="333"/>
      <c r="AC50" s="333"/>
      <c r="AD50" s="333"/>
    </row>
    <row r="51" spans="1:30" x14ac:dyDescent="0.2">
      <c r="A51" s="332" t="s">
        <v>601</v>
      </c>
      <c r="B51" s="332" t="s">
        <v>184</v>
      </c>
      <c r="C51" s="332">
        <v>0</v>
      </c>
      <c r="D51" s="332">
        <v>0</v>
      </c>
      <c r="E51" s="332">
        <v>0</v>
      </c>
      <c r="F51" s="332">
        <v>0</v>
      </c>
      <c r="G51" s="332">
        <v>0</v>
      </c>
      <c r="H51" s="332">
        <v>0</v>
      </c>
      <c r="I51" s="332">
        <v>0</v>
      </c>
      <c r="J51" s="332">
        <v>0</v>
      </c>
      <c r="K51" s="332">
        <v>0</v>
      </c>
      <c r="L51" s="332">
        <v>0</v>
      </c>
      <c r="M51" s="332">
        <v>0</v>
      </c>
      <c r="N51" s="332">
        <v>0</v>
      </c>
      <c r="O51" s="332">
        <v>0</v>
      </c>
      <c r="P51" s="332">
        <v>0</v>
      </c>
      <c r="Q51" s="333"/>
      <c r="R51" s="333"/>
      <c r="S51" s="333"/>
      <c r="T51" s="333"/>
      <c r="U51" s="333"/>
      <c r="V51" s="333"/>
      <c r="W51" s="333"/>
      <c r="X51" s="333"/>
      <c r="Y51" s="333"/>
      <c r="Z51" s="333"/>
      <c r="AA51" s="333"/>
      <c r="AB51" s="333"/>
      <c r="AC51" s="333"/>
      <c r="AD51" s="333"/>
    </row>
    <row r="52" spans="1:30" x14ac:dyDescent="0.2">
      <c r="A52" s="332" t="s">
        <v>602</v>
      </c>
      <c r="B52" s="332" t="s">
        <v>184</v>
      </c>
      <c r="C52" s="332">
        <v>0</v>
      </c>
      <c r="D52" s="332">
        <v>0</v>
      </c>
      <c r="E52" s="332">
        <v>0</v>
      </c>
      <c r="F52" s="332">
        <v>0</v>
      </c>
      <c r="G52" s="332">
        <v>0</v>
      </c>
      <c r="H52" s="332">
        <v>0</v>
      </c>
      <c r="I52" s="332">
        <v>0</v>
      </c>
      <c r="J52" s="332">
        <v>0</v>
      </c>
      <c r="K52" s="332">
        <v>0</v>
      </c>
      <c r="L52" s="332">
        <v>0</v>
      </c>
      <c r="M52" s="332">
        <v>0</v>
      </c>
      <c r="N52" s="332">
        <v>0</v>
      </c>
      <c r="O52" s="332">
        <v>0</v>
      </c>
      <c r="P52" s="332">
        <v>0</v>
      </c>
      <c r="Q52" s="333"/>
      <c r="R52" s="333"/>
      <c r="S52" s="333"/>
      <c r="T52" s="333"/>
      <c r="U52" s="333"/>
      <c r="V52" s="333"/>
      <c r="W52" s="333"/>
      <c r="X52" s="333"/>
      <c r="Y52" s="333"/>
      <c r="Z52" s="333"/>
      <c r="AA52" s="333"/>
      <c r="AB52" s="333"/>
      <c r="AC52" s="333"/>
      <c r="AD52" s="333"/>
    </row>
    <row r="53" spans="1:30" x14ac:dyDescent="0.2">
      <c r="A53" s="332" t="s">
        <v>603</v>
      </c>
      <c r="B53" s="332" t="s">
        <v>184</v>
      </c>
      <c r="C53" s="332">
        <v>0</v>
      </c>
      <c r="D53" s="332">
        <v>0</v>
      </c>
      <c r="E53" s="332">
        <v>0</v>
      </c>
      <c r="F53" s="332">
        <v>0</v>
      </c>
      <c r="G53" s="332">
        <v>0</v>
      </c>
      <c r="H53" s="332">
        <v>0</v>
      </c>
      <c r="I53" s="332">
        <v>0</v>
      </c>
      <c r="J53" s="332">
        <v>0</v>
      </c>
      <c r="K53" s="332">
        <v>0</v>
      </c>
      <c r="L53" s="332">
        <v>0</v>
      </c>
      <c r="M53" s="332">
        <v>0</v>
      </c>
      <c r="N53" s="332">
        <v>0</v>
      </c>
      <c r="O53" s="332">
        <v>0</v>
      </c>
      <c r="P53" s="332">
        <v>0</v>
      </c>
      <c r="Q53" s="333"/>
      <c r="R53" s="333"/>
      <c r="S53" s="333"/>
      <c r="T53" s="333"/>
      <c r="U53" s="333"/>
      <c r="V53" s="333"/>
      <c r="W53" s="333"/>
      <c r="X53" s="333"/>
      <c r="Y53" s="333"/>
      <c r="Z53" s="333"/>
      <c r="AA53" s="333"/>
      <c r="AB53" s="333"/>
      <c r="AC53" s="333"/>
      <c r="AD53" s="333"/>
    </row>
    <row r="54" spans="1:30" x14ac:dyDescent="0.2">
      <c r="A54" s="332" t="s">
        <v>482</v>
      </c>
      <c r="B54" s="332" t="s">
        <v>184</v>
      </c>
      <c r="C54" s="332">
        <v>0</v>
      </c>
      <c r="D54" s="332">
        <v>0</v>
      </c>
      <c r="E54" s="332">
        <v>0</v>
      </c>
      <c r="F54" s="332">
        <v>0</v>
      </c>
      <c r="G54" s="332">
        <v>0</v>
      </c>
      <c r="H54" s="332">
        <v>0</v>
      </c>
      <c r="I54" s="332">
        <v>0</v>
      </c>
      <c r="J54" s="332">
        <v>0</v>
      </c>
      <c r="K54" s="332">
        <v>0</v>
      </c>
      <c r="L54" s="332">
        <v>0</v>
      </c>
      <c r="M54" s="332">
        <v>0</v>
      </c>
      <c r="N54" s="332">
        <v>0</v>
      </c>
      <c r="O54" s="332">
        <v>0</v>
      </c>
      <c r="P54" s="332">
        <v>0</v>
      </c>
      <c r="Q54" s="333"/>
      <c r="R54" s="333"/>
      <c r="S54" s="333"/>
      <c r="T54" s="333"/>
      <c r="U54" s="333"/>
      <c r="V54" s="333"/>
      <c r="W54" s="333"/>
      <c r="X54" s="333"/>
      <c r="Y54" s="333"/>
      <c r="Z54" s="333"/>
      <c r="AA54" s="333"/>
      <c r="AB54" s="333"/>
      <c r="AC54" s="333"/>
      <c r="AD54" s="333"/>
    </row>
    <row r="55" spans="1:30" x14ac:dyDescent="0.2">
      <c r="A55" s="332" t="s">
        <v>483</v>
      </c>
      <c r="B55" s="332" t="s">
        <v>184</v>
      </c>
      <c r="C55" s="332">
        <v>2256</v>
      </c>
      <c r="D55" s="332">
        <v>2256</v>
      </c>
      <c r="E55" s="332">
        <v>2256</v>
      </c>
      <c r="F55" s="332">
        <v>2256</v>
      </c>
      <c r="G55" s="332">
        <v>2256</v>
      </c>
      <c r="H55" s="332">
        <v>2256</v>
      </c>
      <c r="I55" s="332">
        <v>2256</v>
      </c>
      <c r="J55" s="332">
        <v>2256</v>
      </c>
      <c r="K55" s="332">
        <v>2256</v>
      </c>
      <c r="L55" s="332">
        <v>2256</v>
      </c>
      <c r="M55" s="332">
        <v>2256</v>
      </c>
      <c r="N55" s="332">
        <v>2256</v>
      </c>
      <c r="O55" s="332">
        <v>2256</v>
      </c>
      <c r="P55" s="332">
        <v>2255721</v>
      </c>
      <c r="Q55" s="333"/>
      <c r="R55" s="333"/>
      <c r="S55" s="333"/>
      <c r="T55" s="333"/>
      <c r="U55" s="333"/>
      <c r="V55" s="333"/>
      <c r="W55" s="333"/>
      <c r="X55" s="333"/>
      <c r="Y55" s="333"/>
      <c r="Z55" s="333"/>
      <c r="AA55" s="333"/>
      <c r="AB55" s="333"/>
      <c r="AC55" s="333"/>
      <c r="AD55" s="333"/>
    </row>
    <row r="56" spans="1:30" x14ac:dyDescent="0.2">
      <c r="A56" s="332" t="s">
        <v>1070</v>
      </c>
      <c r="B56" s="332" t="s">
        <v>184</v>
      </c>
      <c r="C56" s="332">
        <v>0</v>
      </c>
      <c r="D56" s="332">
        <v>0</v>
      </c>
      <c r="E56" s="332">
        <v>0</v>
      </c>
      <c r="F56" s="332">
        <v>0</v>
      </c>
      <c r="G56" s="332">
        <v>0</v>
      </c>
      <c r="H56" s="332">
        <v>0</v>
      </c>
      <c r="I56" s="332">
        <v>0</v>
      </c>
      <c r="J56" s="332">
        <v>0</v>
      </c>
      <c r="K56" s="332">
        <v>0</v>
      </c>
      <c r="L56" s="332">
        <v>0</v>
      </c>
      <c r="M56" s="332">
        <v>0</v>
      </c>
      <c r="N56" s="332">
        <v>0</v>
      </c>
      <c r="O56" s="332">
        <v>0</v>
      </c>
      <c r="P56" s="332">
        <v>0</v>
      </c>
      <c r="Q56" s="333"/>
      <c r="R56" s="333"/>
      <c r="S56" s="333"/>
      <c r="T56" s="333"/>
      <c r="U56" s="333"/>
      <c r="V56" s="333"/>
      <c r="W56" s="333"/>
      <c r="X56" s="333"/>
      <c r="Y56" s="333"/>
      <c r="Z56" s="333"/>
      <c r="AA56" s="333"/>
      <c r="AB56" s="333"/>
      <c r="AC56" s="333"/>
      <c r="AD56" s="333"/>
    </row>
    <row r="57" spans="1:30" x14ac:dyDescent="0.2">
      <c r="A57" s="332" t="s">
        <v>825</v>
      </c>
      <c r="B57" s="332" t="s">
        <v>184</v>
      </c>
      <c r="C57" s="332">
        <v>40</v>
      </c>
      <c r="D57" s="332">
        <v>40</v>
      </c>
      <c r="E57" s="332">
        <v>40</v>
      </c>
      <c r="F57" s="332">
        <v>40</v>
      </c>
      <c r="G57" s="332">
        <v>40</v>
      </c>
      <c r="H57" s="332">
        <v>40</v>
      </c>
      <c r="I57" s="332">
        <v>40</v>
      </c>
      <c r="J57" s="332">
        <v>40</v>
      </c>
      <c r="K57" s="332">
        <v>40</v>
      </c>
      <c r="L57" s="332">
        <v>40</v>
      </c>
      <c r="M57" s="332">
        <v>40</v>
      </c>
      <c r="N57" s="332">
        <v>40</v>
      </c>
      <c r="O57" s="332">
        <v>40</v>
      </c>
      <c r="P57" s="332">
        <v>40015</v>
      </c>
      <c r="Q57" s="333"/>
      <c r="R57" s="333"/>
      <c r="S57" s="333"/>
      <c r="T57" s="333"/>
      <c r="U57" s="333"/>
      <c r="V57" s="333"/>
      <c r="W57" s="333"/>
      <c r="X57" s="333"/>
      <c r="Y57" s="333"/>
      <c r="Z57" s="333"/>
      <c r="AA57" s="333"/>
      <c r="AB57" s="333"/>
      <c r="AC57" s="333"/>
      <c r="AD57" s="333"/>
    </row>
    <row r="58" spans="1:30" x14ac:dyDescent="0.2">
      <c r="A58" s="332" t="s">
        <v>1071</v>
      </c>
      <c r="B58" s="332" t="s">
        <v>184</v>
      </c>
      <c r="C58" s="332">
        <v>0</v>
      </c>
      <c r="D58" s="332">
        <v>0</v>
      </c>
      <c r="E58" s="332">
        <v>0</v>
      </c>
      <c r="F58" s="332">
        <v>0</v>
      </c>
      <c r="G58" s="332">
        <v>0</v>
      </c>
      <c r="H58" s="332">
        <v>0</v>
      </c>
      <c r="I58" s="332">
        <v>0</v>
      </c>
      <c r="J58" s="332">
        <v>0</v>
      </c>
      <c r="K58" s="332">
        <v>0</v>
      </c>
      <c r="L58" s="332">
        <v>0</v>
      </c>
      <c r="M58" s="332">
        <v>0</v>
      </c>
      <c r="N58" s="332">
        <v>0</v>
      </c>
      <c r="O58" s="332">
        <v>0</v>
      </c>
      <c r="P58" s="332">
        <v>0</v>
      </c>
      <c r="Q58" s="333"/>
      <c r="R58" s="333"/>
      <c r="S58" s="333"/>
      <c r="T58" s="333"/>
      <c r="U58" s="333"/>
      <c r="V58" s="333"/>
      <c r="W58" s="333"/>
      <c r="X58" s="333"/>
      <c r="Y58" s="333"/>
      <c r="Z58" s="333"/>
      <c r="AA58" s="333"/>
      <c r="AB58" s="333"/>
      <c r="AC58" s="333"/>
      <c r="AD58" s="333"/>
    </row>
    <row r="59" spans="1:30" x14ac:dyDescent="0.2">
      <c r="A59" s="332" t="s">
        <v>714</v>
      </c>
      <c r="B59" s="332" t="s">
        <v>184</v>
      </c>
      <c r="C59" s="332">
        <v>0</v>
      </c>
      <c r="D59" s="332">
        <v>0</v>
      </c>
      <c r="E59" s="332">
        <v>0</v>
      </c>
      <c r="F59" s="332">
        <v>0</v>
      </c>
      <c r="G59" s="332">
        <v>0</v>
      </c>
      <c r="H59" s="332">
        <v>0</v>
      </c>
      <c r="I59" s="332">
        <v>0</v>
      </c>
      <c r="J59" s="332">
        <v>0</v>
      </c>
      <c r="K59" s="332">
        <v>0</v>
      </c>
      <c r="L59" s="332">
        <v>0</v>
      </c>
      <c r="M59" s="332">
        <v>0</v>
      </c>
      <c r="N59" s="332">
        <v>0</v>
      </c>
      <c r="O59" s="332">
        <v>0</v>
      </c>
      <c r="P59" s="332">
        <v>0</v>
      </c>
      <c r="Q59" s="333"/>
      <c r="R59" s="333"/>
      <c r="S59" s="333"/>
      <c r="T59" s="333"/>
      <c r="U59" s="333"/>
      <c r="V59" s="333"/>
      <c r="W59" s="333"/>
      <c r="X59" s="333"/>
      <c r="Y59" s="333"/>
      <c r="Z59" s="333"/>
      <c r="AA59" s="333"/>
      <c r="AB59" s="333"/>
      <c r="AC59" s="333"/>
      <c r="AD59" s="333"/>
    </row>
    <row r="60" spans="1:30" x14ac:dyDescent="0.2">
      <c r="A60" s="332" t="s">
        <v>1072</v>
      </c>
      <c r="B60" s="332" t="s">
        <v>184</v>
      </c>
      <c r="C60" s="332">
        <v>0</v>
      </c>
      <c r="D60" s="332">
        <v>0</v>
      </c>
      <c r="E60" s="332">
        <v>0</v>
      </c>
      <c r="F60" s="332">
        <v>0</v>
      </c>
      <c r="G60" s="332">
        <v>0</v>
      </c>
      <c r="H60" s="332">
        <v>0</v>
      </c>
      <c r="I60" s="332">
        <v>0</v>
      </c>
      <c r="J60" s="332">
        <v>0</v>
      </c>
      <c r="K60" s="332">
        <v>0</v>
      </c>
      <c r="L60" s="332">
        <v>0</v>
      </c>
      <c r="M60" s="332">
        <v>0</v>
      </c>
      <c r="N60" s="332">
        <v>0</v>
      </c>
      <c r="O60" s="332">
        <v>0</v>
      </c>
      <c r="P60" s="332">
        <v>0</v>
      </c>
      <c r="Q60" s="333"/>
      <c r="R60" s="333"/>
      <c r="S60" s="333"/>
      <c r="T60" s="333"/>
      <c r="U60" s="333"/>
      <c r="V60" s="333"/>
      <c r="W60" s="333"/>
      <c r="X60" s="333"/>
      <c r="Y60" s="333"/>
      <c r="Z60" s="333"/>
      <c r="AA60" s="333"/>
      <c r="AB60" s="333"/>
      <c r="AC60" s="333"/>
      <c r="AD60" s="333"/>
    </row>
    <row r="61" spans="1:30" x14ac:dyDescent="0.2">
      <c r="A61" s="332" t="s">
        <v>722</v>
      </c>
      <c r="B61" s="332" t="s">
        <v>184</v>
      </c>
      <c r="C61" s="332">
        <v>1684</v>
      </c>
      <c r="D61" s="332">
        <v>1684</v>
      </c>
      <c r="E61" s="332">
        <v>1684</v>
      </c>
      <c r="F61" s="332">
        <v>1684</v>
      </c>
      <c r="G61" s="332">
        <v>1684</v>
      </c>
      <c r="H61" s="332">
        <v>1684</v>
      </c>
      <c r="I61" s="332">
        <v>1684</v>
      </c>
      <c r="J61" s="332">
        <v>1684</v>
      </c>
      <c r="K61" s="332">
        <v>1684</v>
      </c>
      <c r="L61" s="332">
        <v>1684</v>
      </c>
      <c r="M61" s="332">
        <v>1684</v>
      </c>
      <c r="N61" s="332">
        <v>1684</v>
      </c>
      <c r="O61" s="332">
        <v>1684</v>
      </c>
      <c r="P61" s="332">
        <v>1684036</v>
      </c>
      <c r="Q61" s="333"/>
      <c r="R61" s="333"/>
      <c r="S61" s="333"/>
      <c r="T61" s="333"/>
      <c r="U61" s="333"/>
      <c r="V61" s="333"/>
      <c r="W61" s="333"/>
      <c r="X61" s="333"/>
      <c r="Y61" s="333"/>
      <c r="Z61" s="333"/>
      <c r="AA61" s="333"/>
      <c r="AB61" s="333"/>
      <c r="AC61" s="333"/>
      <c r="AD61" s="333"/>
    </row>
    <row r="62" spans="1:30" x14ac:dyDescent="0.2">
      <c r="A62" s="332" t="s">
        <v>1073</v>
      </c>
      <c r="B62" s="332" t="s">
        <v>184</v>
      </c>
      <c r="C62" s="332">
        <v>0</v>
      </c>
      <c r="D62" s="332">
        <v>0</v>
      </c>
      <c r="E62" s="332">
        <v>0</v>
      </c>
      <c r="F62" s="332">
        <v>0</v>
      </c>
      <c r="G62" s="332">
        <v>0</v>
      </c>
      <c r="H62" s="332">
        <v>0</v>
      </c>
      <c r="I62" s="332">
        <v>0</v>
      </c>
      <c r="J62" s="332">
        <v>0</v>
      </c>
      <c r="K62" s="332">
        <v>0</v>
      </c>
      <c r="L62" s="332">
        <v>0</v>
      </c>
      <c r="M62" s="332">
        <v>0</v>
      </c>
      <c r="N62" s="332">
        <v>0</v>
      </c>
      <c r="O62" s="332">
        <v>0</v>
      </c>
      <c r="P62" s="332">
        <v>0</v>
      </c>
      <c r="Q62" s="333"/>
      <c r="R62" s="333"/>
      <c r="S62" s="333"/>
      <c r="T62" s="333"/>
      <c r="U62" s="333"/>
      <c r="V62" s="333"/>
      <c r="W62" s="333"/>
      <c r="X62" s="333"/>
      <c r="Y62" s="333"/>
      <c r="Z62" s="333"/>
      <c r="AA62" s="333"/>
      <c r="AB62" s="333"/>
      <c r="AC62" s="333"/>
      <c r="AD62" s="333"/>
    </row>
    <row r="63" spans="1:30" x14ac:dyDescent="0.2">
      <c r="A63" s="332" t="s">
        <v>484</v>
      </c>
      <c r="B63" s="332" t="s">
        <v>184</v>
      </c>
      <c r="C63" s="332">
        <v>153</v>
      </c>
      <c r="D63" s="332">
        <v>153</v>
      </c>
      <c r="E63" s="332">
        <v>153</v>
      </c>
      <c r="F63" s="332">
        <v>153</v>
      </c>
      <c r="G63" s="332">
        <v>153</v>
      </c>
      <c r="H63" s="332">
        <v>153</v>
      </c>
      <c r="I63" s="332">
        <v>153</v>
      </c>
      <c r="J63" s="332">
        <v>153</v>
      </c>
      <c r="K63" s="332">
        <v>153</v>
      </c>
      <c r="L63" s="332">
        <v>153</v>
      </c>
      <c r="M63" s="332">
        <v>153</v>
      </c>
      <c r="N63" s="332">
        <v>153</v>
      </c>
      <c r="O63" s="332">
        <v>153</v>
      </c>
      <c r="P63" s="332">
        <v>153083</v>
      </c>
      <c r="Q63" s="333"/>
      <c r="R63" s="333"/>
      <c r="S63" s="333"/>
      <c r="T63" s="333"/>
      <c r="U63" s="333"/>
      <c r="V63" s="333"/>
      <c r="W63" s="333"/>
      <c r="X63" s="333"/>
      <c r="Y63" s="333"/>
      <c r="Z63" s="333"/>
      <c r="AA63" s="333"/>
      <c r="AB63" s="333"/>
      <c r="AC63" s="333"/>
      <c r="AD63" s="333"/>
    </row>
    <row r="64" spans="1:30" x14ac:dyDescent="0.2">
      <c r="A64" s="332" t="s">
        <v>1074</v>
      </c>
      <c r="B64" s="332" t="s">
        <v>184</v>
      </c>
      <c r="C64" s="332">
        <v>0</v>
      </c>
      <c r="D64" s="332">
        <v>0</v>
      </c>
      <c r="E64" s="332">
        <v>0</v>
      </c>
      <c r="F64" s="332">
        <v>0</v>
      </c>
      <c r="G64" s="332">
        <v>0</v>
      </c>
      <c r="H64" s="332">
        <v>0</v>
      </c>
      <c r="I64" s="332">
        <v>0</v>
      </c>
      <c r="J64" s="332">
        <v>0</v>
      </c>
      <c r="K64" s="332">
        <v>0</v>
      </c>
      <c r="L64" s="332">
        <v>0</v>
      </c>
      <c r="M64" s="332">
        <v>0</v>
      </c>
      <c r="N64" s="332">
        <v>0</v>
      </c>
      <c r="O64" s="332">
        <v>0</v>
      </c>
      <c r="P64" s="332">
        <v>0</v>
      </c>
      <c r="Q64" s="333"/>
      <c r="R64" s="333"/>
      <c r="S64" s="333"/>
      <c r="T64" s="333"/>
      <c r="U64" s="333"/>
      <c r="V64" s="333"/>
      <c r="W64" s="333"/>
      <c r="X64" s="333"/>
      <c r="Y64" s="333"/>
      <c r="Z64" s="333"/>
      <c r="AA64" s="333"/>
      <c r="AB64" s="333"/>
      <c r="AC64" s="333"/>
      <c r="AD64" s="333"/>
    </row>
    <row r="65" spans="1:30" x14ac:dyDescent="0.2">
      <c r="A65" s="332" t="s">
        <v>604</v>
      </c>
      <c r="B65" s="332" t="s">
        <v>184</v>
      </c>
      <c r="C65" s="332">
        <v>0</v>
      </c>
      <c r="D65" s="332">
        <v>0</v>
      </c>
      <c r="E65" s="332">
        <v>0</v>
      </c>
      <c r="F65" s="332">
        <v>0</v>
      </c>
      <c r="G65" s="332">
        <v>0</v>
      </c>
      <c r="H65" s="332">
        <v>0</v>
      </c>
      <c r="I65" s="332">
        <v>0</v>
      </c>
      <c r="J65" s="332">
        <v>0</v>
      </c>
      <c r="K65" s="332">
        <v>0</v>
      </c>
      <c r="L65" s="332">
        <v>0</v>
      </c>
      <c r="M65" s="332">
        <v>0</v>
      </c>
      <c r="N65" s="332">
        <v>0</v>
      </c>
      <c r="O65" s="332">
        <v>0</v>
      </c>
      <c r="P65" s="332">
        <v>0</v>
      </c>
      <c r="Q65" s="333"/>
      <c r="R65" s="333"/>
      <c r="S65" s="333"/>
      <c r="T65" s="333"/>
      <c r="U65" s="333"/>
      <c r="V65" s="333"/>
      <c r="W65" s="333"/>
      <c r="X65" s="333"/>
      <c r="Y65" s="333"/>
      <c r="Z65" s="333"/>
      <c r="AA65" s="333"/>
      <c r="AB65" s="333"/>
      <c r="AC65" s="333"/>
      <c r="AD65" s="333"/>
    </row>
    <row r="66" spans="1:30" x14ac:dyDescent="0.2">
      <c r="A66" s="332" t="s">
        <v>605</v>
      </c>
      <c r="B66" s="332" t="s">
        <v>184</v>
      </c>
      <c r="C66" s="332">
        <v>0</v>
      </c>
      <c r="D66" s="332">
        <v>0</v>
      </c>
      <c r="E66" s="332">
        <v>0</v>
      </c>
      <c r="F66" s="332">
        <v>0</v>
      </c>
      <c r="G66" s="332">
        <v>0</v>
      </c>
      <c r="H66" s="332">
        <v>0</v>
      </c>
      <c r="I66" s="332">
        <v>0</v>
      </c>
      <c r="J66" s="332">
        <v>0</v>
      </c>
      <c r="K66" s="332">
        <v>0</v>
      </c>
      <c r="L66" s="332">
        <v>0</v>
      </c>
      <c r="M66" s="332">
        <v>0</v>
      </c>
      <c r="N66" s="332">
        <v>0</v>
      </c>
      <c r="O66" s="332">
        <v>0</v>
      </c>
      <c r="P66" s="332">
        <v>0</v>
      </c>
      <c r="Q66" s="333"/>
      <c r="R66" s="333"/>
      <c r="S66" s="333"/>
      <c r="T66" s="333"/>
      <c r="U66" s="333"/>
      <c r="V66" s="333"/>
      <c r="W66" s="333"/>
      <c r="X66" s="333"/>
      <c r="Y66" s="333"/>
      <c r="Z66" s="333"/>
      <c r="AA66" s="333"/>
      <c r="AB66" s="333"/>
      <c r="AC66" s="333"/>
      <c r="AD66" s="333"/>
    </row>
    <row r="67" spans="1:30" x14ac:dyDescent="0.2">
      <c r="A67" s="332" t="s">
        <v>485</v>
      </c>
      <c r="B67" s="332" t="s">
        <v>184</v>
      </c>
      <c r="C67" s="332">
        <v>79</v>
      </c>
      <c r="D67" s="332">
        <v>79</v>
      </c>
      <c r="E67" s="332">
        <v>79</v>
      </c>
      <c r="F67" s="332">
        <v>79</v>
      </c>
      <c r="G67" s="332">
        <v>79</v>
      </c>
      <c r="H67" s="332">
        <v>79</v>
      </c>
      <c r="I67" s="332">
        <v>79</v>
      </c>
      <c r="J67" s="332">
        <v>79</v>
      </c>
      <c r="K67" s="332">
        <v>79</v>
      </c>
      <c r="L67" s="332">
        <v>79</v>
      </c>
      <c r="M67" s="332">
        <v>79</v>
      </c>
      <c r="N67" s="332">
        <v>79</v>
      </c>
      <c r="O67" s="332">
        <v>79</v>
      </c>
      <c r="P67" s="332">
        <v>79169</v>
      </c>
      <c r="Q67" s="333"/>
      <c r="R67" s="333"/>
      <c r="S67" s="333"/>
      <c r="T67" s="333"/>
      <c r="U67" s="333"/>
      <c r="V67" s="333"/>
      <c r="W67" s="333"/>
      <c r="X67" s="333"/>
      <c r="Y67" s="333"/>
      <c r="Z67" s="333"/>
      <c r="AA67" s="333"/>
      <c r="AB67" s="333"/>
      <c r="AC67" s="333"/>
      <c r="AD67" s="333"/>
    </row>
    <row r="68" spans="1:30" x14ac:dyDescent="0.2">
      <c r="A68" s="332" t="s">
        <v>1075</v>
      </c>
      <c r="B68" s="332" t="s">
        <v>184</v>
      </c>
      <c r="C68" s="332">
        <v>0</v>
      </c>
      <c r="D68" s="332">
        <v>0</v>
      </c>
      <c r="E68" s="332">
        <v>0</v>
      </c>
      <c r="F68" s="332">
        <v>0</v>
      </c>
      <c r="G68" s="332">
        <v>0</v>
      </c>
      <c r="H68" s="332">
        <v>0</v>
      </c>
      <c r="I68" s="332">
        <v>0</v>
      </c>
      <c r="J68" s="332">
        <v>0</v>
      </c>
      <c r="K68" s="332">
        <v>0</v>
      </c>
      <c r="L68" s="332">
        <v>0</v>
      </c>
      <c r="M68" s="332">
        <v>0</v>
      </c>
      <c r="N68" s="332">
        <v>0</v>
      </c>
      <c r="O68" s="332">
        <v>0</v>
      </c>
      <c r="P68" s="332">
        <v>0</v>
      </c>
      <c r="Q68" s="333"/>
      <c r="R68" s="333"/>
      <c r="S68" s="333"/>
      <c r="T68" s="333"/>
      <c r="U68" s="333"/>
      <c r="V68" s="333"/>
      <c r="W68" s="333"/>
      <c r="X68" s="333"/>
      <c r="Y68" s="333"/>
      <c r="Z68" s="333"/>
      <c r="AA68" s="333"/>
      <c r="AB68" s="333"/>
      <c r="AC68" s="333"/>
      <c r="AD68" s="333"/>
    </row>
    <row r="69" spans="1:30" x14ac:dyDescent="0.2">
      <c r="A69" s="332" t="s">
        <v>606</v>
      </c>
      <c r="B69" s="332" t="s">
        <v>184</v>
      </c>
      <c r="C69" s="332">
        <v>0</v>
      </c>
      <c r="D69" s="332">
        <v>0</v>
      </c>
      <c r="E69" s="332">
        <v>0</v>
      </c>
      <c r="F69" s="332">
        <v>0</v>
      </c>
      <c r="G69" s="332">
        <v>0</v>
      </c>
      <c r="H69" s="332">
        <v>0</v>
      </c>
      <c r="I69" s="332">
        <v>0</v>
      </c>
      <c r="J69" s="332">
        <v>0</v>
      </c>
      <c r="K69" s="332">
        <v>0</v>
      </c>
      <c r="L69" s="332">
        <v>0</v>
      </c>
      <c r="M69" s="332">
        <v>0</v>
      </c>
      <c r="N69" s="332">
        <v>0</v>
      </c>
      <c r="O69" s="332">
        <v>0</v>
      </c>
      <c r="P69" s="332">
        <v>0</v>
      </c>
      <c r="Q69" s="333"/>
      <c r="R69" s="333"/>
      <c r="S69" s="333"/>
      <c r="T69" s="333"/>
      <c r="U69" s="333"/>
      <c r="V69" s="333"/>
      <c r="W69" s="333"/>
      <c r="X69" s="333"/>
      <c r="Y69" s="333"/>
      <c r="Z69" s="333"/>
      <c r="AA69" s="333"/>
      <c r="AB69" s="333"/>
      <c r="AC69" s="333"/>
      <c r="AD69" s="333"/>
    </row>
    <row r="70" spans="1:30" x14ac:dyDescent="0.2">
      <c r="A70" s="332" t="s">
        <v>607</v>
      </c>
      <c r="B70" s="332" t="s">
        <v>184</v>
      </c>
      <c r="C70" s="332">
        <v>0</v>
      </c>
      <c r="D70" s="332">
        <v>0</v>
      </c>
      <c r="E70" s="332">
        <v>0</v>
      </c>
      <c r="F70" s="332">
        <v>0</v>
      </c>
      <c r="G70" s="332">
        <v>0</v>
      </c>
      <c r="H70" s="332">
        <v>0</v>
      </c>
      <c r="I70" s="332">
        <v>0</v>
      </c>
      <c r="J70" s="332">
        <v>0</v>
      </c>
      <c r="K70" s="332">
        <v>0</v>
      </c>
      <c r="L70" s="332">
        <v>0</v>
      </c>
      <c r="M70" s="332">
        <v>0</v>
      </c>
      <c r="N70" s="332">
        <v>0</v>
      </c>
      <c r="O70" s="332">
        <v>0</v>
      </c>
      <c r="P70" s="332">
        <v>0</v>
      </c>
      <c r="Q70" s="333"/>
      <c r="R70" s="333"/>
      <c r="S70" s="333"/>
      <c r="T70" s="333"/>
      <c r="U70" s="333"/>
      <c r="V70" s="333"/>
      <c r="W70" s="333"/>
      <c r="X70" s="333"/>
      <c r="Y70" s="333"/>
      <c r="Z70" s="333"/>
      <c r="AA70" s="333"/>
      <c r="AB70" s="333"/>
      <c r="AC70" s="333"/>
      <c r="AD70" s="333"/>
    </row>
    <row r="71" spans="1:30" x14ac:dyDescent="0.2">
      <c r="A71" s="332" t="s">
        <v>916</v>
      </c>
      <c r="B71" s="332" t="s">
        <v>184</v>
      </c>
      <c r="C71" s="332">
        <v>0</v>
      </c>
      <c r="D71" s="332">
        <v>0</v>
      </c>
      <c r="E71" s="332">
        <v>0</v>
      </c>
      <c r="F71" s="332">
        <v>0</v>
      </c>
      <c r="G71" s="332">
        <v>0</v>
      </c>
      <c r="H71" s="332">
        <v>0</v>
      </c>
      <c r="I71" s="332">
        <v>0</v>
      </c>
      <c r="J71" s="332">
        <v>0</v>
      </c>
      <c r="K71" s="332">
        <v>0</v>
      </c>
      <c r="L71" s="332">
        <v>0</v>
      </c>
      <c r="M71" s="332">
        <v>0</v>
      </c>
      <c r="N71" s="332">
        <v>0</v>
      </c>
      <c r="O71" s="332">
        <v>0</v>
      </c>
      <c r="P71" s="332">
        <v>0</v>
      </c>
      <c r="Q71" s="333"/>
      <c r="R71" s="333"/>
      <c r="S71" s="333"/>
      <c r="T71" s="333"/>
      <c r="U71" s="333"/>
      <c r="V71" s="333"/>
      <c r="W71" s="333"/>
      <c r="X71" s="333"/>
      <c r="Y71" s="333"/>
      <c r="Z71" s="333"/>
      <c r="AA71" s="333"/>
      <c r="AB71" s="333"/>
      <c r="AC71" s="333"/>
      <c r="AD71" s="333"/>
    </row>
    <row r="72" spans="1:30" x14ac:dyDescent="0.2">
      <c r="A72" s="332" t="s">
        <v>593</v>
      </c>
      <c r="B72" s="332" t="s">
        <v>184</v>
      </c>
      <c r="C72" s="332">
        <v>0</v>
      </c>
      <c r="D72" s="332">
        <v>0</v>
      </c>
      <c r="E72" s="332">
        <v>0</v>
      </c>
      <c r="F72" s="332">
        <v>0</v>
      </c>
      <c r="G72" s="332">
        <v>0</v>
      </c>
      <c r="H72" s="332">
        <v>0</v>
      </c>
      <c r="I72" s="332">
        <v>0</v>
      </c>
      <c r="J72" s="332">
        <v>0</v>
      </c>
      <c r="K72" s="332">
        <v>0</v>
      </c>
      <c r="L72" s="332">
        <v>0</v>
      </c>
      <c r="M72" s="332">
        <v>0</v>
      </c>
      <c r="N72" s="332">
        <v>0</v>
      </c>
      <c r="O72" s="332">
        <v>0</v>
      </c>
      <c r="P72" s="332">
        <v>0</v>
      </c>
      <c r="Q72" s="333"/>
      <c r="R72" s="333"/>
      <c r="S72" s="333"/>
      <c r="T72" s="333"/>
      <c r="U72" s="333"/>
      <c r="V72" s="333"/>
      <c r="W72" s="333"/>
      <c r="X72" s="333"/>
      <c r="Y72" s="333"/>
      <c r="Z72" s="333"/>
      <c r="AA72" s="333"/>
      <c r="AB72" s="333"/>
      <c r="AC72" s="333"/>
      <c r="AD72" s="333"/>
    </row>
    <row r="73" spans="1:30" x14ac:dyDescent="0.2">
      <c r="A73" s="332" t="s">
        <v>486</v>
      </c>
      <c r="B73" s="332" t="s">
        <v>184</v>
      </c>
      <c r="C73" s="332">
        <v>38759</v>
      </c>
      <c r="D73" s="332">
        <v>38759</v>
      </c>
      <c r="E73" s="332">
        <v>38759</v>
      </c>
      <c r="F73" s="332">
        <v>38759</v>
      </c>
      <c r="G73" s="332">
        <v>38759</v>
      </c>
      <c r="H73" s="332">
        <v>38759</v>
      </c>
      <c r="I73" s="332">
        <v>38759</v>
      </c>
      <c r="J73" s="332">
        <v>38759</v>
      </c>
      <c r="K73" s="332">
        <v>38759</v>
      </c>
      <c r="L73" s="332">
        <v>38759</v>
      </c>
      <c r="M73" s="332">
        <v>38759</v>
      </c>
      <c r="N73" s="332">
        <v>38759</v>
      </c>
      <c r="O73" s="332">
        <v>38759</v>
      </c>
      <c r="P73" s="332">
        <v>38758572</v>
      </c>
      <c r="Q73" s="333"/>
      <c r="R73" s="333"/>
      <c r="S73" s="333"/>
      <c r="T73" s="333"/>
      <c r="U73" s="333"/>
      <c r="V73" s="333"/>
      <c r="W73" s="333"/>
      <c r="X73" s="333"/>
      <c r="Y73" s="333"/>
      <c r="Z73" s="333"/>
      <c r="AA73" s="333"/>
      <c r="AB73" s="333"/>
      <c r="AC73" s="333"/>
      <c r="AD73" s="333"/>
    </row>
    <row r="74" spans="1:30" x14ac:dyDescent="0.2">
      <c r="A74" s="332" t="s">
        <v>1013</v>
      </c>
      <c r="B74" s="332" t="s">
        <v>184</v>
      </c>
      <c r="C74" s="332">
        <v>0</v>
      </c>
      <c r="D74" s="332">
        <v>0</v>
      </c>
      <c r="E74" s="332">
        <v>0</v>
      </c>
      <c r="F74" s="332">
        <v>0</v>
      </c>
      <c r="G74" s="332">
        <v>0</v>
      </c>
      <c r="H74" s="332">
        <v>0</v>
      </c>
      <c r="I74" s="332">
        <v>0</v>
      </c>
      <c r="J74" s="332">
        <v>0</v>
      </c>
      <c r="K74" s="332">
        <v>0</v>
      </c>
      <c r="L74" s="332">
        <v>0</v>
      </c>
      <c r="M74" s="332">
        <v>0</v>
      </c>
      <c r="N74" s="332">
        <v>0</v>
      </c>
      <c r="O74" s="332">
        <v>0</v>
      </c>
      <c r="P74" s="332">
        <v>0</v>
      </c>
      <c r="Q74" s="333"/>
      <c r="R74" s="333"/>
      <c r="S74" s="333"/>
      <c r="T74" s="333"/>
      <c r="U74" s="333"/>
      <c r="V74" s="333"/>
      <c r="W74" s="333"/>
      <c r="X74" s="333"/>
      <c r="Y74" s="333"/>
      <c r="Z74" s="333"/>
      <c r="AA74" s="333"/>
      <c r="AB74" s="333"/>
      <c r="AC74" s="333"/>
      <c r="AD74" s="333"/>
    </row>
    <row r="75" spans="1:30" x14ac:dyDescent="0.2">
      <c r="A75" s="332" t="s">
        <v>207</v>
      </c>
      <c r="B75" s="332" t="s">
        <v>184</v>
      </c>
      <c r="C75" s="332">
        <v>0</v>
      </c>
      <c r="D75" s="332">
        <v>0</v>
      </c>
      <c r="E75" s="332">
        <v>0</v>
      </c>
      <c r="F75" s="332">
        <v>0</v>
      </c>
      <c r="G75" s="332">
        <v>0</v>
      </c>
      <c r="H75" s="332">
        <v>0</v>
      </c>
      <c r="I75" s="332">
        <v>0</v>
      </c>
      <c r="J75" s="332">
        <v>0</v>
      </c>
      <c r="K75" s="332">
        <v>0</v>
      </c>
      <c r="L75" s="332">
        <v>0</v>
      </c>
      <c r="M75" s="332">
        <v>0</v>
      </c>
      <c r="N75" s="332">
        <v>0</v>
      </c>
      <c r="O75" s="332">
        <v>0</v>
      </c>
      <c r="P75" s="332">
        <v>0</v>
      </c>
      <c r="Q75" s="333"/>
      <c r="R75" s="333"/>
      <c r="S75" s="333"/>
      <c r="T75" s="333"/>
      <c r="U75" s="333"/>
      <c r="V75" s="333"/>
      <c r="W75" s="333"/>
      <c r="X75" s="333"/>
      <c r="Y75" s="333"/>
      <c r="Z75" s="333"/>
      <c r="AA75" s="333"/>
      <c r="AB75" s="333"/>
      <c r="AC75" s="333"/>
      <c r="AD75" s="333"/>
    </row>
    <row r="76" spans="1:30" x14ac:dyDescent="0.2">
      <c r="A76" s="332" t="s">
        <v>826</v>
      </c>
      <c r="B76" s="332" t="s">
        <v>184</v>
      </c>
      <c r="C76" s="332">
        <v>21071</v>
      </c>
      <c r="D76" s="332">
        <v>21199</v>
      </c>
      <c r="E76" s="332">
        <v>21203</v>
      </c>
      <c r="F76" s="332">
        <v>21210</v>
      </c>
      <c r="G76" s="332">
        <v>21217</v>
      </c>
      <c r="H76" s="332">
        <v>21233</v>
      </c>
      <c r="I76" s="332">
        <v>21237</v>
      </c>
      <c r="J76" s="332">
        <v>21252</v>
      </c>
      <c r="K76" s="332">
        <v>21262</v>
      </c>
      <c r="L76" s="332">
        <v>21363</v>
      </c>
      <c r="M76" s="332">
        <v>21393</v>
      </c>
      <c r="N76" s="332">
        <v>21414</v>
      </c>
      <c r="O76" s="332">
        <v>21430</v>
      </c>
      <c r="P76" s="332">
        <v>21269377</v>
      </c>
      <c r="Q76" s="333"/>
      <c r="R76" s="333"/>
      <c r="S76" s="333"/>
      <c r="T76" s="333"/>
      <c r="U76" s="333"/>
      <c r="V76" s="333"/>
      <c r="W76" s="333"/>
      <c r="X76" s="333"/>
      <c r="Y76" s="333"/>
      <c r="Z76" s="333"/>
      <c r="AA76" s="333"/>
      <c r="AB76" s="333"/>
      <c r="AC76" s="333"/>
      <c r="AD76" s="333"/>
    </row>
    <row r="77" spans="1:30" x14ac:dyDescent="0.2">
      <c r="A77" s="332" t="s">
        <v>608</v>
      </c>
      <c r="B77" s="332" t="s">
        <v>184</v>
      </c>
      <c r="C77" s="332">
        <v>0</v>
      </c>
      <c r="D77" s="332">
        <v>0</v>
      </c>
      <c r="E77" s="332">
        <v>0</v>
      </c>
      <c r="F77" s="332">
        <v>0</v>
      </c>
      <c r="G77" s="332">
        <v>0</v>
      </c>
      <c r="H77" s="332">
        <v>0</v>
      </c>
      <c r="I77" s="332">
        <v>0</v>
      </c>
      <c r="J77" s="332">
        <v>0</v>
      </c>
      <c r="K77" s="332">
        <v>0</v>
      </c>
      <c r="L77" s="332">
        <v>0</v>
      </c>
      <c r="M77" s="332">
        <v>0</v>
      </c>
      <c r="N77" s="332">
        <v>0</v>
      </c>
      <c r="O77" s="332">
        <v>0</v>
      </c>
      <c r="P77" s="332">
        <v>0</v>
      </c>
      <c r="Q77" s="333"/>
      <c r="R77" s="333"/>
      <c r="S77" s="333"/>
      <c r="T77" s="333"/>
      <c r="U77" s="333"/>
      <c r="V77" s="333"/>
      <c r="W77" s="333"/>
      <c r="X77" s="333"/>
      <c r="Y77" s="333"/>
      <c r="Z77" s="333"/>
      <c r="AA77" s="333"/>
      <c r="AB77" s="333"/>
      <c r="AC77" s="333"/>
      <c r="AD77" s="333"/>
    </row>
    <row r="78" spans="1:30" x14ac:dyDescent="0.2">
      <c r="A78" s="332" t="s">
        <v>917</v>
      </c>
      <c r="B78" s="332" t="s">
        <v>184</v>
      </c>
      <c r="C78" s="332">
        <v>0</v>
      </c>
      <c r="D78" s="332">
        <v>0</v>
      </c>
      <c r="E78" s="332">
        <v>0</v>
      </c>
      <c r="F78" s="332">
        <v>0</v>
      </c>
      <c r="G78" s="332">
        <v>0</v>
      </c>
      <c r="H78" s="332">
        <v>0</v>
      </c>
      <c r="I78" s="332">
        <v>0</v>
      </c>
      <c r="J78" s="332">
        <v>0</v>
      </c>
      <c r="K78" s="332">
        <v>0</v>
      </c>
      <c r="L78" s="332">
        <v>0</v>
      </c>
      <c r="M78" s="332">
        <v>0</v>
      </c>
      <c r="N78" s="332">
        <v>0</v>
      </c>
      <c r="O78" s="332">
        <v>0</v>
      </c>
      <c r="P78" s="332">
        <v>0</v>
      </c>
      <c r="Q78" s="333"/>
      <c r="R78" s="333"/>
      <c r="S78" s="333"/>
      <c r="T78" s="333"/>
      <c r="U78" s="333"/>
      <c r="V78" s="333"/>
      <c r="W78" s="333"/>
      <c r="X78" s="333"/>
      <c r="Y78" s="333"/>
      <c r="Z78" s="333"/>
      <c r="AA78" s="333"/>
      <c r="AB78" s="333"/>
      <c r="AC78" s="333"/>
      <c r="AD78" s="333"/>
    </row>
    <row r="79" spans="1:30" x14ac:dyDescent="0.2">
      <c r="A79" s="332" t="s">
        <v>609</v>
      </c>
      <c r="B79" s="332" t="s">
        <v>184</v>
      </c>
      <c r="C79" s="332">
        <v>0</v>
      </c>
      <c r="D79" s="332">
        <v>0</v>
      </c>
      <c r="E79" s="332">
        <v>0</v>
      </c>
      <c r="F79" s="332">
        <v>0</v>
      </c>
      <c r="G79" s="332">
        <v>0</v>
      </c>
      <c r="H79" s="332">
        <v>0</v>
      </c>
      <c r="I79" s="332">
        <v>0</v>
      </c>
      <c r="J79" s="332">
        <v>0</v>
      </c>
      <c r="K79" s="332">
        <v>0</v>
      </c>
      <c r="L79" s="332">
        <v>0</v>
      </c>
      <c r="M79" s="332">
        <v>0</v>
      </c>
      <c r="N79" s="332">
        <v>0</v>
      </c>
      <c r="O79" s="332">
        <v>0</v>
      </c>
      <c r="P79" s="332">
        <v>0</v>
      </c>
      <c r="Q79" s="333"/>
      <c r="R79" s="333"/>
      <c r="S79" s="333"/>
      <c r="T79" s="333"/>
      <c r="U79" s="333"/>
      <c r="V79" s="333"/>
      <c r="W79" s="333"/>
      <c r="X79" s="333"/>
      <c r="Y79" s="333"/>
      <c r="Z79" s="333"/>
      <c r="AA79" s="333"/>
      <c r="AB79" s="333"/>
      <c r="AC79" s="333"/>
      <c r="AD79" s="333"/>
    </row>
    <row r="80" spans="1:30" x14ac:dyDescent="0.2">
      <c r="A80" s="332" t="s">
        <v>1014</v>
      </c>
      <c r="B80" s="332" t="s">
        <v>184</v>
      </c>
      <c r="C80" s="332">
        <v>0</v>
      </c>
      <c r="D80" s="332">
        <v>0</v>
      </c>
      <c r="E80" s="332">
        <v>0</v>
      </c>
      <c r="F80" s="332">
        <v>0</v>
      </c>
      <c r="G80" s="332">
        <v>0</v>
      </c>
      <c r="H80" s="332">
        <v>0</v>
      </c>
      <c r="I80" s="332">
        <v>0</v>
      </c>
      <c r="J80" s="332">
        <v>0</v>
      </c>
      <c r="K80" s="332">
        <v>0</v>
      </c>
      <c r="L80" s="332">
        <v>0</v>
      </c>
      <c r="M80" s="332">
        <v>0</v>
      </c>
      <c r="N80" s="332">
        <v>0</v>
      </c>
      <c r="O80" s="332">
        <v>0</v>
      </c>
      <c r="P80" s="332">
        <v>0</v>
      </c>
      <c r="Q80" s="333"/>
      <c r="R80" s="333"/>
      <c r="S80" s="333"/>
      <c r="T80" s="333"/>
      <c r="U80" s="333"/>
      <c r="V80" s="333"/>
      <c r="W80" s="333"/>
      <c r="X80" s="333"/>
      <c r="Y80" s="333"/>
      <c r="Z80" s="333"/>
      <c r="AA80" s="333"/>
      <c r="AB80" s="333"/>
      <c r="AC80" s="333"/>
      <c r="AD80" s="333"/>
    </row>
    <row r="81" spans="1:30" x14ac:dyDescent="0.2">
      <c r="A81" s="332" t="s">
        <v>610</v>
      </c>
      <c r="B81" s="332" t="s">
        <v>184</v>
      </c>
      <c r="C81" s="332">
        <v>0</v>
      </c>
      <c r="D81" s="332">
        <v>0</v>
      </c>
      <c r="E81" s="332">
        <v>0</v>
      </c>
      <c r="F81" s="332">
        <v>0</v>
      </c>
      <c r="G81" s="332">
        <v>0</v>
      </c>
      <c r="H81" s="332">
        <v>0</v>
      </c>
      <c r="I81" s="332">
        <v>0</v>
      </c>
      <c r="J81" s="332">
        <v>0</v>
      </c>
      <c r="K81" s="332">
        <v>0</v>
      </c>
      <c r="L81" s="332">
        <v>0</v>
      </c>
      <c r="M81" s="332">
        <v>0</v>
      </c>
      <c r="N81" s="332">
        <v>0</v>
      </c>
      <c r="O81" s="332">
        <v>0</v>
      </c>
      <c r="P81" s="332">
        <v>0</v>
      </c>
      <c r="Q81" s="333"/>
      <c r="R81" s="333"/>
      <c r="S81" s="333"/>
      <c r="T81" s="333"/>
      <c r="U81" s="333"/>
      <c r="V81" s="333"/>
      <c r="W81" s="333"/>
      <c r="X81" s="333"/>
      <c r="Y81" s="333"/>
      <c r="Z81" s="333"/>
      <c r="AA81" s="333"/>
      <c r="AB81" s="333"/>
      <c r="AC81" s="333"/>
      <c r="AD81" s="333"/>
    </row>
    <row r="82" spans="1:30" x14ac:dyDescent="0.2">
      <c r="A82" s="332" t="s">
        <v>611</v>
      </c>
      <c r="B82" s="332" t="s">
        <v>184</v>
      </c>
      <c r="C82" s="332">
        <v>0</v>
      </c>
      <c r="D82" s="332">
        <v>0</v>
      </c>
      <c r="E82" s="332">
        <v>0</v>
      </c>
      <c r="F82" s="332">
        <v>0</v>
      </c>
      <c r="G82" s="332">
        <v>0</v>
      </c>
      <c r="H82" s="332">
        <v>0</v>
      </c>
      <c r="I82" s="332">
        <v>0</v>
      </c>
      <c r="J82" s="332">
        <v>0</v>
      </c>
      <c r="K82" s="332">
        <v>0</v>
      </c>
      <c r="L82" s="332">
        <v>0</v>
      </c>
      <c r="M82" s="332">
        <v>0</v>
      </c>
      <c r="N82" s="332">
        <v>0</v>
      </c>
      <c r="O82" s="332">
        <v>0</v>
      </c>
      <c r="P82" s="332">
        <v>0</v>
      </c>
      <c r="Q82" s="333"/>
      <c r="R82" s="333"/>
      <c r="S82" s="333"/>
      <c r="T82" s="333"/>
      <c r="U82" s="333"/>
      <c r="V82" s="333"/>
      <c r="W82" s="333"/>
      <c r="X82" s="333"/>
      <c r="Y82" s="333"/>
      <c r="Z82" s="333"/>
      <c r="AA82" s="333"/>
      <c r="AB82" s="333"/>
      <c r="AC82" s="333"/>
      <c r="AD82" s="333"/>
    </row>
    <row r="83" spans="1:30" x14ac:dyDescent="0.2">
      <c r="A83" s="332" t="s">
        <v>612</v>
      </c>
      <c r="B83" s="332" t="s">
        <v>184</v>
      </c>
      <c r="C83" s="332">
        <v>0</v>
      </c>
      <c r="D83" s="332">
        <v>0</v>
      </c>
      <c r="E83" s="332">
        <v>0</v>
      </c>
      <c r="F83" s="332">
        <v>0</v>
      </c>
      <c r="G83" s="332">
        <v>0</v>
      </c>
      <c r="H83" s="332">
        <v>0</v>
      </c>
      <c r="I83" s="332">
        <v>0</v>
      </c>
      <c r="J83" s="332">
        <v>0</v>
      </c>
      <c r="K83" s="332">
        <v>0</v>
      </c>
      <c r="L83" s="332">
        <v>0</v>
      </c>
      <c r="M83" s="332">
        <v>0</v>
      </c>
      <c r="N83" s="332">
        <v>0</v>
      </c>
      <c r="O83" s="332">
        <v>0</v>
      </c>
      <c r="P83" s="332">
        <v>0</v>
      </c>
      <c r="Q83" s="333"/>
      <c r="R83" s="333"/>
      <c r="S83" s="333"/>
      <c r="T83" s="333"/>
      <c r="U83" s="333"/>
      <c r="V83" s="333"/>
      <c r="W83" s="333"/>
      <c r="X83" s="333"/>
      <c r="Y83" s="333"/>
      <c r="Z83" s="333"/>
      <c r="AA83" s="333"/>
      <c r="AB83" s="333"/>
      <c r="AC83" s="333"/>
      <c r="AD83" s="333"/>
    </row>
    <row r="84" spans="1:30" x14ac:dyDescent="0.2">
      <c r="A84" s="332" t="s">
        <v>1015</v>
      </c>
      <c r="B84" s="332" t="s">
        <v>184</v>
      </c>
      <c r="C84" s="332">
        <v>0</v>
      </c>
      <c r="D84" s="332">
        <v>0</v>
      </c>
      <c r="E84" s="332">
        <v>0</v>
      </c>
      <c r="F84" s="332">
        <v>0</v>
      </c>
      <c r="G84" s="332">
        <v>0</v>
      </c>
      <c r="H84" s="332">
        <v>0</v>
      </c>
      <c r="I84" s="332">
        <v>0</v>
      </c>
      <c r="J84" s="332">
        <v>0</v>
      </c>
      <c r="K84" s="332">
        <v>0</v>
      </c>
      <c r="L84" s="332">
        <v>0</v>
      </c>
      <c r="M84" s="332">
        <v>0</v>
      </c>
      <c r="N84" s="332">
        <v>0</v>
      </c>
      <c r="O84" s="332">
        <v>0</v>
      </c>
      <c r="P84" s="332">
        <v>0</v>
      </c>
      <c r="Q84" s="333"/>
      <c r="R84" s="333"/>
      <c r="S84" s="333"/>
      <c r="T84" s="333"/>
      <c r="U84" s="333"/>
      <c r="V84" s="333"/>
      <c r="W84" s="333"/>
      <c r="X84" s="333"/>
      <c r="Y84" s="333"/>
      <c r="Z84" s="333"/>
      <c r="AA84" s="333"/>
      <c r="AB84" s="333"/>
      <c r="AC84" s="333"/>
      <c r="AD84" s="333"/>
    </row>
    <row r="85" spans="1:30" x14ac:dyDescent="0.2">
      <c r="A85" s="332" t="s">
        <v>1016</v>
      </c>
      <c r="B85" s="332" t="s">
        <v>184</v>
      </c>
      <c r="C85" s="332">
        <v>0</v>
      </c>
      <c r="D85" s="332">
        <v>0</v>
      </c>
      <c r="E85" s="332">
        <v>0</v>
      </c>
      <c r="F85" s="332">
        <v>0</v>
      </c>
      <c r="G85" s="332">
        <v>0</v>
      </c>
      <c r="H85" s="332">
        <v>0</v>
      </c>
      <c r="I85" s="332">
        <v>0</v>
      </c>
      <c r="J85" s="332">
        <v>0</v>
      </c>
      <c r="K85" s="332">
        <v>0</v>
      </c>
      <c r="L85" s="332">
        <v>0</v>
      </c>
      <c r="M85" s="332">
        <v>0</v>
      </c>
      <c r="N85" s="332">
        <v>0</v>
      </c>
      <c r="O85" s="332">
        <v>0</v>
      </c>
      <c r="P85" s="332">
        <v>0</v>
      </c>
      <c r="Q85" s="333"/>
      <c r="R85" s="333"/>
      <c r="S85" s="333"/>
      <c r="T85" s="333"/>
      <c r="U85" s="333"/>
      <c r="V85" s="333"/>
      <c r="W85" s="333"/>
      <c r="X85" s="333"/>
      <c r="Y85" s="333"/>
      <c r="Z85" s="333"/>
      <c r="AA85" s="333"/>
      <c r="AB85" s="333"/>
      <c r="AC85" s="333"/>
      <c r="AD85" s="333"/>
    </row>
    <row r="86" spans="1:30" x14ac:dyDescent="0.2">
      <c r="A86" s="332" t="s">
        <v>208</v>
      </c>
      <c r="B86" s="332" t="s">
        <v>184</v>
      </c>
      <c r="C86" s="332">
        <v>0</v>
      </c>
      <c r="D86" s="332">
        <v>0</v>
      </c>
      <c r="E86" s="332">
        <v>0</v>
      </c>
      <c r="F86" s="332">
        <v>0</v>
      </c>
      <c r="G86" s="332">
        <v>0</v>
      </c>
      <c r="H86" s="332">
        <v>0</v>
      </c>
      <c r="I86" s="332">
        <v>0</v>
      </c>
      <c r="J86" s="332">
        <v>0</v>
      </c>
      <c r="K86" s="332">
        <v>0</v>
      </c>
      <c r="L86" s="332">
        <v>0</v>
      </c>
      <c r="M86" s="332">
        <v>0</v>
      </c>
      <c r="N86" s="332">
        <v>0</v>
      </c>
      <c r="O86" s="332">
        <v>0</v>
      </c>
      <c r="P86" s="332">
        <v>0</v>
      </c>
      <c r="Q86" s="333"/>
      <c r="R86" s="333"/>
      <c r="S86" s="333"/>
      <c r="T86" s="333"/>
      <c r="U86" s="333"/>
      <c r="V86" s="333"/>
      <c r="W86" s="333"/>
      <c r="X86" s="333"/>
      <c r="Y86" s="333"/>
      <c r="Z86" s="333"/>
      <c r="AA86" s="333"/>
      <c r="AB86" s="333"/>
      <c r="AC86" s="333"/>
      <c r="AD86" s="333"/>
    </row>
    <row r="87" spans="1:30" x14ac:dyDescent="0.2">
      <c r="A87" s="332" t="s">
        <v>215</v>
      </c>
      <c r="B87" s="332" t="s">
        <v>184</v>
      </c>
      <c r="C87" s="332">
        <v>3427</v>
      </c>
      <c r="D87" s="332">
        <v>3427</v>
      </c>
      <c r="E87" s="332">
        <v>3427</v>
      </c>
      <c r="F87" s="332">
        <v>3427</v>
      </c>
      <c r="G87" s="332">
        <v>3427</v>
      </c>
      <c r="H87" s="332">
        <v>3427</v>
      </c>
      <c r="I87" s="332">
        <v>3427</v>
      </c>
      <c r="J87" s="332">
        <v>3427</v>
      </c>
      <c r="K87" s="332">
        <v>3427</v>
      </c>
      <c r="L87" s="332">
        <v>3427</v>
      </c>
      <c r="M87" s="332">
        <v>3427</v>
      </c>
      <c r="N87" s="332">
        <v>3427</v>
      </c>
      <c r="O87" s="332">
        <v>3427</v>
      </c>
      <c r="P87" s="332">
        <v>3427089</v>
      </c>
      <c r="Q87" s="333"/>
      <c r="R87" s="333"/>
      <c r="S87" s="333"/>
      <c r="T87" s="333"/>
      <c r="U87" s="333"/>
      <c r="V87" s="333"/>
      <c r="W87" s="333"/>
      <c r="X87" s="333"/>
      <c r="Y87" s="333"/>
      <c r="Z87" s="333"/>
      <c r="AA87" s="333"/>
      <c r="AB87" s="333"/>
      <c r="AC87" s="333"/>
      <c r="AD87" s="333"/>
    </row>
    <row r="88" spans="1:30" x14ac:dyDescent="0.2">
      <c r="A88" s="332" t="s">
        <v>216</v>
      </c>
      <c r="B88" s="332" t="s">
        <v>184</v>
      </c>
      <c r="C88" s="332">
        <v>4293</v>
      </c>
      <c r="D88" s="332">
        <v>4293</v>
      </c>
      <c r="E88" s="332">
        <v>4293</v>
      </c>
      <c r="F88" s="332">
        <v>4293</v>
      </c>
      <c r="G88" s="332">
        <v>4293</v>
      </c>
      <c r="H88" s="332">
        <v>4293</v>
      </c>
      <c r="I88" s="332">
        <v>4293</v>
      </c>
      <c r="J88" s="332">
        <v>4293</v>
      </c>
      <c r="K88" s="332">
        <v>4293</v>
      </c>
      <c r="L88" s="332">
        <v>4293</v>
      </c>
      <c r="M88" s="332">
        <v>4293</v>
      </c>
      <c r="N88" s="332">
        <v>4293</v>
      </c>
      <c r="O88" s="332">
        <v>4293</v>
      </c>
      <c r="P88" s="332">
        <v>4292698</v>
      </c>
      <c r="Q88" s="333"/>
      <c r="R88" s="333"/>
      <c r="S88" s="333"/>
      <c r="T88" s="333"/>
      <c r="U88" s="333"/>
      <c r="V88" s="333"/>
      <c r="W88" s="333"/>
      <c r="X88" s="333"/>
      <c r="Y88" s="333"/>
      <c r="Z88" s="333"/>
      <c r="AA88" s="333"/>
      <c r="AB88" s="333"/>
      <c r="AC88" s="333"/>
      <c r="AD88" s="333"/>
    </row>
    <row r="89" spans="1:30" x14ac:dyDescent="0.2">
      <c r="A89" s="332" t="s">
        <v>217</v>
      </c>
      <c r="B89" s="332" t="s">
        <v>184</v>
      </c>
      <c r="C89" s="332">
        <v>255266</v>
      </c>
      <c r="D89" s="332">
        <v>254211</v>
      </c>
      <c r="E89" s="332">
        <v>254361</v>
      </c>
      <c r="F89" s="332">
        <v>254391</v>
      </c>
      <c r="G89" s="332">
        <v>92054</v>
      </c>
      <c r="H89" s="332">
        <v>103176</v>
      </c>
      <c r="I89" s="332">
        <v>103181</v>
      </c>
      <c r="J89" s="332">
        <v>104597</v>
      </c>
      <c r="K89" s="332">
        <v>104708</v>
      </c>
      <c r="L89" s="332">
        <v>104790</v>
      </c>
      <c r="M89" s="332">
        <v>104786</v>
      </c>
      <c r="N89" s="332">
        <v>104786</v>
      </c>
      <c r="O89" s="332">
        <v>104786</v>
      </c>
      <c r="P89" s="332">
        <v>147088965</v>
      </c>
      <c r="Q89" s="333"/>
      <c r="R89" s="333"/>
      <c r="S89" s="333"/>
      <c r="T89" s="333"/>
      <c r="U89" s="333"/>
      <c r="V89" s="333"/>
      <c r="W89" s="333"/>
      <c r="X89" s="333"/>
      <c r="Y89" s="333"/>
      <c r="Z89" s="333"/>
      <c r="AA89" s="333"/>
      <c r="AB89" s="333"/>
      <c r="AC89" s="333"/>
      <c r="AD89" s="333"/>
    </row>
    <row r="90" spans="1:30" x14ac:dyDescent="0.2">
      <c r="A90" s="332" t="s">
        <v>1076</v>
      </c>
      <c r="B90" s="332" t="s">
        <v>184</v>
      </c>
      <c r="C90" s="332">
        <v>0</v>
      </c>
      <c r="D90" s="332">
        <v>0</v>
      </c>
      <c r="E90" s="332">
        <v>0</v>
      </c>
      <c r="F90" s="332">
        <v>0</v>
      </c>
      <c r="G90" s="332">
        <v>0</v>
      </c>
      <c r="H90" s="332">
        <v>0</v>
      </c>
      <c r="I90" s="332">
        <v>0</v>
      </c>
      <c r="J90" s="332">
        <v>0</v>
      </c>
      <c r="K90" s="332">
        <v>0</v>
      </c>
      <c r="L90" s="332">
        <v>0</v>
      </c>
      <c r="M90" s="332">
        <v>0</v>
      </c>
      <c r="N90" s="332">
        <v>0</v>
      </c>
      <c r="O90" s="332">
        <v>0</v>
      </c>
      <c r="P90" s="332">
        <v>0</v>
      </c>
      <c r="Q90" s="333"/>
      <c r="R90" s="333"/>
      <c r="S90" s="333"/>
      <c r="T90" s="333"/>
      <c r="U90" s="333"/>
      <c r="V90" s="333"/>
      <c r="W90" s="333"/>
      <c r="X90" s="333"/>
      <c r="Y90" s="333"/>
      <c r="Z90" s="333"/>
      <c r="AA90" s="333"/>
      <c r="AB90" s="333"/>
      <c r="AC90" s="333"/>
      <c r="AD90" s="333"/>
    </row>
    <row r="91" spans="1:30" x14ac:dyDescent="0.2">
      <c r="A91" s="332" t="s">
        <v>827</v>
      </c>
      <c r="B91" s="332" t="s">
        <v>184</v>
      </c>
      <c r="C91" s="332">
        <v>0</v>
      </c>
      <c r="D91" s="332">
        <v>0</v>
      </c>
      <c r="E91" s="332">
        <v>0</v>
      </c>
      <c r="F91" s="332">
        <v>0</v>
      </c>
      <c r="G91" s="332">
        <v>0</v>
      </c>
      <c r="H91" s="332">
        <v>0</v>
      </c>
      <c r="I91" s="332">
        <v>0</v>
      </c>
      <c r="J91" s="332">
        <v>0</v>
      </c>
      <c r="K91" s="332">
        <v>0</v>
      </c>
      <c r="L91" s="332">
        <v>0</v>
      </c>
      <c r="M91" s="332">
        <v>0</v>
      </c>
      <c r="N91" s="332">
        <v>0</v>
      </c>
      <c r="O91" s="332">
        <v>0</v>
      </c>
      <c r="P91" s="332">
        <v>0</v>
      </c>
      <c r="Q91" s="333"/>
      <c r="R91" s="333"/>
      <c r="S91" s="333"/>
      <c r="T91" s="333"/>
      <c r="U91" s="333"/>
      <c r="V91" s="333"/>
      <c r="W91" s="333"/>
      <c r="X91" s="333"/>
      <c r="Y91" s="333"/>
      <c r="Z91" s="333"/>
      <c r="AA91" s="333"/>
      <c r="AB91" s="333"/>
      <c r="AC91" s="333"/>
      <c r="AD91" s="333"/>
    </row>
    <row r="92" spans="1:30" x14ac:dyDescent="0.2">
      <c r="A92" s="332" t="s">
        <v>828</v>
      </c>
      <c r="B92" s="332" t="s">
        <v>184</v>
      </c>
      <c r="C92" s="332">
        <v>0</v>
      </c>
      <c r="D92" s="332">
        <v>0</v>
      </c>
      <c r="E92" s="332">
        <v>0</v>
      </c>
      <c r="F92" s="332">
        <v>0</v>
      </c>
      <c r="G92" s="332">
        <v>0</v>
      </c>
      <c r="H92" s="332">
        <v>0</v>
      </c>
      <c r="I92" s="332">
        <v>0</v>
      </c>
      <c r="J92" s="332">
        <v>0</v>
      </c>
      <c r="K92" s="332">
        <v>0</v>
      </c>
      <c r="L92" s="332">
        <v>0</v>
      </c>
      <c r="M92" s="332">
        <v>0</v>
      </c>
      <c r="N92" s="332">
        <v>0</v>
      </c>
      <c r="O92" s="332">
        <v>0</v>
      </c>
      <c r="P92" s="332">
        <v>0</v>
      </c>
      <c r="Q92" s="333"/>
      <c r="R92" s="333"/>
      <c r="S92" s="333"/>
      <c r="T92" s="333"/>
      <c r="U92" s="333"/>
      <c r="V92" s="333"/>
      <c r="W92" s="333"/>
      <c r="X92" s="333"/>
      <c r="Y92" s="333"/>
      <c r="Z92" s="333"/>
      <c r="AA92" s="333"/>
      <c r="AB92" s="333"/>
      <c r="AC92" s="333"/>
      <c r="AD92" s="333"/>
    </row>
    <row r="93" spans="1:30" x14ac:dyDescent="0.2">
      <c r="A93" s="332" t="s">
        <v>613</v>
      </c>
      <c r="B93" s="332" t="s">
        <v>184</v>
      </c>
      <c r="C93" s="332">
        <v>0</v>
      </c>
      <c r="D93" s="332">
        <v>0</v>
      </c>
      <c r="E93" s="332">
        <v>0</v>
      </c>
      <c r="F93" s="332">
        <v>0</v>
      </c>
      <c r="G93" s="332">
        <v>0</v>
      </c>
      <c r="H93" s="332">
        <v>0</v>
      </c>
      <c r="I93" s="332">
        <v>0</v>
      </c>
      <c r="J93" s="332">
        <v>0</v>
      </c>
      <c r="K93" s="332">
        <v>0</v>
      </c>
      <c r="L93" s="332">
        <v>0</v>
      </c>
      <c r="M93" s="332">
        <v>0</v>
      </c>
      <c r="N93" s="332">
        <v>0</v>
      </c>
      <c r="O93" s="332">
        <v>0</v>
      </c>
      <c r="P93" s="332">
        <v>0</v>
      </c>
      <c r="Q93" s="333"/>
      <c r="R93" s="333"/>
      <c r="S93" s="333"/>
      <c r="T93" s="333"/>
      <c r="U93" s="333"/>
      <c r="V93" s="333"/>
      <c r="W93" s="333"/>
      <c r="X93" s="333"/>
      <c r="Y93" s="333"/>
      <c r="Z93" s="333"/>
      <c r="AA93" s="333"/>
      <c r="AB93" s="333"/>
      <c r="AC93" s="333"/>
      <c r="AD93" s="333"/>
    </row>
    <row r="94" spans="1:30" x14ac:dyDescent="0.2">
      <c r="A94" s="332" t="s">
        <v>614</v>
      </c>
      <c r="B94" s="332" t="s">
        <v>184</v>
      </c>
      <c r="C94" s="332">
        <v>0</v>
      </c>
      <c r="D94" s="332">
        <v>0</v>
      </c>
      <c r="E94" s="332">
        <v>0</v>
      </c>
      <c r="F94" s="332">
        <v>0</v>
      </c>
      <c r="G94" s="332">
        <v>0</v>
      </c>
      <c r="H94" s="332">
        <v>0</v>
      </c>
      <c r="I94" s="332">
        <v>0</v>
      </c>
      <c r="J94" s="332">
        <v>0</v>
      </c>
      <c r="K94" s="332">
        <v>0</v>
      </c>
      <c r="L94" s="332">
        <v>0</v>
      </c>
      <c r="M94" s="332">
        <v>0</v>
      </c>
      <c r="N94" s="332">
        <v>0</v>
      </c>
      <c r="O94" s="332">
        <v>0</v>
      </c>
      <c r="P94" s="332">
        <v>0</v>
      </c>
      <c r="Q94" s="333"/>
      <c r="R94" s="333"/>
      <c r="S94" s="333"/>
      <c r="T94" s="333"/>
      <c r="U94" s="333"/>
      <c r="V94" s="333"/>
      <c r="W94" s="333"/>
      <c r="X94" s="333"/>
      <c r="Y94" s="333"/>
      <c r="Z94" s="333"/>
      <c r="AA94" s="333"/>
      <c r="AB94" s="333"/>
      <c r="AC94" s="333"/>
      <c r="AD94" s="333"/>
    </row>
    <row r="95" spans="1:30" x14ac:dyDescent="0.2">
      <c r="A95" s="332" t="s">
        <v>615</v>
      </c>
      <c r="B95" s="332" t="s">
        <v>184</v>
      </c>
      <c r="C95" s="332">
        <v>0</v>
      </c>
      <c r="D95" s="332">
        <v>0</v>
      </c>
      <c r="E95" s="332">
        <v>0</v>
      </c>
      <c r="F95" s="332">
        <v>0</v>
      </c>
      <c r="G95" s="332">
        <v>0</v>
      </c>
      <c r="H95" s="332">
        <v>0</v>
      </c>
      <c r="I95" s="332">
        <v>0</v>
      </c>
      <c r="J95" s="332">
        <v>0</v>
      </c>
      <c r="K95" s="332">
        <v>0</v>
      </c>
      <c r="L95" s="332">
        <v>0</v>
      </c>
      <c r="M95" s="332">
        <v>0</v>
      </c>
      <c r="N95" s="332">
        <v>0</v>
      </c>
      <c r="O95" s="332">
        <v>0</v>
      </c>
      <c r="P95" s="332">
        <v>0</v>
      </c>
      <c r="Q95" s="333"/>
      <c r="R95" s="333"/>
      <c r="S95" s="333"/>
      <c r="T95" s="333"/>
      <c r="U95" s="333"/>
      <c r="V95" s="333"/>
      <c r="W95" s="333"/>
      <c r="X95" s="333"/>
      <c r="Y95" s="333"/>
      <c r="Z95" s="333"/>
      <c r="AA95" s="333"/>
      <c r="AB95" s="333"/>
      <c r="AC95" s="333"/>
      <c r="AD95" s="333"/>
    </row>
    <row r="96" spans="1:30" x14ac:dyDescent="0.2">
      <c r="A96" s="332" t="s">
        <v>1077</v>
      </c>
      <c r="B96" s="332" t="s">
        <v>184</v>
      </c>
      <c r="C96" s="332">
        <v>0</v>
      </c>
      <c r="D96" s="332">
        <v>0</v>
      </c>
      <c r="E96" s="332">
        <v>0</v>
      </c>
      <c r="F96" s="332">
        <v>0</v>
      </c>
      <c r="G96" s="332">
        <v>0</v>
      </c>
      <c r="H96" s="332">
        <v>0</v>
      </c>
      <c r="I96" s="332">
        <v>0</v>
      </c>
      <c r="J96" s="332">
        <v>0</v>
      </c>
      <c r="K96" s="332">
        <v>0</v>
      </c>
      <c r="L96" s="332">
        <v>0</v>
      </c>
      <c r="M96" s="332">
        <v>0</v>
      </c>
      <c r="N96" s="332">
        <v>0</v>
      </c>
      <c r="O96" s="332">
        <v>0</v>
      </c>
      <c r="P96" s="332">
        <v>0</v>
      </c>
      <c r="Q96" s="333"/>
      <c r="R96" s="333"/>
      <c r="S96" s="333"/>
      <c r="T96" s="333"/>
      <c r="U96" s="333"/>
      <c r="V96" s="333"/>
      <c r="W96" s="333"/>
      <c r="X96" s="333"/>
      <c r="Y96" s="333"/>
      <c r="Z96" s="333"/>
      <c r="AA96" s="333"/>
      <c r="AB96" s="333"/>
      <c r="AC96" s="333"/>
      <c r="AD96" s="333"/>
    </row>
    <row r="97" spans="1:30" x14ac:dyDescent="0.2">
      <c r="A97" s="332" t="s">
        <v>1078</v>
      </c>
      <c r="B97" s="332" t="s">
        <v>184</v>
      </c>
      <c r="C97" s="332">
        <v>0</v>
      </c>
      <c r="D97" s="332">
        <v>0</v>
      </c>
      <c r="E97" s="332">
        <v>0</v>
      </c>
      <c r="F97" s="332">
        <v>0</v>
      </c>
      <c r="G97" s="332">
        <v>0</v>
      </c>
      <c r="H97" s="332">
        <v>0</v>
      </c>
      <c r="I97" s="332">
        <v>0</v>
      </c>
      <c r="J97" s="332">
        <v>0</v>
      </c>
      <c r="K97" s="332">
        <v>0</v>
      </c>
      <c r="L97" s="332">
        <v>0</v>
      </c>
      <c r="M97" s="332">
        <v>0</v>
      </c>
      <c r="N97" s="332">
        <v>0</v>
      </c>
      <c r="O97" s="332">
        <v>0</v>
      </c>
      <c r="P97" s="332">
        <v>0</v>
      </c>
      <c r="Q97" s="333"/>
      <c r="R97" s="333"/>
      <c r="S97" s="333"/>
      <c r="T97" s="333"/>
      <c r="U97" s="333"/>
      <c r="V97" s="333"/>
      <c r="W97" s="333"/>
      <c r="X97" s="333"/>
      <c r="Y97" s="333"/>
      <c r="Z97" s="333"/>
      <c r="AA97" s="333"/>
      <c r="AB97" s="333"/>
      <c r="AC97" s="333"/>
      <c r="AD97" s="333"/>
    </row>
    <row r="98" spans="1:30" x14ac:dyDescent="0.2">
      <c r="A98" s="332" t="s">
        <v>616</v>
      </c>
      <c r="B98" s="332" t="s">
        <v>184</v>
      </c>
      <c r="C98" s="332">
        <v>0</v>
      </c>
      <c r="D98" s="332">
        <v>0</v>
      </c>
      <c r="E98" s="332">
        <v>0</v>
      </c>
      <c r="F98" s="332">
        <v>0</v>
      </c>
      <c r="G98" s="332">
        <v>0</v>
      </c>
      <c r="H98" s="332">
        <v>0</v>
      </c>
      <c r="I98" s="332">
        <v>0</v>
      </c>
      <c r="J98" s="332">
        <v>0</v>
      </c>
      <c r="K98" s="332">
        <v>0</v>
      </c>
      <c r="L98" s="332">
        <v>0</v>
      </c>
      <c r="M98" s="332">
        <v>0</v>
      </c>
      <c r="N98" s="332">
        <v>0</v>
      </c>
      <c r="O98" s="332">
        <v>0</v>
      </c>
      <c r="P98" s="332">
        <v>0</v>
      </c>
      <c r="Q98" s="333"/>
      <c r="R98" s="333"/>
      <c r="S98" s="333"/>
      <c r="T98" s="333"/>
      <c r="U98" s="333"/>
      <c r="V98" s="333"/>
      <c r="W98" s="333"/>
      <c r="X98" s="333"/>
      <c r="Y98" s="333"/>
      <c r="Z98" s="333"/>
      <c r="AA98" s="333"/>
      <c r="AB98" s="333"/>
      <c r="AC98" s="333"/>
      <c r="AD98" s="333"/>
    </row>
    <row r="99" spans="1:30" x14ac:dyDescent="0.2">
      <c r="A99" s="332" t="s">
        <v>617</v>
      </c>
      <c r="B99" s="332" t="s">
        <v>184</v>
      </c>
      <c r="C99" s="332">
        <v>0</v>
      </c>
      <c r="D99" s="332">
        <v>0</v>
      </c>
      <c r="E99" s="332">
        <v>0</v>
      </c>
      <c r="F99" s="332">
        <v>0</v>
      </c>
      <c r="G99" s="332">
        <v>0</v>
      </c>
      <c r="H99" s="332">
        <v>0</v>
      </c>
      <c r="I99" s="332">
        <v>0</v>
      </c>
      <c r="J99" s="332">
        <v>0</v>
      </c>
      <c r="K99" s="332">
        <v>0</v>
      </c>
      <c r="L99" s="332">
        <v>0</v>
      </c>
      <c r="M99" s="332">
        <v>0</v>
      </c>
      <c r="N99" s="332">
        <v>0</v>
      </c>
      <c r="O99" s="332">
        <v>0</v>
      </c>
      <c r="P99" s="332">
        <v>0</v>
      </c>
      <c r="Q99" s="333"/>
      <c r="R99" s="333"/>
      <c r="S99" s="333"/>
      <c r="T99" s="333"/>
      <c r="U99" s="333"/>
      <c r="V99" s="333"/>
      <c r="W99" s="333"/>
      <c r="X99" s="333"/>
      <c r="Y99" s="333"/>
      <c r="Z99" s="333"/>
      <c r="AA99" s="333"/>
      <c r="AB99" s="333"/>
      <c r="AC99" s="333"/>
      <c r="AD99" s="333"/>
    </row>
    <row r="100" spans="1:30" x14ac:dyDescent="0.2">
      <c r="A100" s="332" t="s">
        <v>1079</v>
      </c>
      <c r="B100" s="332" t="s">
        <v>184</v>
      </c>
      <c r="C100" s="332">
        <v>0</v>
      </c>
      <c r="D100" s="332">
        <v>0</v>
      </c>
      <c r="E100" s="332">
        <v>0</v>
      </c>
      <c r="F100" s="332">
        <v>0</v>
      </c>
      <c r="G100" s="332">
        <v>0</v>
      </c>
      <c r="H100" s="332">
        <v>0</v>
      </c>
      <c r="I100" s="332">
        <v>0</v>
      </c>
      <c r="J100" s="332">
        <v>0</v>
      </c>
      <c r="K100" s="332">
        <v>0</v>
      </c>
      <c r="L100" s="332">
        <v>0</v>
      </c>
      <c r="M100" s="332">
        <v>0</v>
      </c>
      <c r="N100" s="332">
        <v>0</v>
      </c>
      <c r="O100" s="332">
        <v>0</v>
      </c>
      <c r="P100" s="332">
        <v>0</v>
      </c>
      <c r="Q100" s="333"/>
      <c r="R100" s="333"/>
      <c r="S100" s="333"/>
      <c r="T100" s="333"/>
      <c r="U100" s="333"/>
      <c r="V100" s="333"/>
      <c r="W100" s="333"/>
      <c r="X100" s="333"/>
      <c r="Y100" s="333"/>
      <c r="Z100" s="333"/>
      <c r="AA100" s="333"/>
      <c r="AB100" s="333"/>
      <c r="AC100" s="333"/>
      <c r="AD100" s="333"/>
    </row>
    <row r="101" spans="1:30" x14ac:dyDescent="0.2">
      <c r="A101" s="332" t="s">
        <v>1080</v>
      </c>
      <c r="B101" s="332" t="s">
        <v>184</v>
      </c>
      <c r="C101" s="332">
        <v>0</v>
      </c>
      <c r="D101" s="332">
        <v>0</v>
      </c>
      <c r="E101" s="332">
        <v>0</v>
      </c>
      <c r="F101" s="332">
        <v>0</v>
      </c>
      <c r="G101" s="332">
        <v>0</v>
      </c>
      <c r="H101" s="332">
        <v>0</v>
      </c>
      <c r="I101" s="332">
        <v>0</v>
      </c>
      <c r="J101" s="332">
        <v>0</v>
      </c>
      <c r="K101" s="332">
        <v>0</v>
      </c>
      <c r="L101" s="332">
        <v>0</v>
      </c>
      <c r="M101" s="332">
        <v>0</v>
      </c>
      <c r="N101" s="332">
        <v>0</v>
      </c>
      <c r="O101" s="332">
        <v>0</v>
      </c>
      <c r="P101" s="332">
        <v>0</v>
      </c>
      <c r="Q101" s="333"/>
      <c r="R101" s="333"/>
      <c r="S101" s="333"/>
      <c r="T101" s="333"/>
      <c r="U101" s="333"/>
      <c r="V101" s="333"/>
      <c r="W101" s="333"/>
      <c r="X101" s="333"/>
      <c r="Y101" s="333"/>
      <c r="Z101" s="333"/>
      <c r="AA101" s="333"/>
      <c r="AB101" s="333"/>
      <c r="AC101" s="333"/>
      <c r="AD101" s="333"/>
    </row>
    <row r="102" spans="1:30" x14ac:dyDescent="0.2">
      <c r="A102" s="332" t="s">
        <v>618</v>
      </c>
      <c r="B102" s="332" t="s">
        <v>184</v>
      </c>
      <c r="C102" s="332">
        <v>0</v>
      </c>
      <c r="D102" s="332">
        <v>0</v>
      </c>
      <c r="E102" s="332">
        <v>0</v>
      </c>
      <c r="F102" s="332">
        <v>0</v>
      </c>
      <c r="G102" s="332">
        <v>0</v>
      </c>
      <c r="H102" s="332">
        <v>0</v>
      </c>
      <c r="I102" s="332">
        <v>0</v>
      </c>
      <c r="J102" s="332">
        <v>0</v>
      </c>
      <c r="K102" s="332">
        <v>0</v>
      </c>
      <c r="L102" s="332">
        <v>0</v>
      </c>
      <c r="M102" s="332">
        <v>0</v>
      </c>
      <c r="N102" s="332">
        <v>0</v>
      </c>
      <c r="O102" s="332">
        <v>0</v>
      </c>
      <c r="P102" s="332">
        <v>0</v>
      </c>
      <c r="Q102" s="333"/>
      <c r="R102" s="333"/>
      <c r="S102" s="333"/>
      <c r="T102" s="333"/>
      <c r="U102" s="333"/>
      <c r="V102" s="333"/>
      <c r="W102" s="333"/>
      <c r="X102" s="333"/>
      <c r="Y102" s="333"/>
      <c r="Z102" s="333"/>
      <c r="AA102" s="333"/>
      <c r="AB102" s="333"/>
      <c r="AC102" s="333"/>
      <c r="AD102" s="333"/>
    </row>
    <row r="103" spans="1:30" x14ac:dyDescent="0.2">
      <c r="A103" s="332" t="s">
        <v>619</v>
      </c>
      <c r="B103" s="332" t="s">
        <v>184</v>
      </c>
      <c r="C103" s="332">
        <v>0</v>
      </c>
      <c r="D103" s="332">
        <v>0</v>
      </c>
      <c r="E103" s="332">
        <v>0</v>
      </c>
      <c r="F103" s="332">
        <v>0</v>
      </c>
      <c r="G103" s="332">
        <v>0</v>
      </c>
      <c r="H103" s="332">
        <v>0</v>
      </c>
      <c r="I103" s="332">
        <v>0</v>
      </c>
      <c r="J103" s="332">
        <v>0</v>
      </c>
      <c r="K103" s="332">
        <v>0</v>
      </c>
      <c r="L103" s="332">
        <v>0</v>
      </c>
      <c r="M103" s="332">
        <v>0</v>
      </c>
      <c r="N103" s="332">
        <v>0</v>
      </c>
      <c r="O103" s="332">
        <v>0</v>
      </c>
      <c r="P103" s="332">
        <v>0</v>
      </c>
      <c r="Q103" s="333"/>
      <c r="R103" s="333"/>
      <c r="S103" s="333"/>
      <c r="T103" s="333"/>
      <c r="U103" s="333"/>
      <c r="V103" s="333"/>
      <c r="W103" s="333"/>
      <c r="X103" s="333"/>
      <c r="Y103" s="333"/>
      <c r="Z103" s="333"/>
      <c r="AA103" s="333"/>
      <c r="AB103" s="333"/>
      <c r="AC103" s="333"/>
      <c r="AD103" s="333"/>
    </row>
    <row r="104" spans="1:30" x14ac:dyDescent="0.2">
      <c r="A104" s="332" t="s">
        <v>1081</v>
      </c>
      <c r="B104" s="332" t="s">
        <v>184</v>
      </c>
      <c r="C104" s="332">
        <v>0</v>
      </c>
      <c r="D104" s="332">
        <v>0</v>
      </c>
      <c r="E104" s="332">
        <v>0</v>
      </c>
      <c r="F104" s="332">
        <v>0</v>
      </c>
      <c r="G104" s="332">
        <v>0</v>
      </c>
      <c r="H104" s="332">
        <v>0</v>
      </c>
      <c r="I104" s="332">
        <v>0</v>
      </c>
      <c r="J104" s="332">
        <v>0</v>
      </c>
      <c r="K104" s="332">
        <v>0</v>
      </c>
      <c r="L104" s="332">
        <v>0</v>
      </c>
      <c r="M104" s="332">
        <v>0</v>
      </c>
      <c r="N104" s="332">
        <v>0</v>
      </c>
      <c r="O104" s="332">
        <v>0</v>
      </c>
      <c r="P104" s="332">
        <v>0</v>
      </c>
      <c r="Q104" s="333"/>
      <c r="R104" s="333"/>
      <c r="S104" s="333"/>
      <c r="T104" s="333"/>
      <c r="U104" s="333"/>
      <c r="V104" s="333"/>
      <c r="W104" s="333"/>
      <c r="X104" s="333"/>
      <c r="Y104" s="333"/>
      <c r="Z104" s="333"/>
      <c r="AA104" s="333"/>
      <c r="AB104" s="333"/>
      <c r="AC104" s="333"/>
      <c r="AD104" s="333"/>
    </row>
    <row r="105" spans="1:30" x14ac:dyDescent="0.2">
      <c r="A105" s="332" t="s">
        <v>620</v>
      </c>
      <c r="B105" s="332" t="s">
        <v>184</v>
      </c>
      <c r="C105" s="332">
        <v>0</v>
      </c>
      <c r="D105" s="332">
        <v>0</v>
      </c>
      <c r="E105" s="332">
        <v>0</v>
      </c>
      <c r="F105" s="332">
        <v>0</v>
      </c>
      <c r="G105" s="332">
        <v>0</v>
      </c>
      <c r="H105" s="332">
        <v>0</v>
      </c>
      <c r="I105" s="332">
        <v>0</v>
      </c>
      <c r="J105" s="332">
        <v>0</v>
      </c>
      <c r="K105" s="332">
        <v>0</v>
      </c>
      <c r="L105" s="332">
        <v>0</v>
      </c>
      <c r="M105" s="332">
        <v>0</v>
      </c>
      <c r="N105" s="332">
        <v>0</v>
      </c>
      <c r="O105" s="332">
        <v>0</v>
      </c>
      <c r="P105" s="332">
        <v>0</v>
      </c>
      <c r="Q105" s="333"/>
      <c r="R105" s="333"/>
      <c r="S105" s="333"/>
      <c r="T105" s="333"/>
      <c r="U105" s="333"/>
      <c r="V105" s="333"/>
      <c r="W105" s="333"/>
      <c r="X105" s="333"/>
      <c r="Y105" s="333"/>
      <c r="Z105" s="333"/>
      <c r="AA105" s="333"/>
      <c r="AB105" s="333"/>
      <c r="AC105" s="333"/>
      <c r="AD105" s="333"/>
    </row>
    <row r="106" spans="1:30" x14ac:dyDescent="0.2">
      <c r="A106" s="332" t="s">
        <v>1082</v>
      </c>
      <c r="B106" s="332" t="s">
        <v>184</v>
      </c>
      <c r="C106" s="332">
        <v>0</v>
      </c>
      <c r="D106" s="332">
        <v>0</v>
      </c>
      <c r="E106" s="332">
        <v>0</v>
      </c>
      <c r="F106" s="332">
        <v>0</v>
      </c>
      <c r="G106" s="332">
        <v>0</v>
      </c>
      <c r="H106" s="332">
        <v>0</v>
      </c>
      <c r="I106" s="332">
        <v>0</v>
      </c>
      <c r="J106" s="332">
        <v>0</v>
      </c>
      <c r="K106" s="332">
        <v>0</v>
      </c>
      <c r="L106" s="332">
        <v>0</v>
      </c>
      <c r="M106" s="332">
        <v>0</v>
      </c>
      <c r="N106" s="332">
        <v>0</v>
      </c>
      <c r="O106" s="332">
        <v>0</v>
      </c>
      <c r="P106" s="332">
        <v>0</v>
      </c>
      <c r="Q106" s="333"/>
      <c r="R106" s="333"/>
      <c r="S106" s="333"/>
      <c r="T106" s="333"/>
      <c r="U106" s="333"/>
      <c r="V106" s="333"/>
      <c r="W106" s="333"/>
      <c r="X106" s="333"/>
      <c r="Y106" s="333"/>
      <c r="Z106" s="333"/>
      <c r="AA106" s="333"/>
      <c r="AB106" s="333"/>
      <c r="AC106" s="333"/>
      <c r="AD106" s="333"/>
    </row>
    <row r="107" spans="1:30" x14ac:dyDescent="0.2">
      <c r="A107" s="332" t="s">
        <v>829</v>
      </c>
      <c r="B107" s="332" t="s">
        <v>184</v>
      </c>
      <c r="C107" s="332">
        <v>0</v>
      </c>
      <c r="D107" s="332">
        <v>0</v>
      </c>
      <c r="E107" s="332">
        <v>0</v>
      </c>
      <c r="F107" s="332">
        <v>0</v>
      </c>
      <c r="G107" s="332">
        <v>0</v>
      </c>
      <c r="H107" s="332">
        <v>0</v>
      </c>
      <c r="I107" s="332">
        <v>0</v>
      </c>
      <c r="J107" s="332">
        <v>0</v>
      </c>
      <c r="K107" s="332">
        <v>0</v>
      </c>
      <c r="L107" s="332">
        <v>0</v>
      </c>
      <c r="M107" s="332">
        <v>0</v>
      </c>
      <c r="N107" s="332">
        <v>0</v>
      </c>
      <c r="O107" s="332">
        <v>0</v>
      </c>
      <c r="P107" s="332">
        <v>0</v>
      </c>
      <c r="Q107" s="333"/>
      <c r="R107" s="333"/>
      <c r="S107" s="333"/>
      <c r="T107" s="333"/>
      <c r="U107" s="333"/>
      <c r="V107" s="333"/>
      <c r="W107" s="333"/>
      <c r="X107" s="333"/>
      <c r="Y107" s="333"/>
      <c r="Z107" s="333"/>
      <c r="AA107" s="333"/>
      <c r="AB107" s="333"/>
      <c r="AC107" s="333"/>
      <c r="AD107" s="333"/>
    </row>
    <row r="108" spans="1:30" x14ac:dyDescent="0.2">
      <c r="A108" s="332" t="s">
        <v>1083</v>
      </c>
      <c r="B108" s="332" t="s">
        <v>184</v>
      </c>
      <c r="C108" s="332">
        <v>0</v>
      </c>
      <c r="D108" s="332">
        <v>0</v>
      </c>
      <c r="E108" s="332">
        <v>0</v>
      </c>
      <c r="F108" s="332">
        <v>0</v>
      </c>
      <c r="G108" s="332">
        <v>0</v>
      </c>
      <c r="H108" s="332">
        <v>0</v>
      </c>
      <c r="I108" s="332">
        <v>0</v>
      </c>
      <c r="J108" s="332">
        <v>0</v>
      </c>
      <c r="K108" s="332">
        <v>0</v>
      </c>
      <c r="L108" s="332">
        <v>0</v>
      </c>
      <c r="M108" s="332">
        <v>0</v>
      </c>
      <c r="N108" s="332">
        <v>0</v>
      </c>
      <c r="O108" s="332">
        <v>0</v>
      </c>
      <c r="P108" s="332">
        <v>0</v>
      </c>
      <c r="Q108" s="333"/>
      <c r="R108" s="333"/>
      <c r="S108" s="333"/>
      <c r="T108" s="333"/>
      <c r="U108" s="333"/>
      <c r="V108" s="333"/>
      <c r="W108" s="333"/>
      <c r="X108" s="333"/>
      <c r="Y108" s="333"/>
      <c r="Z108" s="333"/>
      <c r="AA108" s="333"/>
      <c r="AB108" s="333"/>
      <c r="AC108" s="333"/>
      <c r="AD108" s="333"/>
    </row>
    <row r="109" spans="1:30" x14ac:dyDescent="0.2">
      <c r="A109" s="332" t="s">
        <v>621</v>
      </c>
      <c r="B109" s="332" t="s">
        <v>184</v>
      </c>
      <c r="C109" s="332">
        <v>0</v>
      </c>
      <c r="D109" s="332">
        <v>0</v>
      </c>
      <c r="E109" s="332">
        <v>0</v>
      </c>
      <c r="F109" s="332">
        <v>0</v>
      </c>
      <c r="G109" s="332">
        <v>0</v>
      </c>
      <c r="H109" s="332">
        <v>0</v>
      </c>
      <c r="I109" s="332">
        <v>0</v>
      </c>
      <c r="J109" s="332">
        <v>0</v>
      </c>
      <c r="K109" s="332">
        <v>0</v>
      </c>
      <c r="L109" s="332">
        <v>0</v>
      </c>
      <c r="M109" s="332">
        <v>0</v>
      </c>
      <c r="N109" s="332">
        <v>0</v>
      </c>
      <c r="O109" s="332">
        <v>0</v>
      </c>
      <c r="P109" s="332">
        <v>0</v>
      </c>
      <c r="Q109" s="333"/>
      <c r="R109" s="333"/>
      <c r="S109" s="333"/>
      <c r="T109" s="333"/>
      <c r="U109" s="333"/>
      <c r="V109" s="333"/>
      <c r="W109" s="333"/>
      <c r="X109" s="333"/>
      <c r="Y109" s="333"/>
      <c r="Z109" s="333"/>
      <c r="AA109" s="333"/>
      <c r="AB109" s="333"/>
      <c r="AC109" s="333"/>
      <c r="AD109" s="333"/>
    </row>
    <row r="110" spans="1:30" x14ac:dyDescent="0.2">
      <c r="A110" s="332" t="s">
        <v>1084</v>
      </c>
      <c r="B110" s="332" t="s">
        <v>184</v>
      </c>
      <c r="C110" s="332">
        <v>0</v>
      </c>
      <c r="D110" s="332">
        <v>0</v>
      </c>
      <c r="E110" s="332">
        <v>0</v>
      </c>
      <c r="F110" s="332">
        <v>0</v>
      </c>
      <c r="G110" s="332">
        <v>0</v>
      </c>
      <c r="H110" s="332">
        <v>0</v>
      </c>
      <c r="I110" s="332">
        <v>0</v>
      </c>
      <c r="J110" s="332">
        <v>0</v>
      </c>
      <c r="K110" s="332">
        <v>0</v>
      </c>
      <c r="L110" s="332">
        <v>0</v>
      </c>
      <c r="M110" s="332">
        <v>0</v>
      </c>
      <c r="N110" s="332">
        <v>0</v>
      </c>
      <c r="O110" s="332">
        <v>0</v>
      </c>
      <c r="P110" s="332">
        <v>0</v>
      </c>
      <c r="Q110" s="333"/>
      <c r="R110" s="333"/>
      <c r="S110" s="333"/>
      <c r="T110" s="333"/>
      <c r="U110" s="333"/>
      <c r="V110" s="333"/>
      <c r="W110" s="333"/>
      <c r="X110" s="333"/>
      <c r="Y110" s="333"/>
      <c r="Z110" s="333"/>
      <c r="AA110" s="333"/>
      <c r="AB110" s="333"/>
      <c r="AC110" s="333"/>
      <c r="AD110" s="333"/>
    </row>
    <row r="111" spans="1:30" x14ac:dyDescent="0.2">
      <c r="A111" s="332" t="s">
        <v>622</v>
      </c>
      <c r="B111" s="332" t="s">
        <v>184</v>
      </c>
      <c r="C111" s="332">
        <v>0</v>
      </c>
      <c r="D111" s="332">
        <v>0</v>
      </c>
      <c r="E111" s="332">
        <v>0</v>
      </c>
      <c r="F111" s="332">
        <v>0</v>
      </c>
      <c r="G111" s="332">
        <v>0</v>
      </c>
      <c r="H111" s="332">
        <v>0</v>
      </c>
      <c r="I111" s="332">
        <v>0</v>
      </c>
      <c r="J111" s="332">
        <v>0</v>
      </c>
      <c r="K111" s="332">
        <v>0</v>
      </c>
      <c r="L111" s="332">
        <v>0</v>
      </c>
      <c r="M111" s="332">
        <v>0</v>
      </c>
      <c r="N111" s="332">
        <v>0</v>
      </c>
      <c r="O111" s="332">
        <v>0</v>
      </c>
      <c r="P111" s="332">
        <v>0</v>
      </c>
      <c r="Q111" s="333"/>
      <c r="R111" s="333"/>
      <c r="S111" s="333"/>
      <c r="T111" s="333"/>
      <c r="U111" s="333"/>
      <c r="V111" s="333"/>
      <c r="W111" s="333"/>
      <c r="X111" s="333"/>
      <c r="Y111" s="333"/>
      <c r="Z111" s="333"/>
      <c r="AA111" s="333"/>
      <c r="AB111" s="333"/>
      <c r="AC111" s="333"/>
      <c r="AD111" s="333"/>
    </row>
    <row r="112" spans="1:30" x14ac:dyDescent="0.2">
      <c r="A112" s="332" t="s">
        <v>1085</v>
      </c>
      <c r="B112" s="332" t="s">
        <v>184</v>
      </c>
      <c r="C112" s="332">
        <v>0</v>
      </c>
      <c r="D112" s="332">
        <v>0</v>
      </c>
      <c r="E112" s="332">
        <v>0</v>
      </c>
      <c r="F112" s="332">
        <v>0</v>
      </c>
      <c r="G112" s="332">
        <v>0</v>
      </c>
      <c r="H112" s="332">
        <v>0</v>
      </c>
      <c r="I112" s="332">
        <v>0</v>
      </c>
      <c r="J112" s="332">
        <v>0</v>
      </c>
      <c r="K112" s="332">
        <v>0</v>
      </c>
      <c r="L112" s="332">
        <v>0</v>
      </c>
      <c r="M112" s="332">
        <v>0</v>
      </c>
      <c r="N112" s="332">
        <v>0</v>
      </c>
      <c r="O112" s="332">
        <v>0</v>
      </c>
      <c r="P112" s="332">
        <v>0</v>
      </c>
      <c r="Q112" s="333"/>
      <c r="R112" s="333"/>
      <c r="S112" s="333"/>
      <c r="T112" s="333"/>
      <c r="U112" s="333"/>
      <c r="V112" s="333"/>
      <c r="W112" s="333"/>
      <c r="X112" s="333"/>
      <c r="Y112" s="333"/>
      <c r="Z112" s="333"/>
      <c r="AA112" s="333"/>
      <c r="AB112" s="333"/>
      <c r="AC112" s="333"/>
      <c r="AD112" s="333"/>
    </row>
    <row r="113" spans="1:30" x14ac:dyDescent="0.2">
      <c r="A113" s="332" t="s">
        <v>830</v>
      </c>
      <c r="B113" s="332" t="s">
        <v>184</v>
      </c>
      <c r="C113" s="332">
        <v>0</v>
      </c>
      <c r="D113" s="332">
        <v>0</v>
      </c>
      <c r="E113" s="332">
        <v>0</v>
      </c>
      <c r="F113" s="332">
        <v>0</v>
      </c>
      <c r="G113" s="332">
        <v>0</v>
      </c>
      <c r="H113" s="332">
        <v>0</v>
      </c>
      <c r="I113" s="332">
        <v>0</v>
      </c>
      <c r="J113" s="332">
        <v>0</v>
      </c>
      <c r="K113" s="332">
        <v>0</v>
      </c>
      <c r="L113" s="332">
        <v>0</v>
      </c>
      <c r="M113" s="332">
        <v>0</v>
      </c>
      <c r="N113" s="332">
        <v>0</v>
      </c>
      <c r="O113" s="332">
        <v>0</v>
      </c>
      <c r="P113" s="332">
        <v>0</v>
      </c>
      <c r="Q113" s="333"/>
      <c r="R113" s="333"/>
      <c r="S113" s="333"/>
      <c r="T113" s="333"/>
      <c r="U113" s="333"/>
      <c r="V113" s="333"/>
      <c r="W113" s="333"/>
      <c r="X113" s="333"/>
      <c r="Y113" s="333"/>
      <c r="Z113" s="333"/>
      <c r="AA113" s="333"/>
      <c r="AB113" s="333"/>
      <c r="AC113" s="333"/>
      <c r="AD113" s="333"/>
    </row>
    <row r="114" spans="1:30" x14ac:dyDescent="0.2">
      <c r="A114" s="332" t="s">
        <v>1086</v>
      </c>
      <c r="B114" s="332" t="s">
        <v>184</v>
      </c>
      <c r="C114" s="332">
        <v>0</v>
      </c>
      <c r="D114" s="332">
        <v>0</v>
      </c>
      <c r="E114" s="332">
        <v>0</v>
      </c>
      <c r="F114" s="332">
        <v>0</v>
      </c>
      <c r="G114" s="332">
        <v>0</v>
      </c>
      <c r="H114" s="332">
        <v>0</v>
      </c>
      <c r="I114" s="332">
        <v>0</v>
      </c>
      <c r="J114" s="332">
        <v>0</v>
      </c>
      <c r="K114" s="332">
        <v>0</v>
      </c>
      <c r="L114" s="332">
        <v>0</v>
      </c>
      <c r="M114" s="332">
        <v>0</v>
      </c>
      <c r="N114" s="332">
        <v>0</v>
      </c>
      <c r="O114" s="332">
        <v>0</v>
      </c>
      <c r="P114" s="332">
        <v>0</v>
      </c>
      <c r="Q114" s="333"/>
      <c r="R114" s="333"/>
      <c r="S114" s="333"/>
      <c r="T114" s="333"/>
      <c r="U114" s="333"/>
      <c r="V114" s="333"/>
      <c r="W114" s="333"/>
      <c r="X114" s="333"/>
      <c r="Y114" s="333"/>
      <c r="Z114" s="333"/>
      <c r="AA114" s="333"/>
      <c r="AB114" s="333"/>
      <c r="AC114" s="333"/>
      <c r="AD114" s="333"/>
    </row>
    <row r="115" spans="1:30" x14ac:dyDescent="0.2">
      <c r="A115" s="332" t="s">
        <v>623</v>
      </c>
      <c r="B115" s="332" t="s">
        <v>184</v>
      </c>
      <c r="C115" s="332">
        <v>573</v>
      </c>
      <c r="D115" s="332">
        <v>573</v>
      </c>
      <c r="E115" s="332">
        <v>573</v>
      </c>
      <c r="F115" s="332">
        <v>573</v>
      </c>
      <c r="G115" s="332">
        <v>573</v>
      </c>
      <c r="H115" s="332">
        <v>573</v>
      </c>
      <c r="I115" s="332">
        <v>573</v>
      </c>
      <c r="J115" s="332">
        <v>573</v>
      </c>
      <c r="K115" s="332">
        <v>573</v>
      </c>
      <c r="L115" s="332">
        <v>573</v>
      </c>
      <c r="M115" s="332">
        <v>573</v>
      </c>
      <c r="N115" s="332">
        <v>573</v>
      </c>
      <c r="O115" s="332">
        <v>573</v>
      </c>
      <c r="P115" s="332">
        <v>573152</v>
      </c>
      <c r="Q115" s="333"/>
      <c r="R115" s="333"/>
      <c r="S115" s="333"/>
      <c r="T115" s="333"/>
      <c r="U115" s="333"/>
      <c r="V115" s="333"/>
      <c r="W115" s="333"/>
      <c r="X115" s="333"/>
      <c r="Y115" s="333"/>
      <c r="Z115" s="333"/>
      <c r="AA115" s="333"/>
      <c r="AB115" s="333"/>
      <c r="AC115" s="333"/>
      <c r="AD115" s="333"/>
    </row>
    <row r="116" spans="1:30" x14ac:dyDescent="0.2">
      <c r="A116" s="332" t="s">
        <v>1087</v>
      </c>
      <c r="B116" s="332" t="s">
        <v>184</v>
      </c>
      <c r="C116" s="332">
        <v>0</v>
      </c>
      <c r="D116" s="332">
        <v>0</v>
      </c>
      <c r="E116" s="332">
        <v>0</v>
      </c>
      <c r="F116" s="332">
        <v>0</v>
      </c>
      <c r="G116" s="332">
        <v>0</v>
      </c>
      <c r="H116" s="332">
        <v>0</v>
      </c>
      <c r="I116" s="332">
        <v>0</v>
      </c>
      <c r="J116" s="332">
        <v>0</v>
      </c>
      <c r="K116" s="332">
        <v>0</v>
      </c>
      <c r="L116" s="332">
        <v>0</v>
      </c>
      <c r="M116" s="332">
        <v>0</v>
      </c>
      <c r="N116" s="332">
        <v>0</v>
      </c>
      <c r="O116" s="332">
        <v>0</v>
      </c>
      <c r="P116" s="332">
        <v>0</v>
      </c>
      <c r="Q116" s="333"/>
      <c r="R116" s="333"/>
      <c r="S116" s="333"/>
      <c r="T116" s="333"/>
      <c r="U116" s="333"/>
      <c r="V116" s="333"/>
      <c r="W116" s="333"/>
      <c r="X116" s="333"/>
      <c r="Y116" s="333"/>
      <c r="Z116" s="333"/>
      <c r="AA116" s="333"/>
      <c r="AB116" s="333"/>
      <c r="AC116" s="333"/>
      <c r="AD116" s="333"/>
    </row>
    <row r="117" spans="1:30" x14ac:dyDescent="0.2">
      <c r="A117" s="332" t="s">
        <v>624</v>
      </c>
      <c r="B117" s="332" t="s">
        <v>184</v>
      </c>
      <c r="C117" s="332">
        <v>0</v>
      </c>
      <c r="D117" s="332">
        <v>0</v>
      </c>
      <c r="E117" s="332">
        <v>0</v>
      </c>
      <c r="F117" s="332">
        <v>0</v>
      </c>
      <c r="G117" s="332">
        <v>0</v>
      </c>
      <c r="H117" s="332">
        <v>0</v>
      </c>
      <c r="I117" s="332">
        <v>0</v>
      </c>
      <c r="J117" s="332">
        <v>0</v>
      </c>
      <c r="K117" s="332">
        <v>0</v>
      </c>
      <c r="L117" s="332">
        <v>0</v>
      </c>
      <c r="M117" s="332">
        <v>0</v>
      </c>
      <c r="N117" s="332">
        <v>0</v>
      </c>
      <c r="O117" s="332">
        <v>0</v>
      </c>
      <c r="P117" s="332">
        <v>0</v>
      </c>
      <c r="Q117" s="333"/>
      <c r="R117" s="333"/>
      <c r="S117" s="333"/>
      <c r="T117" s="333"/>
      <c r="U117" s="333"/>
      <c r="V117" s="333"/>
      <c r="W117" s="333"/>
      <c r="X117" s="333"/>
      <c r="Y117" s="333"/>
      <c r="Z117" s="333"/>
      <c r="AA117" s="333"/>
      <c r="AB117" s="333"/>
      <c r="AC117" s="333"/>
      <c r="AD117" s="333"/>
    </row>
    <row r="118" spans="1:30" x14ac:dyDescent="0.2">
      <c r="A118" s="332" t="s">
        <v>1088</v>
      </c>
      <c r="B118" s="332" t="s">
        <v>184</v>
      </c>
      <c r="C118" s="332">
        <v>0</v>
      </c>
      <c r="D118" s="332">
        <v>0</v>
      </c>
      <c r="E118" s="332">
        <v>0</v>
      </c>
      <c r="F118" s="332">
        <v>0</v>
      </c>
      <c r="G118" s="332">
        <v>0</v>
      </c>
      <c r="H118" s="332">
        <v>0</v>
      </c>
      <c r="I118" s="332">
        <v>0</v>
      </c>
      <c r="J118" s="332">
        <v>0</v>
      </c>
      <c r="K118" s="332">
        <v>0</v>
      </c>
      <c r="L118" s="332">
        <v>0</v>
      </c>
      <c r="M118" s="332">
        <v>0</v>
      </c>
      <c r="N118" s="332">
        <v>0</v>
      </c>
      <c r="O118" s="332">
        <v>0</v>
      </c>
      <c r="P118" s="332">
        <v>0</v>
      </c>
      <c r="Q118" s="333"/>
      <c r="R118" s="333"/>
      <c r="S118" s="333"/>
      <c r="T118" s="333"/>
      <c r="U118" s="333"/>
      <c r="V118" s="333"/>
      <c r="W118" s="333"/>
      <c r="X118" s="333"/>
      <c r="Y118" s="333"/>
      <c r="Z118" s="333"/>
      <c r="AA118" s="333"/>
      <c r="AB118" s="333"/>
      <c r="AC118" s="333"/>
      <c r="AD118" s="333"/>
    </row>
    <row r="119" spans="1:30" x14ac:dyDescent="0.2">
      <c r="A119" s="332" t="s">
        <v>625</v>
      </c>
      <c r="B119" s="332" t="s">
        <v>184</v>
      </c>
      <c r="C119" s="332">
        <v>0</v>
      </c>
      <c r="D119" s="332">
        <v>0</v>
      </c>
      <c r="E119" s="332">
        <v>0</v>
      </c>
      <c r="F119" s="332">
        <v>0</v>
      </c>
      <c r="G119" s="332">
        <v>0</v>
      </c>
      <c r="H119" s="332">
        <v>0</v>
      </c>
      <c r="I119" s="332">
        <v>0</v>
      </c>
      <c r="J119" s="332">
        <v>0</v>
      </c>
      <c r="K119" s="332">
        <v>0</v>
      </c>
      <c r="L119" s="332">
        <v>0</v>
      </c>
      <c r="M119" s="332">
        <v>0</v>
      </c>
      <c r="N119" s="332">
        <v>0</v>
      </c>
      <c r="O119" s="332">
        <v>0</v>
      </c>
      <c r="P119" s="332">
        <v>0</v>
      </c>
      <c r="Q119" s="333"/>
      <c r="R119" s="333"/>
      <c r="S119" s="333"/>
      <c r="T119" s="333"/>
      <c r="U119" s="333"/>
      <c r="V119" s="333"/>
      <c r="W119" s="333"/>
      <c r="X119" s="333"/>
      <c r="Y119" s="333"/>
      <c r="Z119" s="333"/>
      <c r="AA119" s="333"/>
      <c r="AB119" s="333"/>
      <c r="AC119" s="333"/>
      <c r="AD119" s="333"/>
    </row>
    <row r="120" spans="1:30" x14ac:dyDescent="0.2">
      <c r="A120" s="332" t="s">
        <v>1089</v>
      </c>
      <c r="B120" s="332" t="s">
        <v>184</v>
      </c>
      <c r="C120" s="332">
        <v>0</v>
      </c>
      <c r="D120" s="332">
        <v>0</v>
      </c>
      <c r="E120" s="332">
        <v>0</v>
      </c>
      <c r="F120" s="332">
        <v>0</v>
      </c>
      <c r="G120" s="332">
        <v>0</v>
      </c>
      <c r="H120" s="332">
        <v>0</v>
      </c>
      <c r="I120" s="332">
        <v>0</v>
      </c>
      <c r="J120" s="332">
        <v>0</v>
      </c>
      <c r="K120" s="332">
        <v>0</v>
      </c>
      <c r="L120" s="332">
        <v>0</v>
      </c>
      <c r="M120" s="332">
        <v>0</v>
      </c>
      <c r="N120" s="332">
        <v>0</v>
      </c>
      <c r="O120" s="332">
        <v>0</v>
      </c>
      <c r="P120" s="332">
        <v>0</v>
      </c>
      <c r="Q120" s="333"/>
      <c r="R120" s="333"/>
      <c r="S120" s="333"/>
      <c r="T120" s="333"/>
      <c r="U120" s="333"/>
      <c r="V120" s="333"/>
      <c r="W120" s="333"/>
      <c r="X120" s="333"/>
      <c r="Y120" s="333"/>
      <c r="Z120" s="333"/>
      <c r="AA120" s="333"/>
      <c r="AB120" s="333"/>
      <c r="AC120" s="333"/>
      <c r="AD120" s="333"/>
    </row>
    <row r="121" spans="1:30" x14ac:dyDescent="0.2">
      <c r="A121" s="332" t="s">
        <v>626</v>
      </c>
      <c r="B121" s="332" t="s">
        <v>184</v>
      </c>
      <c r="C121" s="332">
        <v>0</v>
      </c>
      <c r="D121" s="332">
        <v>0</v>
      </c>
      <c r="E121" s="332">
        <v>0</v>
      </c>
      <c r="F121" s="332">
        <v>0</v>
      </c>
      <c r="G121" s="332">
        <v>165962</v>
      </c>
      <c r="H121" s="332">
        <v>150905</v>
      </c>
      <c r="I121" s="332">
        <v>151398</v>
      </c>
      <c r="J121" s="332">
        <v>150193</v>
      </c>
      <c r="K121" s="332">
        <v>150631</v>
      </c>
      <c r="L121" s="332">
        <v>150651</v>
      </c>
      <c r="M121" s="332">
        <v>160146</v>
      </c>
      <c r="N121" s="332">
        <v>160939</v>
      </c>
      <c r="O121" s="332">
        <v>163270</v>
      </c>
      <c r="P121" s="332">
        <v>110205017</v>
      </c>
      <c r="Q121" s="333"/>
      <c r="R121" s="333"/>
      <c r="S121" s="333"/>
      <c r="T121" s="333"/>
      <c r="U121" s="333"/>
      <c r="V121" s="333"/>
      <c r="W121" s="333"/>
      <c r="X121" s="333"/>
      <c r="Y121" s="333"/>
      <c r="Z121" s="333"/>
      <c r="AA121" s="333"/>
      <c r="AB121" s="333"/>
      <c r="AC121" s="333"/>
      <c r="AD121" s="333"/>
    </row>
    <row r="122" spans="1:30" x14ac:dyDescent="0.2">
      <c r="A122" s="332" t="s">
        <v>1090</v>
      </c>
      <c r="B122" s="332" t="s">
        <v>184</v>
      </c>
      <c r="C122" s="332">
        <v>0</v>
      </c>
      <c r="D122" s="332">
        <v>0</v>
      </c>
      <c r="E122" s="332">
        <v>0</v>
      </c>
      <c r="F122" s="332">
        <v>0</v>
      </c>
      <c r="G122" s="332">
        <v>0</v>
      </c>
      <c r="H122" s="332">
        <v>0</v>
      </c>
      <c r="I122" s="332">
        <v>0</v>
      </c>
      <c r="J122" s="332">
        <v>0</v>
      </c>
      <c r="K122" s="332">
        <v>0</v>
      </c>
      <c r="L122" s="332">
        <v>0</v>
      </c>
      <c r="M122" s="332">
        <v>0</v>
      </c>
      <c r="N122" s="332">
        <v>0</v>
      </c>
      <c r="O122" s="332">
        <v>0</v>
      </c>
      <c r="P122" s="332">
        <v>0</v>
      </c>
      <c r="Q122" s="333"/>
      <c r="R122" s="333"/>
      <c r="S122" s="333"/>
      <c r="T122" s="333"/>
      <c r="U122" s="333"/>
      <c r="V122" s="333"/>
      <c r="W122" s="333"/>
      <c r="X122" s="333"/>
      <c r="Y122" s="333"/>
      <c r="Z122" s="333"/>
      <c r="AA122" s="333"/>
      <c r="AB122" s="333"/>
      <c r="AC122" s="333"/>
      <c r="AD122" s="333"/>
    </row>
    <row r="123" spans="1:30" x14ac:dyDescent="0.2">
      <c r="A123" s="332" t="s">
        <v>627</v>
      </c>
      <c r="B123" s="332" t="s">
        <v>184</v>
      </c>
      <c r="C123" s="332">
        <v>0</v>
      </c>
      <c r="D123" s="332">
        <v>0</v>
      </c>
      <c r="E123" s="332">
        <v>0</v>
      </c>
      <c r="F123" s="332">
        <v>0</v>
      </c>
      <c r="G123" s="332">
        <v>0</v>
      </c>
      <c r="H123" s="332">
        <v>0</v>
      </c>
      <c r="I123" s="332">
        <v>0</v>
      </c>
      <c r="J123" s="332">
        <v>0</v>
      </c>
      <c r="K123" s="332">
        <v>0</v>
      </c>
      <c r="L123" s="332">
        <v>0</v>
      </c>
      <c r="M123" s="332">
        <v>0</v>
      </c>
      <c r="N123" s="332">
        <v>0</v>
      </c>
      <c r="O123" s="332">
        <v>0</v>
      </c>
      <c r="P123" s="332">
        <v>0</v>
      </c>
      <c r="Q123" s="333"/>
      <c r="R123" s="333"/>
      <c r="S123" s="333"/>
      <c r="T123" s="333"/>
      <c r="U123" s="333"/>
      <c r="V123" s="333"/>
      <c r="W123" s="333"/>
      <c r="X123" s="333"/>
      <c r="Y123" s="333"/>
      <c r="Z123" s="333"/>
      <c r="AA123" s="333"/>
      <c r="AB123" s="333"/>
      <c r="AC123" s="333"/>
      <c r="AD123" s="333"/>
    </row>
    <row r="124" spans="1:30" x14ac:dyDescent="0.2">
      <c r="A124" s="332" t="s">
        <v>628</v>
      </c>
      <c r="B124" s="332" t="s">
        <v>184</v>
      </c>
      <c r="C124" s="332">
        <v>0</v>
      </c>
      <c r="D124" s="332">
        <v>0</v>
      </c>
      <c r="E124" s="332">
        <v>0</v>
      </c>
      <c r="F124" s="332">
        <v>0</v>
      </c>
      <c r="G124" s="332">
        <v>0</v>
      </c>
      <c r="H124" s="332">
        <v>0</v>
      </c>
      <c r="I124" s="332">
        <v>0</v>
      </c>
      <c r="J124" s="332">
        <v>0</v>
      </c>
      <c r="K124" s="332">
        <v>0</v>
      </c>
      <c r="L124" s="332">
        <v>0</v>
      </c>
      <c r="M124" s="332">
        <v>0</v>
      </c>
      <c r="N124" s="332">
        <v>0</v>
      </c>
      <c r="O124" s="332">
        <v>0</v>
      </c>
      <c r="P124" s="332">
        <v>0</v>
      </c>
      <c r="Q124" s="333"/>
      <c r="R124" s="333"/>
      <c r="S124" s="333"/>
      <c r="T124" s="333"/>
      <c r="U124" s="333"/>
      <c r="V124" s="333"/>
      <c r="W124" s="333"/>
      <c r="X124" s="333"/>
      <c r="Y124" s="333"/>
      <c r="Z124" s="333"/>
      <c r="AA124" s="333"/>
      <c r="AB124" s="333"/>
      <c r="AC124" s="333"/>
      <c r="AD124" s="333"/>
    </row>
    <row r="125" spans="1:30" x14ac:dyDescent="0.2">
      <c r="A125" s="332" t="s">
        <v>831</v>
      </c>
      <c r="B125" s="332" t="s">
        <v>184</v>
      </c>
      <c r="C125" s="332">
        <v>0</v>
      </c>
      <c r="D125" s="332">
        <v>0</v>
      </c>
      <c r="E125" s="332">
        <v>0</v>
      </c>
      <c r="F125" s="332">
        <v>0</v>
      </c>
      <c r="G125" s="332">
        <v>0</v>
      </c>
      <c r="H125" s="332">
        <v>0</v>
      </c>
      <c r="I125" s="332">
        <v>0</v>
      </c>
      <c r="J125" s="332">
        <v>0</v>
      </c>
      <c r="K125" s="332">
        <v>0</v>
      </c>
      <c r="L125" s="332">
        <v>0</v>
      </c>
      <c r="M125" s="332">
        <v>0</v>
      </c>
      <c r="N125" s="332">
        <v>0</v>
      </c>
      <c r="O125" s="332">
        <v>0</v>
      </c>
      <c r="P125" s="332">
        <v>0</v>
      </c>
      <c r="Q125" s="333"/>
      <c r="R125" s="333"/>
      <c r="S125" s="333"/>
      <c r="T125" s="333"/>
      <c r="U125" s="333"/>
      <c r="V125" s="333"/>
      <c r="W125" s="333"/>
      <c r="X125" s="333"/>
      <c r="Y125" s="333"/>
      <c r="Z125" s="333"/>
      <c r="AA125" s="333"/>
      <c r="AB125" s="333"/>
      <c r="AC125" s="333"/>
      <c r="AD125" s="333"/>
    </row>
    <row r="126" spans="1:30" x14ac:dyDescent="0.2">
      <c r="A126" s="332" t="s">
        <v>629</v>
      </c>
      <c r="B126" s="332" t="s">
        <v>184</v>
      </c>
      <c r="C126" s="332">
        <v>0</v>
      </c>
      <c r="D126" s="332">
        <v>0</v>
      </c>
      <c r="E126" s="332">
        <v>0</v>
      </c>
      <c r="F126" s="332">
        <v>0</v>
      </c>
      <c r="G126" s="332">
        <v>0</v>
      </c>
      <c r="H126" s="332">
        <v>0</v>
      </c>
      <c r="I126" s="332">
        <v>0</v>
      </c>
      <c r="J126" s="332">
        <v>0</v>
      </c>
      <c r="K126" s="332">
        <v>0</v>
      </c>
      <c r="L126" s="332">
        <v>0</v>
      </c>
      <c r="M126" s="332">
        <v>0</v>
      </c>
      <c r="N126" s="332">
        <v>0</v>
      </c>
      <c r="O126" s="332">
        <v>0</v>
      </c>
      <c r="P126" s="332">
        <v>0</v>
      </c>
      <c r="Q126" s="333"/>
      <c r="R126" s="333"/>
      <c r="S126" s="333"/>
      <c r="T126" s="333"/>
      <c r="U126" s="333"/>
      <c r="V126" s="333"/>
      <c r="W126" s="333"/>
      <c r="X126" s="333"/>
      <c r="Y126" s="333"/>
      <c r="Z126" s="333"/>
      <c r="AA126" s="333"/>
      <c r="AB126" s="333"/>
      <c r="AC126" s="333"/>
      <c r="AD126" s="333"/>
    </row>
    <row r="127" spans="1:30" x14ac:dyDescent="0.2">
      <c r="A127" s="332" t="s">
        <v>630</v>
      </c>
      <c r="B127" s="332" t="s">
        <v>184</v>
      </c>
      <c r="C127" s="332">
        <v>0</v>
      </c>
      <c r="D127" s="332">
        <v>0</v>
      </c>
      <c r="E127" s="332">
        <v>0</v>
      </c>
      <c r="F127" s="332">
        <v>0</v>
      </c>
      <c r="G127" s="332">
        <v>0</v>
      </c>
      <c r="H127" s="332">
        <v>0</v>
      </c>
      <c r="I127" s="332">
        <v>0</v>
      </c>
      <c r="J127" s="332">
        <v>0</v>
      </c>
      <c r="K127" s="332">
        <v>0</v>
      </c>
      <c r="L127" s="332">
        <v>0</v>
      </c>
      <c r="M127" s="332">
        <v>0</v>
      </c>
      <c r="N127" s="332">
        <v>0</v>
      </c>
      <c r="O127" s="332">
        <v>0</v>
      </c>
      <c r="P127" s="332">
        <v>0</v>
      </c>
      <c r="Q127" s="333"/>
      <c r="R127" s="333"/>
      <c r="S127" s="333"/>
      <c r="T127" s="333"/>
      <c r="U127" s="333"/>
      <c r="V127" s="333"/>
      <c r="W127" s="333"/>
      <c r="X127" s="333"/>
      <c r="Y127" s="333"/>
      <c r="Z127" s="333"/>
      <c r="AA127" s="333"/>
      <c r="AB127" s="333"/>
      <c r="AC127" s="333"/>
      <c r="AD127" s="333"/>
    </row>
    <row r="128" spans="1:30" x14ac:dyDescent="0.2">
      <c r="A128" s="332" t="s">
        <v>631</v>
      </c>
      <c r="B128" s="332" t="s">
        <v>184</v>
      </c>
      <c r="C128" s="332">
        <v>0</v>
      </c>
      <c r="D128" s="332">
        <v>0</v>
      </c>
      <c r="E128" s="332">
        <v>0</v>
      </c>
      <c r="F128" s="332">
        <v>0</v>
      </c>
      <c r="G128" s="332">
        <v>0</v>
      </c>
      <c r="H128" s="332">
        <v>0</v>
      </c>
      <c r="I128" s="332">
        <v>0</v>
      </c>
      <c r="J128" s="332">
        <v>0</v>
      </c>
      <c r="K128" s="332">
        <v>0</v>
      </c>
      <c r="L128" s="332">
        <v>0</v>
      </c>
      <c r="M128" s="332">
        <v>0</v>
      </c>
      <c r="N128" s="332">
        <v>0</v>
      </c>
      <c r="O128" s="332">
        <v>0</v>
      </c>
      <c r="P128" s="332">
        <v>0</v>
      </c>
      <c r="Q128" s="333"/>
      <c r="R128" s="333"/>
      <c r="S128" s="333"/>
      <c r="T128" s="333"/>
      <c r="U128" s="333"/>
      <c r="V128" s="333"/>
      <c r="W128" s="333"/>
      <c r="X128" s="333"/>
      <c r="Y128" s="333"/>
      <c r="Z128" s="333"/>
      <c r="AA128" s="333"/>
      <c r="AB128" s="333"/>
      <c r="AC128" s="333"/>
      <c r="AD128" s="333"/>
    </row>
    <row r="129" spans="1:30" x14ac:dyDescent="0.2">
      <c r="A129" s="332" t="s">
        <v>632</v>
      </c>
      <c r="B129" s="332" t="s">
        <v>184</v>
      </c>
      <c r="C129" s="332">
        <v>0</v>
      </c>
      <c r="D129" s="332">
        <v>0</v>
      </c>
      <c r="E129" s="332">
        <v>0</v>
      </c>
      <c r="F129" s="332">
        <v>0</v>
      </c>
      <c r="G129" s="332">
        <v>0</v>
      </c>
      <c r="H129" s="332">
        <v>0</v>
      </c>
      <c r="I129" s="332">
        <v>0</v>
      </c>
      <c r="J129" s="332">
        <v>0</v>
      </c>
      <c r="K129" s="332">
        <v>0</v>
      </c>
      <c r="L129" s="332">
        <v>0</v>
      </c>
      <c r="M129" s="332">
        <v>0</v>
      </c>
      <c r="N129" s="332">
        <v>0</v>
      </c>
      <c r="O129" s="332">
        <v>0</v>
      </c>
      <c r="P129" s="332">
        <v>0</v>
      </c>
      <c r="Q129" s="333"/>
      <c r="R129" s="333"/>
      <c r="S129" s="333"/>
      <c r="T129" s="333"/>
      <c r="U129" s="333"/>
      <c r="V129" s="333"/>
      <c r="W129" s="333"/>
      <c r="X129" s="333"/>
      <c r="Y129" s="333"/>
      <c r="Z129" s="333"/>
      <c r="AA129" s="333"/>
      <c r="AB129" s="333"/>
      <c r="AC129" s="333"/>
      <c r="AD129" s="333"/>
    </row>
    <row r="130" spans="1:30" x14ac:dyDescent="0.2">
      <c r="A130" s="332" t="s">
        <v>633</v>
      </c>
      <c r="B130" s="332" t="s">
        <v>184</v>
      </c>
      <c r="C130" s="332">
        <v>0</v>
      </c>
      <c r="D130" s="332">
        <v>0</v>
      </c>
      <c r="E130" s="332">
        <v>0</v>
      </c>
      <c r="F130" s="332">
        <v>0</v>
      </c>
      <c r="G130" s="332">
        <v>0</v>
      </c>
      <c r="H130" s="332">
        <v>0</v>
      </c>
      <c r="I130" s="332">
        <v>0</v>
      </c>
      <c r="J130" s="332">
        <v>0</v>
      </c>
      <c r="K130" s="332">
        <v>0</v>
      </c>
      <c r="L130" s="332">
        <v>0</v>
      </c>
      <c r="M130" s="332">
        <v>0</v>
      </c>
      <c r="N130" s="332">
        <v>0</v>
      </c>
      <c r="O130" s="332">
        <v>0</v>
      </c>
      <c r="P130" s="332">
        <v>0</v>
      </c>
      <c r="Q130" s="333"/>
      <c r="R130" s="333"/>
      <c r="S130" s="333"/>
      <c r="T130" s="333"/>
      <c r="U130" s="333"/>
      <c r="V130" s="333"/>
      <c r="W130" s="333"/>
      <c r="X130" s="333"/>
      <c r="Y130" s="333"/>
      <c r="Z130" s="333"/>
      <c r="AA130" s="333"/>
      <c r="AB130" s="333"/>
      <c r="AC130" s="333"/>
      <c r="AD130" s="333"/>
    </row>
    <row r="131" spans="1:30" x14ac:dyDescent="0.2">
      <c r="A131" s="332" t="s">
        <v>634</v>
      </c>
      <c r="B131" s="332" t="s">
        <v>184</v>
      </c>
      <c r="C131" s="332">
        <v>0</v>
      </c>
      <c r="D131" s="332">
        <v>0</v>
      </c>
      <c r="E131" s="332">
        <v>0</v>
      </c>
      <c r="F131" s="332">
        <v>0</v>
      </c>
      <c r="G131" s="332">
        <v>0</v>
      </c>
      <c r="H131" s="332">
        <v>0</v>
      </c>
      <c r="I131" s="332">
        <v>0</v>
      </c>
      <c r="J131" s="332">
        <v>0</v>
      </c>
      <c r="K131" s="332">
        <v>0</v>
      </c>
      <c r="L131" s="332">
        <v>0</v>
      </c>
      <c r="M131" s="332">
        <v>0</v>
      </c>
      <c r="N131" s="332">
        <v>0</v>
      </c>
      <c r="O131" s="332">
        <v>0</v>
      </c>
      <c r="P131" s="332">
        <v>0</v>
      </c>
      <c r="Q131" s="333"/>
      <c r="R131" s="333"/>
      <c r="S131" s="333"/>
      <c r="T131" s="333"/>
      <c r="U131" s="333"/>
      <c r="V131" s="333"/>
      <c r="W131" s="333"/>
      <c r="X131" s="333"/>
      <c r="Y131" s="333"/>
      <c r="Z131" s="333"/>
      <c r="AA131" s="333"/>
      <c r="AB131" s="333"/>
      <c r="AC131" s="333"/>
      <c r="AD131" s="333"/>
    </row>
    <row r="132" spans="1:30" x14ac:dyDescent="0.2">
      <c r="A132" s="332" t="s">
        <v>635</v>
      </c>
      <c r="B132" s="332" t="s">
        <v>184</v>
      </c>
      <c r="C132" s="332">
        <v>0</v>
      </c>
      <c r="D132" s="332">
        <v>0</v>
      </c>
      <c r="E132" s="332">
        <v>0</v>
      </c>
      <c r="F132" s="332">
        <v>0</v>
      </c>
      <c r="G132" s="332">
        <v>0</v>
      </c>
      <c r="H132" s="332">
        <v>0</v>
      </c>
      <c r="I132" s="332">
        <v>0</v>
      </c>
      <c r="J132" s="332">
        <v>0</v>
      </c>
      <c r="K132" s="332">
        <v>0</v>
      </c>
      <c r="L132" s="332">
        <v>0</v>
      </c>
      <c r="M132" s="332">
        <v>0</v>
      </c>
      <c r="N132" s="332">
        <v>0</v>
      </c>
      <c r="O132" s="332">
        <v>0</v>
      </c>
      <c r="P132" s="332">
        <v>0</v>
      </c>
      <c r="Q132" s="333"/>
      <c r="R132" s="333"/>
      <c r="S132" s="333"/>
      <c r="T132" s="333"/>
      <c r="U132" s="333"/>
      <c r="V132" s="333"/>
      <c r="W132" s="333"/>
      <c r="X132" s="333"/>
      <c r="Y132" s="333"/>
      <c r="Z132" s="333"/>
      <c r="AA132" s="333"/>
      <c r="AB132" s="333"/>
      <c r="AC132" s="333"/>
      <c r="AD132" s="333"/>
    </row>
    <row r="133" spans="1:30" x14ac:dyDescent="0.2">
      <c r="A133" s="332" t="s">
        <v>636</v>
      </c>
      <c r="B133" s="332" t="s">
        <v>184</v>
      </c>
      <c r="C133" s="332">
        <v>0</v>
      </c>
      <c r="D133" s="332">
        <v>0</v>
      </c>
      <c r="E133" s="332">
        <v>0</v>
      </c>
      <c r="F133" s="332">
        <v>0</v>
      </c>
      <c r="G133" s="332">
        <v>0</v>
      </c>
      <c r="H133" s="332">
        <v>0</v>
      </c>
      <c r="I133" s="332">
        <v>0</v>
      </c>
      <c r="J133" s="332">
        <v>0</v>
      </c>
      <c r="K133" s="332">
        <v>0</v>
      </c>
      <c r="L133" s="332">
        <v>0</v>
      </c>
      <c r="M133" s="332">
        <v>0</v>
      </c>
      <c r="N133" s="332">
        <v>0</v>
      </c>
      <c r="O133" s="332">
        <v>0</v>
      </c>
      <c r="P133" s="332">
        <v>0</v>
      </c>
      <c r="Q133" s="333"/>
      <c r="R133" s="333"/>
      <c r="S133" s="333"/>
      <c r="T133" s="333"/>
      <c r="U133" s="333"/>
      <c r="V133" s="333"/>
      <c r="W133" s="333"/>
      <c r="X133" s="333"/>
      <c r="Y133" s="333"/>
      <c r="Z133" s="333"/>
      <c r="AA133" s="333"/>
      <c r="AB133" s="333"/>
      <c r="AC133" s="333"/>
      <c r="AD133" s="333"/>
    </row>
    <row r="134" spans="1:30" x14ac:dyDescent="0.2">
      <c r="A134" s="332" t="s">
        <v>637</v>
      </c>
      <c r="B134" s="332" t="s">
        <v>184</v>
      </c>
      <c r="C134" s="332">
        <v>0</v>
      </c>
      <c r="D134" s="332">
        <v>0</v>
      </c>
      <c r="E134" s="332">
        <v>0</v>
      </c>
      <c r="F134" s="332">
        <v>0</v>
      </c>
      <c r="G134" s="332">
        <v>0</v>
      </c>
      <c r="H134" s="332">
        <v>0</v>
      </c>
      <c r="I134" s="332">
        <v>0</v>
      </c>
      <c r="J134" s="332">
        <v>0</v>
      </c>
      <c r="K134" s="332">
        <v>0</v>
      </c>
      <c r="L134" s="332">
        <v>0</v>
      </c>
      <c r="M134" s="332">
        <v>0</v>
      </c>
      <c r="N134" s="332">
        <v>0</v>
      </c>
      <c r="O134" s="332">
        <v>0</v>
      </c>
      <c r="P134" s="332">
        <v>0</v>
      </c>
      <c r="Q134" s="333"/>
      <c r="R134" s="333"/>
      <c r="S134" s="333"/>
      <c r="T134" s="333"/>
      <c r="U134" s="333"/>
      <c r="V134" s="333"/>
      <c r="W134" s="333"/>
      <c r="X134" s="333"/>
      <c r="Y134" s="333"/>
      <c r="Z134" s="333"/>
      <c r="AA134" s="333"/>
      <c r="AB134" s="333"/>
      <c r="AC134" s="333"/>
      <c r="AD134" s="333"/>
    </row>
    <row r="135" spans="1:30" x14ac:dyDescent="0.2">
      <c r="A135" s="332" t="s">
        <v>638</v>
      </c>
      <c r="B135" s="332" t="s">
        <v>184</v>
      </c>
      <c r="C135" s="332">
        <v>0</v>
      </c>
      <c r="D135" s="332">
        <v>0</v>
      </c>
      <c r="E135" s="332">
        <v>0</v>
      </c>
      <c r="F135" s="332">
        <v>0</v>
      </c>
      <c r="G135" s="332">
        <v>0</v>
      </c>
      <c r="H135" s="332">
        <v>0</v>
      </c>
      <c r="I135" s="332">
        <v>0</v>
      </c>
      <c r="J135" s="332">
        <v>0</v>
      </c>
      <c r="K135" s="332">
        <v>0</v>
      </c>
      <c r="L135" s="332">
        <v>0</v>
      </c>
      <c r="M135" s="332">
        <v>0</v>
      </c>
      <c r="N135" s="332">
        <v>0</v>
      </c>
      <c r="O135" s="332">
        <v>0</v>
      </c>
      <c r="P135" s="332">
        <v>0</v>
      </c>
      <c r="Q135" s="333"/>
      <c r="R135" s="333"/>
      <c r="S135" s="333"/>
      <c r="T135" s="333"/>
      <c r="U135" s="333"/>
      <c r="V135" s="333"/>
      <c r="W135" s="333"/>
      <c r="X135" s="333"/>
      <c r="Y135" s="333"/>
      <c r="Z135" s="333"/>
      <c r="AA135" s="333"/>
      <c r="AB135" s="333"/>
      <c r="AC135" s="333"/>
      <c r="AD135" s="333"/>
    </row>
    <row r="136" spans="1:30" x14ac:dyDescent="0.2">
      <c r="A136" s="332" t="s">
        <v>639</v>
      </c>
      <c r="B136" s="332" t="s">
        <v>184</v>
      </c>
      <c r="C136" s="332">
        <v>0</v>
      </c>
      <c r="D136" s="332">
        <v>0</v>
      </c>
      <c r="E136" s="332">
        <v>0</v>
      </c>
      <c r="F136" s="332">
        <v>0</v>
      </c>
      <c r="G136" s="332">
        <v>0</v>
      </c>
      <c r="H136" s="332">
        <v>0</v>
      </c>
      <c r="I136" s="332">
        <v>0</v>
      </c>
      <c r="J136" s="332">
        <v>0</v>
      </c>
      <c r="K136" s="332">
        <v>0</v>
      </c>
      <c r="L136" s="332">
        <v>0</v>
      </c>
      <c r="M136" s="332">
        <v>0</v>
      </c>
      <c r="N136" s="332">
        <v>0</v>
      </c>
      <c r="O136" s="332">
        <v>0</v>
      </c>
      <c r="P136" s="332">
        <v>0</v>
      </c>
      <c r="Q136" s="333"/>
      <c r="R136" s="333"/>
      <c r="S136" s="333"/>
      <c r="T136" s="333"/>
      <c r="U136" s="333"/>
      <c r="V136" s="333"/>
      <c r="W136" s="333"/>
      <c r="X136" s="333"/>
      <c r="Y136" s="333"/>
      <c r="Z136" s="333"/>
      <c r="AA136" s="333"/>
      <c r="AB136" s="333"/>
      <c r="AC136" s="333"/>
      <c r="AD136" s="333"/>
    </row>
    <row r="137" spans="1:30" x14ac:dyDescent="0.2">
      <c r="A137" s="332" t="s">
        <v>640</v>
      </c>
      <c r="B137" s="332" t="s">
        <v>184</v>
      </c>
      <c r="C137" s="332">
        <v>0</v>
      </c>
      <c r="D137" s="332">
        <v>0</v>
      </c>
      <c r="E137" s="332">
        <v>0</v>
      </c>
      <c r="F137" s="332">
        <v>0</v>
      </c>
      <c r="G137" s="332">
        <v>0</v>
      </c>
      <c r="H137" s="332">
        <v>0</v>
      </c>
      <c r="I137" s="332">
        <v>0</v>
      </c>
      <c r="J137" s="332">
        <v>0</v>
      </c>
      <c r="K137" s="332">
        <v>0</v>
      </c>
      <c r="L137" s="332">
        <v>0</v>
      </c>
      <c r="M137" s="332">
        <v>0</v>
      </c>
      <c r="N137" s="332">
        <v>0</v>
      </c>
      <c r="O137" s="332">
        <v>0</v>
      </c>
      <c r="P137" s="332">
        <v>0</v>
      </c>
      <c r="Q137" s="333"/>
      <c r="R137" s="333"/>
      <c r="S137" s="333"/>
      <c r="T137" s="333"/>
      <c r="U137" s="333"/>
      <c r="V137" s="333"/>
      <c r="W137" s="333"/>
      <c r="X137" s="333"/>
      <c r="Y137" s="333"/>
      <c r="Z137" s="333"/>
      <c r="AA137" s="333"/>
      <c r="AB137" s="333"/>
      <c r="AC137" s="333"/>
      <c r="AD137" s="333"/>
    </row>
    <row r="138" spans="1:30" x14ac:dyDescent="0.2">
      <c r="A138" s="332" t="s">
        <v>641</v>
      </c>
      <c r="B138" s="332" t="s">
        <v>184</v>
      </c>
      <c r="C138" s="332">
        <v>0</v>
      </c>
      <c r="D138" s="332">
        <v>0</v>
      </c>
      <c r="E138" s="332">
        <v>0</v>
      </c>
      <c r="F138" s="332">
        <v>0</v>
      </c>
      <c r="G138" s="332">
        <v>0</v>
      </c>
      <c r="H138" s="332">
        <v>0</v>
      </c>
      <c r="I138" s="332">
        <v>0</v>
      </c>
      <c r="J138" s="332">
        <v>0</v>
      </c>
      <c r="K138" s="332">
        <v>0</v>
      </c>
      <c r="L138" s="332">
        <v>0</v>
      </c>
      <c r="M138" s="332">
        <v>0</v>
      </c>
      <c r="N138" s="332">
        <v>0</v>
      </c>
      <c r="O138" s="332">
        <v>0</v>
      </c>
      <c r="P138" s="332">
        <v>0</v>
      </c>
      <c r="Q138" s="333"/>
      <c r="R138" s="333"/>
      <c r="S138" s="333"/>
      <c r="T138" s="333"/>
      <c r="U138" s="333"/>
      <c r="V138" s="333"/>
      <c r="W138" s="333"/>
      <c r="X138" s="333"/>
      <c r="Y138" s="333"/>
      <c r="Z138" s="333"/>
      <c r="AA138" s="333"/>
      <c r="AB138" s="333"/>
      <c r="AC138" s="333"/>
      <c r="AD138" s="333"/>
    </row>
    <row r="139" spans="1:30" x14ac:dyDescent="0.2">
      <c r="A139" s="332" t="s">
        <v>642</v>
      </c>
      <c r="B139" s="332" t="s">
        <v>184</v>
      </c>
      <c r="C139" s="332">
        <v>0</v>
      </c>
      <c r="D139" s="332">
        <v>0</v>
      </c>
      <c r="E139" s="332">
        <v>0</v>
      </c>
      <c r="F139" s="332">
        <v>0</v>
      </c>
      <c r="G139" s="332">
        <v>0</v>
      </c>
      <c r="H139" s="332">
        <v>0</v>
      </c>
      <c r="I139" s="332">
        <v>0</v>
      </c>
      <c r="J139" s="332">
        <v>0</v>
      </c>
      <c r="K139" s="332">
        <v>0</v>
      </c>
      <c r="L139" s="332">
        <v>0</v>
      </c>
      <c r="M139" s="332">
        <v>0</v>
      </c>
      <c r="N139" s="332">
        <v>0</v>
      </c>
      <c r="O139" s="332">
        <v>0</v>
      </c>
      <c r="P139" s="332">
        <v>0</v>
      </c>
      <c r="Q139" s="333"/>
      <c r="R139" s="333"/>
      <c r="S139" s="333"/>
      <c r="T139" s="333"/>
      <c r="U139" s="333"/>
      <c r="V139" s="333"/>
      <c r="W139" s="333"/>
      <c r="X139" s="333"/>
      <c r="Y139" s="333"/>
      <c r="Z139" s="333"/>
      <c r="AA139" s="333"/>
      <c r="AB139" s="333"/>
      <c r="AC139" s="333"/>
      <c r="AD139" s="333"/>
    </row>
    <row r="140" spans="1:30" x14ac:dyDescent="0.2">
      <c r="A140" s="332" t="s">
        <v>643</v>
      </c>
      <c r="B140" s="332" t="s">
        <v>184</v>
      </c>
      <c r="C140" s="332">
        <v>0</v>
      </c>
      <c r="D140" s="332">
        <v>0</v>
      </c>
      <c r="E140" s="332">
        <v>0</v>
      </c>
      <c r="F140" s="332">
        <v>0</v>
      </c>
      <c r="G140" s="332">
        <v>0</v>
      </c>
      <c r="H140" s="332">
        <v>0</v>
      </c>
      <c r="I140" s="332">
        <v>0</v>
      </c>
      <c r="J140" s="332">
        <v>0</v>
      </c>
      <c r="K140" s="332">
        <v>0</v>
      </c>
      <c r="L140" s="332">
        <v>0</v>
      </c>
      <c r="M140" s="332">
        <v>0</v>
      </c>
      <c r="N140" s="332">
        <v>0</v>
      </c>
      <c r="O140" s="332">
        <v>0</v>
      </c>
      <c r="P140" s="332">
        <v>0</v>
      </c>
      <c r="Q140" s="333"/>
      <c r="R140" s="333"/>
      <c r="S140" s="333"/>
      <c r="T140" s="333"/>
      <c r="U140" s="333"/>
      <c r="V140" s="333"/>
      <c r="W140" s="333"/>
      <c r="X140" s="333"/>
      <c r="Y140" s="333"/>
      <c r="Z140" s="333"/>
      <c r="AA140" s="333"/>
      <c r="AB140" s="333"/>
      <c r="AC140" s="333"/>
      <c r="AD140" s="333"/>
    </row>
    <row r="141" spans="1:30" x14ac:dyDescent="0.2">
      <c r="A141" s="332" t="s">
        <v>644</v>
      </c>
      <c r="B141" s="332" t="s">
        <v>184</v>
      </c>
      <c r="C141" s="332">
        <v>0</v>
      </c>
      <c r="D141" s="332">
        <v>0</v>
      </c>
      <c r="E141" s="332">
        <v>0</v>
      </c>
      <c r="F141" s="332">
        <v>0</v>
      </c>
      <c r="G141" s="332">
        <v>0</v>
      </c>
      <c r="H141" s="332">
        <v>0</v>
      </c>
      <c r="I141" s="332">
        <v>0</v>
      </c>
      <c r="J141" s="332">
        <v>0</v>
      </c>
      <c r="K141" s="332">
        <v>0</v>
      </c>
      <c r="L141" s="332">
        <v>0</v>
      </c>
      <c r="M141" s="332">
        <v>0</v>
      </c>
      <c r="N141" s="332">
        <v>0</v>
      </c>
      <c r="O141" s="332">
        <v>0</v>
      </c>
      <c r="P141" s="332">
        <v>0</v>
      </c>
      <c r="Q141" s="333"/>
      <c r="R141" s="333"/>
      <c r="S141" s="333"/>
      <c r="T141" s="333"/>
      <c r="U141" s="333"/>
      <c r="V141" s="333"/>
      <c r="W141" s="333"/>
      <c r="X141" s="333"/>
      <c r="Y141" s="333"/>
      <c r="Z141" s="333"/>
      <c r="AA141" s="333"/>
      <c r="AB141" s="333"/>
      <c r="AC141" s="333"/>
      <c r="AD141" s="333"/>
    </row>
    <row r="142" spans="1:30" x14ac:dyDescent="0.2">
      <c r="A142" s="332" t="s">
        <v>1091</v>
      </c>
      <c r="B142" s="332" t="s">
        <v>184</v>
      </c>
      <c r="C142" s="332">
        <v>0</v>
      </c>
      <c r="D142" s="332">
        <v>0</v>
      </c>
      <c r="E142" s="332">
        <v>0</v>
      </c>
      <c r="F142" s="332">
        <v>0</v>
      </c>
      <c r="G142" s="332">
        <v>0</v>
      </c>
      <c r="H142" s="332">
        <v>0</v>
      </c>
      <c r="I142" s="332">
        <v>0</v>
      </c>
      <c r="J142" s="332">
        <v>0</v>
      </c>
      <c r="K142" s="332">
        <v>0</v>
      </c>
      <c r="L142" s="332">
        <v>0</v>
      </c>
      <c r="M142" s="332">
        <v>0</v>
      </c>
      <c r="N142" s="332">
        <v>0</v>
      </c>
      <c r="O142" s="332">
        <v>0</v>
      </c>
      <c r="P142" s="332">
        <v>0</v>
      </c>
      <c r="Q142" s="333"/>
      <c r="R142" s="333"/>
      <c r="S142" s="333"/>
      <c r="T142" s="333"/>
      <c r="U142" s="333"/>
      <c r="V142" s="333"/>
      <c r="W142" s="333"/>
      <c r="X142" s="333"/>
      <c r="Y142" s="333"/>
      <c r="Z142" s="333"/>
      <c r="AA142" s="333"/>
      <c r="AB142" s="333"/>
      <c r="AC142" s="333"/>
      <c r="AD142" s="333"/>
    </row>
    <row r="143" spans="1:30" x14ac:dyDescent="0.2">
      <c r="A143" s="332" t="s">
        <v>645</v>
      </c>
      <c r="B143" s="332" t="s">
        <v>184</v>
      </c>
      <c r="C143" s="332">
        <v>0</v>
      </c>
      <c r="D143" s="332">
        <v>0</v>
      </c>
      <c r="E143" s="332">
        <v>0</v>
      </c>
      <c r="F143" s="332">
        <v>0</v>
      </c>
      <c r="G143" s="332">
        <v>0</v>
      </c>
      <c r="H143" s="332">
        <v>0</v>
      </c>
      <c r="I143" s="332">
        <v>0</v>
      </c>
      <c r="J143" s="332">
        <v>0</v>
      </c>
      <c r="K143" s="332">
        <v>0</v>
      </c>
      <c r="L143" s="332">
        <v>0</v>
      </c>
      <c r="M143" s="332">
        <v>0</v>
      </c>
      <c r="N143" s="332">
        <v>0</v>
      </c>
      <c r="O143" s="332">
        <v>0</v>
      </c>
      <c r="P143" s="332">
        <v>0</v>
      </c>
      <c r="Q143" s="333"/>
      <c r="R143" s="333"/>
      <c r="S143" s="333"/>
      <c r="T143" s="333"/>
      <c r="U143" s="333"/>
      <c r="V143" s="333"/>
      <c r="W143" s="333"/>
      <c r="X143" s="333"/>
      <c r="Y143" s="333"/>
      <c r="Z143" s="333"/>
      <c r="AA143" s="333"/>
      <c r="AB143" s="333"/>
      <c r="AC143" s="333"/>
      <c r="AD143" s="333"/>
    </row>
    <row r="144" spans="1:30" x14ac:dyDescent="0.2">
      <c r="A144" s="332" t="s">
        <v>487</v>
      </c>
      <c r="B144" s="332" t="s">
        <v>184</v>
      </c>
      <c r="C144" s="332">
        <v>0</v>
      </c>
      <c r="D144" s="332">
        <v>0</v>
      </c>
      <c r="E144" s="332">
        <v>0</v>
      </c>
      <c r="F144" s="332">
        <v>0</v>
      </c>
      <c r="G144" s="332">
        <v>0</v>
      </c>
      <c r="H144" s="332">
        <v>0</v>
      </c>
      <c r="I144" s="332">
        <v>0</v>
      </c>
      <c r="J144" s="332">
        <v>0</v>
      </c>
      <c r="K144" s="332">
        <v>0</v>
      </c>
      <c r="L144" s="332">
        <v>0</v>
      </c>
      <c r="M144" s="332">
        <v>0</v>
      </c>
      <c r="N144" s="332">
        <v>0</v>
      </c>
      <c r="O144" s="332">
        <v>0</v>
      </c>
      <c r="P144" s="332">
        <v>0</v>
      </c>
      <c r="Q144" s="333"/>
      <c r="R144" s="333"/>
      <c r="S144" s="333"/>
      <c r="T144" s="333"/>
      <c r="U144" s="333"/>
      <c r="V144" s="333"/>
      <c r="W144" s="333"/>
      <c r="X144" s="333"/>
      <c r="Y144" s="333"/>
      <c r="Z144" s="333"/>
      <c r="AA144" s="333"/>
      <c r="AB144" s="333"/>
      <c r="AC144" s="333"/>
      <c r="AD144" s="333"/>
    </row>
    <row r="145" spans="1:30" x14ac:dyDescent="0.2">
      <c r="A145" s="332" t="s">
        <v>1092</v>
      </c>
      <c r="B145" s="332" t="s">
        <v>184</v>
      </c>
      <c r="C145" s="332">
        <v>0</v>
      </c>
      <c r="D145" s="332">
        <v>0</v>
      </c>
      <c r="E145" s="332">
        <v>0</v>
      </c>
      <c r="F145" s="332">
        <v>0</v>
      </c>
      <c r="G145" s="332">
        <v>0</v>
      </c>
      <c r="H145" s="332">
        <v>0</v>
      </c>
      <c r="I145" s="332">
        <v>0</v>
      </c>
      <c r="J145" s="332">
        <v>0</v>
      </c>
      <c r="K145" s="332">
        <v>0</v>
      </c>
      <c r="L145" s="332">
        <v>0</v>
      </c>
      <c r="M145" s="332">
        <v>0</v>
      </c>
      <c r="N145" s="332">
        <v>0</v>
      </c>
      <c r="O145" s="332">
        <v>0</v>
      </c>
      <c r="P145" s="332">
        <v>0</v>
      </c>
      <c r="Q145" s="333"/>
      <c r="R145" s="333"/>
      <c r="S145" s="333"/>
      <c r="T145" s="333"/>
      <c r="U145" s="333"/>
      <c r="V145" s="333"/>
      <c r="W145" s="333"/>
      <c r="X145" s="333"/>
      <c r="Y145" s="333"/>
      <c r="Z145" s="333"/>
      <c r="AA145" s="333"/>
      <c r="AB145" s="333"/>
      <c r="AC145" s="333"/>
      <c r="AD145" s="333"/>
    </row>
    <row r="146" spans="1:30" x14ac:dyDescent="0.2">
      <c r="A146" s="332" t="s">
        <v>1093</v>
      </c>
      <c r="B146" s="332" t="s">
        <v>184</v>
      </c>
      <c r="C146" s="332">
        <v>0</v>
      </c>
      <c r="D146" s="332">
        <v>0</v>
      </c>
      <c r="E146" s="332">
        <v>0</v>
      </c>
      <c r="F146" s="332">
        <v>0</v>
      </c>
      <c r="G146" s="332">
        <v>0</v>
      </c>
      <c r="H146" s="332">
        <v>0</v>
      </c>
      <c r="I146" s="332">
        <v>0</v>
      </c>
      <c r="J146" s="332">
        <v>0</v>
      </c>
      <c r="K146" s="332">
        <v>0</v>
      </c>
      <c r="L146" s="332">
        <v>0</v>
      </c>
      <c r="M146" s="332">
        <v>0</v>
      </c>
      <c r="N146" s="332">
        <v>0</v>
      </c>
      <c r="O146" s="332">
        <v>0</v>
      </c>
      <c r="P146" s="332">
        <v>0</v>
      </c>
      <c r="Q146" s="333"/>
      <c r="R146" s="333"/>
      <c r="S146" s="333"/>
      <c r="T146" s="333"/>
      <c r="U146" s="333"/>
      <c r="V146" s="333"/>
      <c r="W146" s="333"/>
      <c r="X146" s="333"/>
      <c r="Y146" s="333"/>
      <c r="Z146" s="333"/>
      <c r="AA146" s="333"/>
      <c r="AB146" s="333"/>
      <c r="AC146" s="333"/>
      <c r="AD146" s="333"/>
    </row>
    <row r="147" spans="1:30" x14ac:dyDescent="0.2">
      <c r="A147" s="332" t="s">
        <v>488</v>
      </c>
      <c r="B147" s="332" t="s">
        <v>184</v>
      </c>
      <c r="C147" s="332">
        <v>4275</v>
      </c>
      <c r="D147" s="332">
        <v>4275</v>
      </c>
      <c r="E147" s="332">
        <v>4275</v>
      </c>
      <c r="F147" s="332">
        <v>4275</v>
      </c>
      <c r="G147" s="332">
        <v>4275</v>
      </c>
      <c r="H147" s="332">
        <v>4275</v>
      </c>
      <c r="I147" s="332">
        <v>4275</v>
      </c>
      <c r="J147" s="332">
        <v>4275</v>
      </c>
      <c r="K147" s="332">
        <v>4275</v>
      </c>
      <c r="L147" s="332">
        <v>4275</v>
      </c>
      <c r="M147" s="332">
        <v>4275</v>
      </c>
      <c r="N147" s="332">
        <v>4275</v>
      </c>
      <c r="O147" s="332">
        <v>4275</v>
      </c>
      <c r="P147" s="332">
        <v>4275337</v>
      </c>
      <c r="Q147" s="333"/>
      <c r="R147" s="333"/>
      <c r="S147" s="333"/>
      <c r="T147" s="333"/>
      <c r="U147" s="333"/>
      <c r="V147" s="333"/>
      <c r="W147" s="333"/>
      <c r="X147" s="333"/>
      <c r="Y147" s="333"/>
      <c r="Z147" s="333"/>
      <c r="AA147" s="333"/>
      <c r="AB147" s="333"/>
      <c r="AC147" s="333"/>
      <c r="AD147" s="333"/>
    </row>
    <row r="148" spans="1:30" x14ac:dyDescent="0.2">
      <c r="A148" s="332" t="s">
        <v>646</v>
      </c>
      <c r="B148" s="332" t="s">
        <v>184</v>
      </c>
      <c r="C148" s="332">
        <v>0</v>
      </c>
      <c r="D148" s="332">
        <v>0</v>
      </c>
      <c r="E148" s="332">
        <v>0</v>
      </c>
      <c r="F148" s="332">
        <v>0</v>
      </c>
      <c r="G148" s="332">
        <v>0</v>
      </c>
      <c r="H148" s="332">
        <v>0</v>
      </c>
      <c r="I148" s="332">
        <v>0</v>
      </c>
      <c r="J148" s="332">
        <v>0</v>
      </c>
      <c r="K148" s="332">
        <v>0</v>
      </c>
      <c r="L148" s="332">
        <v>0</v>
      </c>
      <c r="M148" s="332">
        <v>0</v>
      </c>
      <c r="N148" s="332">
        <v>0</v>
      </c>
      <c r="O148" s="332">
        <v>0</v>
      </c>
      <c r="P148" s="332">
        <v>0</v>
      </c>
      <c r="Q148" s="333"/>
      <c r="R148" s="333"/>
      <c r="S148" s="333"/>
      <c r="T148" s="333"/>
      <c r="U148" s="333"/>
      <c r="V148" s="333"/>
      <c r="W148" s="333"/>
      <c r="X148" s="333"/>
      <c r="Y148" s="333"/>
      <c r="Z148" s="333"/>
      <c r="AA148" s="333"/>
      <c r="AB148" s="333"/>
      <c r="AC148" s="333"/>
      <c r="AD148" s="333"/>
    </row>
    <row r="149" spans="1:30" x14ac:dyDescent="0.2">
      <c r="A149" s="332" t="s">
        <v>647</v>
      </c>
      <c r="B149" s="332" t="s">
        <v>184</v>
      </c>
      <c r="C149" s="332">
        <v>0</v>
      </c>
      <c r="D149" s="332">
        <v>0</v>
      </c>
      <c r="E149" s="332">
        <v>0</v>
      </c>
      <c r="F149" s="332">
        <v>0</v>
      </c>
      <c r="G149" s="332">
        <v>0</v>
      </c>
      <c r="H149" s="332">
        <v>0</v>
      </c>
      <c r="I149" s="332">
        <v>0</v>
      </c>
      <c r="J149" s="332">
        <v>0</v>
      </c>
      <c r="K149" s="332">
        <v>0</v>
      </c>
      <c r="L149" s="332">
        <v>0</v>
      </c>
      <c r="M149" s="332">
        <v>0</v>
      </c>
      <c r="N149" s="332">
        <v>0</v>
      </c>
      <c r="O149" s="332">
        <v>0</v>
      </c>
      <c r="P149" s="332">
        <v>0</v>
      </c>
      <c r="Q149" s="333"/>
      <c r="R149" s="333"/>
      <c r="S149" s="333"/>
      <c r="T149" s="333"/>
      <c r="U149" s="333"/>
      <c r="V149" s="333"/>
      <c r="W149" s="333"/>
      <c r="X149" s="333"/>
      <c r="Y149" s="333"/>
      <c r="Z149" s="333"/>
      <c r="AA149" s="333"/>
      <c r="AB149" s="333"/>
      <c r="AC149" s="333"/>
      <c r="AD149" s="333"/>
    </row>
    <row r="150" spans="1:30" x14ac:dyDescent="0.2">
      <c r="A150" s="332" t="s">
        <v>1094</v>
      </c>
      <c r="B150" s="332" t="s">
        <v>184</v>
      </c>
      <c r="C150" s="332">
        <v>0</v>
      </c>
      <c r="D150" s="332">
        <v>0</v>
      </c>
      <c r="E150" s="332">
        <v>0</v>
      </c>
      <c r="F150" s="332">
        <v>0</v>
      </c>
      <c r="G150" s="332">
        <v>0</v>
      </c>
      <c r="H150" s="332">
        <v>0</v>
      </c>
      <c r="I150" s="332">
        <v>0</v>
      </c>
      <c r="J150" s="332">
        <v>0</v>
      </c>
      <c r="K150" s="332">
        <v>0</v>
      </c>
      <c r="L150" s="332">
        <v>0</v>
      </c>
      <c r="M150" s="332">
        <v>0</v>
      </c>
      <c r="N150" s="332">
        <v>0</v>
      </c>
      <c r="O150" s="332">
        <v>0</v>
      </c>
      <c r="P150" s="332">
        <v>0</v>
      </c>
      <c r="Q150" s="333"/>
      <c r="R150" s="333"/>
      <c r="S150" s="333"/>
      <c r="T150" s="333"/>
      <c r="U150" s="333"/>
      <c r="V150" s="333"/>
      <c r="W150" s="333"/>
      <c r="X150" s="333"/>
      <c r="Y150" s="333"/>
      <c r="Z150" s="333"/>
      <c r="AA150" s="333"/>
      <c r="AB150" s="333"/>
      <c r="AC150" s="333"/>
      <c r="AD150" s="333"/>
    </row>
    <row r="151" spans="1:30" x14ac:dyDescent="0.2">
      <c r="A151" s="332" t="s">
        <v>1095</v>
      </c>
      <c r="B151" s="332" t="s">
        <v>184</v>
      </c>
      <c r="C151" s="332">
        <v>0</v>
      </c>
      <c r="D151" s="332">
        <v>0</v>
      </c>
      <c r="E151" s="332">
        <v>0</v>
      </c>
      <c r="F151" s="332">
        <v>0</v>
      </c>
      <c r="G151" s="332">
        <v>0</v>
      </c>
      <c r="H151" s="332">
        <v>0</v>
      </c>
      <c r="I151" s="332">
        <v>0</v>
      </c>
      <c r="J151" s="332">
        <v>0</v>
      </c>
      <c r="K151" s="332">
        <v>0</v>
      </c>
      <c r="L151" s="332">
        <v>0</v>
      </c>
      <c r="M151" s="332">
        <v>0</v>
      </c>
      <c r="N151" s="332">
        <v>0</v>
      </c>
      <c r="O151" s="332">
        <v>0</v>
      </c>
      <c r="P151" s="332">
        <v>0</v>
      </c>
      <c r="Q151" s="333"/>
      <c r="R151" s="333"/>
      <c r="S151" s="333"/>
      <c r="T151" s="333"/>
      <c r="U151" s="333"/>
      <c r="V151" s="333"/>
      <c r="W151" s="333"/>
      <c r="X151" s="333"/>
      <c r="Y151" s="333"/>
      <c r="Z151" s="333"/>
      <c r="AA151" s="333"/>
      <c r="AB151" s="333"/>
      <c r="AC151" s="333"/>
      <c r="AD151" s="333"/>
    </row>
    <row r="152" spans="1:30" x14ac:dyDescent="0.2">
      <c r="A152" s="332" t="s">
        <v>489</v>
      </c>
      <c r="B152" s="332" t="s">
        <v>184</v>
      </c>
      <c r="C152" s="332">
        <v>0</v>
      </c>
      <c r="D152" s="332">
        <v>0</v>
      </c>
      <c r="E152" s="332">
        <v>0</v>
      </c>
      <c r="F152" s="332">
        <v>0</v>
      </c>
      <c r="G152" s="332">
        <v>0</v>
      </c>
      <c r="H152" s="332">
        <v>0</v>
      </c>
      <c r="I152" s="332">
        <v>0</v>
      </c>
      <c r="J152" s="332">
        <v>0</v>
      </c>
      <c r="K152" s="332">
        <v>0</v>
      </c>
      <c r="L152" s="332">
        <v>0</v>
      </c>
      <c r="M152" s="332">
        <v>0</v>
      </c>
      <c r="N152" s="332">
        <v>0</v>
      </c>
      <c r="O152" s="332">
        <v>0</v>
      </c>
      <c r="P152" s="332">
        <v>0</v>
      </c>
      <c r="Q152" s="333"/>
      <c r="R152" s="333"/>
      <c r="S152" s="333"/>
      <c r="T152" s="333"/>
      <c r="U152" s="333"/>
      <c r="V152" s="333"/>
      <c r="W152" s="333"/>
      <c r="X152" s="333"/>
      <c r="Y152" s="333"/>
      <c r="Z152" s="333"/>
      <c r="AA152" s="333"/>
      <c r="AB152" s="333"/>
      <c r="AC152" s="333"/>
      <c r="AD152" s="333"/>
    </row>
    <row r="153" spans="1:30" x14ac:dyDescent="0.2">
      <c r="A153" s="332" t="s">
        <v>573</v>
      </c>
      <c r="B153" s="332" t="s">
        <v>184</v>
      </c>
      <c r="C153" s="332">
        <v>795</v>
      </c>
      <c r="D153" s="332">
        <v>795</v>
      </c>
      <c r="E153" s="332">
        <v>795</v>
      </c>
      <c r="F153" s="332">
        <v>795</v>
      </c>
      <c r="G153" s="332">
        <v>795</v>
      </c>
      <c r="H153" s="332">
        <v>795</v>
      </c>
      <c r="I153" s="332">
        <v>795</v>
      </c>
      <c r="J153" s="332">
        <v>795</v>
      </c>
      <c r="K153" s="332">
        <v>795</v>
      </c>
      <c r="L153" s="332">
        <v>795</v>
      </c>
      <c r="M153" s="332">
        <v>795</v>
      </c>
      <c r="N153" s="332">
        <v>795</v>
      </c>
      <c r="O153" s="332">
        <v>795</v>
      </c>
      <c r="P153" s="332">
        <v>795330</v>
      </c>
      <c r="Q153" s="333"/>
      <c r="R153" s="333"/>
      <c r="S153" s="333"/>
      <c r="T153" s="333"/>
      <c r="U153" s="333"/>
      <c r="V153" s="333"/>
      <c r="W153" s="333"/>
      <c r="X153" s="333"/>
      <c r="Y153" s="333"/>
      <c r="Z153" s="333"/>
      <c r="AA153" s="333"/>
      <c r="AB153" s="333"/>
      <c r="AC153" s="333"/>
      <c r="AD153" s="333"/>
    </row>
    <row r="154" spans="1:30" x14ac:dyDescent="0.2">
      <c r="A154" s="332" t="s">
        <v>1096</v>
      </c>
      <c r="B154" s="332" t="s">
        <v>184</v>
      </c>
      <c r="C154" s="332">
        <v>0</v>
      </c>
      <c r="D154" s="332">
        <v>0</v>
      </c>
      <c r="E154" s="332">
        <v>0</v>
      </c>
      <c r="F154" s="332">
        <v>0</v>
      </c>
      <c r="G154" s="332">
        <v>0</v>
      </c>
      <c r="H154" s="332">
        <v>0</v>
      </c>
      <c r="I154" s="332">
        <v>0</v>
      </c>
      <c r="J154" s="332">
        <v>0</v>
      </c>
      <c r="K154" s="332">
        <v>0</v>
      </c>
      <c r="L154" s="332">
        <v>0</v>
      </c>
      <c r="M154" s="332">
        <v>0</v>
      </c>
      <c r="N154" s="332">
        <v>0</v>
      </c>
      <c r="O154" s="332">
        <v>0</v>
      </c>
      <c r="P154" s="332">
        <v>0</v>
      </c>
      <c r="Q154" s="333"/>
      <c r="R154" s="333"/>
      <c r="S154" s="333"/>
      <c r="T154" s="333"/>
      <c r="U154" s="333"/>
      <c r="V154" s="333"/>
      <c r="W154" s="333"/>
      <c r="X154" s="333"/>
      <c r="Y154" s="333"/>
      <c r="Z154" s="333"/>
      <c r="AA154" s="333"/>
      <c r="AB154" s="333"/>
      <c r="AC154" s="333"/>
      <c r="AD154" s="333"/>
    </row>
    <row r="155" spans="1:30" x14ac:dyDescent="0.2">
      <c r="A155" s="332" t="s">
        <v>648</v>
      </c>
      <c r="B155" s="332" t="s">
        <v>184</v>
      </c>
      <c r="C155" s="332">
        <v>0</v>
      </c>
      <c r="D155" s="332">
        <v>0</v>
      </c>
      <c r="E155" s="332">
        <v>0</v>
      </c>
      <c r="F155" s="332">
        <v>0</v>
      </c>
      <c r="G155" s="332">
        <v>0</v>
      </c>
      <c r="H155" s="332">
        <v>0</v>
      </c>
      <c r="I155" s="332">
        <v>0</v>
      </c>
      <c r="J155" s="332">
        <v>0</v>
      </c>
      <c r="K155" s="332">
        <v>0</v>
      </c>
      <c r="L155" s="332">
        <v>0</v>
      </c>
      <c r="M155" s="332">
        <v>0</v>
      </c>
      <c r="N155" s="332">
        <v>0</v>
      </c>
      <c r="O155" s="332">
        <v>0</v>
      </c>
      <c r="P155" s="332">
        <v>0</v>
      </c>
      <c r="Q155" s="333"/>
      <c r="R155" s="333"/>
      <c r="S155" s="333"/>
      <c r="T155" s="333"/>
      <c r="U155" s="333"/>
      <c r="V155" s="333"/>
      <c r="W155" s="333"/>
      <c r="X155" s="333"/>
      <c r="Y155" s="333"/>
      <c r="Z155" s="333"/>
      <c r="AA155" s="333"/>
      <c r="AB155" s="333"/>
      <c r="AC155" s="333"/>
      <c r="AD155" s="333"/>
    </row>
    <row r="156" spans="1:30" x14ac:dyDescent="0.2">
      <c r="A156" s="332" t="s">
        <v>1097</v>
      </c>
      <c r="B156" s="332" t="s">
        <v>184</v>
      </c>
      <c r="C156" s="332">
        <v>0</v>
      </c>
      <c r="D156" s="332">
        <v>0</v>
      </c>
      <c r="E156" s="332">
        <v>0</v>
      </c>
      <c r="F156" s="332">
        <v>0</v>
      </c>
      <c r="G156" s="332">
        <v>0</v>
      </c>
      <c r="H156" s="332">
        <v>0</v>
      </c>
      <c r="I156" s="332">
        <v>0</v>
      </c>
      <c r="J156" s="332">
        <v>0</v>
      </c>
      <c r="K156" s="332">
        <v>0</v>
      </c>
      <c r="L156" s="332">
        <v>0</v>
      </c>
      <c r="M156" s="332">
        <v>0</v>
      </c>
      <c r="N156" s="332">
        <v>0</v>
      </c>
      <c r="O156" s="332">
        <v>0</v>
      </c>
      <c r="P156" s="332">
        <v>0</v>
      </c>
      <c r="Q156" s="333"/>
      <c r="R156" s="333"/>
      <c r="S156" s="333"/>
      <c r="T156" s="333"/>
      <c r="U156" s="333"/>
      <c r="V156" s="333"/>
      <c r="W156" s="333"/>
      <c r="X156" s="333"/>
      <c r="Y156" s="333"/>
      <c r="Z156" s="333"/>
      <c r="AA156" s="333"/>
      <c r="AB156" s="333"/>
      <c r="AC156" s="333"/>
      <c r="AD156" s="333"/>
    </row>
    <row r="157" spans="1:30" x14ac:dyDescent="0.2">
      <c r="A157" s="332" t="s">
        <v>832</v>
      </c>
      <c r="B157" s="332" t="s">
        <v>184</v>
      </c>
      <c r="C157" s="332">
        <v>0</v>
      </c>
      <c r="D157" s="332">
        <v>0</v>
      </c>
      <c r="E157" s="332">
        <v>0</v>
      </c>
      <c r="F157" s="332">
        <v>0</v>
      </c>
      <c r="G157" s="332">
        <v>0</v>
      </c>
      <c r="H157" s="332">
        <v>0</v>
      </c>
      <c r="I157" s="332">
        <v>0</v>
      </c>
      <c r="J157" s="332">
        <v>0</v>
      </c>
      <c r="K157" s="332">
        <v>0</v>
      </c>
      <c r="L157" s="332">
        <v>0</v>
      </c>
      <c r="M157" s="332">
        <v>0</v>
      </c>
      <c r="N157" s="332">
        <v>0</v>
      </c>
      <c r="O157" s="332">
        <v>0</v>
      </c>
      <c r="P157" s="332">
        <v>0</v>
      </c>
      <c r="Q157" s="333"/>
      <c r="R157" s="333"/>
      <c r="S157" s="333"/>
      <c r="T157" s="333"/>
      <c r="U157" s="333"/>
      <c r="V157" s="333"/>
      <c r="W157" s="333"/>
      <c r="X157" s="333"/>
      <c r="Y157" s="333"/>
      <c r="Z157" s="333"/>
      <c r="AA157" s="333"/>
      <c r="AB157" s="333"/>
      <c r="AC157" s="333"/>
      <c r="AD157" s="333"/>
    </row>
    <row r="158" spans="1:30" x14ac:dyDescent="0.2">
      <c r="A158" s="332" t="s">
        <v>649</v>
      </c>
      <c r="B158" s="332" t="s">
        <v>184</v>
      </c>
      <c r="C158" s="332">
        <v>0</v>
      </c>
      <c r="D158" s="332">
        <v>0</v>
      </c>
      <c r="E158" s="332">
        <v>0</v>
      </c>
      <c r="F158" s="332">
        <v>0</v>
      </c>
      <c r="G158" s="332">
        <v>0</v>
      </c>
      <c r="H158" s="332">
        <v>0</v>
      </c>
      <c r="I158" s="332">
        <v>0</v>
      </c>
      <c r="J158" s="332">
        <v>0</v>
      </c>
      <c r="K158" s="332">
        <v>0</v>
      </c>
      <c r="L158" s="332">
        <v>0</v>
      </c>
      <c r="M158" s="332">
        <v>0</v>
      </c>
      <c r="N158" s="332">
        <v>0</v>
      </c>
      <c r="O158" s="332">
        <v>0</v>
      </c>
      <c r="P158" s="332">
        <v>0</v>
      </c>
      <c r="Q158" s="333"/>
      <c r="R158" s="333"/>
      <c r="S158" s="333"/>
      <c r="T158" s="333"/>
      <c r="U158" s="333"/>
      <c r="V158" s="333"/>
      <c r="W158" s="333"/>
      <c r="X158" s="333"/>
      <c r="Y158" s="333"/>
      <c r="Z158" s="333"/>
      <c r="AA158" s="333"/>
      <c r="AB158" s="333"/>
      <c r="AC158" s="333"/>
      <c r="AD158" s="333"/>
    </row>
    <row r="159" spans="1:30" x14ac:dyDescent="0.2">
      <c r="A159" s="332" t="s">
        <v>1098</v>
      </c>
      <c r="B159" s="332" t="s">
        <v>184</v>
      </c>
      <c r="C159" s="332">
        <v>0</v>
      </c>
      <c r="D159" s="332">
        <v>0</v>
      </c>
      <c r="E159" s="332">
        <v>0</v>
      </c>
      <c r="F159" s="332">
        <v>0</v>
      </c>
      <c r="G159" s="332">
        <v>0</v>
      </c>
      <c r="H159" s="332">
        <v>0</v>
      </c>
      <c r="I159" s="332">
        <v>0</v>
      </c>
      <c r="J159" s="332">
        <v>0</v>
      </c>
      <c r="K159" s="332">
        <v>0</v>
      </c>
      <c r="L159" s="332">
        <v>0</v>
      </c>
      <c r="M159" s="332">
        <v>0</v>
      </c>
      <c r="N159" s="332">
        <v>0</v>
      </c>
      <c r="O159" s="332">
        <v>0</v>
      </c>
      <c r="P159" s="332">
        <v>0</v>
      </c>
      <c r="Q159" s="333"/>
      <c r="R159" s="333"/>
      <c r="S159" s="333"/>
      <c r="T159" s="333"/>
      <c r="U159" s="333"/>
      <c r="V159" s="333"/>
      <c r="W159" s="333"/>
      <c r="X159" s="333"/>
      <c r="Y159" s="333"/>
      <c r="Z159" s="333"/>
      <c r="AA159" s="333"/>
      <c r="AB159" s="333"/>
      <c r="AC159" s="333"/>
      <c r="AD159" s="333"/>
    </row>
    <row r="160" spans="1:30" x14ac:dyDescent="0.2">
      <c r="A160" s="332" t="s">
        <v>1099</v>
      </c>
      <c r="B160" s="332" t="s">
        <v>184</v>
      </c>
      <c r="C160" s="332">
        <v>0</v>
      </c>
      <c r="D160" s="332">
        <v>0</v>
      </c>
      <c r="E160" s="332">
        <v>0</v>
      </c>
      <c r="F160" s="332">
        <v>0</v>
      </c>
      <c r="G160" s="332">
        <v>0</v>
      </c>
      <c r="H160" s="332">
        <v>0</v>
      </c>
      <c r="I160" s="332">
        <v>0</v>
      </c>
      <c r="J160" s="332">
        <v>0</v>
      </c>
      <c r="K160" s="332">
        <v>0</v>
      </c>
      <c r="L160" s="332">
        <v>0</v>
      </c>
      <c r="M160" s="332">
        <v>0</v>
      </c>
      <c r="N160" s="332">
        <v>0</v>
      </c>
      <c r="O160" s="332">
        <v>0</v>
      </c>
      <c r="P160" s="332">
        <v>0</v>
      </c>
      <c r="Q160" s="333"/>
      <c r="R160" s="333"/>
      <c r="S160" s="333"/>
      <c r="T160" s="333"/>
      <c r="U160" s="333"/>
      <c r="V160" s="333"/>
      <c r="W160" s="333"/>
      <c r="X160" s="333"/>
      <c r="Y160" s="333"/>
      <c r="Z160" s="333"/>
      <c r="AA160" s="333"/>
      <c r="AB160" s="333"/>
      <c r="AC160" s="333"/>
      <c r="AD160" s="333"/>
    </row>
    <row r="161" spans="1:30" x14ac:dyDescent="0.2">
      <c r="A161" s="332" t="s">
        <v>650</v>
      </c>
      <c r="B161" s="332" t="s">
        <v>184</v>
      </c>
      <c r="C161" s="332">
        <v>0</v>
      </c>
      <c r="D161" s="332">
        <v>0</v>
      </c>
      <c r="E161" s="332">
        <v>0</v>
      </c>
      <c r="F161" s="332">
        <v>0</v>
      </c>
      <c r="G161" s="332">
        <v>0</v>
      </c>
      <c r="H161" s="332">
        <v>0</v>
      </c>
      <c r="I161" s="332">
        <v>0</v>
      </c>
      <c r="J161" s="332">
        <v>0</v>
      </c>
      <c r="K161" s="332">
        <v>0</v>
      </c>
      <c r="L161" s="332">
        <v>0</v>
      </c>
      <c r="M161" s="332">
        <v>0</v>
      </c>
      <c r="N161" s="332">
        <v>0</v>
      </c>
      <c r="O161" s="332">
        <v>0</v>
      </c>
      <c r="P161" s="332">
        <v>0</v>
      </c>
      <c r="Q161" s="333"/>
      <c r="R161" s="333"/>
      <c r="S161" s="333"/>
      <c r="T161" s="333"/>
      <c r="U161" s="333"/>
      <c r="V161" s="333"/>
      <c r="W161" s="333"/>
      <c r="X161" s="333"/>
      <c r="Y161" s="333"/>
      <c r="Z161" s="333"/>
      <c r="AA161" s="333"/>
      <c r="AB161" s="333"/>
      <c r="AC161" s="333"/>
      <c r="AD161" s="333"/>
    </row>
    <row r="162" spans="1:30" x14ac:dyDescent="0.2">
      <c r="A162" s="332" t="s">
        <v>1100</v>
      </c>
      <c r="B162" s="332" t="s">
        <v>184</v>
      </c>
      <c r="C162" s="332">
        <v>0</v>
      </c>
      <c r="D162" s="332">
        <v>0</v>
      </c>
      <c r="E162" s="332">
        <v>0</v>
      </c>
      <c r="F162" s="332">
        <v>0</v>
      </c>
      <c r="G162" s="332">
        <v>0</v>
      </c>
      <c r="H162" s="332">
        <v>0</v>
      </c>
      <c r="I162" s="332">
        <v>0</v>
      </c>
      <c r="J162" s="332">
        <v>0</v>
      </c>
      <c r="K162" s="332">
        <v>0</v>
      </c>
      <c r="L162" s="332">
        <v>0</v>
      </c>
      <c r="M162" s="332">
        <v>0</v>
      </c>
      <c r="N162" s="332">
        <v>0</v>
      </c>
      <c r="O162" s="332">
        <v>0</v>
      </c>
      <c r="P162" s="332">
        <v>0</v>
      </c>
      <c r="Q162" s="333"/>
      <c r="R162" s="333"/>
      <c r="S162" s="333"/>
      <c r="T162" s="333"/>
      <c r="U162" s="333"/>
      <c r="V162" s="333"/>
      <c r="W162" s="333"/>
      <c r="X162" s="333"/>
      <c r="Y162" s="333"/>
      <c r="Z162" s="333"/>
      <c r="AA162" s="333"/>
      <c r="AB162" s="333"/>
      <c r="AC162" s="333"/>
      <c r="AD162" s="333"/>
    </row>
    <row r="163" spans="1:30" x14ac:dyDescent="0.2">
      <c r="A163" s="332" t="s">
        <v>490</v>
      </c>
      <c r="B163" s="332" t="s">
        <v>184</v>
      </c>
      <c r="C163" s="332">
        <v>0</v>
      </c>
      <c r="D163" s="332">
        <v>0</v>
      </c>
      <c r="E163" s="332">
        <v>0</v>
      </c>
      <c r="F163" s="332">
        <v>0</v>
      </c>
      <c r="G163" s="332">
        <v>0</v>
      </c>
      <c r="H163" s="332">
        <v>0</v>
      </c>
      <c r="I163" s="332">
        <v>0</v>
      </c>
      <c r="J163" s="332">
        <v>0</v>
      </c>
      <c r="K163" s="332">
        <v>0</v>
      </c>
      <c r="L163" s="332">
        <v>0</v>
      </c>
      <c r="M163" s="332">
        <v>0</v>
      </c>
      <c r="N163" s="332">
        <v>0</v>
      </c>
      <c r="O163" s="332">
        <v>0</v>
      </c>
      <c r="P163" s="332">
        <v>0</v>
      </c>
      <c r="Q163" s="333"/>
      <c r="R163" s="333"/>
      <c r="S163" s="333"/>
      <c r="T163" s="333"/>
      <c r="U163" s="333"/>
      <c r="V163" s="333"/>
      <c r="W163" s="333"/>
      <c r="X163" s="333"/>
      <c r="Y163" s="333"/>
      <c r="Z163" s="333"/>
      <c r="AA163" s="333"/>
      <c r="AB163" s="333"/>
      <c r="AC163" s="333"/>
      <c r="AD163" s="333"/>
    </row>
    <row r="164" spans="1:30" x14ac:dyDescent="0.2">
      <c r="A164" s="332" t="s">
        <v>1101</v>
      </c>
      <c r="B164" s="332" t="s">
        <v>184</v>
      </c>
      <c r="C164" s="332">
        <v>0</v>
      </c>
      <c r="D164" s="332">
        <v>0</v>
      </c>
      <c r="E164" s="332">
        <v>0</v>
      </c>
      <c r="F164" s="332">
        <v>0</v>
      </c>
      <c r="G164" s="332">
        <v>0</v>
      </c>
      <c r="H164" s="332">
        <v>0</v>
      </c>
      <c r="I164" s="332">
        <v>0</v>
      </c>
      <c r="J164" s="332">
        <v>0</v>
      </c>
      <c r="K164" s="332">
        <v>0</v>
      </c>
      <c r="L164" s="332">
        <v>0</v>
      </c>
      <c r="M164" s="332">
        <v>0</v>
      </c>
      <c r="N164" s="332">
        <v>0</v>
      </c>
      <c r="O164" s="332">
        <v>0</v>
      </c>
      <c r="P164" s="332">
        <v>0</v>
      </c>
      <c r="Q164" s="333"/>
      <c r="R164" s="333"/>
      <c r="S164" s="333"/>
      <c r="T164" s="333"/>
      <c r="U164" s="333"/>
      <c r="V164" s="333"/>
      <c r="W164" s="333"/>
      <c r="X164" s="333"/>
      <c r="Y164" s="333"/>
      <c r="Z164" s="333"/>
      <c r="AA164" s="333"/>
      <c r="AB164" s="333"/>
      <c r="AC164" s="333"/>
      <c r="AD164" s="333"/>
    </row>
    <row r="165" spans="1:30" x14ac:dyDescent="0.2">
      <c r="A165" s="332" t="s">
        <v>833</v>
      </c>
      <c r="B165" s="332" t="s">
        <v>184</v>
      </c>
      <c r="C165" s="332">
        <v>0</v>
      </c>
      <c r="D165" s="332">
        <v>0</v>
      </c>
      <c r="E165" s="332">
        <v>0</v>
      </c>
      <c r="F165" s="332">
        <v>0</v>
      </c>
      <c r="G165" s="332">
        <v>0</v>
      </c>
      <c r="H165" s="332">
        <v>0</v>
      </c>
      <c r="I165" s="332">
        <v>0</v>
      </c>
      <c r="J165" s="332">
        <v>0</v>
      </c>
      <c r="K165" s="332">
        <v>0</v>
      </c>
      <c r="L165" s="332">
        <v>0</v>
      </c>
      <c r="M165" s="332">
        <v>0</v>
      </c>
      <c r="N165" s="332">
        <v>0</v>
      </c>
      <c r="O165" s="332">
        <v>0</v>
      </c>
      <c r="P165" s="332">
        <v>0</v>
      </c>
      <c r="Q165" s="333"/>
      <c r="R165" s="333"/>
      <c r="S165" s="333"/>
      <c r="T165" s="333"/>
      <c r="U165" s="333"/>
      <c r="V165" s="333"/>
      <c r="W165" s="333"/>
      <c r="X165" s="333"/>
      <c r="Y165" s="333"/>
      <c r="Z165" s="333"/>
      <c r="AA165" s="333"/>
      <c r="AB165" s="333"/>
      <c r="AC165" s="333"/>
      <c r="AD165" s="333"/>
    </row>
    <row r="166" spans="1:30" x14ac:dyDescent="0.2">
      <c r="A166" s="332" t="s">
        <v>651</v>
      </c>
      <c r="B166" s="332" t="s">
        <v>184</v>
      </c>
      <c r="C166" s="332">
        <v>0</v>
      </c>
      <c r="D166" s="332">
        <v>0</v>
      </c>
      <c r="E166" s="332">
        <v>0</v>
      </c>
      <c r="F166" s="332">
        <v>0</v>
      </c>
      <c r="G166" s="332">
        <v>0</v>
      </c>
      <c r="H166" s="332">
        <v>0</v>
      </c>
      <c r="I166" s="332">
        <v>0</v>
      </c>
      <c r="J166" s="332">
        <v>0</v>
      </c>
      <c r="K166" s="332">
        <v>0</v>
      </c>
      <c r="L166" s="332">
        <v>0</v>
      </c>
      <c r="M166" s="332">
        <v>0</v>
      </c>
      <c r="N166" s="332">
        <v>0</v>
      </c>
      <c r="O166" s="332">
        <v>0</v>
      </c>
      <c r="P166" s="332">
        <v>0</v>
      </c>
      <c r="Q166" s="333"/>
      <c r="R166" s="333"/>
      <c r="S166" s="333"/>
      <c r="T166" s="333"/>
      <c r="U166" s="333"/>
      <c r="V166" s="333"/>
      <c r="W166" s="333"/>
      <c r="X166" s="333"/>
      <c r="Y166" s="333"/>
      <c r="Z166" s="333"/>
      <c r="AA166" s="333"/>
      <c r="AB166" s="333"/>
      <c r="AC166" s="333"/>
      <c r="AD166" s="333"/>
    </row>
    <row r="167" spans="1:30" x14ac:dyDescent="0.2">
      <c r="A167" s="332" t="s">
        <v>652</v>
      </c>
      <c r="B167" s="332" t="s">
        <v>184</v>
      </c>
      <c r="C167" s="332">
        <v>0</v>
      </c>
      <c r="D167" s="332">
        <v>0</v>
      </c>
      <c r="E167" s="332">
        <v>0</v>
      </c>
      <c r="F167" s="332">
        <v>0</v>
      </c>
      <c r="G167" s="332">
        <v>0</v>
      </c>
      <c r="H167" s="332">
        <v>0</v>
      </c>
      <c r="I167" s="332">
        <v>0</v>
      </c>
      <c r="J167" s="332">
        <v>0</v>
      </c>
      <c r="K167" s="332">
        <v>0</v>
      </c>
      <c r="L167" s="332">
        <v>0</v>
      </c>
      <c r="M167" s="332">
        <v>0</v>
      </c>
      <c r="N167" s="332">
        <v>0</v>
      </c>
      <c r="O167" s="332">
        <v>0</v>
      </c>
      <c r="P167" s="332">
        <v>0</v>
      </c>
      <c r="Q167" s="333"/>
      <c r="R167" s="333"/>
      <c r="S167" s="333"/>
      <c r="T167" s="333"/>
      <c r="U167" s="333"/>
      <c r="V167" s="333"/>
      <c r="W167" s="333"/>
      <c r="X167" s="333"/>
      <c r="Y167" s="333"/>
      <c r="Z167" s="333"/>
      <c r="AA167" s="333"/>
      <c r="AB167" s="333"/>
      <c r="AC167" s="333"/>
      <c r="AD167" s="333"/>
    </row>
    <row r="168" spans="1:30" x14ac:dyDescent="0.2">
      <c r="A168" s="332" t="s">
        <v>1102</v>
      </c>
      <c r="B168" s="332" t="s">
        <v>184</v>
      </c>
      <c r="C168" s="332">
        <v>0</v>
      </c>
      <c r="D168" s="332">
        <v>0</v>
      </c>
      <c r="E168" s="332">
        <v>0</v>
      </c>
      <c r="F168" s="332">
        <v>0</v>
      </c>
      <c r="G168" s="332">
        <v>0</v>
      </c>
      <c r="H168" s="332">
        <v>0</v>
      </c>
      <c r="I168" s="332">
        <v>0</v>
      </c>
      <c r="J168" s="332">
        <v>0</v>
      </c>
      <c r="K168" s="332">
        <v>0</v>
      </c>
      <c r="L168" s="332">
        <v>0</v>
      </c>
      <c r="M168" s="332">
        <v>0</v>
      </c>
      <c r="N168" s="332">
        <v>0</v>
      </c>
      <c r="O168" s="332">
        <v>0</v>
      </c>
      <c r="P168" s="332">
        <v>0</v>
      </c>
      <c r="Q168" s="333"/>
      <c r="R168" s="333"/>
      <c r="S168" s="333"/>
      <c r="T168" s="333"/>
      <c r="U168" s="333"/>
      <c r="V168" s="333"/>
      <c r="W168" s="333"/>
      <c r="X168" s="333"/>
      <c r="Y168" s="333"/>
      <c r="Z168" s="333"/>
      <c r="AA168" s="333"/>
      <c r="AB168" s="333"/>
      <c r="AC168" s="333"/>
      <c r="AD168" s="333"/>
    </row>
    <row r="169" spans="1:30" x14ac:dyDescent="0.2">
      <c r="A169" s="332" t="s">
        <v>653</v>
      </c>
      <c r="B169" s="332" t="s">
        <v>184</v>
      </c>
      <c r="C169" s="332">
        <v>0</v>
      </c>
      <c r="D169" s="332">
        <v>0</v>
      </c>
      <c r="E169" s="332">
        <v>0</v>
      </c>
      <c r="F169" s="332">
        <v>0</v>
      </c>
      <c r="G169" s="332">
        <v>0</v>
      </c>
      <c r="H169" s="332">
        <v>0</v>
      </c>
      <c r="I169" s="332">
        <v>0</v>
      </c>
      <c r="J169" s="332">
        <v>0</v>
      </c>
      <c r="K169" s="332">
        <v>0</v>
      </c>
      <c r="L169" s="332">
        <v>0</v>
      </c>
      <c r="M169" s="332">
        <v>0</v>
      </c>
      <c r="N169" s="332">
        <v>0</v>
      </c>
      <c r="O169" s="332">
        <v>0</v>
      </c>
      <c r="P169" s="332">
        <v>0</v>
      </c>
      <c r="Q169" s="333"/>
      <c r="R169" s="333"/>
      <c r="S169" s="333"/>
      <c r="T169" s="333"/>
      <c r="U169" s="333"/>
      <c r="V169" s="333"/>
      <c r="W169" s="333"/>
      <c r="X169" s="333"/>
      <c r="Y169" s="333"/>
      <c r="Z169" s="333"/>
      <c r="AA169" s="333"/>
      <c r="AB169" s="333"/>
      <c r="AC169" s="333"/>
      <c r="AD169" s="333"/>
    </row>
    <row r="170" spans="1:30" x14ac:dyDescent="0.2">
      <c r="A170" s="332" t="s">
        <v>1103</v>
      </c>
      <c r="B170" s="332" t="s">
        <v>184</v>
      </c>
      <c r="C170" s="332">
        <v>0</v>
      </c>
      <c r="D170" s="332">
        <v>0</v>
      </c>
      <c r="E170" s="332">
        <v>0</v>
      </c>
      <c r="F170" s="332">
        <v>0</v>
      </c>
      <c r="G170" s="332">
        <v>0</v>
      </c>
      <c r="H170" s="332">
        <v>0</v>
      </c>
      <c r="I170" s="332">
        <v>0</v>
      </c>
      <c r="J170" s="332">
        <v>0</v>
      </c>
      <c r="K170" s="332">
        <v>0</v>
      </c>
      <c r="L170" s="332">
        <v>0</v>
      </c>
      <c r="M170" s="332">
        <v>0</v>
      </c>
      <c r="N170" s="332">
        <v>0</v>
      </c>
      <c r="O170" s="332">
        <v>0</v>
      </c>
      <c r="P170" s="332">
        <v>0</v>
      </c>
      <c r="Q170" s="333"/>
      <c r="R170" s="333"/>
      <c r="S170" s="333"/>
      <c r="T170" s="333"/>
      <c r="U170" s="333"/>
      <c r="V170" s="333"/>
      <c r="W170" s="333"/>
      <c r="X170" s="333"/>
      <c r="Y170" s="333"/>
      <c r="Z170" s="333"/>
      <c r="AA170" s="333"/>
      <c r="AB170" s="333"/>
      <c r="AC170" s="333"/>
      <c r="AD170" s="333"/>
    </row>
    <row r="171" spans="1:30" x14ac:dyDescent="0.2">
      <c r="A171" s="332" t="s">
        <v>491</v>
      </c>
      <c r="B171" s="332" t="s">
        <v>184</v>
      </c>
      <c r="C171" s="332">
        <v>0</v>
      </c>
      <c r="D171" s="332">
        <v>0</v>
      </c>
      <c r="E171" s="332">
        <v>0</v>
      </c>
      <c r="F171" s="332">
        <v>0</v>
      </c>
      <c r="G171" s="332">
        <v>0</v>
      </c>
      <c r="H171" s="332">
        <v>0</v>
      </c>
      <c r="I171" s="332">
        <v>0</v>
      </c>
      <c r="J171" s="332">
        <v>0</v>
      </c>
      <c r="K171" s="332">
        <v>0</v>
      </c>
      <c r="L171" s="332">
        <v>0</v>
      </c>
      <c r="M171" s="332">
        <v>0</v>
      </c>
      <c r="N171" s="332">
        <v>0</v>
      </c>
      <c r="O171" s="332">
        <v>0</v>
      </c>
      <c r="P171" s="332">
        <v>0</v>
      </c>
      <c r="Q171" s="333"/>
      <c r="R171" s="333"/>
      <c r="S171" s="333"/>
      <c r="T171" s="333"/>
      <c r="U171" s="333"/>
      <c r="V171" s="333"/>
      <c r="W171" s="333"/>
      <c r="X171" s="333"/>
      <c r="Y171" s="333"/>
      <c r="Z171" s="333"/>
      <c r="AA171" s="333"/>
      <c r="AB171" s="333"/>
      <c r="AC171" s="333"/>
      <c r="AD171" s="333"/>
    </row>
    <row r="172" spans="1:30" x14ac:dyDescent="0.2">
      <c r="A172" s="332" t="s">
        <v>1104</v>
      </c>
      <c r="B172" s="332" t="s">
        <v>184</v>
      </c>
      <c r="C172" s="332">
        <v>0</v>
      </c>
      <c r="D172" s="332">
        <v>0</v>
      </c>
      <c r="E172" s="332">
        <v>0</v>
      </c>
      <c r="F172" s="332">
        <v>0</v>
      </c>
      <c r="G172" s="332">
        <v>0</v>
      </c>
      <c r="H172" s="332">
        <v>0</v>
      </c>
      <c r="I172" s="332">
        <v>0</v>
      </c>
      <c r="J172" s="332">
        <v>0</v>
      </c>
      <c r="K172" s="332">
        <v>0</v>
      </c>
      <c r="L172" s="332">
        <v>0</v>
      </c>
      <c r="M172" s="332">
        <v>0</v>
      </c>
      <c r="N172" s="332">
        <v>0</v>
      </c>
      <c r="O172" s="332">
        <v>0</v>
      </c>
      <c r="P172" s="332">
        <v>0</v>
      </c>
      <c r="Q172" s="333"/>
      <c r="R172" s="333"/>
      <c r="S172" s="333"/>
      <c r="T172" s="333"/>
      <c r="U172" s="333"/>
      <c r="V172" s="333"/>
      <c r="W172" s="333"/>
      <c r="X172" s="333"/>
      <c r="Y172" s="333"/>
      <c r="Z172" s="333"/>
      <c r="AA172" s="333"/>
      <c r="AB172" s="333"/>
      <c r="AC172" s="333"/>
      <c r="AD172" s="333"/>
    </row>
    <row r="173" spans="1:30" x14ac:dyDescent="0.2">
      <c r="A173" s="332" t="s">
        <v>492</v>
      </c>
      <c r="B173" s="332" t="s">
        <v>184</v>
      </c>
      <c r="C173" s="332">
        <v>0</v>
      </c>
      <c r="D173" s="332">
        <v>0</v>
      </c>
      <c r="E173" s="332">
        <v>0</v>
      </c>
      <c r="F173" s="332">
        <v>0</v>
      </c>
      <c r="G173" s="332">
        <v>0</v>
      </c>
      <c r="H173" s="332">
        <v>0</v>
      </c>
      <c r="I173" s="332">
        <v>0</v>
      </c>
      <c r="J173" s="332">
        <v>0</v>
      </c>
      <c r="K173" s="332">
        <v>0</v>
      </c>
      <c r="L173" s="332">
        <v>0</v>
      </c>
      <c r="M173" s="332">
        <v>0</v>
      </c>
      <c r="N173" s="332">
        <v>0</v>
      </c>
      <c r="O173" s="332">
        <v>0</v>
      </c>
      <c r="P173" s="332">
        <v>136</v>
      </c>
      <c r="Q173" s="333"/>
      <c r="R173" s="333"/>
      <c r="S173" s="333"/>
      <c r="T173" s="333"/>
      <c r="U173" s="333"/>
      <c r="V173" s="333"/>
      <c r="W173" s="333"/>
      <c r="X173" s="333"/>
      <c r="Y173" s="333"/>
      <c r="Z173" s="333"/>
      <c r="AA173" s="333"/>
      <c r="AB173" s="333"/>
      <c r="AC173" s="333"/>
      <c r="AD173" s="333"/>
    </row>
    <row r="174" spans="1:30" x14ac:dyDescent="0.2">
      <c r="A174" s="332" t="s">
        <v>1105</v>
      </c>
      <c r="B174" s="332" t="s">
        <v>184</v>
      </c>
      <c r="C174" s="332">
        <v>0</v>
      </c>
      <c r="D174" s="332">
        <v>0</v>
      </c>
      <c r="E174" s="332">
        <v>0</v>
      </c>
      <c r="F174" s="332">
        <v>0</v>
      </c>
      <c r="G174" s="332">
        <v>0</v>
      </c>
      <c r="H174" s="332">
        <v>0</v>
      </c>
      <c r="I174" s="332">
        <v>0</v>
      </c>
      <c r="J174" s="332">
        <v>0</v>
      </c>
      <c r="K174" s="332">
        <v>0</v>
      </c>
      <c r="L174" s="332">
        <v>0</v>
      </c>
      <c r="M174" s="332">
        <v>0</v>
      </c>
      <c r="N174" s="332">
        <v>0</v>
      </c>
      <c r="O174" s="332">
        <v>0</v>
      </c>
      <c r="P174" s="332">
        <v>0</v>
      </c>
      <c r="Q174" s="333"/>
      <c r="R174" s="333"/>
      <c r="S174" s="333"/>
      <c r="T174" s="333"/>
      <c r="U174" s="333"/>
      <c r="V174" s="333"/>
      <c r="W174" s="333"/>
      <c r="X174" s="333"/>
      <c r="Y174" s="333"/>
      <c r="Z174" s="333"/>
      <c r="AA174" s="333"/>
      <c r="AB174" s="333"/>
      <c r="AC174" s="333"/>
      <c r="AD174" s="333"/>
    </row>
    <row r="175" spans="1:30" x14ac:dyDescent="0.2">
      <c r="A175" s="332" t="s">
        <v>493</v>
      </c>
      <c r="B175" s="332" t="s">
        <v>184</v>
      </c>
      <c r="C175" s="332">
        <v>190900</v>
      </c>
      <c r="D175" s="332">
        <v>190900</v>
      </c>
      <c r="E175" s="332">
        <v>190893</v>
      </c>
      <c r="F175" s="332">
        <v>190828</v>
      </c>
      <c r="G175" s="332">
        <v>188742</v>
      </c>
      <c r="H175" s="332">
        <v>188736</v>
      </c>
      <c r="I175" s="332">
        <v>188694</v>
      </c>
      <c r="J175" s="332">
        <v>188106</v>
      </c>
      <c r="K175" s="332">
        <v>188019</v>
      </c>
      <c r="L175" s="332">
        <v>187811</v>
      </c>
      <c r="M175" s="332">
        <v>187799</v>
      </c>
      <c r="N175" s="332">
        <v>187799</v>
      </c>
      <c r="O175" s="332">
        <v>187799</v>
      </c>
      <c r="P175" s="332">
        <v>188972996</v>
      </c>
      <c r="Q175" s="333"/>
      <c r="R175" s="333"/>
      <c r="S175" s="333"/>
      <c r="T175" s="333"/>
      <c r="U175" s="333"/>
      <c r="V175" s="333"/>
      <c r="W175" s="333"/>
      <c r="X175" s="333"/>
      <c r="Y175" s="333"/>
      <c r="Z175" s="333"/>
      <c r="AA175" s="333"/>
      <c r="AB175" s="333"/>
      <c r="AC175" s="333"/>
      <c r="AD175" s="333"/>
    </row>
    <row r="176" spans="1:30" x14ac:dyDescent="0.2">
      <c r="A176" s="332" t="s">
        <v>1106</v>
      </c>
      <c r="B176" s="332" t="s">
        <v>184</v>
      </c>
      <c r="C176" s="332">
        <v>0</v>
      </c>
      <c r="D176" s="332">
        <v>0</v>
      </c>
      <c r="E176" s="332">
        <v>0</v>
      </c>
      <c r="F176" s="332">
        <v>0</v>
      </c>
      <c r="G176" s="332">
        <v>0</v>
      </c>
      <c r="H176" s="332">
        <v>0</v>
      </c>
      <c r="I176" s="332">
        <v>0</v>
      </c>
      <c r="J176" s="332">
        <v>0</v>
      </c>
      <c r="K176" s="332">
        <v>0</v>
      </c>
      <c r="L176" s="332">
        <v>0</v>
      </c>
      <c r="M176" s="332">
        <v>0</v>
      </c>
      <c r="N176" s="332">
        <v>0</v>
      </c>
      <c r="O176" s="332">
        <v>0</v>
      </c>
      <c r="P176" s="332">
        <v>0</v>
      </c>
      <c r="Q176" s="333"/>
      <c r="R176" s="333"/>
      <c r="S176" s="333"/>
      <c r="T176" s="333"/>
      <c r="U176" s="333"/>
      <c r="V176" s="333"/>
      <c r="W176" s="333"/>
      <c r="X176" s="333"/>
      <c r="Y176" s="333"/>
      <c r="Z176" s="333"/>
      <c r="AA176" s="333"/>
      <c r="AB176" s="333"/>
      <c r="AC176" s="333"/>
      <c r="AD176" s="333"/>
    </row>
    <row r="177" spans="1:30" x14ac:dyDescent="0.2">
      <c r="A177" s="332" t="s">
        <v>574</v>
      </c>
      <c r="B177" s="332" t="s">
        <v>184</v>
      </c>
      <c r="C177" s="332">
        <v>405</v>
      </c>
      <c r="D177" s="332">
        <v>405</v>
      </c>
      <c r="E177" s="332">
        <v>405</v>
      </c>
      <c r="F177" s="332">
        <v>405</v>
      </c>
      <c r="G177" s="332">
        <v>405</v>
      </c>
      <c r="H177" s="332">
        <v>405</v>
      </c>
      <c r="I177" s="332">
        <v>405</v>
      </c>
      <c r="J177" s="332">
        <v>405</v>
      </c>
      <c r="K177" s="332">
        <v>405</v>
      </c>
      <c r="L177" s="332">
        <v>405</v>
      </c>
      <c r="M177" s="332">
        <v>405</v>
      </c>
      <c r="N177" s="332">
        <v>405</v>
      </c>
      <c r="O177" s="332">
        <v>405</v>
      </c>
      <c r="P177" s="332">
        <v>405246</v>
      </c>
      <c r="Q177" s="333"/>
      <c r="R177" s="333"/>
      <c r="S177" s="333"/>
      <c r="T177" s="333"/>
      <c r="U177" s="333"/>
      <c r="V177" s="333"/>
      <c r="W177" s="333"/>
      <c r="X177" s="333"/>
      <c r="Y177" s="333"/>
      <c r="Z177" s="333"/>
      <c r="AA177" s="333"/>
      <c r="AB177" s="333"/>
      <c r="AC177" s="333"/>
      <c r="AD177" s="333"/>
    </row>
    <row r="178" spans="1:30" x14ac:dyDescent="0.2">
      <c r="A178" s="332" t="s">
        <v>1107</v>
      </c>
      <c r="B178" s="332" t="s">
        <v>184</v>
      </c>
      <c r="C178" s="332">
        <v>0</v>
      </c>
      <c r="D178" s="332">
        <v>0</v>
      </c>
      <c r="E178" s="332">
        <v>0</v>
      </c>
      <c r="F178" s="332">
        <v>0</v>
      </c>
      <c r="G178" s="332">
        <v>0</v>
      </c>
      <c r="H178" s="332">
        <v>0</v>
      </c>
      <c r="I178" s="332">
        <v>0</v>
      </c>
      <c r="J178" s="332">
        <v>0</v>
      </c>
      <c r="K178" s="332">
        <v>0</v>
      </c>
      <c r="L178" s="332">
        <v>0</v>
      </c>
      <c r="M178" s="332">
        <v>0</v>
      </c>
      <c r="N178" s="332">
        <v>0</v>
      </c>
      <c r="O178" s="332">
        <v>0</v>
      </c>
      <c r="P178" s="332">
        <v>0</v>
      </c>
      <c r="Q178" s="333"/>
      <c r="R178" s="333"/>
      <c r="S178" s="333"/>
      <c r="T178" s="333"/>
      <c r="U178" s="333"/>
      <c r="V178" s="333"/>
      <c r="W178" s="333"/>
      <c r="X178" s="333"/>
      <c r="Y178" s="333"/>
      <c r="Z178" s="333"/>
      <c r="AA178" s="333"/>
      <c r="AB178" s="333"/>
      <c r="AC178" s="333"/>
      <c r="AD178" s="333"/>
    </row>
    <row r="179" spans="1:30" x14ac:dyDescent="0.2">
      <c r="A179" s="332" t="s">
        <v>494</v>
      </c>
      <c r="B179" s="332" t="s">
        <v>184</v>
      </c>
      <c r="C179" s="332">
        <v>144</v>
      </c>
      <c r="D179" s="332">
        <v>144</v>
      </c>
      <c r="E179" s="332">
        <v>144</v>
      </c>
      <c r="F179" s="332">
        <v>144</v>
      </c>
      <c r="G179" s="332">
        <v>144</v>
      </c>
      <c r="H179" s="332">
        <v>144</v>
      </c>
      <c r="I179" s="332">
        <v>144</v>
      </c>
      <c r="J179" s="332">
        <v>144</v>
      </c>
      <c r="K179" s="332">
        <v>144</v>
      </c>
      <c r="L179" s="332">
        <v>144</v>
      </c>
      <c r="M179" s="332">
        <v>144</v>
      </c>
      <c r="N179" s="332">
        <v>144</v>
      </c>
      <c r="O179" s="332">
        <v>144</v>
      </c>
      <c r="P179" s="332">
        <v>144100</v>
      </c>
      <c r="Q179" s="333"/>
      <c r="R179" s="333"/>
      <c r="S179" s="333"/>
      <c r="T179" s="333"/>
      <c r="U179" s="333"/>
      <c r="V179" s="333"/>
      <c r="W179" s="333"/>
      <c r="X179" s="333"/>
      <c r="Y179" s="333"/>
      <c r="Z179" s="333"/>
      <c r="AA179" s="333"/>
      <c r="AB179" s="333"/>
      <c r="AC179" s="333"/>
      <c r="AD179" s="333"/>
    </row>
    <row r="180" spans="1:30" x14ac:dyDescent="0.2">
      <c r="A180" s="332" t="s">
        <v>1108</v>
      </c>
      <c r="B180" s="332" t="s">
        <v>184</v>
      </c>
      <c r="C180" s="332">
        <v>0</v>
      </c>
      <c r="D180" s="332">
        <v>0</v>
      </c>
      <c r="E180" s="332">
        <v>0</v>
      </c>
      <c r="F180" s="332">
        <v>0</v>
      </c>
      <c r="G180" s="332">
        <v>0</v>
      </c>
      <c r="H180" s="332">
        <v>0</v>
      </c>
      <c r="I180" s="332">
        <v>0</v>
      </c>
      <c r="J180" s="332">
        <v>0</v>
      </c>
      <c r="K180" s="332">
        <v>0</v>
      </c>
      <c r="L180" s="332">
        <v>0</v>
      </c>
      <c r="M180" s="332">
        <v>0</v>
      </c>
      <c r="N180" s="332">
        <v>0</v>
      </c>
      <c r="O180" s="332">
        <v>0</v>
      </c>
      <c r="P180" s="332">
        <v>0</v>
      </c>
      <c r="Q180" s="333"/>
      <c r="R180" s="333"/>
      <c r="S180" s="333"/>
      <c r="T180" s="333"/>
      <c r="U180" s="333"/>
      <c r="V180" s="333"/>
      <c r="W180" s="333"/>
      <c r="X180" s="333"/>
      <c r="Y180" s="333"/>
      <c r="Z180" s="333"/>
      <c r="AA180" s="333"/>
      <c r="AB180" s="333"/>
      <c r="AC180" s="333"/>
      <c r="AD180" s="333"/>
    </row>
    <row r="181" spans="1:30" x14ac:dyDescent="0.2">
      <c r="A181" s="332" t="s">
        <v>495</v>
      </c>
      <c r="B181" s="332" t="s">
        <v>184</v>
      </c>
      <c r="C181" s="332">
        <v>134</v>
      </c>
      <c r="D181" s="332">
        <v>134</v>
      </c>
      <c r="E181" s="332">
        <v>134</v>
      </c>
      <c r="F181" s="332">
        <v>134</v>
      </c>
      <c r="G181" s="332">
        <v>134</v>
      </c>
      <c r="H181" s="332">
        <v>134</v>
      </c>
      <c r="I181" s="332">
        <v>134</v>
      </c>
      <c r="J181" s="332">
        <v>134</v>
      </c>
      <c r="K181" s="332">
        <v>134</v>
      </c>
      <c r="L181" s="332">
        <v>134</v>
      </c>
      <c r="M181" s="332">
        <v>134</v>
      </c>
      <c r="N181" s="332">
        <v>134</v>
      </c>
      <c r="O181" s="332">
        <v>134</v>
      </c>
      <c r="P181" s="332">
        <v>134338</v>
      </c>
      <c r="Q181" s="333"/>
      <c r="R181" s="333"/>
      <c r="S181" s="333"/>
      <c r="T181" s="333"/>
      <c r="U181" s="333"/>
      <c r="V181" s="333"/>
      <c r="W181" s="333"/>
      <c r="X181" s="333"/>
      <c r="Y181" s="333"/>
      <c r="Z181" s="333"/>
      <c r="AA181" s="333"/>
      <c r="AB181" s="333"/>
      <c r="AC181" s="333"/>
      <c r="AD181" s="333"/>
    </row>
    <row r="182" spans="1:30" x14ac:dyDescent="0.2">
      <c r="A182" s="332" t="s">
        <v>1109</v>
      </c>
      <c r="B182" s="332" t="s">
        <v>184</v>
      </c>
      <c r="C182" s="332">
        <v>0</v>
      </c>
      <c r="D182" s="332">
        <v>0</v>
      </c>
      <c r="E182" s="332">
        <v>0</v>
      </c>
      <c r="F182" s="332">
        <v>0</v>
      </c>
      <c r="G182" s="332">
        <v>0</v>
      </c>
      <c r="H182" s="332">
        <v>0</v>
      </c>
      <c r="I182" s="332">
        <v>0</v>
      </c>
      <c r="J182" s="332">
        <v>0</v>
      </c>
      <c r="K182" s="332">
        <v>0</v>
      </c>
      <c r="L182" s="332">
        <v>0</v>
      </c>
      <c r="M182" s="332">
        <v>0</v>
      </c>
      <c r="N182" s="332">
        <v>0</v>
      </c>
      <c r="O182" s="332">
        <v>0</v>
      </c>
      <c r="P182" s="332">
        <v>0</v>
      </c>
      <c r="Q182" s="333"/>
      <c r="R182" s="333"/>
      <c r="S182" s="333"/>
      <c r="T182" s="333"/>
      <c r="U182" s="333"/>
      <c r="V182" s="333"/>
      <c r="W182" s="333"/>
      <c r="X182" s="333"/>
      <c r="Y182" s="333"/>
      <c r="Z182" s="333"/>
      <c r="AA182" s="333"/>
      <c r="AB182" s="333"/>
      <c r="AC182" s="333"/>
      <c r="AD182" s="333"/>
    </row>
    <row r="183" spans="1:30" x14ac:dyDescent="0.2">
      <c r="A183" s="332" t="s">
        <v>496</v>
      </c>
      <c r="B183" s="332" t="s">
        <v>184</v>
      </c>
      <c r="C183" s="332">
        <v>1231</v>
      </c>
      <c r="D183" s="332">
        <v>1231</v>
      </c>
      <c r="E183" s="332">
        <v>1231</v>
      </c>
      <c r="F183" s="332">
        <v>1231</v>
      </c>
      <c r="G183" s="332">
        <v>1231</v>
      </c>
      <c r="H183" s="332">
        <v>1231</v>
      </c>
      <c r="I183" s="332">
        <v>1231</v>
      </c>
      <c r="J183" s="332">
        <v>1231</v>
      </c>
      <c r="K183" s="332">
        <v>1231</v>
      </c>
      <c r="L183" s="332">
        <v>1231</v>
      </c>
      <c r="M183" s="332">
        <v>1231</v>
      </c>
      <c r="N183" s="332">
        <v>1231</v>
      </c>
      <c r="O183" s="332">
        <v>1231</v>
      </c>
      <c r="P183" s="332">
        <v>1231131</v>
      </c>
      <c r="Q183" s="333"/>
      <c r="R183" s="333"/>
      <c r="S183" s="333"/>
      <c r="T183" s="333"/>
      <c r="U183" s="333"/>
      <c r="V183" s="333"/>
      <c r="W183" s="333"/>
      <c r="X183" s="333"/>
      <c r="Y183" s="333"/>
      <c r="Z183" s="333"/>
      <c r="AA183" s="333"/>
      <c r="AB183" s="333"/>
      <c r="AC183" s="333"/>
      <c r="AD183" s="333"/>
    </row>
    <row r="184" spans="1:30" x14ac:dyDescent="0.2">
      <c r="A184" s="332" t="s">
        <v>834</v>
      </c>
      <c r="B184" s="332" t="s">
        <v>184</v>
      </c>
      <c r="C184" s="332">
        <v>3515</v>
      </c>
      <c r="D184" s="332">
        <v>3515</v>
      </c>
      <c r="E184" s="332">
        <v>3515</v>
      </c>
      <c r="F184" s="332">
        <v>3515</v>
      </c>
      <c r="G184" s="332">
        <v>3515</v>
      </c>
      <c r="H184" s="332">
        <v>3515</v>
      </c>
      <c r="I184" s="332">
        <v>3515</v>
      </c>
      <c r="J184" s="332">
        <v>3515</v>
      </c>
      <c r="K184" s="332">
        <v>3515</v>
      </c>
      <c r="L184" s="332">
        <v>3515</v>
      </c>
      <c r="M184" s="332">
        <v>3515</v>
      </c>
      <c r="N184" s="332">
        <v>3515</v>
      </c>
      <c r="O184" s="332">
        <v>3515</v>
      </c>
      <c r="P184" s="332">
        <v>3515294</v>
      </c>
      <c r="Q184" s="333"/>
      <c r="R184" s="333"/>
      <c r="S184" s="333"/>
      <c r="T184" s="333"/>
      <c r="U184" s="333"/>
      <c r="V184" s="333"/>
      <c r="W184" s="333"/>
      <c r="X184" s="333"/>
      <c r="Y184" s="333"/>
      <c r="Z184" s="333"/>
      <c r="AA184" s="333"/>
      <c r="AB184" s="333"/>
      <c r="AC184" s="333"/>
      <c r="AD184" s="333"/>
    </row>
    <row r="185" spans="1:30" x14ac:dyDescent="0.2">
      <c r="A185" s="332" t="s">
        <v>1110</v>
      </c>
      <c r="B185" s="332" t="s">
        <v>184</v>
      </c>
      <c r="C185" s="332">
        <v>0</v>
      </c>
      <c r="D185" s="332">
        <v>0</v>
      </c>
      <c r="E185" s="332">
        <v>0</v>
      </c>
      <c r="F185" s="332">
        <v>0</v>
      </c>
      <c r="G185" s="332">
        <v>0</v>
      </c>
      <c r="H185" s="332">
        <v>0</v>
      </c>
      <c r="I185" s="332">
        <v>0</v>
      </c>
      <c r="J185" s="332">
        <v>0</v>
      </c>
      <c r="K185" s="332">
        <v>0</v>
      </c>
      <c r="L185" s="332">
        <v>0</v>
      </c>
      <c r="M185" s="332">
        <v>0</v>
      </c>
      <c r="N185" s="332">
        <v>0</v>
      </c>
      <c r="O185" s="332">
        <v>0</v>
      </c>
      <c r="P185" s="332">
        <v>0</v>
      </c>
      <c r="Q185" s="333"/>
      <c r="R185" s="333"/>
      <c r="S185" s="333"/>
      <c r="T185" s="333"/>
      <c r="U185" s="333"/>
      <c r="V185" s="333"/>
      <c r="W185" s="333"/>
      <c r="X185" s="333"/>
      <c r="Y185" s="333"/>
      <c r="Z185" s="333"/>
      <c r="AA185" s="333"/>
      <c r="AB185" s="333"/>
      <c r="AC185" s="333"/>
      <c r="AD185" s="333"/>
    </row>
    <row r="186" spans="1:30" x14ac:dyDescent="0.2">
      <c r="A186" s="332" t="s">
        <v>1111</v>
      </c>
      <c r="B186" s="332" t="s">
        <v>184</v>
      </c>
      <c r="C186" s="332">
        <v>0</v>
      </c>
      <c r="D186" s="332">
        <v>0</v>
      </c>
      <c r="E186" s="332">
        <v>0</v>
      </c>
      <c r="F186" s="332">
        <v>0</v>
      </c>
      <c r="G186" s="332">
        <v>0</v>
      </c>
      <c r="H186" s="332">
        <v>0</v>
      </c>
      <c r="I186" s="332">
        <v>0</v>
      </c>
      <c r="J186" s="332">
        <v>0</v>
      </c>
      <c r="K186" s="332">
        <v>0</v>
      </c>
      <c r="L186" s="332">
        <v>0</v>
      </c>
      <c r="M186" s="332">
        <v>0</v>
      </c>
      <c r="N186" s="332">
        <v>0</v>
      </c>
      <c r="O186" s="332">
        <v>0</v>
      </c>
      <c r="P186" s="332">
        <v>0</v>
      </c>
      <c r="Q186" s="333"/>
      <c r="R186" s="333"/>
      <c r="S186" s="333"/>
      <c r="T186" s="333"/>
      <c r="U186" s="333"/>
      <c r="V186" s="333"/>
      <c r="W186" s="333"/>
      <c r="X186" s="333"/>
      <c r="Y186" s="333"/>
      <c r="Z186" s="333"/>
      <c r="AA186" s="333"/>
      <c r="AB186" s="333"/>
      <c r="AC186" s="333"/>
      <c r="AD186" s="333"/>
    </row>
    <row r="187" spans="1:30" x14ac:dyDescent="0.2">
      <c r="A187" s="332" t="s">
        <v>497</v>
      </c>
      <c r="B187" s="332" t="s">
        <v>184</v>
      </c>
      <c r="C187" s="332">
        <v>112</v>
      </c>
      <c r="D187" s="332">
        <v>112</v>
      </c>
      <c r="E187" s="332">
        <v>112</v>
      </c>
      <c r="F187" s="332">
        <v>112</v>
      </c>
      <c r="G187" s="332">
        <v>112</v>
      </c>
      <c r="H187" s="332">
        <v>112</v>
      </c>
      <c r="I187" s="332">
        <v>112</v>
      </c>
      <c r="J187" s="332">
        <v>112</v>
      </c>
      <c r="K187" s="332">
        <v>112</v>
      </c>
      <c r="L187" s="332">
        <v>112</v>
      </c>
      <c r="M187" s="332">
        <v>112</v>
      </c>
      <c r="N187" s="332">
        <v>112</v>
      </c>
      <c r="O187" s="332">
        <v>112</v>
      </c>
      <c r="P187" s="332">
        <v>112021</v>
      </c>
      <c r="Q187" s="333"/>
      <c r="R187" s="333"/>
      <c r="S187" s="333"/>
      <c r="T187" s="333"/>
      <c r="U187" s="333"/>
      <c r="V187" s="333"/>
      <c r="W187" s="333"/>
      <c r="X187" s="333"/>
      <c r="Y187" s="333"/>
      <c r="Z187" s="333"/>
      <c r="AA187" s="333"/>
      <c r="AB187" s="333"/>
      <c r="AC187" s="333"/>
      <c r="AD187" s="333"/>
    </row>
    <row r="188" spans="1:30" x14ac:dyDescent="0.2">
      <c r="A188" s="332" t="s">
        <v>1112</v>
      </c>
      <c r="B188" s="332" t="s">
        <v>184</v>
      </c>
      <c r="C188" s="332">
        <v>0</v>
      </c>
      <c r="D188" s="332">
        <v>0</v>
      </c>
      <c r="E188" s="332">
        <v>0</v>
      </c>
      <c r="F188" s="332">
        <v>0</v>
      </c>
      <c r="G188" s="332">
        <v>0</v>
      </c>
      <c r="H188" s="332">
        <v>0</v>
      </c>
      <c r="I188" s="332">
        <v>0</v>
      </c>
      <c r="J188" s="332">
        <v>0</v>
      </c>
      <c r="K188" s="332">
        <v>0</v>
      </c>
      <c r="L188" s="332">
        <v>0</v>
      </c>
      <c r="M188" s="332">
        <v>0</v>
      </c>
      <c r="N188" s="332">
        <v>0</v>
      </c>
      <c r="O188" s="332">
        <v>0</v>
      </c>
      <c r="P188" s="332">
        <v>0</v>
      </c>
      <c r="Q188" s="333"/>
      <c r="R188" s="333"/>
      <c r="S188" s="333"/>
      <c r="T188" s="333"/>
      <c r="U188" s="333"/>
      <c r="V188" s="333"/>
      <c r="W188" s="333"/>
      <c r="X188" s="333"/>
      <c r="Y188" s="333"/>
      <c r="Z188" s="333"/>
      <c r="AA188" s="333"/>
      <c r="AB188" s="333"/>
      <c r="AC188" s="333"/>
      <c r="AD188" s="333"/>
    </row>
    <row r="189" spans="1:30" x14ac:dyDescent="0.2">
      <c r="A189" s="332" t="s">
        <v>1017</v>
      </c>
      <c r="B189" s="332" t="s">
        <v>184</v>
      </c>
      <c r="C189" s="332">
        <v>0</v>
      </c>
      <c r="D189" s="332">
        <v>0</v>
      </c>
      <c r="E189" s="332">
        <v>0</v>
      </c>
      <c r="F189" s="332">
        <v>0</v>
      </c>
      <c r="G189" s="332">
        <v>0</v>
      </c>
      <c r="H189" s="332">
        <v>0</v>
      </c>
      <c r="I189" s="332">
        <v>0</v>
      </c>
      <c r="J189" s="332">
        <v>0</v>
      </c>
      <c r="K189" s="332">
        <v>0</v>
      </c>
      <c r="L189" s="332">
        <v>0</v>
      </c>
      <c r="M189" s="332">
        <v>0</v>
      </c>
      <c r="N189" s="332">
        <v>0</v>
      </c>
      <c r="O189" s="332">
        <v>0</v>
      </c>
      <c r="P189" s="332">
        <v>0</v>
      </c>
      <c r="Q189" s="333"/>
      <c r="R189" s="333"/>
      <c r="S189" s="333"/>
      <c r="T189" s="333"/>
      <c r="U189" s="333"/>
      <c r="V189" s="333"/>
      <c r="W189" s="333"/>
      <c r="X189" s="333"/>
      <c r="Y189" s="333"/>
      <c r="Z189" s="333"/>
      <c r="AA189" s="333"/>
      <c r="AB189" s="333"/>
      <c r="AC189" s="333"/>
      <c r="AD189" s="333"/>
    </row>
    <row r="190" spans="1:30" x14ac:dyDescent="0.2">
      <c r="A190" s="332" t="s">
        <v>498</v>
      </c>
      <c r="B190" s="332" t="s">
        <v>184</v>
      </c>
      <c r="C190" s="332">
        <v>5413</v>
      </c>
      <c r="D190" s="332">
        <v>5413</v>
      </c>
      <c r="E190" s="332">
        <v>5413</v>
      </c>
      <c r="F190" s="332">
        <v>5413</v>
      </c>
      <c r="G190" s="332">
        <v>5413</v>
      </c>
      <c r="H190" s="332">
        <v>5413</v>
      </c>
      <c r="I190" s="332">
        <v>5413</v>
      </c>
      <c r="J190" s="332">
        <v>5413</v>
      </c>
      <c r="K190" s="332">
        <v>5413</v>
      </c>
      <c r="L190" s="332">
        <v>5413</v>
      </c>
      <c r="M190" s="332">
        <v>5413</v>
      </c>
      <c r="N190" s="332">
        <v>5413</v>
      </c>
      <c r="O190" s="332">
        <v>5413</v>
      </c>
      <c r="P190" s="332">
        <v>5413075</v>
      </c>
      <c r="Q190" s="333"/>
      <c r="R190" s="333"/>
      <c r="S190" s="333"/>
      <c r="T190" s="333"/>
      <c r="U190" s="333"/>
      <c r="V190" s="333"/>
      <c r="W190" s="333"/>
      <c r="X190" s="333"/>
      <c r="Y190" s="333"/>
      <c r="Z190" s="333"/>
      <c r="AA190" s="333"/>
      <c r="AB190" s="333"/>
      <c r="AC190" s="333"/>
      <c r="AD190" s="333"/>
    </row>
    <row r="191" spans="1:30" x14ac:dyDescent="0.2">
      <c r="A191" s="332" t="s">
        <v>1113</v>
      </c>
      <c r="B191" s="332" t="s">
        <v>184</v>
      </c>
      <c r="C191" s="332">
        <v>0</v>
      </c>
      <c r="D191" s="332">
        <v>0</v>
      </c>
      <c r="E191" s="332">
        <v>0</v>
      </c>
      <c r="F191" s="332">
        <v>0</v>
      </c>
      <c r="G191" s="332">
        <v>0</v>
      </c>
      <c r="H191" s="332">
        <v>0</v>
      </c>
      <c r="I191" s="332">
        <v>0</v>
      </c>
      <c r="J191" s="332">
        <v>0</v>
      </c>
      <c r="K191" s="332">
        <v>0</v>
      </c>
      <c r="L191" s="332">
        <v>0</v>
      </c>
      <c r="M191" s="332">
        <v>0</v>
      </c>
      <c r="N191" s="332">
        <v>0</v>
      </c>
      <c r="O191" s="332">
        <v>0</v>
      </c>
      <c r="P191" s="332">
        <v>0</v>
      </c>
      <c r="Q191" s="333"/>
      <c r="R191" s="333"/>
      <c r="S191" s="333"/>
      <c r="T191" s="333"/>
      <c r="U191" s="333"/>
      <c r="V191" s="333"/>
      <c r="W191" s="333"/>
      <c r="X191" s="333"/>
      <c r="Y191" s="333"/>
      <c r="Z191" s="333"/>
      <c r="AA191" s="333"/>
      <c r="AB191" s="333"/>
      <c r="AC191" s="333"/>
      <c r="AD191" s="333"/>
    </row>
    <row r="192" spans="1:30" x14ac:dyDescent="0.2">
      <c r="A192" s="332" t="s">
        <v>715</v>
      </c>
      <c r="B192" s="332" t="s">
        <v>184</v>
      </c>
      <c r="C192" s="332">
        <v>5619</v>
      </c>
      <c r="D192" s="332">
        <v>5619</v>
      </c>
      <c r="E192" s="332">
        <v>5619</v>
      </c>
      <c r="F192" s="332">
        <v>5619</v>
      </c>
      <c r="G192" s="332">
        <v>5619</v>
      </c>
      <c r="H192" s="332">
        <v>5619</v>
      </c>
      <c r="I192" s="332">
        <v>5619</v>
      </c>
      <c r="J192" s="332">
        <v>5619</v>
      </c>
      <c r="K192" s="332">
        <v>5619</v>
      </c>
      <c r="L192" s="332">
        <v>5619</v>
      </c>
      <c r="M192" s="332">
        <v>5619</v>
      </c>
      <c r="N192" s="332">
        <v>5619</v>
      </c>
      <c r="O192" s="332">
        <v>5619</v>
      </c>
      <c r="P192" s="332">
        <v>5618562</v>
      </c>
      <c r="Q192" s="333"/>
      <c r="R192" s="333"/>
      <c r="S192" s="333"/>
      <c r="T192" s="333"/>
      <c r="U192" s="333"/>
      <c r="V192" s="333"/>
      <c r="W192" s="333"/>
      <c r="X192" s="333"/>
      <c r="Y192" s="333"/>
      <c r="Z192" s="333"/>
      <c r="AA192" s="333"/>
      <c r="AB192" s="333"/>
      <c r="AC192" s="333"/>
      <c r="AD192" s="333"/>
    </row>
    <row r="193" spans="1:30" x14ac:dyDescent="0.2">
      <c r="A193" s="332" t="s">
        <v>1114</v>
      </c>
      <c r="B193" s="332" t="s">
        <v>184</v>
      </c>
      <c r="C193" s="332">
        <v>0</v>
      </c>
      <c r="D193" s="332">
        <v>0</v>
      </c>
      <c r="E193" s="332">
        <v>0</v>
      </c>
      <c r="F193" s="332">
        <v>0</v>
      </c>
      <c r="G193" s="332">
        <v>0</v>
      </c>
      <c r="H193" s="332">
        <v>0</v>
      </c>
      <c r="I193" s="332">
        <v>0</v>
      </c>
      <c r="J193" s="332">
        <v>0</v>
      </c>
      <c r="K193" s="332">
        <v>0</v>
      </c>
      <c r="L193" s="332">
        <v>0</v>
      </c>
      <c r="M193" s="332">
        <v>0</v>
      </c>
      <c r="N193" s="332">
        <v>0</v>
      </c>
      <c r="O193" s="332">
        <v>0</v>
      </c>
      <c r="P193" s="332">
        <v>0</v>
      </c>
      <c r="Q193" s="333"/>
      <c r="R193" s="333"/>
      <c r="S193" s="333"/>
      <c r="T193" s="333"/>
      <c r="U193" s="333"/>
      <c r="V193" s="333"/>
      <c r="W193" s="333"/>
      <c r="X193" s="333"/>
      <c r="Y193" s="333"/>
      <c r="Z193" s="333"/>
      <c r="AA193" s="333"/>
      <c r="AB193" s="333"/>
      <c r="AC193" s="333"/>
      <c r="AD193" s="333"/>
    </row>
    <row r="194" spans="1:30" x14ac:dyDescent="0.2">
      <c r="A194" s="332" t="s">
        <v>918</v>
      </c>
      <c r="B194" s="332" t="s">
        <v>184</v>
      </c>
      <c r="C194" s="332">
        <v>5035</v>
      </c>
      <c r="D194" s="332">
        <v>5035</v>
      </c>
      <c r="E194" s="332">
        <v>5035</v>
      </c>
      <c r="F194" s="332">
        <v>5035</v>
      </c>
      <c r="G194" s="332">
        <v>5035</v>
      </c>
      <c r="H194" s="332">
        <v>5035</v>
      </c>
      <c r="I194" s="332">
        <v>5035</v>
      </c>
      <c r="J194" s="332">
        <v>5035</v>
      </c>
      <c r="K194" s="332">
        <v>5035</v>
      </c>
      <c r="L194" s="332">
        <v>5035</v>
      </c>
      <c r="M194" s="332">
        <v>5035</v>
      </c>
      <c r="N194" s="332">
        <v>5035</v>
      </c>
      <c r="O194" s="332">
        <v>5035</v>
      </c>
      <c r="P194" s="332">
        <v>5035075</v>
      </c>
      <c r="Q194" s="333"/>
      <c r="R194" s="333"/>
      <c r="S194" s="333"/>
      <c r="T194" s="333"/>
      <c r="U194" s="333"/>
      <c r="V194" s="333"/>
      <c r="W194" s="333"/>
      <c r="X194" s="333"/>
      <c r="Y194" s="333"/>
      <c r="Z194" s="333"/>
      <c r="AA194" s="333"/>
      <c r="AB194" s="333"/>
      <c r="AC194" s="333"/>
      <c r="AD194" s="333"/>
    </row>
    <row r="195" spans="1:30" x14ac:dyDescent="0.2">
      <c r="A195" s="332" t="s">
        <v>1115</v>
      </c>
      <c r="B195" s="332" t="s">
        <v>184</v>
      </c>
      <c r="C195" s="332">
        <v>0</v>
      </c>
      <c r="D195" s="332">
        <v>0</v>
      </c>
      <c r="E195" s="332">
        <v>0</v>
      </c>
      <c r="F195" s="332">
        <v>0</v>
      </c>
      <c r="G195" s="332">
        <v>0</v>
      </c>
      <c r="H195" s="332">
        <v>0</v>
      </c>
      <c r="I195" s="332">
        <v>0</v>
      </c>
      <c r="J195" s="332">
        <v>0</v>
      </c>
      <c r="K195" s="332">
        <v>0</v>
      </c>
      <c r="L195" s="332">
        <v>0</v>
      </c>
      <c r="M195" s="332">
        <v>0</v>
      </c>
      <c r="N195" s="332">
        <v>0</v>
      </c>
      <c r="O195" s="332">
        <v>0</v>
      </c>
      <c r="P195" s="332">
        <v>0</v>
      </c>
      <c r="Q195" s="333"/>
      <c r="R195" s="333"/>
      <c r="S195" s="333"/>
      <c r="T195" s="333"/>
      <c r="U195" s="333"/>
      <c r="V195" s="333"/>
      <c r="W195" s="333"/>
      <c r="X195" s="333"/>
      <c r="Y195" s="333"/>
      <c r="Z195" s="333"/>
      <c r="AA195" s="333"/>
      <c r="AB195" s="333"/>
      <c r="AC195" s="333"/>
      <c r="AD195" s="333"/>
    </row>
    <row r="196" spans="1:30" x14ac:dyDescent="0.2">
      <c r="A196" s="332" t="s">
        <v>499</v>
      </c>
      <c r="B196" s="332" t="s">
        <v>184</v>
      </c>
      <c r="C196" s="332">
        <v>3189</v>
      </c>
      <c r="D196" s="332">
        <v>3189</v>
      </c>
      <c r="E196" s="332">
        <v>3189</v>
      </c>
      <c r="F196" s="332">
        <v>3189</v>
      </c>
      <c r="G196" s="332">
        <v>3189</v>
      </c>
      <c r="H196" s="332">
        <v>3189</v>
      </c>
      <c r="I196" s="332">
        <v>3189</v>
      </c>
      <c r="J196" s="332">
        <v>3189</v>
      </c>
      <c r="K196" s="332">
        <v>3189</v>
      </c>
      <c r="L196" s="332">
        <v>3189</v>
      </c>
      <c r="M196" s="332">
        <v>3189</v>
      </c>
      <c r="N196" s="332">
        <v>3189</v>
      </c>
      <c r="O196" s="332">
        <v>3189</v>
      </c>
      <c r="P196" s="332">
        <v>3188706</v>
      </c>
      <c r="Q196" s="333"/>
      <c r="R196" s="333"/>
      <c r="S196" s="333"/>
      <c r="T196" s="333"/>
      <c r="U196" s="333"/>
      <c r="V196" s="333"/>
      <c r="W196" s="333"/>
      <c r="X196" s="333"/>
      <c r="Y196" s="333"/>
      <c r="Z196" s="333"/>
      <c r="AA196" s="333"/>
      <c r="AB196" s="333"/>
      <c r="AC196" s="333"/>
      <c r="AD196" s="333"/>
    </row>
    <row r="197" spans="1:30" x14ac:dyDescent="0.2">
      <c r="A197" s="332" t="s">
        <v>1116</v>
      </c>
      <c r="B197" s="332" t="s">
        <v>184</v>
      </c>
      <c r="C197" s="332">
        <v>0</v>
      </c>
      <c r="D197" s="332">
        <v>0</v>
      </c>
      <c r="E197" s="332">
        <v>0</v>
      </c>
      <c r="F197" s="332">
        <v>0</v>
      </c>
      <c r="G197" s="332">
        <v>0</v>
      </c>
      <c r="H197" s="332">
        <v>0</v>
      </c>
      <c r="I197" s="332">
        <v>0</v>
      </c>
      <c r="J197" s="332">
        <v>0</v>
      </c>
      <c r="K197" s="332">
        <v>0</v>
      </c>
      <c r="L197" s="332">
        <v>0</v>
      </c>
      <c r="M197" s="332">
        <v>0</v>
      </c>
      <c r="N197" s="332">
        <v>0</v>
      </c>
      <c r="O197" s="332">
        <v>0</v>
      </c>
      <c r="P197" s="332">
        <v>0</v>
      </c>
      <c r="Q197" s="333"/>
      <c r="R197" s="333"/>
      <c r="S197" s="333"/>
      <c r="T197" s="333"/>
      <c r="U197" s="333"/>
      <c r="V197" s="333"/>
      <c r="W197" s="333"/>
      <c r="X197" s="333"/>
      <c r="Y197" s="333"/>
      <c r="Z197" s="333"/>
      <c r="AA197" s="333"/>
      <c r="AB197" s="333"/>
      <c r="AC197" s="333"/>
      <c r="AD197" s="333"/>
    </row>
    <row r="198" spans="1:30" x14ac:dyDescent="0.2">
      <c r="A198" s="332" t="s">
        <v>575</v>
      </c>
      <c r="B198" s="332" t="s">
        <v>184</v>
      </c>
      <c r="C198" s="332">
        <v>3718</v>
      </c>
      <c r="D198" s="332">
        <v>3718</v>
      </c>
      <c r="E198" s="332">
        <v>3718</v>
      </c>
      <c r="F198" s="332">
        <v>3718</v>
      </c>
      <c r="G198" s="332">
        <v>3718</v>
      </c>
      <c r="H198" s="332">
        <v>3718</v>
      </c>
      <c r="I198" s="332">
        <v>3774</v>
      </c>
      <c r="J198" s="332">
        <v>3774</v>
      </c>
      <c r="K198" s="332">
        <v>3774</v>
      </c>
      <c r="L198" s="332">
        <v>3774</v>
      </c>
      <c r="M198" s="332">
        <v>3774</v>
      </c>
      <c r="N198" s="332">
        <v>3774</v>
      </c>
      <c r="O198" s="332">
        <v>3774</v>
      </c>
      <c r="P198" s="332">
        <v>3748440</v>
      </c>
      <c r="Q198" s="333"/>
      <c r="R198" s="333"/>
      <c r="S198" s="333"/>
      <c r="T198" s="333"/>
      <c r="U198" s="333"/>
      <c r="V198" s="333"/>
      <c r="W198" s="333"/>
      <c r="X198" s="333"/>
      <c r="Y198" s="333"/>
      <c r="Z198" s="333"/>
      <c r="AA198" s="333"/>
      <c r="AB198" s="333"/>
      <c r="AC198" s="333"/>
      <c r="AD198" s="333"/>
    </row>
    <row r="199" spans="1:30" x14ac:dyDescent="0.2">
      <c r="A199" s="332" t="s">
        <v>1117</v>
      </c>
      <c r="B199" s="332" t="s">
        <v>184</v>
      </c>
      <c r="C199" s="332">
        <v>0</v>
      </c>
      <c r="D199" s="332">
        <v>0</v>
      </c>
      <c r="E199" s="332">
        <v>0</v>
      </c>
      <c r="F199" s="332">
        <v>0</v>
      </c>
      <c r="G199" s="332">
        <v>0</v>
      </c>
      <c r="H199" s="332">
        <v>0</v>
      </c>
      <c r="I199" s="332">
        <v>0</v>
      </c>
      <c r="J199" s="332">
        <v>0</v>
      </c>
      <c r="K199" s="332">
        <v>0</v>
      </c>
      <c r="L199" s="332">
        <v>0</v>
      </c>
      <c r="M199" s="332">
        <v>0</v>
      </c>
      <c r="N199" s="332">
        <v>0</v>
      </c>
      <c r="O199" s="332">
        <v>0</v>
      </c>
      <c r="P199" s="332">
        <v>0</v>
      </c>
      <c r="Q199" s="333"/>
      <c r="R199" s="333"/>
      <c r="S199" s="333"/>
      <c r="T199" s="333"/>
      <c r="U199" s="333"/>
      <c r="V199" s="333"/>
      <c r="W199" s="333"/>
      <c r="X199" s="333"/>
      <c r="Y199" s="333"/>
      <c r="Z199" s="333"/>
      <c r="AA199" s="333"/>
      <c r="AB199" s="333"/>
      <c r="AC199" s="333"/>
      <c r="AD199" s="333"/>
    </row>
    <row r="200" spans="1:30" x14ac:dyDescent="0.2">
      <c r="A200" s="332" t="s">
        <v>500</v>
      </c>
      <c r="B200" s="332" t="s">
        <v>184</v>
      </c>
      <c r="C200" s="332">
        <v>1732</v>
      </c>
      <c r="D200" s="332">
        <v>1732</v>
      </c>
      <c r="E200" s="332">
        <v>1732</v>
      </c>
      <c r="F200" s="332">
        <v>1732</v>
      </c>
      <c r="G200" s="332">
        <v>1732</v>
      </c>
      <c r="H200" s="332">
        <v>1732</v>
      </c>
      <c r="I200" s="332">
        <v>1732</v>
      </c>
      <c r="J200" s="332">
        <v>1732</v>
      </c>
      <c r="K200" s="332">
        <v>1732</v>
      </c>
      <c r="L200" s="332">
        <v>1732</v>
      </c>
      <c r="M200" s="332">
        <v>1732</v>
      </c>
      <c r="N200" s="332">
        <v>1732</v>
      </c>
      <c r="O200" s="332">
        <v>1732</v>
      </c>
      <c r="P200" s="332">
        <v>1732090</v>
      </c>
      <c r="Q200" s="333"/>
      <c r="R200" s="333"/>
      <c r="S200" s="333"/>
      <c r="T200" s="333"/>
      <c r="U200" s="333"/>
      <c r="V200" s="333"/>
      <c r="W200" s="333"/>
      <c r="X200" s="333"/>
      <c r="Y200" s="333"/>
      <c r="Z200" s="333"/>
      <c r="AA200" s="333"/>
      <c r="AB200" s="333"/>
      <c r="AC200" s="333"/>
      <c r="AD200" s="333"/>
    </row>
    <row r="201" spans="1:30" x14ac:dyDescent="0.2">
      <c r="A201" s="332" t="s">
        <v>1118</v>
      </c>
      <c r="B201" s="332" t="s">
        <v>184</v>
      </c>
      <c r="C201" s="332">
        <v>0</v>
      </c>
      <c r="D201" s="332">
        <v>0</v>
      </c>
      <c r="E201" s="332">
        <v>0</v>
      </c>
      <c r="F201" s="332">
        <v>0</v>
      </c>
      <c r="G201" s="332">
        <v>0</v>
      </c>
      <c r="H201" s="332">
        <v>0</v>
      </c>
      <c r="I201" s="332">
        <v>0</v>
      </c>
      <c r="J201" s="332">
        <v>0</v>
      </c>
      <c r="K201" s="332">
        <v>0</v>
      </c>
      <c r="L201" s="332">
        <v>0</v>
      </c>
      <c r="M201" s="332">
        <v>0</v>
      </c>
      <c r="N201" s="332">
        <v>0</v>
      </c>
      <c r="O201" s="332">
        <v>0</v>
      </c>
      <c r="P201" s="332">
        <v>0</v>
      </c>
      <c r="Q201" s="333"/>
      <c r="R201" s="333"/>
      <c r="S201" s="333"/>
      <c r="T201" s="333"/>
      <c r="U201" s="333"/>
      <c r="V201" s="333"/>
      <c r="W201" s="333"/>
      <c r="X201" s="333"/>
      <c r="Y201" s="333"/>
      <c r="Z201" s="333"/>
      <c r="AA201" s="333"/>
      <c r="AB201" s="333"/>
      <c r="AC201" s="333"/>
      <c r="AD201" s="333"/>
    </row>
    <row r="202" spans="1:30" x14ac:dyDescent="0.2">
      <c r="A202" s="332" t="s">
        <v>501</v>
      </c>
      <c r="B202" s="332" t="s">
        <v>184</v>
      </c>
      <c r="C202" s="332">
        <v>411</v>
      </c>
      <c r="D202" s="332">
        <v>411</v>
      </c>
      <c r="E202" s="332">
        <v>411</v>
      </c>
      <c r="F202" s="332">
        <v>411</v>
      </c>
      <c r="G202" s="332">
        <v>411</v>
      </c>
      <c r="H202" s="332">
        <v>411</v>
      </c>
      <c r="I202" s="332">
        <v>411</v>
      </c>
      <c r="J202" s="332">
        <v>411</v>
      </c>
      <c r="K202" s="332">
        <v>411</v>
      </c>
      <c r="L202" s="332">
        <v>411</v>
      </c>
      <c r="M202" s="332">
        <v>411</v>
      </c>
      <c r="N202" s="332">
        <v>411</v>
      </c>
      <c r="O202" s="332">
        <v>411</v>
      </c>
      <c r="P202" s="332">
        <v>411060</v>
      </c>
      <c r="Q202" s="333"/>
      <c r="R202" s="333"/>
      <c r="S202" s="333"/>
      <c r="T202" s="333"/>
      <c r="U202" s="333"/>
      <c r="V202" s="333"/>
      <c r="W202" s="333"/>
      <c r="X202" s="333"/>
      <c r="Y202" s="333"/>
      <c r="Z202" s="333"/>
      <c r="AA202" s="333"/>
      <c r="AB202" s="333"/>
      <c r="AC202" s="333"/>
      <c r="AD202" s="333"/>
    </row>
    <row r="203" spans="1:30" x14ac:dyDescent="0.2">
      <c r="A203" s="332" t="s">
        <v>1119</v>
      </c>
      <c r="B203" s="332" t="s">
        <v>184</v>
      </c>
      <c r="C203" s="332">
        <v>0</v>
      </c>
      <c r="D203" s="332">
        <v>0</v>
      </c>
      <c r="E203" s="332">
        <v>0</v>
      </c>
      <c r="F203" s="332">
        <v>0</v>
      </c>
      <c r="G203" s="332">
        <v>0</v>
      </c>
      <c r="H203" s="332">
        <v>0</v>
      </c>
      <c r="I203" s="332">
        <v>0</v>
      </c>
      <c r="J203" s="332">
        <v>0</v>
      </c>
      <c r="K203" s="332">
        <v>0</v>
      </c>
      <c r="L203" s="332">
        <v>0</v>
      </c>
      <c r="M203" s="332">
        <v>0</v>
      </c>
      <c r="N203" s="332">
        <v>0</v>
      </c>
      <c r="O203" s="332">
        <v>0</v>
      </c>
      <c r="P203" s="332">
        <v>0</v>
      </c>
      <c r="Q203" s="333"/>
      <c r="R203" s="333"/>
      <c r="S203" s="333"/>
      <c r="T203" s="333"/>
      <c r="U203" s="333"/>
      <c r="V203" s="333"/>
      <c r="W203" s="333"/>
      <c r="X203" s="333"/>
      <c r="Y203" s="333"/>
      <c r="Z203" s="333"/>
      <c r="AA203" s="333"/>
      <c r="AB203" s="333"/>
      <c r="AC203" s="333"/>
      <c r="AD203" s="333"/>
    </row>
    <row r="204" spans="1:30" x14ac:dyDescent="0.2">
      <c r="A204" s="332" t="s">
        <v>1120</v>
      </c>
      <c r="B204" s="332" t="s">
        <v>184</v>
      </c>
      <c r="C204" s="332">
        <v>0</v>
      </c>
      <c r="D204" s="332">
        <v>0</v>
      </c>
      <c r="E204" s="332">
        <v>0</v>
      </c>
      <c r="F204" s="332">
        <v>0</v>
      </c>
      <c r="G204" s="332">
        <v>0</v>
      </c>
      <c r="H204" s="332">
        <v>0</v>
      </c>
      <c r="I204" s="332">
        <v>0</v>
      </c>
      <c r="J204" s="332">
        <v>0</v>
      </c>
      <c r="K204" s="332">
        <v>0</v>
      </c>
      <c r="L204" s="332">
        <v>0</v>
      </c>
      <c r="M204" s="332">
        <v>0</v>
      </c>
      <c r="N204" s="332">
        <v>0</v>
      </c>
      <c r="O204" s="332">
        <v>0</v>
      </c>
      <c r="P204" s="332">
        <v>0</v>
      </c>
      <c r="Q204" s="333"/>
      <c r="R204" s="333"/>
      <c r="S204" s="333"/>
      <c r="T204" s="333"/>
      <c r="U204" s="333"/>
      <c r="V204" s="333"/>
      <c r="W204" s="333"/>
      <c r="X204" s="333"/>
      <c r="Y204" s="333"/>
      <c r="Z204" s="333"/>
      <c r="AA204" s="333"/>
      <c r="AB204" s="333"/>
      <c r="AC204" s="333"/>
      <c r="AD204" s="333"/>
    </row>
    <row r="205" spans="1:30" x14ac:dyDescent="0.2">
      <c r="A205" s="332" t="s">
        <v>502</v>
      </c>
      <c r="B205" s="332" t="s">
        <v>184</v>
      </c>
      <c r="C205" s="332">
        <v>8796</v>
      </c>
      <c r="D205" s="332">
        <v>8796</v>
      </c>
      <c r="E205" s="332">
        <v>8796</v>
      </c>
      <c r="F205" s="332">
        <v>8796</v>
      </c>
      <c r="G205" s="332">
        <v>8796</v>
      </c>
      <c r="H205" s="332">
        <v>8796</v>
      </c>
      <c r="I205" s="332">
        <v>8796</v>
      </c>
      <c r="J205" s="332">
        <v>8796</v>
      </c>
      <c r="K205" s="332">
        <v>8796</v>
      </c>
      <c r="L205" s="332">
        <v>8796</v>
      </c>
      <c r="M205" s="332">
        <v>8796</v>
      </c>
      <c r="N205" s="332">
        <v>8796</v>
      </c>
      <c r="O205" s="332">
        <v>8796</v>
      </c>
      <c r="P205" s="332">
        <v>8795959</v>
      </c>
      <c r="Q205" s="333"/>
      <c r="R205" s="333"/>
      <c r="S205" s="333"/>
      <c r="T205" s="333"/>
      <c r="U205" s="333"/>
      <c r="V205" s="333"/>
      <c r="W205" s="333"/>
      <c r="X205" s="333"/>
      <c r="Y205" s="333"/>
      <c r="Z205" s="333"/>
      <c r="AA205" s="333"/>
      <c r="AB205" s="333"/>
      <c r="AC205" s="333"/>
      <c r="AD205" s="333"/>
    </row>
    <row r="206" spans="1:30" x14ac:dyDescent="0.2">
      <c r="A206" s="332" t="s">
        <v>1121</v>
      </c>
      <c r="B206" s="332" t="s">
        <v>184</v>
      </c>
      <c r="C206" s="332">
        <v>0</v>
      </c>
      <c r="D206" s="332">
        <v>0</v>
      </c>
      <c r="E206" s="332">
        <v>0</v>
      </c>
      <c r="F206" s="332">
        <v>0</v>
      </c>
      <c r="G206" s="332">
        <v>0</v>
      </c>
      <c r="H206" s="332">
        <v>0</v>
      </c>
      <c r="I206" s="332">
        <v>0</v>
      </c>
      <c r="J206" s="332">
        <v>0</v>
      </c>
      <c r="K206" s="332">
        <v>0</v>
      </c>
      <c r="L206" s="332">
        <v>0</v>
      </c>
      <c r="M206" s="332">
        <v>0</v>
      </c>
      <c r="N206" s="332">
        <v>0</v>
      </c>
      <c r="O206" s="332">
        <v>0</v>
      </c>
      <c r="P206" s="332">
        <v>0</v>
      </c>
      <c r="Q206" s="333"/>
      <c r="R206" s="333"/>
      <c r="S206" s="333"/>
      <c r="T206" s="333"/>
      <c r="U206" s="333"/>
      <c r="V206" s="333"/>
      <c r="W206" s="333"/>
      <c r="X206" s="333"/>
      <c r="Y206" s="333"/>
      <c r="Z206" s="333"/>
      <c r="AA206" s="333"/>
      <c r="AB206" s="333"/>
      <c r="AC206" s="333"/>
      <c r="AD206" s="333"/>
    </row>
    <row r="207" spans="1:30" x14ac:dyDescent="0.2">
      <c r="A207" s="332" t="s">
        <v>503</v>
      </c>
      <c r="B207" s="332" t="s">
        <v>184</v>
      </c>
      <c r="C207" s="332">
        <v>9150</v>
      </c>
      <c r="D207" s="332">
        <v>9150</v>
      </c>
      <c r="E207" s="332">
        <v>9150</v>
      </c>
      <c r="F207" s="332">
        <v>9150</v>
      </c>
      <c r="G207" s="332">
        <v>9150</v>
      </c>
      <c r="H207" s="332">
        <v>9150</v>
      </c>
      <c r="I207" s="332">
        <v>9356</v>
      </c>
      <c r="J207" s="332">
        <v>9356</v>
      </c>
      <c r="K207" s="332">
        <v>9357</v>
      </c>
      <c r="L207" s="332">
        <v>9357</v>
      </c>
      <c r="M207" s="332">
        <v>9357</v>
      </c>
      <c r="N207" s="332">
        <v>9357</v>
      </c>
      <c r="O207" s="332">
        <v>9357</v>
      </c>
      <c r="P207" s="332">
        <v>9261638</v>
      </c>
      <c r="Q207" s="333"/>
      <c r="R207" s="333"/>
      <c r="S207" s="333"/>
      <c r="T207" s="333"/>
      <c r="U207" s="333"/>
      <c r="V207" s="333"/>
      <c r="W207" s="333"/>
      <c r="X207" s="333"/>
      <c r="Y207" s="333"/>
      <c r="Z207" s="333"/>
      <c r="AA207" s="333"/>
      <c r="AB207" s="333"/>
      <c r="AC207" s="333"/>
      <c r="AD207" s="333"/>
    </row>
    <row r="208" spans="1:30" x14ac:dyDescent="0.2">
      <c r="A208" s="332" t="s">
        <v>654</v>
      </c>
      <c r="B208" s="332" t="s">
        <v>184</v>
      </c>
      <c r="C208" s="332">
        <v>0</v>
      </c>
      <c r="D208" s="332">
        <v>0</v>
      </c>
      <c r="E208" s="332">
        <v>0</v>
      </c>
      <c r="F208" s="332">
        <v>0</v>
      </c>
      <c r="G208" s="332">
        <v>0</v>
      </c>
      <c r="H208" s="332">
        <v>0</v>
      </c>
      <c r="I208" s="332">
        <v>0</v>
      </c>
      <c r="J208" s="332">
        <v>0</v>
      </c>
      <c r="K208" s="332">
        <v>0</v>
      </c>
      <c r="L208" s="332">
        <v>0</v>
      </c>
      <c r="M208" s="332">
        <v>0</v>
      </c>
      <c r="N208" s="332">
        <v>0</v>
      </c>
      <c r="O208" s="332">
        <v>0</v>
      </c>
      <c r="P208" s="332">
        <v>423</v>
      </c>
      <c r="Q208" s="333"/>
      <c r="R208" s="333"/>
      <c r="S208" s="333"/>
      <c r="T208" s="333"/>
      <c r="U208" s="333"/>
      <c r="V208" s="333"/>
      <c r="W208" s="333"/>
      <c r="X208" s="333"/>
      <c r="Y208" s="333"/>
      <c r="Z208" s="333"/>
      <c r="AA208" s="333"/>
      <c r="AB208" s="333"/>
      <c r="AC208" s="333"/>
      <c r="AD208" s="333"/>
    </row>
    <row r="209" spans="1:30" x14ac:dyDescent="0.2">
      <c r="A209" s="332" t="s">
        <v>1122</v>
      </c>
      <c r="B209" s="332" t="s">
        <v>184</v>
      </c>
      <c r="C209" s="332">
        <v>0</v>
      </c>
      <c r="D209" s="332">
        <v>0</v>
      </c>
      <c r="E209" s="332">
        <v>0</v>
      </c>
      <c r="F209" s="332">
        <v>0</v>
      </c>
      <c r="G209" s="332">
        <v>0</v>
      </c>
      <c r="H209" s="332">
        <v>0</v>
      </c>
      <c r="I209" s="332">
        <v>0</v>
      </c>
      <c r="J209" s="332">
        <v>0</v>
      </c>
      <c r="K209" s="332">
        <v>0</v>
      </c>
      <c r="L209" s="332">
        <v>0</v>
      </c>
      <c r="M209" s="332">
        <v>0</v>
      </c>
      <c r="N209" s="332">
        <v>0</v>
      </c>
      <c r="O209" s="332">
        <v>0</v>
      </c>
      <c r="P209" s="332">
        <v>0</v>
      </c>
      <c r="Q209" s="333"/>
      <c r="R209" s="333"/>
      <c r="S209" s="333"/>
      <c r="T209" s="333"/>
      <c r="U209" s="333"/>
      <c r="V209" s="333"/>
      <c r="W209" s="333"/>
      <c r="X209" s="333"/>
      <c r="Y209" s="333"/>
      <c r="Z209" s="333"/>
      <c r="AA209" s="333"/>
      <c r="AB209" s="333"/>
      <c r="AC209" s="333"/>
      <c r="AD209" s="333"/>
    </row>
    <row r="210" spans="1:30" x14ac:dyDescent="0.2">
      <c r="A210" s="332" t="s">
        <v>504</v>
      </c>
      <c r="B210" s="332" t="s">
        <v>184</v>
      </c>
      <c r="C210" s="332">
        <v>2700</v>
      </c>
      <c r="D210" s="332">
        <v>2700</v>
      </c>
      <c r="E210" s="332">
        <v>2700</v>
      </c>
      <c r="F210" s="332">
        <v>2700</v>
      </c>
      <c r="G210" s="332">
        <v>2700</v>
      </c>
      <c r="H210" s="332">
        <v>2700</v>
      </c>
      <c r="I210" s="332">
        <v>2700</v>
      </c>
      <c r="J210" s="332">
        <v>2700</v>
      </c>
      <c r="K210" s="332">
        <v>2700</v>
      </c>
      <c r="L210" s="332">
        <v>2700</v>
      </c>
      <c r="M210" s="332">
        <v>2700</v>
      </c>
      <c r="N210" s="332">
        <v>2700</v>
      </c>
      <c r="O210" s="332">
        <v>2700</v>
      </c>
      <c r="P210" s="332">
        <v>2700205</v>
      </c>
      <c r="Q210" s="333"/>
      <c r="R210" s="333"/>
      <c r="S210" s="333"/>
      <c r="T210" s="333"/>
      <c r="U210" s="333"/>
      <c r="V210" s="333"/>
      <c r="W210" s="333"/>
      <c r="X210" s="333"/>
      <c r="Y210" s="333"/>
      <c r="Z210" s="333"/>
      <c r="AA210" s="333"/>
      <c r="AB210" s="333"/>
      <c r="AC210" s="333"/>
      <c r="AD210" s="333"/>
    </row>
    <row r="211" spans="1:30" x14ac:dyDescent="0.2">
      <c r="A211" s="332" t="s">
        <v>1123</v>
      </c>
      <c r="B211" s="332" t="s">
        <v>184</v>
      </c>
      <c r="C211" s="332">
        <v>0</v>
      </c>
      <c r="D211" s="332">
        <v>0</v>
      </c>
      <c r="E211" s="332">
        <v>0</v>
      </c>
      <c r="F211" s="332">
        <v>0</v>
      </c>
      <c r="G211" s="332">
        <v>0</v>
      </c>
      <c r="H211" s="332">
        <v>0</v>
      </c>
      <c r="I211" s="332">
        <v>0</v>
      </c>
      <c r="J211" s="332">
        <v>0</v>
      </c>
      <c r="K211" s="332">
        <v>0</v>
      </c>
      <c r="L211" s="332">
        <v>0</v>
      </c>
      <c r="M211" s="332">
        <v>0</v>
      </c>
      <c r="N211" s="332">
        <v>0</v>
      </c>
      <c r="O211" s="332">
        <v>0</v>
      </c>
      <c r="P211" s="332">
        <v>0</v>
      </c>
      <c r="Q211" s="333"/>
      <c r="R211" s="333"/>
      <c r="S211" s="333"/>
      <c r="T211" s="333"/>
      <c r="U211" s="333"/>
      <c r="V211" s="333"/>
      <c r="W211" s="333"/>
      <c r="X211" s="333"/>
      <c r="Y211" s="333"/>
      <c r="Z211" s="333"/>
      <c r="AA211" s="333"/>
      <c r="AB211" s="333"/>
      <c r="AC211" s="333"/>
      <c r="AD211" s="333"/>
    </row>
    <row r="212" spans="1:30" x14ac:dyDescent="0.2">
      <c r="A212" s="332" t="s">
        <v>723</v>
      </c>
      <c r="B212" s="332" t="s">
        <v>184</v>
      </c>
      <c r="C212" s="332">
        <v>23954</v>
      </c>
      <c r="D212" s="332">
        <v>23954</v>
      </c>
      <c r="E212" s="332">
        <v>23954</v>
      </c>
      <c r="F212" s="332">
        <v>23954</v>
      </c>
      <c r="G212" s="332">
        <v>23954</v>
      </c>
      <c r="H212" s="332">
        <v>23954</v>
      </c>
      <c r="I212" s="332">
        <v>24159</v>
      </c>
      <c r="J212" s="332">
        <v>24159</v>
      </c>
      <c r="K212" s="332">
        <v>24160</v>
      </c>
      <c r="L212" s="332">
        <v>24160</v>
      </c>
      <c r="M212" s="332">
        <v>24160</v>
      </c>
      <c r="N212" s="332">
        <v>24160</v>
      </c>
      <c r="O212" s="332">
        <v>24160</v>
      </c>
      <c r="P212" s="332">
        <v>24065540</v>
      </c>
      <c r="Q212" s="333"/>
      <c r="R212" s="333"/>
      <c r="S212" s="333"/>
      <c r="T212" s="333"/>
      <c r="U212" s="333"/>
      <c r="V212" s="333"/>
      <c r="W212" s="333"/>
      <c r="X212" s="333"/>
      <c r="Y212" s="333"/>
      <c r="Z212" s="333"/>
      <c r="AA212" s="333"/>
      <c r="AB212" s="333"/>
      <c r="AC212" s="333"/>
      <c r="AD212" s="333"/>
    </row>
    <row r="213" spans="1:30" x14ac:dyDescent="0.2">
      <c r="A213" s="332" t="s">
        <v>1124</v>
      </c>
      <c r="B213" s="332" t="s">
        <v>184</v>
      </c>
      <c r="C213" s="332">
        <v>0</v>
      </c>
      <c r="D213" s="332">
        <v>0</v>
      </c>
      <c r="E213" s="332">
        <v>0</v>
      </c>
      <c r="F213" s="332">
        <v>0</v>
      </c>
      <c r="G213" s="332">
        <v>0</v>
      </c>
      <c r="H213" s="332">
        <v>0</v>
      </c>
      <c r="I213" s="332">
        <v>0</v>
      </c>
      <c r="J213" s="332">
        <v>0</v>
      </c>
      <c r="K213" s="332">
        <v>0</v>
      </c>
      <c r="L213" s="332">
        <v>0</v>
      </c>
      <c r="M213" s="332">
        <v>0</v>
      </c>
      <c r="N213" s="332">
        <v>0</v>
      </c>
      <c r="O213" s="332">
        <v>0</v>
      </c>
      <c r="P213" s="332">
        <v>0</v>
      </c>
      <c r="Q213" s="333"/>
      <c r="R213" s="333"/>
      <c r="S213" s="333"/>
      <c r="T213" s="333"/>
      <c r="U213" s="333"/>
      <c r="V213" s="333"/>
      <c r="W213" s="333"/>
      <c r="X213" s="333"/>
      <c r="Y213" s="333"/>
      <c r="Z213" s="333"/>
      <c r="AA213" s="333"/>
      <c r="AB213" s="333"/>
      <c r="AC213" s="333"/>
      <c r="AD213" s="333"/>
    </row>
    <row r="214" spans="1:30" x14ac:dyDescent="0.2">
      <c r="A214" s="332" t="s">
        <v>505</v>
      </c>
      <c r="B214" s="332" t="s">
        <v>184</v>
      </c>
      <c r="C214" s="332">
        <v>1783</v>
      </c>
      <c r="D214" s="332">
        <v>1783</v>
      </c>
      <c r="E214" s="332">
        <v>1783</v>
      </c>
      <c r="F214" s="332">
        <v>1783</v>
      </c>
      <c r="G214" s="332">
        <v>1783</v>
      </c>
      <c r="H214" s="332">
        <v>1783</v>
      </c>
      <c r="I214" s="332">
        <v>1783</v>
      </c>
      <c r="J214" s="332">
        <v>1783</v>
      </c>
      <c r="K214" s="332">
        <v>1783</v>
      </c>
      <c r="L214" s="332">
        <v>1783</v>
      </c>
      <c r="M214" s="332">
        <v>1783</v>
      </c>
      <c r="N214" s="332">
        <v>1783</v>
      </c>
      <c r="O214" s="332">
        <v>1783</v>
      </c>
      <c r="P214" s="332">
        <v>1782985</v>
      </c>
      <c r="Q214" s="333"/>
      <c r="R214" s="333"/>
      <c r="S214" s="333"/>
      <c r="T214" s="333"/>
      <c r="U214" s="333"/>
      <c r="V214" s="333"/>
      <c r="W214" s="333"/>
      <c r="X214" s="333"/>
      <c r="Y214" s="333"/>
      <c r="Z214" s="333"/>
      <c r="AA214" s="333"/>
      <c r="AB214" s="333"/>
      <c r="AC214" s="333"/>
      <c r="AD214" s="333"/>
    </row>
    <row r="215" spans="1:30" x14ac:dyDescent="0.2">
      <c r="A215" s="332" t="s">
        <v>1125</v>
      </c>
      <c r="B215" s="332" t="s">
        <v>184</v>
      </c>
      <c r="C215" s="332">
        <v>0</v>
      </c>
      <c r="D215" s="332">
        <v>0</v>
      </c>
      <c r="E215" s="332">
        <v>0</v>
      </c>
      <c r="F215" s="332">
        <v>0</v>
      </c>
      <c r="G215" s="332">
        <v>0</v>
      </c>
      <c r="H215" s="332">
        <v>0</v>
      </c>
      <c r="I215" s="332">
        <v>0</v>
      </c>
      <c r="J215" s="332">
        <v>0</v>
      </c>
      <c r="K215" s="332">
        <v>0</v>
      </c>
      <c r="L215" s="332">
        <v>0</v>
      </c>
      <c r="M215" s="332">
        <v>0</v>
      </c>
      <c r="N215" s="332">
        <v>0</v>
      </c>
      <c r="O215" s="332">
        <v>0</v>
      </c>
      <c r="P215" s="332">
        <v>0</v>
      </c>
      <c r="Q215" s="333"/>
      <c r="R215" s="333"/>
      <c r="S215" s="333"/>
      <c r="T215" s="333"/>
      <c r="U215" s="333"/>
      <c r="V215" s="333"/>
      <c r="W215" s="333"/>
      <c r="X215" s="333"/>
      <c r="Y215" s="333"/>
      <c r="Z215" s="333"/>
      <c r="AA215" s="333"/>
      <c r="AB215" s="333"/>
      <c r="AC215" s="333"/>
      <c r="AD215" s="333"/>
    </row>
    <row r="216" spans="1:30" x14ac:dyDescent="0.2">
      <c r="A216" s="332" t="s">
        <v>506</v>
      </c>
      <c r="B216" s="332" t="s">
        <v>184</v>
      </c>
      <c r="C216" s="332">
        <v>31</v>
      </c>
      <c r="D216" s="332">
        <v>31</v>
      </c>
      <c r="E216" s="332">
        <v>31</v>
      </c>
      <c r="F216" s="332">
        <v>31</v>
      </c>
      <c r="G216" s="332">
        <v>31</v>
      </c>
      <c r="H216" s="332">
        <v>31</v>
      </c>
      <c r="I216" s="332">
        <v>31</v>
      </c>
      <c r="J216" s="332">
        <v>31</v>
      </c>
      <c r="K216" s="332">
        <v>31</v>
      </c>
      <c r="L216" s="332">
        <v>31</v>
      </c>
      <c r="M216" s="332">
        <v>31</v>
      </c>
      <c r="N216" s="332">
        <v>31</v>
      </c>
      <c r="O216" s="332">
        <v>31</v>
      </c>
      <c r="P216" s="332">
        <v>30560</v>
      </c>
      <c r="Q216" s="333"/>
      <c r="R216" s="333"/>
      <c r="S216" s="333"/>
      <c r="T216" s="333"/>
      <c r="U216" s="333"/>
      <c r="V216" s="333"/>
      <c r="W216" s="333"/>
      <c r="X216" s="333"/>
      <c r="Y216" s="333"/>
      <c r="Z216" s="333"/>
      <c r="AA216" s="333"/>
      <c r="AB216" s="333"/>
      <c r="AC216" s="333"/>
      <c r="AD216" s="333"/>
    </row>
    <row r="217" spans="1:30" x14ac:dyDescent="0.2">
      <c r="A217" s="332" t="s">
        <v>1126</v>
      </c>
      <c r="B217" s="332" t="s">
        <v>184</v>
      </c>
      <c r="C217" s="332">
        <v>0</v>
      </c>
      <c r="D217" s="332">
        <v>0</v>
      </c>
      <c r="E217" s="332">
        <v>0</v>
      </c>
      <c r="F217" s="332">
        <v>0</v>
      </c>
      <c r="G217" s="332">
        <v>0</v>
      </c>
      <c r="H217" s="332">
        <v>0</v>
      </c>
      <c r="I217" s="332">
        <v>0</v>
      </c>
      <c r="J217" s="332">
        <v>0</v>
      </c>
      <c r="K217" s="332">
        <v>0</v>
      </c>
      <c r="L217" s="332">
        <v>0</v>
      </c>
      <c r="M217" s="332">
        <v>0</v>
      </c>
      <c r="N217" s="332">
        <v>0</v>
      </c>
      <c r="O217" s="332">
        <v>0</v>
      </c>
      <c r="P217" s="332">
        <v>0</v>
      </c>
      <c r="Q217" s="333"/>
      <c r="R217" s="333"/>
      <c r="S217" s="333"/>
      <c r="T217" s="333"/>
      <c r="U217" s="333"/>
      <c r="V217" s="333"/>
      <c r="W217" s="333"/>
      <c r="X217" s="333"/>
      <c r="Y217" s="333"/>
      <c r="Z217" s="333"/>
      <c r="AA217" s="333"/>
      <c r="AB217" s="333"/>
      <c r="AC217" s="333"/>
      <c r="AD217" s="333"/>
    </row>
    <row r="218" spans="1:30" x14ac:dyDescent="0.2">
      <c r="A218" s="332" t="s">
        <v>507</v>
      </c>
      <c r="B218" s="332" t="s">
        <v>184</v>
      </c>
      <c r="C218" s="332">
        <v>180</v>
      </c>
      <c r="D218" s="332">
        <v>180</v>
      </c>
      <c r="E218" s="332">
        <v>180</v>
      </c>
      <c r="F218" s="332">
        <v>206</v>
      </c>
      <c r="G218" s="332">
        <v>206</v>
      </c>
      <c r="H218" s="332">
        <v>206</v>
      </c>
      <c r="I218" s="332">
        <v>206</v>
      </c>
      <c r="J218" s="332">
        <v>206</v>
      </c>
      <c r="K218" s="332">
        <v>206</v>
      </c>
      <c r="L218" s="332">
        <v>206</v>
      </c>
      <c r="M218" s="332">
        <v>206</v>
      </c>
      <c r="N218" s="332">
        <v>206</v>
      </c>
      <c r="O218" s="332">
        <v>206</v>
      </c>
      <c r="P218" s="332">
        <v>200462</v>
      </c>
      <c r="Q218" s="333"/>
      <c r="R218" s="333"/>
      <c r="S218" s="333"/>
      <c r="T218" s="333"/>
      <c r="U218" s="333"/>
      <c r="V218" s="333"/>
      <c r="W218" s="333"/>
      <c r="X218" s="333"/>
      <c r="Y218" s="333"/>
      <c r="Z218" s="333"/>
      <c r="AA218" s="333"/>
      <c r="AB218" s="333"/>
      <c r="AC218" s="333"/>
      <c r="AD218" s="333"/>
    </row>
    <row r="219" spans="1:30" x14ac:dyDescent="0.2">
      <c r="A219" s="332" t="s">
        <v>1127</v>
      </c>
      <c r="B219" s="332" t="s">
        <v>184</v>
      </c>
      <c r="C219" s="332">
        <v>0</v>
      </c>
      <c r="D219" s="332">
        <v>0</v>
      </c>
      <c r="E219" s="332">
        <v>0</v>
      </c>
      <c r="F219" s="332">
        <v>0</v>
      </c>
      <c r="G219" s="332">
        <v>0</v>
      </c>
      <c r="H219" s="332">
        <v>0</v>
      </c>
      <c r="I219" s="332">
        <v>0</v>
      </c>
      <c r="J219" s="332">
        <v>0</v>
      </c>
      <c r="K219" s="332">
        <v>0</v>
      </c>
      <c r="L219" s="332">
        <v>0</v>
      </c>
      <c r="M219" s="332">
        <v>0</v>
      </c>
      <c r="N219" s="332">
        <v>0</v>
      </c>
      <c r="O219" s="332">
        <v>0</v>
      </c>
      <c r="P219" s="332">
        <v>0</v>
      </c>
      <c r="Q219" s="333"/>
      <c r="R219" s="333"/>
      <c r="S219" s="333"/>
      <c r="T219" s="333"/>
      <c r="U219" s="333"/>
      <c r="V219" s="333"/>
      <c r="W219" s="333"/>
      <c r="X219" s="333"/>
      <c r="Y219" s="333"/>
      <c r="Z219" s="333"/>
      <c r="AA219" s="333"/>
      <c r="AB219" s="333"/>
      <c r="AC219" s="333"/>
      <c r="AD219" s="333"/>
    </row>
    <row r="220" spans="1:30" x14ac:dyDescent="0.2">
      <c r="A220" s="332" t="s">
        <v>508</v>
      </c>
      <c r="B220" s="332" t="s">
        <v>184</v>
      </c>
      <c r="C220" s="332">
        <v>127</v>
      </c>
      <c r="D220" s="332">
        <v>127</v>
      </c>
      <c r="E220" s="332">
        <v>127</v>
      </c>
      <c r="F220" s="332">
        <v>127</v>
      </c>
      <c r="G220" s="332">
        <v>127</v>
      </c>
      <c r="H220" s="332">
        <v>127</v>
      </c>
      <c r="I220" s="332">
        <v>127</v>
      </c>
      <c r="J220" s="332">
        <v>127</v>
      </c>
      <c r="K220" s="332">
        <v>127</v>
      </c>
      <c r="L220" s="332">
        <v>127</v>
      </c>
      <c r="M220" s="332">
        <v>127</v>
      </c>
      <c r="N220" s="332">
        <v>127</v>
      </c>
      <c r="O220" s="332">
        <v>127</v>
      </c>
      <c r="P220" s="332">
        <v>126549</v>
      </c>
      <c r="Q220" s="333"/>
      <c r="R220" s="333"/>
      <c r="S220" s="333"/>
      <c r="T220" s="333"/>
      <c r="U220" s="333"/>
      <c r="V220" s="333"/>
      <c r="W220" s="333"/>
      <c r="X220" s="333"/>
      <c r="Y220" s="333"/>
      <c r="Z220" s="333"/>
      <c r="AA220" s="333"/>
      <c r="AB220" s="333"/>
      <c r="AC220" s="333"/>
      <c r="AD220" s="333"/>
    </row>
    <row r="221" spans="1:30" x14ac:dyDescent="0.2">
      <c r="A221" s="332" t="s">
        <v>1128</v>
      </c>
      <c r="B221" s="332" t="s">
        <v>184</v>
      </c>
      <c r="C221" s="332">
        <v>0</v>
      </c>
      <c r="D221" s="332">
        <v>0</v>
      </c>
      <c r="E221" s="332">
        <v>0</v>
      </c>
      <c r="F221" s="332">
        <v>0</v>
      </c>
      <c r="G221" s="332">
        <v>0</v>
      </c>
      <c r="H221" s="332">
        <v>0</v>
      </c>
      <c r="I221" s="332">
        <v>0</v>
      </c>
      <c r="J221" s="332">
        <v>0</v>
      </c>
      <c r="K221" s="332">
        <v>0</v>
      </c>
      <c r="L221" s="332">
        <v>0</v>
      </c>
      <c r="M221" s="332">
        <v>0</v>
      </c>
      <c r="N221" s="332">
        <v>0</v>
      </c>
      <c r="O221" s="332">
        <v>0</v>
      </c>
      <c r="P221" s="332">
        <v>0</v>
      </c>
      <c r="Q221" s="333"/>
      <c r="R221" s="333"/>
      <c r="S221" s="333"/>
      <c r="T221" s="333"/>
      <c r="U221" s="333"/>
      <c r="V221" s="333"/>
      <c r="W221" s="333"/>
      <c r="X221" s="333"/>
      <c r="Y221" s="333"/>
      <c r="Z221" s="333"/>
      <c r="AA221" s="333"/>
      <c r="AB221" s="333"/>
      <c r="AC221" s="333"/>
      <c r="AD221" s="333"/>
    </row>
    <row r="222" spans="1:30" x14ac:dyDescent="0.2">
      <c r="A222" s="332" t="s">
        <v>655</v>
      </c>
      <c r="B222" s="332" t="s">
        <v>184</v>
      </c>
      <c r="C222" s="332">
        <v>4059</v>
      </c>
      <c r="D222" s="332">
        <v>4059</v>
      </c>
      <c r="E222" s="332">
        <v>4059</v>
      </c>
      <c r="F222" s="332">
        <v>4059</v>
      </c>
      <c r="G222" s="332">
        <v>4059</v>
      </c>
      <c r="H222" s="332">
        <v>4059</v>
      </c>
      <c r="I222" s="332">
        <v>4059</v>
      </c>
      <c r="J222" s="332">
        <v>4059</v>
      </c>
      <c r="K222" s="332">
        <v>4059</v>
      </c>
      <c r="L222" s="332">
        <v>4059</v>
      </c>
      <c r="M222" s="332">
        <v>4059</v>
      </c>
      <c r="N222" s="332">
        <v>4059</v>
      </c>
      <c r="O222" s="332">
        <v>4059</v>
      </c>
      <c r="P222" s="332">
        <v>4058986</v>
      </c>
      <c r="Q222" s="333"/>
      <c r="R222" s="333"/>
      <c r="S222" s="333"/>
      <c r="T222" s="333"/>
      <c r="U222" s="333"/>
      <c r="V222" s="333"/>
      <c r="W222" s="333"/>
      <c r="X222" s="333"/>
      <c r="Y222" s="333"/>
      <c r="Z222" s="333"/>
      <c r="AA222" s="333"/>
      <c r="AB222" s="333"/>
      <c r="AC222" s="333"/>
      <c r="AD222" s="333"/>
    </row>
    <row r="223" spans="1:30" x14ac:dyDescent="0.2">
      <c r="A223" s="332" t="s">
        <v>1129</v>
      </c>
      <c r="B223" s="332" t="s">
        <v>184</v>
      </c>
      <c r="C223" s="332">
        <v>0</v>
      </c>
      <c r="D223" s="332">
        <v>0</v>
      </c>
      <c r="E223" s="332">
        <v>0</v>
      </c>
      <c r="F223" s="332">
        <v>0</v>
      </c>
      <c r="G223" s="332">
        <v>0</v>
      </c>
      <c r="H223" s="332">
        <v>0</v>
      </c>
      <c r="I223" s="332">
        <v>0</v>
      </c>
      <c r="J223" s="332">
        <v>0</v>
      </c>
      <c r="K223" s="332">
        <v>0</v>
      </c>
      <c r="L223" s="332">
        <v>0</v>
      </c>
      <c r="M223" s="332">
        <v>0</v>
      </c>
      <c r="N223" s="332">
        <v>0</v>
      </c>
      <c r="O223" s="332">
        <v>0</v>
      </c>
      <c r="P223" s="332">
        <v>0</v>
      </c>
      <c r="Q223" s="333"/>
      <c r="R223" s="333"/>
      <c r="S223" s="333"/>
      <c r="T223" s="333"/>
      <c r="U223" s="333"/>
      <c r="V223" s="333"/>
      <c r="W223" s="333"/>
      <c r="X223" s="333"/>
      <c r="Y223" s="333"/>
      <c r="Z223" s="333"/>
      <c r="AA223" s="333"/>
      <c r="AB223" s="333"/>
      <c r="AC223" s="333"/>
      <c r="AD223" s="333"/>
    </row>
    <row r="224" spans="1:30" x14ac:dyDescent="0.2">
      <c r="A224" s="332" t="s">
        <v>656</v>
      </c>
      <c r="B224" s="332" t="s">
        <v>184</v>
      </c>
      <c r="C224" s="332">
        <v>4730</v>
      </c>
      <c r="D224" s="332">
        <v>4730</v>
      </c>
      <c r="E224" s="332">
        <v>4730</v>
      </c>
      <c r="F224" s="332">
        <v>4730</v>
      </c>
      <c r="G224" s="332">
        <v>4730</v>
      </c>
      <c r="H224" s="332">
        <v>4730</v>
      </c>
      <c r="I224" s="332">
        <v>4730</v>
      </c>
      <c r="J224" s="332">
        <v>4730</v>
      </c>
      <c r="K224" s="332">
        <v>4730</v>
      </c>
      <c r="L224" s="332">
        <v>4730</v>
      </c>
      <c r="M224" s="332">
        <v>4730</v>
      </c>
      <c r="N224" s="332">
        <v>4730</v>
      </c>
      <c r="O224" s="332">
        <v>4730</v>
      </c>
      <c r="P224" s="332">
        <v>4729803</v>
      </c>
      <c r="Q224" s="333"/>
      <c r="R224" s="333"/>
      <c r="S224" s="333"/>
      <c r="T224" s="333"/>
      <c r="U224" s="333"/>
      <c r="V224" s="333"/>
      <c r="W224" s="333"/>
      <c r="X224" s="333"/>
      <c r="Y224" s="333"/>
      <c r="Z224" s="333"/>
      <c r="AA224" s="333"/>
      <c r="AB224" s="333"/>
      <c r="AC224" s="333"/>
      <c r="AD224" s="333"/>
    </row>
    <row r="225" spans="1:30" x14ac:dyDescent="0.2">
      <c r="A225" s="332" t="s">
        <v>1130</v>
      </c>
      <c r="B225" s="332" t="s">
        <v>184</v>
      </c>
      <c r="C225" s="332">
        <v>0</v>
      </c>
      <c r="D225" s="332">
        <v>0</v>
      </c>
      <c r="E225" s="332">
        <v>0</v>
      </c>
      <c r="F225" s="332">
        <v>0</v>
      </c>
      <c r="G225" s="332">
        <v>0</v>
      </c>
      <c r="H225" s="332">
        <v>0</v>
      </c>
      <c r="I225" s="332">
        <v>0</v>
      </c>
      <c r="J225" s="332">
        <v>0</v>
      </c>
      <c r="K225" s="332">
        <v>0</v>
      </c>
      <c r="L225" s="332">
        <v>0</v>
      </c>
      <c r="M225" s="332">
        <v>0</v>
      </c>
      <c r="N225" s="332">
        <v>0</v>
      </c>
      <c r="O225" s="332">
        <v>0</v>
      </c>
      <c r="P225" s="332">
        <v>0</v>
      </c>
      <c r="Q225" s="333"/>
      <c r="R225" s="333"/>
      <c r="S225" s="333"/>
      <c r="T225" s="333"/>
      <c r="U225" s="333"/>
      <c r="V225" s="333"/>
      <c r="W225" s="333"/>
      <c r="X225" s="333"/>
      <c r="Y225" s="333"/>
      <c r="Z225" s="333"/>
      <c r="AA225" s="333"/>
      <c r="AB225" s="333"/>
      <c r="AC225" s="333"/>
      <c r="AD225" s="333"/>
    </row>
    <row r="226" spans="1:30" x14ac:dyDescent="0.2">
      <c r="A226" s="332" t="s">
        <v>1131</v>
      </c>
      <c r="B226" s="332" t="s">
        <v>184</v>
      </c>
      <c r="C226" s="332">
        <v>0</v>
      </c>
      <c r="D226" s="332">
        <v>0</v>
      </c>
      <c r="E226" s="332">
        <v>0</v>
      </c>
      <c r="F226" s="332">
        <v>0</v>
      </c>
      <c r="G226" s="332">
        <v>0</v>
      </c>
      <c r="H226" s="332">
        <v>0</v>
      </c>
      <c r="I226" s="332">
        <v>0</v>
      </c>
      <c r="J226" s="332">
        <v>0</v>
      </c>
      <c r="K226" s="332">
        <v>0</v>
      </c>
      <c r="L226" s="332">
        <v>0</v>
      </c>
      <c r="M226" s="332">
        <v>0</v>
      </c>
      <c r="N226" s="332">
        <v>0</v>
      </c>
      <c r="O226" s="332">
        <v>0</v>
      </c>
      <c r="P226" s="332">
        <v>0</v>
      </c>
      <c r="Q226" s="333"/>
      <c r="R226" s="333"/>
      <c r="S226" s="333"/>
      <c r="T226" s="333"/>
      <c r="U226" s="333"/>
      <c r="V226" s="333"/>
      <c r="W226" s="333"/>
      <c r="X226" s="333"/>
      <c r="Y226" s="333"/>
      <c r="Z226" s="333"/>
      <c r="AA226" s="333"/>
      <c r="AB226" s="333"/>
      <c r="AC226" s="333"/>
      <c r="AD226" s="333"/>
    </row>
    <row r="227" spans="1:30" x14ac:dyDescent="0.2">
      <c r="A227" s="332" t="s">
        <v>1132</v>
      </c>
      <c r="B227" s="332" t="s">
        <v>184</v>
      </c>
      <c r="C227" s="332">
        <v>0</v>
      </c>
      <c r="D227" s="332">
        <v>0</v>
      </c>
      <c r="E227" s="332">
        <v>0</v>
      </c>
      <c r="F227" s="332">
        <v>0</v>
      </c>
      <c r="G227" s="332">
        <v>0</v>
      </c>
      <c r="H227" s="332">
        <v>0</v>
      </c>
      <c r="I227" s="332">
        <v>0</v>
      </c>
      <c r="J227" s="332">
        <v>0</v>
      </c>
      <c r="K227" s="332">
        <v>0</v>
      </c>
      <c r="L227" s="332">
        <v>0</v>
      </c>
      <c r="M227" s="332">
        <v>0</v>
      </c>
      <c r="N227" s="332">
        <v>0</v>
      </c>
      <c r="O227" s="332">
        <v>0</v>
      </c>
      <c r="P227" s="332">
        <v>0</v>
      </c>
      <c r="Q227" s="333"/>
      <c r="R227" s="333"/>
      <c r="S227" s="333"/>
      <c r="T227" s="333"/>
      <c r="U227" s="333"/>
      <c r="V227" s="333"/>
      <c r="W227" s="333"/>
      <c r="X227" s="333"/>
      <c r="Y227" s="333"/>
      <c r="Z227" s="333"/>
      <c r="AA227" s="333"/>
      <c r="AB227" s="333"/>
      <c r="AC227" s="333"/>
      <c r="AD227" s="333"/>
    </row>
    <row r="228" spans="1:30" x14ac:dyDescent="0.2">
      <c r="A228" s="332" t="s">
        <v>509</v>
      </c>
      <c r="B228" s="332" t="s">
        <v>184</v>
      </c>
      <c r="C228" s="332">
        <v>209</v>
      </c>
      <c r="D228" s="332">
        <v>209</v>
      </c>
      <c r="E228" s="332">
        <v>209</v>
      </c>
      <c r="F228" s="332">
        <v>209</v>
      </c>
      <c r="G228" s="332">
        <v>209</v>
      </c>
      <c r="H228" s="332">
        <v>209</v>
      </c>
      <c r="I228" s="332">
        <v>209</v>
      </c>
      <c r="J228" s="332">
        <v>209</v>
      </c>
      <c r="K228" s="332">
        <v>209</v>
      </c>
      <c r="L228" s="332">
        <v>209</v>
      </c>
      <c r="M228" s="332">
        <v>209</v>
      </c>
      <c r="N228" s="332">
        <v>209</v>
      </c>
      <c r="O228" s="332">
        <v>209</v>
      </c>
      <c r="P228" s="332">
        <v>208637</v>
      </c>
      <c r="Q228" s="333"/>
      <c r="R228" s="333"/>
      <c r="S228" s="333"/>
      <c r="T228" s="333"/>
      <c r="U228" s="333"/>
      <c r="V228" s="333"/>
      <c r="W228" s="333"/>
      <c r="X228" s="333"/>
      <c r="Y228" s="333"/>
      <c r="Z228" s="333"/>
      <c r="AA228" s="333"/>
      <c r="AB228" s="333"/>
      <c r="AC228" s="333"/>
      <c r="AD228" s="333"/>
    </row>
    <row r="229" spans="1:30" x14ac:dyDescent="0.2">
      <c r="A229" s="332" t="s">
        <v>510</v>
      </c>
      <c r="B229" s="332" t="s">
        <v>184</v>
      </c>
      <c r="C229" s="332">
        <v>267</v>
      </c>
      <c r="D229" s="332">
        <v>267</v>
      </c>
      <c r="E229" s="332">
        <v>267</v>
      </c>
      <c r="F229" s="332">
        <v>267</v>
      </c>
      <c r="G229" s="332">
        <v>267</v>
      </c>
      <c r="H229" s="332">
        <v>267</v>
      </c>
      <c r="I229" s="332">
        <v>267</v>
      </c>
      <c r="J229" s="332">
        <v>267</v>
      </c>
      <c r="K229" s="332">
        <v>267</v>
      </c>
      <c r="L229" s="332">
        <v>267</v>
      </c>
      <c r="M229" s="332">
        <v>187</v>
      </c>
      <c r="N229" s="332">
        <v>187</v>
      </c>
      <c r="O229" s="332">
        <v>187</v>
      </c>
      <c r="P229" s="332">
        <v>249918</v>
      </c>
      <c r="Q229" s="333"/>
      <c r="R229" s="333"/>
      <c r="S229" s="333"/>
      <c r="T229" s="333"/>
      <c r="U229" s="333"/>
      <c r="V229" s="333"/>
      <c r="W229" s="333"/>
      <c r="X229" s="333"/>
      <c r="Y229" s="333"/>
      <c r="Z229" s="333"/>
      <c r="AA229" s="333"/>
      <c r="AB229" s="333"/>
      <c r="AC229" s="333"/>
      <c r="AD229" s="333"/>
    </row>
    <row r="230" spans="1:30" x14ac:dyDescent="0.2">
      <c r="A230" s="332" t="s">
        <v>511</v>
      </c>
      <c r="B230" s="332" t="s">
        <v>184</v>
      </c>
      <c r="C230" s="332">
        <v>26</v>
      </c>
      <c r="D230" s="332">
        <v>26</v>
      </c>
      <c r="E230" s="332">
        <v>26</v>
      </c>
      <c r="F230" s="332">
        <v>26</v>
      </c>
      <c r="G230" s="332">
        <v>26</v>
      </c>
      <c r="H230" s="332">
        <v>26</v>
      </c>
      <c r="I230" s="332">
        <v>26</v>
      </c>
      <c r="J230" s="332">
        <v>26</v>
      </c>
      <c r="K230" s="332">
        <v>26</v>
      </c>
      <c r="L230" s="332">
        <v>26</v>
      </c>
      <c r="M230" s="332">
        <v>26</v>
      </c>
      <c r="N230" s="332">
        <v>26</v>
      </c>
      <c r="O230" s="332">
        <v>26</v>
      </c>
      <c r="P230" s="332">
        <v>25891</v>
      </c>
      <c r="Q230" s="333"/>
      <c r="R230" s="333"/>
      <c r="S230" s="333"/>
      <c r="T230" s="333"/>
      <c r="U230" s="333"/>
      <c r="V230" s="333"/>
      <c r="W230" s="333"/>
      <c r="X230" s="333"/>
      <c r="Y230" s="333"/>
      <c r="Z230" s="333"/>
      <c r="AA230" s="333"/>
      <c r="AB230" s="333"/>
      <c r="AC230" s="333"/>
      <c r="AD230" s="333"/>
    </row>
    <row r="231" spans="1:30" x14ac:dyDescent="0.2">
      <c r="A231" s="332" t="s">
        <v>1133</v>
      </c>
      <c r="B231" s="332" t="s">
        <v>184</v>
      </c>
      <c r="C231" s="332">
        <v>0</v>
      </c>
      <c r="D231" s="332">
        <v>0</v>
      </c>
      <c r="E231" s="332">
        <v>0</v>
      </c>
      <c r="F231" s="332">
        <v>0</v>
      </c>
      <c r="G231" s="332">
        <v>0</v>
      </c>
      <c r="H231" s="332">
        <v>0</v>
      </c>
      <c r="I231" s="332">
        <v>0</v>
      </c>
      <c r="J231" s="332">
        <v>0</v>
      </c>
      <c r="K231" s="332">
        <v>0</v>
      </c>
      <c r="L231" s="332">
        <v>0</v>
      </c>
      <c r="M231" s="332">
        <v>0</v>
      </c>
      <c r="N231" s="332">
        <v>0</v>
      </c>
      <c r="O231" s="332">
        <v>0</v>
      </c>
      <c r="P231" s="332">
        <v>0</v>
      </c>
      <c r="Q231" s="333"/>
      <c r="R231" s="333"/>
      <c r="S231" s="333"/>
      <c r="T231" s="333"/>
      <c r="U231" s="333"/>
      <c r="V231" s="333"/>
      <c r="W231" s="333"/>
      <c r="X231" s="333"/>
      <c r="Y231" s="333"/>
      <c r="Z231" s="333"/>
      <c r="AA231" s="333"/>
      <c r="AB231" s="333"/>
      <c r="AC231" s="333"/>
      <c r="AD231" s="333"/>
    </row>
    <row r="232" spans="1:30" x14ac:dyDescent="0.2">
      <c r="A232" s="332" t="s">
        <v>724</v>
      </c>
      <c r="B232" s="332" t="s">
        <v>184</v>
      </c>
      <c r="C232" s="332">
        <v>2835</v>
      </c>
      <c r="D232" s="332">
        <v>2835</v>
      </c>
      <c r="E232" s="332">
        <v>2835</v>
      </c>
      <c r="F232" s="332">
        <v>2835</v>
      </c>
      <c r="G232" s="332">
        <v>2835</v>
      </c>
      <c r="H232" s="332">
        <v>2835</v>
      </c>
      <c r="I232" s="332">
        <v>2835</v>
      </c>
      <c r="J232" s="332">
        <v>2835</v>
      </c>
      <c r="K232" s="332">
        <v>2835</v>
      </c>
      <c r="L232" s="332">
        <v>2835</v>
      </c>
      <c r="M232" s="332">
        <v>2835</v>
      </c>
      <c r="N232" s="332">
        <v>2835</v>
      </c>
      <c r="O232" s="332">
        <v>2835</v>
      </c>
      <c r="P232" s="332">
        <v>2835144</v>
      </c>
      <c r="Q232" s="333"/>
      <c r="R232" s="333"/>
      <c r="S232" s="333"/>
      <c r="T232" s="333"/>
      <c r="U232" s="333"/>
      <c r="V232" s="333"/>
      <c r="W232" s="333"/>
      <c r="X232" s="333"/>
      <c r="Y232" s="333"/>
      <c r="Z232" s="333"/>
      <c r="AA232" s="333"/>
      <c r="AB232" s="333"/>
      <c r="AC232" s="333"/>
      <c r="AD232" s="333"/>
    </row>
    <row r="233" spans="1:30" x14ac:dyDescent="0.2">
      <c r="A233" s="332" t="s">
        <v>1134</v>
      </c>
      <c r="B233" s="332" t="s">
        <v>184</v>
      </c>
      <c r="C233" s="332">
        <v>0</v>
      </c>
      <c r="D233" s="332">
        <v>0</v>
      </c>
      <c r="E233" s="332">
        <v>0</v>
      </c>
      <c r="F233" s="332">
        <v>0</v>
      </c>
      <c r="G233" s="332">
        <v>0</v>
      </c>
      <c r="H233" s="332">
        <v>0</v>
      </c>
      <c r="I233" s="332">
        <v>0</v>
      </c>
      <c r="J233" s="332">
        <v>0</v>
      </c>
      <c r="K233" s="332">
        <v>0</v>
      </c>
      <c r="L233" s="332">
        <v>0</v>
      </c>
      <c r="M233" s="332">
        <v>0</v>
      </c>
      <c r="N233" s="332">
        <v>0</v>
      </c>
      <c r="O233" s="332">
        <v>0</v>
      </c>
      <c r="P233" s="332">
        <v>0</v>
      </c>
      <c r="Q233" s="333"/>
      <c r="R233" s="333"/>
      <c r="S233" s="333"/>
      <c r="T233" s="333"/>
      <c r="U233" s="333"/>
      <c r="V233" s="333"/>
      <c r="W233" s="333"/>
      <c r="X233" s="333"/>
      <c r="Y233" s="333"/>
      <c r="Z233" s="333"/>
      <c r="AA233" s="333"/>
      <c r="AB233" s="333"/>
      <c r="AC233" s="333"/>
      <c r="AD233" s="333"/>
    </row>
    <row r="234" spans="1:30" x14ac:dyDescent="0.2">
      <c r="A234" s="332" t="s">
        <v>512</v>
      </c>
      <c r="B234" s="332" t="s">
        <v>184</v>
      </c>
      <c r="C234" s="332">
        <v>3525</v>
      </c>
      <c r="D234" s="332">
        <v>3525</v>
      </c>
      <c r="E234" s="332">
        <v>3525</v>
      </c>
      <c r="F234" s="332">
        <v>3525</v>
      </c>
      <c r="G234" s="332">
        <v>3525</v>
      </c>
      <c r="H234" s="332">
        <v>3525</v>
      </c>
      <c r="I234" s="332">
        <v>3525</v>
      </c>
      <c r="J234" s="332">
        <v>3525</v>
      </c>
      <c r="K234" s="332">
        <v>3525</v>
      </c>
      <c r="L234" s="332">
        <v>3525</v>
      </c>
      <c r="M234" s="332">
        <v>3525</v>
      </c>
      <c r="N234" s="332">
        <v>3525</v>
      </c>
      <c r="O234" s="332">
        <v>3525</v>
      </c>
      <c r="P234" s="332">
        <v>3525000</v>
      </c>
      <c r="Q234" s="333"/>
      <c r="R234" s="333"/>
      <c r="S234" s="333"/>
      <c r="T234" s="333"/>
      <c r="U234" s="333"/>
      <c r="V234" s="333"/>
      <c r="W234" s="333"/>
      <c r="X234" s="333"/>
      <c r="Y234" s="333"/>
      <c r="Z234" s="333"/>
      <c r="AA234" s="333"/>
      <c r="AB234" s="333"/>
      <c r="AC234" s="333"/>
      <c r="AD234" s="333"/>
    </row>
    <row r="235" spans="1:30" x14ac:dyDescent="0.2">
      <c r="A235" s="332" t="s">
        <v>1135</v>
      </c>
      <c r="B235" s="332" t="s">
        <v>184</v>
      </c>
      <c r="C235" s="332">
        <v>0</v>
      </c>
      <c r="D235" s="332">
        <v>0</v>
      </c>
      <c r="E235" s="332">
        <v>0</v>
      </c>
      <c r="F235" s="332">
        <v>0</v>
      </c>
      <c r="G235" s="332">
        <v>0</v>
      </c>
      <c r="H235" s="332">
        <v>0</v>
      </c>
      <c r="I235" s="332">
        <v>0</v>
      </c>
      <c r="J235" s="332">
        <v>0</v>
      </c>
      <c r="K235" s="332">
        <v>0</v>
      </c>
      <c r="L235" s="332">
        <v>0</v>
      </c>
      <c r="M235" s="332">
        <v>0</v>
      </c>
      <c r="N235" s="332">
        <v>0</v>
      </c>
      <c r="O235" s="332">
        <v>0</v>
      </c>
      <c r="P235" s="332">
        <v>0</v>
      </c>
      <c r="Q235" s="333"/>
      <c r="R235" s="333"/>
      <c r="S235" s="333"/>
      <c r="T235" s="333"/>
      <c r="U235" s="333"/>
      <c r="V235" s="333"/>
      <c r="W235" s="333"/>
      <c r="X235" s="333"/>
      <c r="Y235" s="333"/>
      <c r="Z235" s="333"/>
      <c r="AA235" s="333"/>
      <c r="AB235" s="333"/>
      <c r="AC235" s="333"/>
      <c r="AD235" s="333"/>
    </row>
    <row r="236" spans="1:30" x14ac:dyDescent="0.2">
      <c r="A236" s="332" t="s">
        <v>513</v>
      </c>
      <c r="B236" s="332" t="s">
        <v>184</v>
      </c>
      <c r="C236" s="332">
        <v>137</v>
      </c>
      <c r="D236" s="332">
        <v>137</v>
      </c>
      <c r="E236" s="332">
        <v>137</v>
      </c>
      <c r="F236" s="332">
        <v>137</v>
      </c>
      <c r="G236" s="332">
        <v>137</v>
      </c>
      <c r="H236" s="332">
        <v>137</v>
      </c>
      <c r="I236" s="332">
        <v>137</v>
      </c>
      <c r="J236" s="332">
        <v>137</v>
      </c>
      <c r="K236" s="332">
        <v>137</v>
      </c>
      <c r="L236" s="332">
        <v>137</v>
      </c>
      <c r="M236" s="332">
        <v>137</v>
      </c>
      <c r="N236" s="332">
        <v>137</v>
      </c>
      <c r="O236" s="332">
        <v>137</v>
      </c>
      <c r="P236" s="332">
        <v>136831</v>
      </c>
      <c r="Q236" s="333"/>
      <c r="R236" s="333"/>
      <c r="S236" s="333"/>
      <c r="T236" s="333"/>
      <c r="U236" s="333"/>
      <c r="V236" s="333"/>
      <c r="W236" s="333"/>
      <c r="X236" s="333"/>
      <c r="Y236" s="333"/>
      <c r="Z236" s="333"/>
      <c r="AA236" s="333"/>
      <c r="AB236" s="333"/>
      <c r="AC236" s="333"/>
      <c r="AD236" s="333"/>
    </row>
    <row r="237" spans="1:30" x14ac:dyDescent="0.2">
      <c r="A237" s="332" t="s">
        <v>1136</v>
      </c>
      <c r="B237" s="332" t="s">
        <v>184</v>
      </c>
      <c r="C237" s="332">
        <v>0</v>
      </c>
      <c r="D237" s="332">
        <v>0</v>
      </c>
      <c r="E237" s="332">
        <v>0</v>
      </c>
      <c r="F237" s="332">
        <v>0</v>
      </c>
      <c r="G237" s="332">
        <v>0</v>
      </c>
      <c r="H237" s="332">
        <v>0</v>
      </c>
      <c r="I237" s="332">
        <v>0</v>
      </c>
      <c r="J237" s="332">
        <v>0</v>
      </c>
      <c r="K237" s="332">
        <v>0</v>
      </c>
      <c r="L237" s="332">
        <v>0</v>
      </c>
      <c r="M237" s="332">
        <v>0</v>
      </c>
      <c r="N237" s="332">
        <v>0</v>
      </c>
      <c r="O237" s="332">
        <v>0</v>
      </c>
      <c r="P237" s="332">
        <v>0</v>
      </c>
      <c r="Q237" s="333"/>
      <c r="R237" s="333"/>
      <c r="S237" s="333"/>
      <c r="T237" s="333"/>
      <c r="U237" s="333"/>
      <c r="V237" s="333"/>
      <c r="W237" s="333"/>
      <c r="X237" s="333"/>
      <c r="Y237" s="333"/>
      <c r="Z237" s="333"/>
      <c r="AA237" s="333"/>
      <c r="AB237" s="333"/>
      <c r="AC237" s="333"/>
      <c r="AD237" s="333"/>
    </row>
    <row r="238" spans="1:30" x14ac:dyDescent="0.2">
      <c r="A238" s="332" t="s">
        <v>514</v>
      </c>
      <c r="B238" s="332" t="s">
        <v>184</v>
      </c>
      <c r="C238" s="332">
        <v>13</v>
      </c>
      <c r="D238" s="332">
        <v>13</v>
      </c>
      <c r="E238" s="332">
        <v>13</v>
      </c>
      <c r="F238" s="332">
        <v>13</v>
      </c>
      <c r="G238" s="332">
        <v>13</v>
      </c>
      <c r="H238" s="332">
        <v>13</v>
      </c>
      <c r="I238" s="332">
        <v>13</v>
      </c>
      <c r="J238" s="332">
        <v>13</v>
      </c>
      <c r="K238" s="332">
        <v>13</v>
      </c>
      <c r="L238" s="332">
        <v>13</v>
      </c>
      <c r="M238" s="332">
        <v>13</v>
      </c>
      <c r="N238" s="332">
        <v>13</v>
      </c>
      <c r="O238" s="332">
        <v>13</v>
      </c>
      <c r="P238" s="332">
        <v>13113</v>
      </c>
      <c r="Q238" s="333"/>
      <c r="R238" s="333"/>
      <c r="S238" s="333"/>
      <c r="T238" s="333"/>
      <c r="U238" s="333"/>
      <c r="V238" s="333"/>
      <c r="W238" s="333"/>
      <c r="X238" s="333"/>
      <c r="Y238" s="333"/>
      <c r="Z238" s="333"/>
      <c r="AA238" s="333"/>
      <c r="AB238" s="333"/>
      <c r="AC238" s="333"/>
      <c r="AD238" s="333"/>
    </row>
    <row r="239" spans="1:30" x14ac:dyDescent="0.2">
      <c r="A239" s="332" t="s">
        <v>1137</v>
      </c>
      <c r="B239" s="332" t="s">
        <v>184</v>
      </c>
      <c r="C239" s="332">
        <v>0</v>
      </c>
      <c r="D239" s="332">
        <v>0</v>
      </c>
      <c r="E239" s="332">
        <v>0</v>
      </c>
      <c r="F239" s="332">
        <v>0</v>
      </c>
      <c r="G239" s="332">
        <v>0</v>
      </c>
      <c r="H239" s="332">
        <v>0</v>
      </c>
      <c r="I239" s="332">
        <v>0</v>
      </c>
      <c r="J239" s="332">
        <v>0</v>
      </c>
      <c r="K239" s="332">
        <v>0</v>
      </c>
      <c r="L239" s="332">
        <v>0</v>
      </c>
      <c r="M239" s="332">
        <v>0</v>
      </c>
      <c r="N239" s="332">
        <v>0</v>
      </c>
      <c r="O239" s="332">
        <v>0</v>
      </c>
      <c r="P239" s="332">
        <v>0</v>
      </c>
      <c r="Q239" s="333"/>
      <c r="R239" s="333"/>
      <c r="S239" s="333"/>
      <c r="T239" s="333"/>
      <c r="U239" s="333"/>
      <c r="V239" s="333"/>
      <c r="W239" s="333"/>
      <c r="X239" s="333"/>
      <c r="Y239" s="333"/>
      <c r="Z239" s="333"/>
      <c r="AA239" s="333"/>
      <c r="AB239" s="333"/>
      <c r="AC239" s="333"/>
      <c r="AD239" s="333"/>
    </row>
    <row r="240" spans="1:30" x14ac:dyDescent="0.2">
      <c r="A240" s="332" t="s">
        <v>515</v>
      </c>
      <c r="B240" s="332" t="s">
        <v>184</v>
      </c>
      <c r="C240" s="332">
        <v>2706</v>
      </c>
      <c r="D240" s="332">
        <v>2706</v>
      </c>
      <c r="E240" s="332">
        <v>2706</v>
      </c>
      <c r="F240" s="332">
        <v>2706</v>
      </c>
      <c r="G240" s="332">
        <v>2706</v>
      </c>
      <c r="H240" s="332">
        <v>2706</v>
      </c>
      <c r="I240" s="332">
        <v>2706</v>
      </c>
      <c r="J240" s="332">
        <v>2706</v>
      </c>
      <c r="K240" s="332">
        <v>2706</v>
      </c>
      <c r="L240" s="332">
        <v>2706</v>
      </c>
      <c r="M240" s="332">
        <v>2706</v>
      </c>
      <c r="N240" s="332">
        <v>2706</v>
      </c>
      <c r="O240" s="332">
        <v>2706</v>
      </c>
      <c r="P240" s="332">
        <v>2705503</v>
      </c>
      <c r="Q240" s="333"/>
      <c r="R240" s="333"/>
      <c r="S240" s="333"/>
      <c r="T240" s="333"/>
      <c r="U240" s="333"/>
      <c r="V240" s="333"/>
      <c r="W240" s="333"/>
      <c r="X240" s="333"/>
      <c r="Y240" s="333"/>
      <c r="Z240" s="333"/>
      <c r="AA240" s="333"/>
      <c r="AB240" s="333"/>
      <c r="AC240" s="333"/>
      <c r="AD240" s="333"/>
    </row>
    <row r="241" spans="1:30" x14ac:dyDescent="0.2">
      <c r="A241" s="332" t="s">
        <v>1138</v>
      </c>
      <c r="B241" s="332" t="s">
        <v>184</v>
      </c>
      <c r="C241" s="332">
        <v>0</v>
      </c>
      <c r="D241" s="332">
        <v>0</v>
      </c>
      <c r="E241" s="332">
        <v>0</v>
      </c>
      <c r="F241" s="332">
        <v>0</v>
      </c>
      <c r="G241" s="332">
        <v>0</v>
      </c>
      <c r="H241" s="332">
        <v>0</v>
      </c>
      <c r="I241" s="332">
        <v>0</v>
      </c>
      <c r="J241" s="332">
        <v>0</v>
      </c>
      <c r="K241" s="332">
        <v>0</v>
      </c>
      <c r="L241" s="332">
        <v>0</v>
      </c>
      <c r="M241" s="332">
        <v>0</v>
      </c>
      <c r="N241" s="332">
        <v>0</v>
      </c>
      <c r="O241" s="332">
        <v>0</v>
      </c>
      <c r="P241" s="332">
        <v>0</v>
      </c>
      <c r="Q241" s="333"/>
      <c r="R241" s="333"/>
      <c r="S241" s="333"/>
      <c r="T241" s="333"/>
      <c r="U241" s="333"/>
      <c r="V241" s="333"/>
      <c r="W241" s="333"/>
      <c r="X241" s="333"/>
      <c r="Y241" s="333"/>
      <c r="Z241" s="333"/>
      <c r="AA241" s="333"/>
      <c r="AB241" s="333"/>
      <c r="AC241" s="333"/>
      <c r="AD241" s="333"/>
    </row>
    <row r="242" spans="1:30" x14ac:dyDescent="0.2">
      <c r="A242" s="332" t="s">
        <v>516</v>
      </c>
      <c r="B242" s="332" t="s">
        <v>184</v>
      </c>
      <c r="C242" s="332">
        <v>2885</v>
      </c>
      <c r="D242" s="332">
        <v>2885</v>
      </c>
      <c r="E242" s="332">
        <v>2885</v>
      </c>
      <c r="F242" s="332">
        <v>2885</v>
      </c>
      <c r="G242" s="332">
        <v>2885</v>
      </c>
      <c r="H242" s="332">
        <v>2885</v>
      </c>
      <c r="I242" s="332">
        <v>2885</v>
      </c>
      <c r="J242" s="332">
        <v>2885</v>
      </c>
      <c r="K242" s="332">
        <v>2885</v>
      </c>
      <c r="L242" s="332">
        <v>2885</v>
      </c>
      <c r="M242" s="332">
        <v>2885</v>
      </c>
      <c r="N242" s="332">
        <v>2885</v>
      </c>
      <c r="O242" s="332">
        <v>2885</v>
      </c>
      <c r="P242" s="332">
        <v>2885148</v>
      </c>
      <c r="Q242" s="333"/>
      <c r="R242" s="333"/>
      <c r="S242" s="333"/>
      <c r="T242" s="333"/>
      <c r="U242" s="333"/>
      <c r="V242" s="333"/>
      <c r="W242" s="333"/>
      <c r="X242" s="333"/>
      <c r="Y242" s="333"/>
      <c r="Z242" s="333"/>
      <c r="AA242" s="333"/>
      <c r="AB242" s="333"/>
      <c r="AC242" s="333"/>
      <c r="AD242" s="333"/>
    </row>
    <row r="243" spans="1:30" x14ac:dyDescent="0.2">
      <c r="A243" s="332" t="s">
        <v>1139</v>
      </c>
      <c r="B243" s="332" t="s">
        <v>184</v>
      </c>
      <c r="C243" s="332">
        <v>0</v>
      </c>
      <c r="D243" s="332">
        <v>0</v>
      </c>
      <c r="E243" s="332">
        <v>0</v>
      </c>
      <c r="F243" s="332">
        <v>0</v>
      </c>
      <c r="G243" s="332">
        <v>0</v>
      </c>
      <c r="H243" s="332">
        <v>0</v>
      </c>
      <c r="I243" s="332">
        <v>0</v>
      </c>
      <c r="J243" s="332">
        <v>0</v>
      </c>
      <c r="K243" s="332">
        <v>0</v>
      </c>
      <c r="L243" s="332">
        <v>0</v>
      </c>
      <c r="M243" s="332">
        <v>0</v>
      </c>
      <c r="N243" s="332">
        <v>0</v>
      </c>
      <c r="O243" s="332">
        <v>0</v>
      </c>
      <c r="P243" s="332">
        <v>0</v>
      </c>
      <c r="Q243" s="333"/>
      <c r="R243" s="333"/>
      <c r="S243" s="333"/>
      <c r="T243" s="333"/>
      <c r="U243" s="333"/>
      <c r="V243" s="333"/>
      <c r="W243" s="333"/>
      <c r="X243" s="333"/>
      <c r="Y243" s="333"/>
      <c r="Z243" s="333"/>
      <c r="AA243" s="333"/>
      <c r="AB243" s="333"/>
      <c r="AC243" s="333"/>
      <c r="AD243" s="333"/>
    </row>
    <row r="244" spans="1:30" x14ac:dyDescent="0.2">
      <c r="A244" s="332" t="s">
        <v>517</v>
      </c>
      <c r="B244" s="332" t="s">
        <v>184</v>
      </c>
      <c r="C244" s="332">
        <v>2128</v>
      </c>
      <c r="D244" s="332">
        <v>2128</v>
      </c>
      <c r="E244" s="332">
        <v>2128</v>
      </c>
      <c r="F244" s="332">
        <v>2128</v>
      </c>
      <c r="G244" s="332">
        <v>2128</v>
      </c>
      <c r="H244" s="332">
        <v>2128</v>
      </c>
      <c r="I244" s="332">
        <v>2128</v>
      </c>
      <c r="J244" s="332">
        <v>2128</v>
      </c>
      <c r="K244" s="332">
        <v>2128</v>
      </c>
      <c r="L244" s="332">
        <v>2128</v>
      </c>
      <c r="M244" s="332">
        <v>2128</v>
      </c>
      <c r="N244" s="332">
        <v>2128</v>
      </c>
      <c r="O244" s="332">
        <v>2128</v>
      </c>
      <c r="P244" s="332">
        <v>2128003</v>
      </c>
      <c r="Q244" s="333"/>
      <c r="R244" s="333"/>
      <c r="S244" s="333"/>
      <c r="T244" s="333"/>
      <c r="U244" s="333"/>
      <c r="V244" s="333"/>
      <c r="W244" s="333"/>
      <c r="X244" s="333"/>
      <c r="Y244" s="333"/>
      <c r="Z244" s="333"/>
      <c r="AA244" s="333"/>
      <c r="AB244" s="333"/>
      <c r="AC244" s="333"/>
      <c r="AD244" s="333"/>
    </row>
    <row r="245" spans="1:30" x14ac:dyDescent="0.2">
      <c r="A245" s="332" t="s">
        <v>1140</v>
      </c>
      <c r="B245" s="332" t="s">
        <v>184</v>
      </c>
      <c r="C245" s="332">
        <v>0</v>
      </c>
      <c r="D245" s="332">
        <v>0</v>
      </c>
      <c r="E245" s="332">
        <v>0</v>
      </c>
      <c r="F245" s="332">
        <v>0</v>
      </c>
      <c r="G245" s="332">
        <v>0</v>
      </c>
      <c r="H245" s="332">
        <v>0</v>
      </c>
      <c r="I245" s="332">
        <v>0</v>
      </c>
      <c r="J245" s="332">
        <v>0</v>
      </c>
      <c r="K245" s="332">
        <v>0</v>
      </c>
      <c r="L245" s="332">
        <v>0</v>
      </c>
      <c r="M245" s="332">
        <v>0</v>
      </c>
      <c r="N245" s="332">
        <v>0</v>
      </c>
      <c r="O245" s="332">
        <v>0</v>
      </c>
      <c r="P245" s="332">
        <v>0</v>
      </c>
      <c r="Q245" s="333"/>
      <c r="R245" s="333"/>
      <c r="S245" s="333"/>
      <c r="T245" s="333"/>
      <c r="U245" s="333"/>
      <c r="V245" s="333"/>
      <c r="W245" s="333"/>
      <c r="X245" s="333"/>
      <c r="Y245" s="333"/>
      <c r="Z245" s="333"/>
      <c r="AA245" s="333"/>
      <c r="AB245" s="333"/>
      <c r="AC245" s="333"/>
      <c r="AD245" s="333"/>
    </row>
    <row r="246" spans="1:30" x14ac:dyDescent="0.2">
      <c r="A246" s="332" t="s">
        <v>1141</v>
      </c>
      <c r="B246" s="332" t="s">
        <v>184</v>
      </c>
      <c r="C246" s="332">
        <v>0</v>
      </c>
      <c r="D246" s="332">
        <v>0</v>
      </c>
      <c r="E246" s="332">
        <v>0</v>
      </c>
      <c r="F246" s="332">
        <v>0</v>
      </c>
      <c r="G246" s="332">
        <v>0</v>
      </c>
      <c r="H246" s="332">
        <v>0</v>
      </c>
      <c r="I246" s="332">
        <v>0</v>
      </c>
      <c r="J246" s="332">
        <v>0</v>
      </c>
      <c r="K246" s="332">
        <v>0</v>
      </c>
      <c r="L246" s="332">
        <v>0</v>
      </c>
      <c r="M246" s="332">
        <v>0</v>
      </c>
      <c r="N246" s="332">
        <v>0</v>
      </c>
      <c r="O246" s="332">
        <v>0</v>
      </c>
      <c r="P246" s="332">
        <v>0</v>
      </c>
      <c r="Q246" s="333"/>
      <c r="R246" s="333"/>
      <c r="S246" s="333"/>
      <c r="T246" s="333"/>
      <c r="U246" s="333"/>
      <c r="V246" s="333"/>
      <c r="W246" s="333"/>
      <c r="X246" s="333"/>
      <c r="Y246" s="333"/>
      <c r="Z246" s="333"/>
      <c r="AA246" s="333"/>
      <c r="AB246" s="333"/>
      <c r="AC246" s="333"/>
      <c r="AD246" s="333"/>
    </row>
    <row r="247" spans="1:30" x14ac:dyDescent="0.2">
      <c r="A247" s="332" t="s">
        <v>518</v>
      </c>
      <c r="B247" s="332" t="s">
        <v>184</v>
      </c>
      <c r="C247" s="332">
        <v>10815</v>
      </c>
      <c r="D247" s="332">
        <v>10815</v>
      </c>
      <c r="E247" s="332">
        <v>10815</v>
      </c>
      <c r="F247" s="332">
        <v>10815</v>
      </c>
      <c r="G247" s="332">
        <v>10815</v>
      </c>
      <c r="H247" s="332">
        <v>10815</v>
      </c>
      <c r="I247" s="332">
        <v>10815</v>
      </c>
      <c r="J247" s="332">
        <v>10815</v>
      </c>
      <c r="K247" s="332">
        <v>10815</v>
      </c>
      <c r="L247" s="332">
        <v>10815</v>
      </c>
      <c r="M247" s="332">
        <v>10815</v>
      </c>
      <c r="N247" s="332">
        <v>10815</v>
      </c>
      <c r="O247" s="332">
        <v>10815</v>
      </c>
      <c r="P247" s="332">
        <v>10814697</v>
      </c>
      <c r="Q247" s="333"/>
      <c r="R247" s="333"/>
      <c r="S247" s="333"/>
      <c r="T247" s="333"/>
      <c r="U247" s="333"/>
      <c r="V247" s="333"/>
      <c r="W247" s="333"/>
      <c r="X247" s="333"/>
      <c r="Y247" s="333"/>
      <c r="Z247" s="333"/>
      <c r="AA247" s="333"/>
      <c r="AB247" s="333"/>
      <c r="AC247" s="333"/>
      <c r="AD247" s="333"/>
    </row>
    <row r="248" spans="1:30" x14ac:dyDescent="0.2">
      <c r="A248" s="332" t="s">
        <v>835</v>
      </c>
      <c r="B248" s="332" t="s">
        <v>184</v>
      </c>
      <c r="C248" s="332">
        <v>9688</v>
      </c>
      <c r="D248" s="332">
        <v>9688</v>
      </c>
      <c r="E248" s="332">
        <v>9688</v>
      </c>
      <c r="F248" s="332">
        <v>9688</v>
      </c>
      <c r="G248" s="332">
        <v>9688</v>
      </c>
      <c r="H248" s="332">
        <v>9688</v>
      </c>
      <c r="I248" s="332">
        <v>9688</v>
      </c>
      <c r="J248" s="332">
        <v>9688</v>
      </c>
      <c r="K248" s="332">
        <v>9688</v>
      </c>
      <c r="L248" s="332">
        <v>9688</v>
      </c>
      <c r="M248" s="332">
        <v>9688</v>
      </c>
      <c r="N248" s="332">
        <v>9688</v>
      </c>
      <c r="O248" s="332">
        <v>9688</v>
      </c>
      <c r="P248" s="332">
        <v>9687864</v>
      </c>
      <c r="Q248" s="333"/>
      <c r="R248" s="333"/>
      <c r="S248" s="333"/>
      <c r="T248" s="333"/>
      <c r="U248" s="333"/>
      <c r="V248" s="333"/>
      <c r="W248" s="333"/>
      <c r="X248" s="333"/>
      <c r="Y248" s="333"/>
      <c r="Z248" s="333"/>
      <c r="AA248" s="333"/>
      <c r="AB248" s="333"/>
      <c r="AC248" s="333"/>
      <c r="AD248" s="333"/>
    </row>
    <row r="249" spans="1:30" x14ac:dyDescent="0.2">
      <c r="A249" s="332" t="s">
        <v>519</v>
      </c>
      <c r="B249" s="332" t="s">
        <v>184</v>
      </c>
      <c r="C249" s="332">
        <v>8292</v>
      </c>
      <c r="D249" s="332">
        <v>8292</v>
      </c>
      <c r="E249" s="332">
        <v>8292</v>
      </c>
      <c r="F249" s="332">
        <v>8292</v>
      </c>
      <c r="G249" s="332">
        <v>8292</v>
      </c>
      <c r="H249" s="332">
        <v>8292</v>
      </c>
      <c r="I249" s="332">
        <v>8292</v>
      </c>
      <c r="J249" s="332">
        <v>8292</v>
      </c>
      <c r="K249" s="332">
        <v>8292</v>
      </c>
      <c r="L249" s="332">
        <v>8292</v>
      </c>
      <c r="M249" s="332">
        <v>8292</v>
      </c>
      <c r="N249" s="332">
        <v>8292</v>
      </c>
      <c r="O249" s="332">
        <v>8292</v>
      </c>
      <c r="P249" s="332">
        <v>8292075</v>
      </c>
      <c r="Q249" s="333"/>
      <c r="R249" s="333"/>
      <c r="S249" s="333"/>
      <c r="T249" s="333"/>
      <c r="U249" s="333"/>
      <c r="V249" s="333"/>
      <c r="W249" s="333"/>
      <c r="X249" s="333"/>
      <c r="Y249" s="333"/>
      <c r="Z249" s="333"/>
      <c r="AA249" s="333"/>
      <c r="AB249" s="333"/>
      <c r="AC249" s="333"/>
      <c r="AD249" s="333"/>
    </row>
    <row r="250" spans="1:30" x14ac:dyDescent="0.2">
      <c r="A250" s="332" t="s">
        <v>1142</v>
      </c>
      <c r="B250" s="332" t="s">
        <v>184</v>
      </c>
      <c r="C250" s="332">
        <v>0</v>
      </c>
      <c r="D250" s="332">
        <v>0</v>
      </c>
      <c r="E250" s="332">
        <v>0</v>
      </c>
      <c r="F250" s="332">
        <v>0</v>
      </c>
      <c r="G250" s="332">
        <v>0</v>
      </c>
      <c r="H250" s="332">
        <v>0</v>
      </c>
      <c r="I250" s="332">
        <v>0</v>
      </c>
      <c r="J250" s="332">
        <v>0</v>
      </c>
      <c r="K250" s="332">
        <v>0</v>
      </c>
      <c r="L250" s="332">
        <v>0</v>
      </c>
      <c r="M250" s="332">
        <v>0</v>
      </c>
      <c r="N250" s="332">
        <v>0</v>
      </c>
      <c r="O250" s="332">
        <v>0</v>
      </c>
      <c r="P250" s="332">
        <v>0</v>
      </c>
      <c r="Q250" s="333"/>
      <c r="R250" s="333"/>
      <c r="S250" s="333"/>
      <c r="T250" s="333"/>
      <c r="U250" s="333"/>
      <c r="V250" s="333"/>
      <c r="W250" s="333"/>
      <c r="X250" s="333"/>
      <c r="Y250" s="333"/>
      <c r="Z250" s="333"/>
      <c r="AA250" s="333"/>
      <c r="AB250" s="333"/>
      <c r="AC250" s="333"/>
      <c r="AD250" s="333"/>
    </row>
    <row r="251" spans="1:30" x14ac:dyDescent="0.2">
      <c r="A251" s="332" t="s">
        <v>576</v>
      </c>
      <c r="B251" s="332" t="s">
        <v>184</v>
      </c>
      <c r="C251" s="332">
        <v>152</v>
      </c>
      <c r="D251" s="332">
        <v>152</v>
      </c>
      <c r="E251" s="332">
        <v>152</v>
      </c>
      <c r="F251" s="332">
        <v>152</v>
      </c>
      <c r="G251" s="332">
        <v>152</v>
      </c>
      <c r="H251" s="332">
        <v>152</v>
      </c>
      <c r="I251" s="332">
        <v>152</v>
      </c>
      <c r="J251" s="332">
        <v>152</v>
      </c>
      <c r="K251" s="332">
        <v>152</v>
      </c>
      <c r="L251" s="332">
        <v>152</v>
      </c>
      <c r="M251" s="332">
        <v>152</v>
      </c>
      <c r="N251" s="332">
        <v>152</v>
      </c>
      <c r="O251" s="332">
        <v>152</v>
      </c>
      <c r="P251" s="332">
        <v>151581</v>
      </c>
      <c r="Q251" s="333"/>
      <c r="R251" s="333"/>
      <c r="S251" s="333"/>
      <c r="T251" s="333"/>
      <c r="U251" s="333"/>
      <c r="V251" s="333"/>
      <c r="W251" s="333"/>
      <c r="X251" s="333"/>
      <c r="Y251" s="333"/>
      <c r="Z251" s="333"/>
      <c r="AA251" s="333"/>
      <c r="AB251" s="333"/>
      <c r="AC251" s="333"/>
      <c r="AD251" s="333"/>
    </row>
    <row r="252" spans="1:30" x14ac:dyDescent="0.2">
      <c r="A252" s="332" t="s">
        <v>1143</v>
      </c>
      <c r="B252" s="332" t="s">
        <v>184</v>
      </c>
      <c r="C252" s="332">
        <v>0</v>
      </c>
      <c r="D252" s="332">
        <v>0</v>
      </c>
      <c r="E252" s="332">
        <v>0</v>
      </c>
      <c r="F252" s="332">
        <v>0</v>
      </c>
      <c r="G252" s="332">
        <v>0</v>
      </c>
      <c r="H252" s="332">
        <v>0</v>
      </c>
      <c r="I252" s="332">
        <v>0</v>
      </c>
      <c r="J252" s="332">
        <v>0</v>
      </c>
      <c r="K252" s="332">
        <v>0</v>
      </c>
      <c r="L252" s="332">
        <v>0</v>
      </c>
      <c r="M252" s="332">
        <v>0</v>
      </c>
      <c r="N252" s="332">
        <v>0</v>
      </c>
      <c r="O252" s="332">
        <v>0</v>
      </c>
      <c r="P252" s="332">
        <v>0</v>
      </c>
      <c r="Q252" s="333"/>
      <c r="R252" s="333"/>
      <c r="S252" s="333"/>
      <c r="T252" s="333"/>
      <c r="U252" s="333"/>
      <c r="V252" s="333"/>
      <c r="W252" s="333"/>
      <c r="X252" s="333"/>
      <c r="Y252" s="333"/>
      <c r="Z252" s="333"/>
      <c r="AA252" s="333"/>
      <c r="AB252" s="333"/>
      <c r="AC252" s="333"/>
      <c r="AD252" s="333"/>
    </row>
    <row r="253" spans="1:30" x14ac:dyDescent="0.2">
      <c r="A253" s="332" t="s">
        <v>1144</v>
      </c>
      <c r="B253" s="332" t="s">
        <v>184</v>
      </c>
      <c r="C253" s="332">
        <v>0</v>
      </c>
      <c r="D253" s="332">
        <v>0</v>
      </c>
      <c r="E253" s="332">
        <v>0</v>
      </c>
      <c r="F253" s="332">
        <v>0</v>
      </c>
      <c r="G253" s="332">
        <v>0</v>
      </c>
      <c r="H253" s="332">
        <v>0</v>
      </c>
      <c r="I253" s="332">
        <v>0</v>
      </c>
      <c r="J253" s="332">
        <v>0</v>
      </c>
      <c r="K253" s="332">
        <v>0</v>
      </c>
      <c r="L253" s="332">
        <v>0</v>
      </c>
      <c r="M253" s="332">
        <v>0</v>
      </c>
      <c r="N253" s="332">
        <v>0</v>
      </c>
      <c r="O253" s="332">
        <v>0</v>
      </c>
      <c r="P253" s="332">
        <v>0</v>
      </c>
      <c r="Q253" s="333"/>
      <c r="R253" s="333"/>
      <c r="S253" s="333"/>
      <c r="T253" s="333"/>
      <c r="U253" s="333"/>
      <c r="V253" s="333"/>
      <c r="W253" s="333"/>
      <c r="X253" s="333"/>
      <c r="Y253" s="333"/>
      <c r="Z253" s="333"/>
      <c r="AA253" s="333"/>
      <c r="AB253" s="333"/>
      <c r="AC253" s="333"/>
      <c r="AD253" s="333"/>
    </row>
    <row r="254" spans="1:30" x14ac:dyDescent="0.2">
      <c r="A254" s="332" t="s">
        <v>577</v>
      </c>
      <c r="B254" s="332" t="s">
        <v>184</v>
      </c>
      <c r="C254" s="332">
        <v>159</v>
      </c>
      <c r="D254" s="332">
        <v>159</v>
      </c>
      <c r="E254" s="332">
        <v>159</v>
      </c>
      <c r="F254" s="332">
        <v>159</v>
      </c>
      <c r="G254" s="332">
        <v>159</v>
      </c>
      <c r="H254" s="332">
        <v>159</v>
      </c>
      <c r="I254" s="332">
        <v>159</v>
      </c>
      <c r="J254" s="332">
        <v>159</v>
      </c>
      <c r="K254" s="332">
        <v>159</v>
      </c>
      <c r="L254" s="332">
        <v>159</v>
      </c>
      <c r="M254" s="332">
        <v>159</v>
      </c>
      <c r="N254" s="332">
        <v>159</v>
      </c>
      <c r="O254" s="332">
        <v>159</v>
      </c>
      <c r="P254" s="332">
        <v>158947</v>
      </c>
      <c r="Q254" s="333"/>
      <c r="R254" s="333"/>
      <c r="S254" s="333"/>
      <c r="T254" s="333"/>
      <c r="U254" s="333"/>
      <c r="V254" s="333"/>
      <c r="W254" s="333"/>
      <c r="X254" s="333"/>
      <c r="Y254" s="333"/>
      <c r="Z254" s="333"/>
      <c r="AA254" s="333"/>
      <c r="AB254" s="333"/>
      <c r="AC254" s="333"/>
      <c r="AD254" s="333"/>
    </row>
    <row r="255" spans="1:30" x14ac:dyDescent="0.2">
      <c r="A255" s="332" t="s">
        <v>1145</v>
      </c>
      <c r="B255" s="332" t="s">
        <v>184</v>
      </c>
      <c r="C255" s="332">
        <v>0</v>
      </c>
      <c r="D255" s="332">
        <v>0</v>
      </c>
      <c r="E255" s="332">
        <v>0</v>
      </c>
      <c r="F255" s="332">
        <v>0</v>
      </c>
      <c r="G255" s="332">
        <v>0</v>
      </c>
      <c r="H255" s="332">
        <v>0</v>
      </c>
      <c r="I255" s="332">
        <v>0</v>
      </c>
      <c r="J255" s="332">
        <v>0</v>
      </c>
      <c r="K255" s="332">
        <v>0</v>
      </c>
      <c r="L255" s="332">
        <v>0</v>
      </c>
      <c r="M255" s="332">
        <v>0</v>
      </c>
      <c r="N255" s="332">
        <v>0</v>
      </c>
      <c r="O255" s="332">
        <v>0</v>
      </c>
      <c r="P255" s="332">
        <v>0</v>
      </c>
      <c r="Q255" s="333"/>
      <c r="R255" s="333"/>
      <c r="S255" s="333"/>
      <c r="T255" s="333"/>
      <c r="U255" s="333"/>
      <c r="V255" s="333"/>
      <c r="W255" s="333"/>
      <c r="X255" s="333"/>
      <c r="Y255" s="333"/>
      <c r="Z255" s="333"/>
      <c r="AA255" s="333"/>
      <c r="AB255" s="333"/>
      <c r="AC255" s="333"/>
      <c r="AD255" s="333"/>
    </row>
    <row r="256" spans="1:30" x14ac:dyDescent="0.2">
      <c r="A256" s="332" t="s">
        <v>836</v>
      </c>
      <c r="B256" s="332" t="s">
        <v>184</v>
      </c>
      <c r="C256" s="332">
        <v>0</v>
      </c>
      <c r="D256" s="332">
        <v>0</v>
      </c>
      <c r="E256" s="332">
        <v>0</v>
      </c>
      <c r="F256" s="332">
        <v>0</v>
      </c>
      <c r="G256" s="332">
        <v>0</v>
      </c>
      <c r="H256" s="332">
        <v>0</v>
      </c>
      <c r="I256" s="332">
        <v>0</v>
      </c>
      <c r="J256" s="332">
        <v>0</v>
      </c>
      <c r="K256" s="332">
        <v>0</v>
      </c>
      <c r="L256" s="332">
        <v>0</v>
      </c>
      <c r="M256" s="332">
        <v>0</v>
      </c>
      <c r="N256" s="332">
        <v>0</v>
      </c>
      <c r="O256" s="332">
        <v>0</v>
      </c>
      <c r="P256" s="332">
        <v>0</v>
      </c>
      <c r="Q256" s="333"/>
      <c r="R256" s="333"/>
      <c r="S256" s="333"/>
      <c r="T256" s="333"/>
      <c r="U256" s="333"/>
      <c r="V256" s="333"/>
      <c r="W256" s="333"/>
      <c r="X256" s="333"/>
      <c r="Y256" s="333"/>
      <c r="Z256" s="333"/>
      <c r="AA256" s="333"/>
      <c r="AB256" s="333"/>
      <c r="AC256" s="333"/>
      <c r="AD256" s="333"/>
    </row>
    <row r="257" spans="1:30" x14ac:dyDescent="0.2">
      <c r="A257" s="332" t="s">
        <v>236</v>
      </c>
      <c r="B257" s="332" t="s">
        <v>184</v>
      </c>
      <c r="C257" s="332">
        <v>0</v>
      </c>
      <c r="D257" s="332">
        <v>0</v>
      </c>
      <c r="E257" s="332">
        <v>0</v>
      </c>
      <c r="F257" s="332">
        <v>0</v>
      </c>
      <c r="G257" s="332">
        <v>0</v>
      </c>
      <c r="H257" s="332">
        <v>0</v>
      </c>
      <c r="I257" s="332">
        <v>0</v>
      </c>
      <c r="J257" s="332">
        <v>0</v>
      </c>
      <c r="K257" s="332">
        <v>0</v>
      </c>
      <c r="L257" s="332">
        <v>0</v>
      </c>
      <c r="M257" s="332">
        <v>0</v>
      </c>
      <c r="N257" s="332">
        <v>0</v>
      </c>
      <c r="O257" s="332">
        <v>0</v>
      </c>
      <c r="P257" s="332">
        <v>0</v>
      </c>
      <c r="Q257" s="333"/>
      <c r="R257" s="333"/>
      <c r="S257" s="333"/>
      <c r="T257" s="333"/>
      <c r="U257" s="333"/>
      <c r="V257" s="333"/>
      <c r="W257" s="333"/>
      <c r="X257" s="333"/>
      <c r="Y257" s="333"/>
      <c r="Z257" s="333"/>
      <c r="AA257" s="333"/>
      <c r="AB257" s="333"/>
      <c r="AC257" s="333"/>
      <c r="AD257" s="333"/>
    </row>
    <row r="258" spans="1:30" x14ac:dyDescent="0.2">
      <c r="A258" s="332" t="s">
        <v>218</v>
      </c>
      <c r="B258" s="332" t="s">
        <v>184</v>
      </c>
      <c r="C258" s="332">
        <v>26963</v>
      </c>
      <c r="D258" s="332">
        <v>26963</v>
      </c>
      <c r="E258" s="332">
        <v>26963</v>
      </c>
      <c r="F258" s="332">
        <v>26963</v>
      </c>
      <c r="G258" s="332">
        <v>26963</v>
      </c>
      <c r="H258" s="332">
        <v>26963</v>
      </c>
      <c r="I258" s="332">
        <v>26963</v>
      </c>
      <c r="J258" s="332">
        <v>26963</v>
      </c>
      <c r="K258" s="332">
        <v>26963</v>
      </c>
      <c r="L258" s="332">
        <v>26963</v>
      </c>
      <c r="M258" s="332">
        <v>26963</v>
      </c>
      <c r="N258" s="332">
        <v>26963</v>
      </c>
      <c r="O258" s="332">
        <v>26963</v>
      </c>
      <c r="P258" s="332">
        <v>26962980</v>
      </c>
      <c r="Q258" s="333"/>
      <c r="R258" s="333"/>
      <c r="S258" s="333"/>
      <c r="T258" s="333"/>
      <c r="U258" s="333"/>
      <c r="V258" s="333"/>
      <c r="W258" s="333"/>
      <c r="X258" s="333"/>
      <c r="Y258" s="333"/>
      <c r="Z258" s="333"/>
      <c r="AA258" s="333"/>
      <c r="AB258" s="333"/>
      <c r="AC258" s="333"/>
      <c r="AD258" s="333"/>
    </row>
    <row r="259" spans="1:30" x14ac:dyDescent="0.2">
      <c r="A259" s="332" t="s">
        <v>520</v>
      </c>
      <c r="B259" s="332" t="s">
        <v>184</v>
      </c>
      <c r="C259" s="332">
        <v>22781</v>
      </c>
      <c r="D259" s="332">
        <v>22781</v>
      </c>
      <c r="E259" s="332">
        <v>22781</v>
      </c>
      <c r="F259" s="332">
        <v>22781</v>
      </c>
      <c r="G259" s="332">
        <v>22781</v>
      </c>
      <c r="H259" s="332">
        <v>22781</v>
      </c>
      <c r="I259" s="332">
        <v>22781</v>
      </c>
      <c r="J259" s="332">
        <v>22781</v>
      </c>
      <c r="K259" s="332">
        <v>22781</v>
      </c>
      <c r="L259" s="332">
        <v>22781</v>
      </c>
      <c r="M259" s="332">
        <v>22781</v>
      </c>
      <c r="N259" s="332">
        <v>22781</v>
      </c>
      <c r="O259" s="332">
        <v>22781</v>
      </c>
      <c r="P259" s="332">
        <v>22781417</v>
      </c>
      <c r="Q259" s="333"/>
      <c r="R259" s="333"/>
      <c r="S259" s="333"/>
      <c r="T259" s="333"/>
      <c r="U259" s="333"/>
      <c r="V259" s="333"/>
      <c r="W259" s="333"/>
      <c r="X259" s="333"/>
      <c r="Y259" s="333"/>
      <c r="Z259" s="333"/>
      <c r="AA259" s="333"/>
      <c r="AB259" s="333"/>
      <c r="AC259" s="333"/>
      <c r="AD259" s="333"/>
    </row>
    <row r="260" spans="1:30" x14ac:dyDescent="0.2">
      <c r="A260" s="332" t="s">
        <v>1146</v>
      </c>
      <c r="B260" s="332" t="s">
        <v>184</v>
      </c>
      <c r="C260" s="332">
        <v>0</v>
      </c>
      <c r="D260" s="332">
        <v>0</v>
      </c>
      <c r="E260" s="332">
        <v>0</v>
      </c>
      <c r="F260" s="332">
        <v>0</v>
      </c>
      <c r="G260" s="332">
        <v>0</v>
      </c>
      <c r="H260" s="332">
        <v>0</v>
      </c>
      <c r="I260" s="332">
        <v>0</v>
      </c>
      <c r="J260" s="332">
        <v>0</v>
      </c>
      <c r="K260" s="332">
        <v>0</v>
      </c>
      <c r="L260" s="332">
        <v>0</v>
      </c>
      <c r="M260" s="332">
        <v>0</v>
      </c>
      <c r="N260" s="332">
        <v>0</v>
      </c>
      <c r="O260" s="332">
        <v>0</v>
      </c>
      <c r="P260" s="332">
        <v>0</v>
      </c>
      <c r="Q260" s="333"/>
      <c r="R260" s="333"/>
      <c r="S260" s="333"/>
      <c r="T260" s="333"/>
      <c r="U260" s="333"/>
      <c r="V260" s="333"/>
      <c r="W260" s="333"/>
      <c r="X260" s="333"/>
      <c r="Y260" s="333"/>
      <c r="Z260" s="333"/>
      <c r="AA260" s="333"/>
      <c r="AB260" s="333"/>
      <c r="AC260" s="333"/>
      <c r="AD260" s="333"/>
    </row>
    <row r="261" spans="1:30" x14ac:dyDescent="0.2">
      <c r="A261" s="332" t="s">
        <v>219</v>
      </c>
      <c r="B261" s="332" t="s">
        <v>184</v>
      </c>
      <c r="C261" s="332">
        <v>14486</v>
      </c>
      <c r="D261" s="332">
        <v>14486</v>
      </c>
      <c r="E261" s="332">
        <v>14486</v>
      </c>
      <c r="F261" s="332">
        <v>14486</v>
      </c>
      <c r="G261" s="332">
        <v>14486</v>
      </c>
      <c r="H261" s="332">
        <v>14486</v>
      </c>
      <c r="I261" s="332">
        <v>14486</v>
      </c>
      <c r="J261" s="332">
        <v>14486</v>
      </c>
      <c r="K261" s="332">
        <v>14486</v>
      </c>
      <c r="L261" s="332">
        <v>14486</v>
      </c>
      <c r="M261" s="332">
        <v>14486</v>
      </c>
      <c r="N261" s="332">
        <v>14486</v>
      </c>
      <c r="O261" s="332">
        <v>14486</v>
      </c>
      <c r="P261" s="332">
        <v>14485598</v>
      </c>
      <c r="Q261" s="333"/>
      <c r="R261" s="333"/>
      <c r="S261" s="333"/>
      <c r="T261" s="333"/>
      <c r="U261" s="333"/>
      <c r="V261" s="333"/>
      <c r="W261" s="333"/>
      <c r="X261" s="333"/>
      <c r="Y261" s="333"/>
      <c r="Z261" s="333"/>
      <c r="AA261" s="333"/>
      <c r="AB261" s="333"/>
      <c r="AC261" s="333"/>
      <c r="AD261" s="333"/>
    </row>
    <row r="262" spans="1:30" x14ac:dyDescent="0.2">
      <c r="A262" s="332" t="s">
        <v>220</v>
      </c>
      <c r="B262" s="332" t="s">
        <v>184</v>
      </c>
      <c r="C262" s="332">
        <v>20589</v>
      </c>
      <c r="D262" s="332">
        <v>20589</v>
      </c>
      <c r="E262" s="332">
        <v>20589</v>
      </c>
      <c r="F262" s="332">
        <v>20589</v>
      </c>
      <c r="G262" s="332">
        <v>20589</v>
      </c>
      <c r="H262" s="332">
        <v>20589</v>
      </c>
      <c r="I262" s="332">
        <v>20589</v>
      </c>
      <c r="J262" s="332">
        <v>20589</v>
      </c>
      <c r="K262" s="332">
        <v>20589</v>
      </c>
      <c r="L262" s="332">
        <v>20589</v>
      </c>
      <c r="M262" s="332">
        <v>20589</v>
      </c>
      <c r="N262" s="332">
        <v>20589</v>
      </c>
      <c r="O262" s="332">
        <v>20589</v>
      </c>
      <c r="P262" s="332">
        <v>20589184</v>
      </c>
      <c r="Q262" s="333"/>
      <c r="R262" s="333"/>
      <c r="S262" s="333"/>
      <c r="T262" s="333"/>
      <c r="U262" s="333"/>
      <c r="V262" s="333"/>
      <c r="W262" s="333"/>
      <c r="X262" s="333"/>
      <c r="Y262" s="333"/>
      <c r="Z262" s="333"/>
      <c r="AA262" s="333"/>
      <c r="AB262" s="333"/>
      <c r="AC262" s="333"/>
      <c r="AD262" s="333"/>
    </row>
    <row r="263" spans="1:30" x14ac:dyDescent="0.2">
      <c r="A263" s="332" t="s">
        <v>1147</v>
      </c>
      <c r="B263" s="332" t="s">
        <v>184</v>
      </c>
      <c r="C263" s="332">
        <v>0</v>
      </c>
      <c r="D263" s="332">
        <v>0</v>
      </c>
      <c r="E263" s="332">
        <v>0</v>
      </c>
      <c r="F263" s="332">
        <v>0</v>
      </c>
      <c r="G263" s="332">
        <v>0</v>
      </c>
      <c r="H263" s="332">
        <v>0</v>
      </c>
      <c r="I263" s="332">
        <v>0</v>
      </c>
      <c r="J263" s="332">
        <v>0</v>
      </c>
      <c r="K263" s="332">
        <v>0</v>
      </c>
      <c r="L263" s="332">
        <v>0</v>
      </c>
      <c r="M263" s="332">
        <v>0</v>
      </c>
      <c r="N263" s="332">
        <v>0</v>
      </c>
      <c r="O263" s="332">
        <v>0</v>
      </c>
      <c r="P263" s="332">
        <v>0</v>
      </c>
      <c r="Q263" s="333"/>
      <c r="R263" s="333"/>
      <c r="S263" s="333"/>
      <c r="T263" s="333"/>
      <c r="U263" s="333"/>
      <c r="V263" s="333"/>
      <c r="W263" s="333"/>
      <c r="X263" s="333"/>
      <c r="Y263" s="333"/>
      <c r="Z263" s="333"/>
      <c r="AA263" s="333"/>
      <c r="AB263" s="333"/>
      <c r="AC263" s="333"/>
      <c r="AD263" s="333"/>
    </row>
    <row r="264" spans="1:30" x14ac:dyDescent="0.2">
      <c r="A264" s="332" t="s">
        <v>1148</v>
      </c>
      <c r="B264" s="332" t="s">
        <v>184</v>
      </c>
      <c r="C264" s="332">
        <v>0</v>
      </c>
      <c r="D264" s="332">
        <v>0</v>
      </c>
      <c r="E264" s="332">
        <v>0</v>
      </c>
      <c r="F264" s="332">
        <v>0</v>
      </c>
      <c r="G264" s="332">
        <v>0</v>
      </c>
      <c r="H264" s="332">
        <v>0</v>
      </c>
      <c r="I264" s="332">
        <v>0</v>
      </c>
      <c r="J264" s="332">
        <v>0</v>
      </c>
      <c r="K264" s="332">
        <v>0</v>
      </c>
      <c r="L264" s="332">
        <v>0</v>
      </c>
      <c r="M264" s="332">
        <v>0</v>
      </c>
      <c r="N264" s="332">
        <v>0</v>
      </c>
      <c r="O264" s="332">
        <v>0</v>
      </c>
      <c r="P264" s="332">
        <v>0</v>
      </c>
      <c r="Q264" s="333"/>
      <c r="R264" s="333"/>
      <c r="S264" s="333"/>
      <c r="T264" s="333"/>
      <c r="U264" s="333"/>
      <c r="V264" s="333"/>
      <c r="W264" s="333"/>
      <c r="X264" s="333"/>
      <c r="Y264" s="333"/>
      <c r="Z264" s="333"/>
      <c r="AA264" s="333"/>
      <c r="AB264" s="333"/>
      <c r="AC264" s="333"/>
      <c r="AD264" s="333"/>
    </row>
    <row r="265" spans="1:30" x14ac:dyDescent="0.2">
      <c r="A265" s="332" t="s">
        <v>725</v>
      </c>
      <c r="B265" s="332" t="s">
        <v>184</v>
      </c>
      <c r="C265" s="332">
        <v>0</v>
      </c>
      <c r="D265" s="332">
        <v>0</v>
      </c>
      <c r="E265" s="332">
        <v>0</v>
      </c>
      <c r="F265" s="332">
        <v>0</v>
      </c>
      <c r="G265" s="332">
        <v>0</v>
      </c>
      <c r="H265" s="332">
        <v>0</v>
      </c>
      <c r="I265" s="332">
        <v>0</v>
      </c>
      <c r="J265" s="332">
        <v>0</v>
      </c>
      <c r="K265" s="332">
        <v>0</v>
      </c>
      <c r="L265" s="332">
        <v>0</v>
      </c>
      <c r="M265" s="332">
        <v>0</v>
      </c>
      <c r="N265" s="332">
        <v>0</v>
      </c>
      <c r="O265" s="332">
        <v>0</v>
      </c>
      <c r="P265" s="332">
        <v>0</v>
      </c>
      <c r="Q265" s="333"/>
      <c r="R265" s="333"/>
      <c r="S265" s="333"/>
      <c r="T265" s="333"/>
      <c r="U265" s="333"/>
      <c r="V265" s="333"/>
      <c r="W265" s="333"/>
      <c r="X265" s="333"/>
      <c r="Y265" s="333"/>
      <c r="Z265" s="333"/>
      <c r="AA265" s="333"/>
      <c r="AB265" s="333"/>
      <c r="AC265" s="333"/>
      <c r="AD265" s="333"/>
    </row>
    <row r="266" spans="1:30" x14ac:dyDescent="0.2">
      <c r="A266" s="332" t="s">
        <v>837</v>
      </c>
      <c r="B266" s="332" t="s">
        <v>184</v>
      </c>
      <c r="C266" s="332">
        <v>0</v>
      </c>
      <c r="D266" s="332">
        <v>0</v>
      </c>
      <c r="E266" s="332">
        <v>0</v>
      </c>
      <c r="F266" s="332">
        <v>0</v>
      </c>
      <c r="G266" s="332">
        <v>0</v>
      </c>
      <c r="H266" s="332">
        <v>0</v>
      </c>
      <c r="I266" s="332">
        <v>0</v>
      </c>
      <c r="J266" s="332">
        <v>0</v>
      </c>
      <c r="K266" s="332">
        <v>0</v>
      </c>
      <c r="L266" s="332">
        <v>0</v>
      </c>
      <c r="M266" s="332">
        <v>0</v>
      </c>
      <c r="N266" s="332">
        <v>0</v>
      </c>
      <c r="O266" s="332">
        <v>0</v>
      </c>
      <c r="P266" s="332">
        <v>0</v>
      </c>
      <c r="Q266" s="333"/>
      <c r="R266" s="333"/>
      <c r="S266" s="333"/>
      <c r="T266" s="333"/>
      <c r="U266" s="333"/>
      <c r="V266" s="333"/>
      <c r="W266" s="333"/>
      <c r="X266" s="333"/>
      <c r="Y266" s="333"/>
      <c r="Z266" s="333"/>
      <c r="AA266" s="333"/>
      <c r="AB266" s="333"/>
      <c r="AC266" s="333"/>
      <c r="AD266" s="333"/>
    </row>
    <row r="267" spans="1:30" x14ac:dyDescent="0.2">
      <c r="A267" s="332" t="s">
        <v>1149</v>
      </c>
      <c r="B267" s="332" t="s">
        <v>184</v>
      </c>
      <c r="C267" s="332">
        <v>0</v>
      </c>
      <c r="D267" s="332">
        <v>0</v>
      </c>
      <c r="E267" s="332">
        <v>0</v>
      </c>
      <c r="F267" s="332">
        <v>0</v>
      </c>
      <c r="G267" s="332">
        <v>0</v>
      </c>
      <c r="H267" s="332">
        <v>0</v>
      </c>
      <c r="I267" s="332">
        <v>0</v>
      </c>
      <c r="J267" s="332">
        <v>0</v>
      </c>
      <c r="K267" s="332">
        <v>0</v>
      </c>
      <c r="L267" s="332">
        <v>0</v>
      </c>
      <c r="M267" s="332">
        <v>0</v>
      </c>
      <c r="N267" s="332">
        <v>0</v>
      </c>
      <c r="O267" s="332">
        <v>0</v>
      </c>
      <c r="P267" s="332">
        <v>0</v>
      </c>
      <c r="Q267" s="333"/>
      <c r="R267" s="333"/>
      <c r="S267" s="333"/>
      <c r="T267" s="333"/>
      <c r="U267" s="333"/>
      <c r="V267" s="333"/>
      <c r="W267" s="333"/>
      <c r="X267" s="333"/>
      <c r="Y267" s="333"/>
      <c r="Z267" s="333"/>
      <c r="AA267" s="333"/>
      <c r="AB267" s="333"/>
      <c r="AC267" s="333"/>
      <c r="AD267" s="333"/>
    </row>
    <row r="268" spans="1:30" x14ac:dyDescent="0.2">
      <c r="A268" s="332" t="s">
        <v>221</v>
      </c>
      <c r="B268" s="332" t="s">
        <v>184</v>
      </c>
      <c r="C268" s="332">
        <v>5744</v>
      </c>
      <c r="D268" s="332">
        <v>5744</v>
      </c>
      <c r="E268" s="332">
        <v>5744</v>
      </c>
      <c r="F268" s="332">
        <v>5744</v>
      </c>
      <c r="G268" s="332">
        <v>5744</v>
      </c>
      <c r="H268" s="332">
        <v>5744</v>
      </c>
      <c r="I268" s="332">
        <v>5744</v>
      </c>
      <c r="J268" s="332">
        <v>5744</v>
      </c>
      <c r="K268" s="332">
        <v>5744</v>
      </c>
      <c r="L268" s="332">
        <v>5744</v>
      </c>
      <c r="M268" s="332">
        <v>5744</v>
      </c>
      <c r="N268" s="332">
        <v>5744</v>
      </c>
      <c r="O268" s="332">
        <v>5744</v>
      </c>
      <c r="P268" s="332">
        <v>5744097</v>
      </c>
      <c r="Q268" s="333"/>
      <c r="R268" s="333"/>
      <c r="S268" s="333"/>
      <c r="T268" s="333"/>
      <c r="U268" s="333"/>
      <c r="V268" s="333"/>
      <c r="W268" s="333"/>
      <c r="X268" s="333"/>
      <c r="Y268" s="333"/>
      <c r="Z268" s="333"/>
      <c r="AA268" s="333"/>
      <c r="AB268" s="333"/>
      <c r="AC268" s="333"/>
      <c r="AD268" s="333"/>
    </row>
    <row r="269" spans="1:30" x14ac:dyDescent="0.2">
      <c r="A269" s="332" t="s">
        <v>1150</v>
      </c>
      <c r="B269" s="332" t="s">
        <v>184</v>
      </c>
      <c r="C269" s="332">
        <v>0</v>
      </c>
      <c r="D269" s="332">
        <v>0</v>
      </c>
      <c r="E269" s="332">
        <v>0</v>
      </c>
      <c r="F269" s="332">
        <v>0</v>
      </c>
      <c r="G269" s="332">
        <v>0</v>
      </c>
      <c r="H269" s="332">
        <v>0</v>
      </c>
      <c r="I269" s="332">
        <v>0</v>
      </c>
      <c r="J269" s="332">
        <v>0</v>
      </c>
      <c r="K269" s="332">
        <v>0</v>
      </c>
      <c r="L269" s="332">
        <v>0</v>
      </c>
      <c r="M269" s="332">
        <v>0</v>
      </c>
      <c r="N269" s="332">
        <v>0</v>
      </c>
      <c r="O269" s="332">
        <v>0</v>
      </c>
      <c r="P269" s="332">
        <v>0</v>
      </c>
      <c r="Q269" s="333"/>
      <c r="R269" s="333"/>
      <c r="S269" s="333"/>
      <c r="T269" s="333"/>
      <c r="U269" s="333"/>
      <c r="V269" s="333"/>
      <c r="W269" s="333"/>
      <c r="X269" s="333"/>
      <c r="Y269" s="333"/>
      <c r="Z269" s="333"/>
      <c r="AA269" s="333"/>
      <c r="AB269" s="333"/>
      <c r="AC269" s="333"/>
      <c r="AD269" s="333"/>
    </row>
    <row r="270" spans="1:30" x14ac:dyDescent="0.2">
      <c r="A270" s="332" t="s">
        <v>952</v>
      </c>
      <c r="B270" s="332" t="s">
        <v>184</v>
      </c>
      <c r="C270" s="332">
        <v>0</v>
      </c>
      <c r="D270" s="332">
        <v>0</v>
      </c>
      <c r="E270" s="332">
        <v>0</v>
      </c>
      <c r="F270" s="332">
        <v>0</v>
      </c>
      <c r="G270" s="332">
        <v>0</v>
      </c>
      <c r="H270" s="332">
        <v>0</v>
      </c>
      <c r="I270" s="332">
        <v>0</v>
      </c>
      <c r="J270" s="332">
        <v>0</v>
      </c>
      <c r="K270" s="332">
        <v>0</v>
      </c>
      <c r="L270" s="332">
        <v>0</v>
      </c>
      <c r="M270" s="332">
        <v>0</v>
      </c>
      <c r="N270" s="332">
        <v>0</v>
      </c>
      <c r="O270" s="332">
        <v>0</v>
      </c>
      <c r="P270" s="332">
        <v>0</v>
      </c>
      <c r="Q270" s="333"/>
      <c r="R270" s="333"/>
      <c r="S270" s="333"/>
      <c r="T270" s="333"/>
      <c r="U270" s="333"/>
      <c r="V270" s="333"/>
      <c r="W270" s="333"/>
      <c r="X270" s="333"/>
      <c r="Y270" s="333"/>
      <c r="Z270" s="333"/>
      <c r="AA270" s="333"/>
      <c r="AB270" s="333"/>
      <c r="AC270" s="333"/>
      <c r="AD270" s="333"/>
    </row>
    <row r="271" spans="1:30" x14ac:dyDescent="0.2">
      <c r="A271" s="332" t="s">
        <v>726</v>
      </c>
      <c r="B271" s="332" t="s">
        <v>184</v>
      </c>
      <c r="C271" s="332">
        <v>0</v>
      </c>
      <c r="D271" s="332">
        <v>0</v>
      </c>
      <c r="E271" s="332">
        <v>0</v>
      </c>
      <c r="F271" s="332">
        <v>0</v>
      </c>
      <c r="G271" s="332">
        <v>0</v>
      </c>
      <c r="H271" s="332">
        <v>0</v>
      </c>
      <c r="I271" s="332">
        <v>0</v>
      </c>
      <c r="J271" s="332">
        <v>0</v>
      </c>
      <c r="K271" s="332">
        <v>0</v>
      </c>
      <c r="L271" s="332">
        <v>0</v>
      </c>
      <c r="M271" s="332">
        <v>0</v>
      </c>
      <c r="N271" s="332">
        <v>0</v>
      </c>
      <c r="O271" s="332">
        <v>0</v>
      </c>
      <c r="P271" s="332">
        <v>0</v>
      </c>
      <c r="Q271" s="333"/>
      <c r="R271" s="333"/>
      <c r="S271" s="333"/>
      <c r="T271" s="333"/>
      <c r="U271" s="333"/>
      <c r="V271" s="333"/>
      <c r="W271" s="333"/>
      <c r="X271" s="333"/>
      <c r="Y271" s="333"/>
      <c r="Z271" s="333"/>
      <c r="AA271" s="333"/>
      <c r="AB271" s="333"/>
      <c r="AC271" s="333"/>
      <c r="AD271" s="333"/>
    </row>
    <row r="272" spans="1:30" x14ac:dyDescent="0.2">
      <c r="A272" s="332" t="s">
        <v>1018</v>
      </c>
      <c r="B272" s="332" t="s">
        <v>184</v>
      </c>
      <c r="C272" s="332">
        <v>0</v>
      </c>
      <c r="D272" s="332">
        <v>0</v>
      </c>
      <c r="E272" s="332">
        <v>0</v>
      </c>
      <c r="F272" s="332">
        <v>0</v>
      </c>
      <c r="G272" s="332">
        <v>0</v>
      </c>
      <c r="H272" s="332">
        <v>0</v>
      </c>
      <c r="I272" s="332">
        <v>0</v>
      </c>
      <c r="J272" s="332">
        <v>0</v>
      </c>
      <c r="K272" s="332">
        <v>0</v>
      </c>
      <c r="L272" s="332">
        <v>0</v>
      </c>
      <c r="M272" s="332">
        <v>0</v>
      </c>
      <c r="N272" s="332">
        <v>0</v>
      </c>
      <c r="O272" s="332">
        <v>0</v>
      </c>
      <c r="P272" s="332">
        <v>0</v>
      </c>
      <c r="Q272" s="333"/>
      <c r="R272" s="333"/>
      <c r="S272" s="333"/>
      <c r="T272" s="333"/>
      <c r="U272" s="333"/>
      <c r="V272" s="333"/>
      <c r="W272" s="333"/>
      <c r="X272" s="333"/>
      <c r="Y272" s="333"/>
      <c r="Z272" s="333"/>
      <c r="AA272" s="333"/>
      <c r="AB272" s="333"/>
      <c r="AC272" s="333"/>
      <c r="AD272" s="333"/>
    </row>
    <row r="273" spans="1:30" x14ac:dyDescent="0.2">
      <c r="A273" s="332" t="s">
        <v>521</v>
      </c>
      <c r="B273" s="332" t="s">
        <v>184</v>
      </c>
      <c r="C273" s="332">
        <v>0</v>
      </c>
      <c r="D273" s="332">
        <v>0</v>
      </c>
      <c r="E273" s="332">
        <v>0</v>
      </c>
      <c r="F273" s="332">
        <v>0</v>
      </c>
      <c r="G273" s="332">
        <v>0</v>
      </c>
      <c r="H273" s="332">
        <v>0</v>
      </c>
      <c r="I273" s="332">
        <v>0</v>
      </c>
      <c r="J273" s="332">
        <v>0</v>
      </c>
      <c r="K273" s="332">
        <v>0</v>
      </c>
      <c r="L273" s="332">
        <v>0</v>
      </c>
      <c r="M273" s="332">
        <v>0</v>
      </c>
      <c r="N273" s="332">
        <v>0</v>
      </c>
      <c r="O273" s="332">
        <v>0</v>
      </c>
      <c r="P273" s="332">
        <v>0</v>
      </c>
      <c r="Q273" s="333"/>
      <c r="R273" s="333"/>
      <c r="S273" s="333"/>
      <c r="T273" s="333"/>
      <c r="U273" s="333"/>
      <c r="V273" s="333"/>
      <c r="W273" s="333"/>
      <c r="X273" s="333"/>
      <c r="Y273" s="333"/>
      <c r="Z273" s="333"/>
      <c r="AA273" s="333"/>
      <c r="AB273" s="333"/>
      <c r="AC273" s="333"/>
      <c r="AD273" s="333"/>
    </row>
    <row r="274" spans="1:30" x14ac:dyDescent="0.2">
      <c r="A274" s="332" t="s">
        <v>1151</v>
      </c>
      <c r="B274" s="332" t="s">
        <v>184</v>
      </c>
      <c r="C274" s="332">
        <v>0</v>
      </c>
      <c r="D274" s="332">
        <v>0</v>
      </c>
      <c r="E274" s="332">
        <v>0</v>
      </c>
      <c r="F274" s="332">
        <v>0</v>
      </c>
      <c r="G274" s="332">
        <v>0</v>
      </c>
      <c r="H274" s="332">
        <v>0</v>
      </c>
      <c r="I274" s="332">
        <v>0</v>
      </c>
      <c r="J274" s="332">
        <v>0</v>
      </c>
      <c r="K274" s="332">
        <v>0</v>
      </c>
      <c r="L274" s="332">
        <v>0</v>
      </c>
      <c r="M274" s="332">
        <v>0</v>
      </c>
      <c r="N274" s="332">
        <v>0</v>
      </c>
      <c r="O274" s="332">
        <v>0</v>
      </c>
      <c r="P274" s="332">
        <v>0</v>
      </c>
      <c r="Q274" s="333"/>
      <c r="R274" s="333"/>
      <c r="S274" s="333"/>
      <c r="T274" s="333"/>
      <c r="U274" s="333"/>
      <c r="V274" s="333"/>
      <c r="W274" s="333"/>
      <c r="X274" s="333"/>
      <c r="Y274" s="333"/>
      <c r="Z274" s="333"/>
      <c r="AA274" s="333"/>
      <c r="AB274" s="333"/>
      <c r="AC274" s="333"/>
      <c r="AD274" s="333"/>
    </row>
    <row r="275" spans="1:30" x14ac:dyDescent="0.2">
      <c r="A275" s="332" t="s">
        <v>522</v>
      </c>
      <c r="B275" s="332" t="s">
        <v>184</v>
      </c>
      <c r="C275" s="332">
        <v>1507</v>
      </c>
      <c r="D275" s="332">
        <v>1507</v>
      </c>
      <c r="E275" s="332">
        <v>1507</v>
      </c>
      <c r="F275" s="332">
        <v>1503</v>
      </c>
      <c r="G275" s="332">
        <v>1503</v>
      </c>
      <c r="H275" s="332">
        <v>1503</v>
      </c>
      <c r="I275" s="332">
        <v>1503</v>
      </c>
      <c r="J275" s="332">
        <v>1503</v>
      </c>
      <c r="K275" s="332">
        <v>1503</v>
      </c>
      <c r="L275" s="332">
        <v>1503</v>
      </c>
      <c r="M275" s="332">
        <v>1503</v>
      </c>
      <c r="N275" s="332">
        <v>1503</v>
      </c>
      <c r="O275" s="332">
        <v>1503</v>
      </c>
      <c r="P275" s="332">
        <v>1504148</v>
      </c>
      <c r="Q275" s="333"/>
      <c r="R275" s="333"/>
      <c r="S275" s="333"/>
      <c r="T275" s="333"/>
      <c r="U275" s="333"/>
      <c r="V275" s="333"/>
      <c r="W275" s="333"/>
      <c r="X275" s="333"/>
      <c r="Y275" s="333"/>
      <c r="Z275" s="333"/>
      <c r="AA275" s="333"/>
      <c r="AB275" s="333"/>
      <c r="AC275" s="333"/>
      <c r="AD275" s="333"/>
    </row>
    <row r="276" spans="1:30" x14ac:dyDescent="0.2">
      <c r="A276" s="332" t="s">
        <v>838</v>
      </c>
      <c r="B276" s="332" t="s">
        <v>184</v>
      </c>
      <c r="C276" s="332">
        <v>89</v>
      </c>
      <c r="D276" s="332">
        <v>89</v>
      </c>
      <c r="E276" s="332">
        <v>89</v>
      </c>
      <c r="F276" s="332">
        <v>89</v>
      </c>
      <c r="G276" s="332">
        <v>89</v>
      </c>
      <c r="H276" s="332">
        <v>89</v>
      </c>
      <c r="I276" s="332">
        <v>89</v>
      </c>
      <c r="J276" s="332">
        <v>89</v>
      </c>
      <c r="K276" s="332">
        <v>89</v>
      </c>
      <c r="L276" s="332">
        <v>89</v>
      </c>
      <c r="M276" s="332">
        <v>89</v>
      </c>
      <c r="N276" s="332">
        <v>89</v>
      </c>
      <c r="O276" s="332">
        <v>89</v>
      </c>
      <c r="P276" s="332">
        <v>88577</v>
      </c>
      <c r="Q276" s="333"/>
      <c r="R276" s="333"/>
      <c r="S276" s="333"/>
      <c r="T276" s="333"/>
      <c r="U276" s="333"/>
      <c r="V276" s="333"/>
      <c r="W276" s="333"/>
      <c r="X276" s="333"/>
      <c r="Y276" s="333"/>
      <c r="Z276" s="333"/>
      <c r="AA276" s="333"/>
      <c r="AB276" s="333"/>
      <c r="AC276" s="333"/>
      <c r="AD276" s="333"/>
    </row>
    <row r="277" spans="1:30" x14ac:dyDescent="0.2">
      <c r="A277" s="332" t="s">
        <v>523</v>
      </c>
      <c r="B277" s="332" t="s">
        <v>184</v>
      </c>
      <c r="C277" s="332">
        <v>0</v>
      </c>
      <c r="D277" s="332">
        <v>0</v>
      </c>
      <c r="E277" s="332">
        <v>0</v>
      </c>
      <c r="F277" s="332">
        <v>0</v>
      </c>
      <c r="G277" s="332">
        <v>0</v>
      </c>
      <c r="H277" s="332">
        <v>0</v>
      </c>
      <c r="I277" s="332">
        <v>0</v>
      </c>
      <c r="J277" s="332">
        <v>0</v>
      </c>
      <c r="K277" s="332">
        <v>0</v>
      </c>
      <c r="L277" s="332">
        <v>0</v>
      </c>
      <c r="M277" s="332">
        <v>0</v>
      </c>
      <c r="N277" s="332">
        <v>0</v>
      </c>
      <c r="O277" s="332">
        <v>0</v>
      </c>
      <c r="P277" s="332">
        <v>267</v>
      </c>
      <c r="Q277" s="333"/>
      <c r="R277" s="333"/>
      <c r="S277" s="333"/>
      <c r="T277" s="333"/>
      <c r="U277" s="333"/>
      <c r="V277" s="333"/>
      <c r="W277" s="333"/>
      <c r="X277" s="333"/>
      <c r="Y277" s="333"/>
      <c r="Z277" s="333"/>
      <c r="AA277" s="333"/>
      <c r="AB277" s="333"/>
      <c r="AC277" s="333"/>
      <c r="AD277" s="333"/>
    </row>
    <row r="278" spans="1:30" x14ac:dyDescent="0.2">
      <c r="A278" s="332" t="s">
        <v>1152</v>
      </c>
      <c r="B278" s="332" t="s">
        <v>184</v>
      </c>
      <c r="C278" s="332">
        <v>0</v>
      </c>
      <c r="D278" s="332">
        <v>0</v>
      </c>
      <c r="E278" s="332">
        <v>0</v>
      </c>
      <c r="F278" s="332">
        <v>0</v>
      </c>
      <c r="G278" s="332">
        <v>0</v>
      </c>
      <c r="H278" s="332">
        <v>0</v>
      </c>
      <c r="I278" s="332">
        <v>0</v>
      </c>
      <c r="J278" s="332">
        <v>0</v>
      </c>
      <c r="K278" s="332">
        <v>0</v>
      </c>
      <c r="L278" s="332">
        <v>0</v>
      </c>
      <c r="M278" s="332">
        <v>0</v>
      </c>
      <c r="N278" s="332">
        <v>0</v>
      </c>
      <c r="O278" s="332">
        <v>0</v>
      </c>
      <c r="P278" s="332">
        <v>0</v>
      </c>
      <c r="Q278" s="333"/>
      <c r="R278" s="333"/>
      <c r="S278" s="333"/>
      <c r="T278" s="333"/>
      <c r="U278" s="333"/>
      <c r="V278" s="333"/>
      <c r="W278" s="333"/>
      <c r="X278" s="333"/>
      <c r="Y278" s="333"/>
      <c r="Z278" s="333"/>
      <c r="AA278" s="333"/>
      <c r="AB278" s="333"/>
      <c r="AC278" s="333"/>
      <c r="AD278" s="333"/>
    </row>
    <row r="279" spans="1:30" x14ac:dyDescent="0.2">
      <c r="A279" s="332" t="s">
        <v>1153</v>
      </c>
      <c r="B279" s="332" t="s">
        <v>184</v>
      </c>
      <c r="C279" s="332">
        <v>0</v>
      </c>
      <c r="D279" s="332">
        <v>0</v>
      </c>
      <c r="E279" s="332">
        <v>0</v>
      </c>
      <c r="F279" s="332">
        <v>0</v>
      </c>
      <c r="G279" s="332">
        <v>0</v>
      </c>
      <c r="H279" s="332">
        <v>0</v>
      </c>
      <c r="I279" s="332">
        <v>0</v>
      </c>
      <c r="J279" s="332">
        <v>0</v>
      </c>
      <c r="K279" s="332">
        <v>0</v>
      </c>
      <c r="L279" s="332">
        <v>0</v>
      </c>
      <c r="M279" s="332">
        <v>0</v>
      </c>
      <c r="N279" s="332">
        <v>0</v>
      </c>
      <c r="O279" s="332">
        <v>0</v>
      </c>
      <c r="P279" s="332">
        <v>0</v>
      </c>
      <c r="Q279" s="333"/>
      <c r="R279" s="333"/>
      <c r="S279" s="333"/>
      <c r="T279" s="333"/>
      <c r="U279" s="333"/>
      <c r="V279" s="333"/>
      <c r="W279" s="333"/>
      <c r="X279" s="333"/>
      <c r="Y279" s="333"/>
      <c r="Z279" s="333"/>
      <c r="AA279" s="333"/>
      <c r="AB279" s="333"/>
      <c r="AC279" s="333"/>
      <c r="AD279" s="333"/>
    </row>
    <row r="280" spans="1:30" x14ac:dyDescent="0.2">
      <c r="A280" s="332" t="s">
        <v>716</v>
      </c>
      <c r="B280" s="332" t="s">
        <v>184</v>
      </c>
      <c r="C280" s="332">
        <v>45</v>
      </c>
      <c r="D280" s="332">
        <v>45</v>
      </c>
      <c r="E280" s="332">
        <v>45</v>
      </c>
      <c r="F280" s="332">
        <v>45</v>
      </c>
      <c r="G280" s="332">
        <v>45</v>
      </c>
      <c r="H280" s="332">
        <v>45</v>
      </c>
      <c r="I280" s="332">
        <v>45</v>
      </c>
      <c r="J280" s="332">
        <v>45</v>
      </c>
      <c r="K280" s="332">
        <v>45</v>
      </c>
      <c r="L280" s="332">
        <v>45</v>
      </c>
      <c r="M280" s="332">
        <v>45</v>
      </c>
      <c r="N280" s="332">
        <v>45</v>
      </c>
      <c r="O280" s="332">
        <v>45</v>
      </c>
      <c r="P280" s="332">
        <v>44555</v>
      </c>
      <c r="Q280" s="333"/>
      <c r="R280" s="333"/>
      <c r="S280" s="333"/>
      <c r="T280" s="333"/>
      <c r="U280" s="333"/>
      <c r="V280" s="333"/>
      <c r="W280" s="333"/>
      <c r="X280" s="333"/>
      <c r="Y280" s="333"/>
      <c r="Z280" s="333"/>
      <c r="AA280" s="333"/>
      <c r="AB280" s="333"/>
      <c r="AC280" s="333"/>
      <c r="AD280" s="333"/>
    </row>
    <row r="281" spans="1:30" x14ac:dyDescent="0.2">
      <c r="A281" s="332" t="s">
        <v>1154</v>
      </c>
      <c r="B281" s="332" t="s">
        <v>184</v>
      </c>
      <c r="C281" s="332">
        <v>0</v>
      </c>
      <c r="D281" s="332">
        <v>0</v>
      </c>
      <c r="E281" s="332">
        <v>0</v>
      </c>
      <c r="F281" s="332">
        <v>0</v>
      </c>
      <c r="G281" s="332">
        <v>0</v>
      </c>
      <c r="H281" s="332">
        <v>0</v>
      </c>
      <c r="I281" s="332">
        <v>0</v>
      </c>
      <c r="J281" s="332">
        <v>0</v>
      </c>
      <c r="K281" s="332">
        <v>0</v>
      </c>
      <c r="L281" s="332">
        <v>0</v>
      </c>
      <c r="M281" s="332">
        <v>0</v>
      </c>
      <c r="N281" s="332">
        <v>0</v>
      </c>
      <c r="O281" s="332">
        <v>0</v>
      </c>
      <c r="P281" s="332">
        <v>0</v>
      </c>
      <c r="Q281" s="333"/>
      <c r="R281" s="333"/>
      <c r="S281" s="333"/>
      <c r="T281" s="333"/>
      <c r="U281" s="333"/>
      <c r="V281" s="333"/>
      <c r="W281" s="333"/>
      <c r="X281" s="333"/>
      <c r="Y281" s="333"/>
      <c r="Z281" s="333"/>
      <c r="AA281" s="333"/>
      <c r="AB281" s="333"/>
      <c r="AC281" s="333"/>
      <c r="AD281" s="333"/>
    </row>
    <row r="282" spans="1:30" x14ac:dyDescent="0.2">
      <c r="A282" s="332" t="s">
        <v>727</v>
      </c>
      <c r="B282" s="332" t="s">
        <v>184</v>
      </c>
      <c r="C282" s="332">
        <v>0</v>
      </c>
      <c r="D282" s="332">
        <v>0</v>
      </c>
      <c r="E282" s="332">
        <v>0</v>
      </c>
      <c r="F282" s="332">
        <v>0</v>
      </c>
      <c r="G282" s="332">
        <v>0</v>
      </c>
      <c r="H282" s="332">
        <v>0</v>
      </c>
      <c r="I282" s="332">
        <v>0</v>
      </c>
      <c r="J282" s="332">
        <v>0</v>
      </c>
      <c r="K282" s="332">
        <v>0</v>
      </c>
      <c r="L282" s="332">
        <v>0</v>
      </c>
      <c r="M282" s="332">
        <v>0</v>
      </c>
      <c r="N282" s="332">
        <v>0</v>
      </c>
      <c r="O282" s="332">
        <v>0</v>
      </c>
      <c r="P282" s="332">
        <v>0</v>
      </c>
      <c r="Q282" s="333"/>
      <c r="R282" s="333"/>
      <c r="S282" s="333"/>
      <c r="T282" s="333"/>
      <c r="U282" s="333"/>
      <c r="V282" s="333"/>
      <c r="W282" s="333"/>
      <c r="X282" s="333"/>
      <c r="Y282" s="333"/>
      <c r="Z282" s="333"/>
      <c r="AA282" s="333"/>
      <c r="AB282" s="333"/>
      <c r="AC282" s="333"/>
      <c r="AD282" s="333"/>
    </row>
    <row r="283" spans="1:30" x14ac:dyDescent="0.2">
      <c r="A283" s="332" t="s">
        <v>1155</v>
      </c>
      <c r="B283" s="332" t="s">
        <v>184</v>
      </c>
      <c r="C283" s="332">
        <v>0</v>
      </c>
      <c r="D283" s="332">
        <v>0</v>
      </c>
      <c r="E283" s="332">
        <v>0</v>
      </c>
      <c r="F283" s="332">
        <v>0</v>
      </c>
      <c r="G283" s="332">
        <v>0</v>
      </c>
      <c r="H283" s="332">
        <v>0</v>
      </c>
      <c r="I283" s="332">
        <v>0</v>
      </c>
      <c r="J283" s="332">
        <v>0</v>
      </c>
      <c r="K283" s="332">
        <v>0</v>
      </c>
      <c r="L283" s="332">
        <v>0</v>
      </c>
      <c r="M283" s="332">
        <v>0</v>
      </c>
      <c r="N283" s="332">
        <v>0</v>
      </c>
      <c r="O283" s="332">
        <v>0</v>
      </c>
      <c r="P283" s="332">
        <v>0</v>
      </c>
      <c r="Q283" s="333"/>
      <c r="R283" s="333"/>
      <c r="S283" s="333"/>
      <c r="T283" s="333"/>
      <c r="U283" s="333"/>
      <c r="V283" s="333"/>
      <c r="W283" s="333"/>
      <c r="X283" s="333"/>
      <c r="Y283" s="333"/>
      <c r="Z283" s="333"/>
      <c r="AA283" s="333"/>
      <c r="AB283" s="333"/>
      <c r="AC283" s="333"/>
      <c r="AD283" s="333"/>
    </row>
    <row r="284" spans="1:30" x14ac:dyDescent="0.2">
      <c r="A284" s="332" t="s">
        <v>222</v>
      </c>
      <c r="B284" s="332" t="s">
        <v>184</v>
      </c>
      <c r="C284" s="332">
        <v>88271</v>
      </c>
      <c r="D284" s="332">
        <v>74499</v>
      </c>
      <c r="E284" s="332">
        <v>74496</v>
      </c>
      <c r="F284" s="332">
        <v>90787</v>
      </c>
      <c r="G284" s="332">
        <v>90806</v>
      </c>
      <c r="H284" s="332">
        <v>90764</v>
      </c>
      <c r="I284" s="332">
        <v>90658</v>
      </c>
      <c r="J284" s="332">
        <v>90658</v>
      </c>
      <c r="K284" s="332">
        <v>90659</v>
      </c>
      <c r="L284" s="332">
        <v>90661</v>
      </c>
      <c r="M284" s="332">
        <v>90717</v>
      </c>
      <c r="N284" s="332">
        <v>90717</v>
      </c>
      <c r="O284" s="332">
        <v>90659</v>
      </c>
      <c r="P284" s="332">
        <v>87907222</v>
      </c>
      <c r="Q284" s="333"/>
      <c r="R284" s="333"/>
      <c r="S284" s="333"/>
      <c r="T284" s="333"/>
      <c r="U284" s="333"/>
      <c r="V284" s="333"/>
      <c r="W284" s="333"/>
      <c r="X284" s="333"/>
      <c r="Y284" s="333"/>
      <c r="Z284" s="333"/>
      <c r="AA284" s="333"/>
      <c r="AB284" s="333"/>
      <c r="AC284" s="333"/>
      <c r="AD284" s="333"/>
    </row>
    <row r="285" spans="1:30" x14ac:dyDescent="0.2">
      <c r="A285" s="332" t="s">
        <v>1156</v>
      </c>
      <c r="B285" s="332" t="s">
        <v>184</v>
      </c>
      <c r="C285" s="332">
        <v>0</v>
      </c>
      <c r="D285" s="332">
        <v>0</v>
      </c>
      <c r="E285" s="332">
        <v>0</v>
      </c>
      <c r="F285" s="332">
        <v>0</v>
      </c>
      <c r="G285" s="332">
        <v>0</v>
      </c>
      <c r="H285" s="332">
        <v>0</v>
      </c>
      <c r="I285" s="332">
        <v>0</v>
      </c>
      <c r="J285" s="332">
        <v>0</v>
      </c>
      <c r="K285" s="332">
        <v>0</v>
      </c>
      <c r="L285" s="332">
        <v>0</v>
      </c>
      <c r="M285" s="332">
        <v>0</v>
      </c>
      <c r="N285" s="332">
        <v>0</v>
      </c>
      <c r="O285" s="332">
        <v>0</v>
      </c>
      <c r="P285" s="332">
        <v>0</v>
      </c>
      <c r="Q285" s="333"/>
      <c r="R285" s="333"/>
      <c r="S285" s="333"/>
      <c r="T285" s="333"/>
      <c r="U285" s="333"/>
      <c r="V285" s="333"/>
      <c r="W285" s="333"/>
      <c r="X285" s="333"/>
      <c r="Y285" s="333"/>
      <c r="Z285" s="333"/>
      <c r="AA285" s="333"/>
      <c r="AB285" s="333"/>
      <c r="AC285" s="333"/>
      <c r="AD285" s="333"/>
    </row>
    <row r="286" spans="1:30" x14ac:dyDescent="0.2">
      <c r="A286" s="332" t="s">
        <v>524</v>
      </c>
      <c r="B286" s="332" t="s">
        <v>184</v>
      </c>
      <c r="C286" s="332">
        <v>204</v>
      </c>
      <c r="D286" s="332">
        <v>204</v>
      </c>
      <c r="E286" s="332">
        <v>204</v>
      </c>
      <c r="F286" s="332">
        <v>204</v>
      </c>
      <c r="G286" s="332">
        <v>204</v>
      </c>
      <c r="H286" s="332">
        <v>204</v>
      </c>
      <c r="I286" s="332">
        <v>204</v>
      </c>
      <c r="J286" s="332">
        <v>204</v>
      </c>
      <c r="K286" s="332">
        <v>204</v>
      </c>
      <c r="L286" s="332">
        <v>204</v>
      </c>
      <c r="M286" s="332">
        <v>204</v>
      </c>
      <c r="N286" s="332">
        <v>204</v>
      </c>
      <c r="O286" s="332">
        <v>204</v>
      </c>
      <c r="P286" s="332">
        <v>204200</v>
      </c>
      <c r="Q286" s="333"/>
      <c r="R286" s="333"/>
      <c r="S286" s="333"/>
      <c r="T286" s="333"/>
      <c r="U286" s="333"/>
      <c r="V286" s="333"/>
      <c r="W286" s="333"/>
      <c r="X286" s="333"/>
      <c r="Y286" s="333"/>
      <c r="Z286" s="333"/>
      <c r="AA286" s="333"/>
      <c r="AB286" s="333"/>
      <c r="AC286" s="333"/>
      <c r="AD286" s="333"/>
    </row>
    <row r="287" spans="1:30" x14ac:dyDescent="0.2">
      <c r="A287" s="332" t="s">
        <v>1157</v>
      </c>
      <c r="B287" s="332" t="s">
        <v>184</v>
      </c>
      <c r="C287" s="332">
        <v>0</v>
      </c>
      <c r="D287" s="332">
        <v>0</v>
      </c>
      <c r="E287" s="332">
        <v>0</v>
      </c>
      <c r="F287" s="332">
        <v>0</v>
      </c>
      <c r="G287" s="332">
        <v>0</v>
      </c>
      <c r="H287" s="332">
        <v>0</v>
      </c>
      <c r="I287" s="332">
        <v>0</v>
      </c>
      <c r="J287" s="332">
        <v>0</v>
      </c>
      <c r="K287" s="332">
        <v>0</v>
      </c>
      <c r="L287" s="332">
        <v>0</v>
      </c>
      <c r="M287" s="332">
        <v>0</v>
      </c>
      <c r="N287" s="332">
        <v>0</v>
      </c>
      <c r="O287" s="332">
        <v>0</v>
      </c>
      <c r="P287" s="332">
        <v>0</v>
      </c>
      <c r="Q287" s="333"/>
      <c r="R287" s="333"/>
      <c r="S287" s="333"/>
      <c r="T287" s="333"/>
      <c r="U287" s="333"/>
      <c r="V287" s="333"/>
      <c r="W287" s="333"/>
      <c r="X287" s="333"/>
      <c r="Y287" s="333"/>
      <c r="Z287" s="333"/>
      <c r="AA287" s="333"/>
      <c r="AB287" s="333"/>
      <c r="AC287" s="333"/>
      <c r="AD287" s="333"/>
    </row>
    <row r="288" spans="1:30" x14ac:dyDescent="0.2">
      <c r="A288" s="332" t="s">
        <v>223</v>
      </c>
      <c r="B288" s="332" t="s">
        <v>184</v>
      </c>
      <c r="C288" s="332">
        <v>0</v>
      </c>
      <c r="D288" s="332">
        <v>0</v>
      </c>
      <c r="E288" s="332">
        <v>0</v>
      </c>
      <c r="F288" s="332">
        <v>0</v>
      </c>
      <c r="G288" s="332">
        <v>0</v>
      </c>
      <c r="H288" s="332">
        <v>0</v>
      </c>
      <c r="I288" s="332">
        <v>0</v>
      </c>
      <c r="J288" s="332">
        <v>0</v>
      </c>
      <c r="K288" s="332">
        <v>0</v>
      </c>
      <c r="L288" s="332">
        <v>0</v>
      </c>
      <c r="M288" s="332">
        <v>0</v>
      </c>
      <c r="N288" s="332">
        <v>0</v>
      </c>
      <c r="O288" s="332">
        <v>0</v>
      </c>
      <c r="P288" s="332">
        <v>0</v>
      </c>
      <c r="Q288" s="333"/>
      <c r="R288" s="333"/>
      <c r="S288" s="333"/>
      <c r="T288" s="333"/>
      <c r="U288" s="333"/>
      <c r="V288" s="333"/>
      <c r="W288" s="333"/>
      <c r="X288" s="333"/>
      <c r="Y288" s="333"/>
      <c r="Z288" s="333"/>
      <c r="AA288" s="333"/>
      <c r="AB288" s="333"/>
      <c r="AC288" s="333"/>
      <c r="AD288" s="333"/>
    </row>
    <row r="289" spans="1:30" x14ac:dyDescent="0.2">
      <c r="A289" s="332" t="s">
        <v>657</v>
      </c>
      <c r="B289" s="332" t="s">
        <v>184</v>
      </c>
      <c r="C289" s="332">
        <v>0</v>
      </c>
      <c r="D289" s="332">
        <v>0</v>
      </c>
      <c r="E289" s="332">
        <v>0</v>
      </c>
      <c r="F289" s="332">
        <v>0</v>
      </c>
      <c r="G289" s="332">
        <v>0</v>
      </c>
      <c r="H289" s="332">
        <v>0</v>
      </c>
      <c r="I289" s="332">
        <v>0</v>
      </c>
      <c r="J289" s="332">
        <v>0</v>
      </c>
      <c r="K289" s="332">
        <v>0</v>
      </c>
      <c r="L289" s="332">
        <v>0</v>
      </c>
      <c r="M289" s="332">
        <v>0</v>
      </c>
      <c r="N289" s="332">
        <v>0</v>
      </c>
      <c r="O289" s="332">
        <v>0</v>
      </c>
      <c r="P289" s="332">
        <v>0</v>
      </c>
      <c r="Q289" s="333"/>
      <c r="R289" s="333"/>
      <c r="S289" s="333"/>
      <c r="T289" s="333"/>
      <c r="U289" s="333"/>
      <c r="V289" s="333"/>
      <c r="W289" s="333"/>
      <c r="X289" s="333"/>
      <c r="Y289" s="333"/>
      <c r="Z289" s="333"/>
      <c r="AA289" s="333"/>
      <c r="AB289" s="333"/>
      <c r="AC289" s="333"/>
      <c r="AD289" s="333"/>
    </row>
    <row r="290" spans="1:30" x14ac:dyDescent="0.2">
      <c r="A290" s="332" t="s">
        <v>658</v>
      </c>
      <c r="B290" s="332" t="s">
        <v>184</v>
      </c>
      <c r="C290" s="332">
        <v>0</v>
      </c>
      <c r="D290" s="332">
        <v>0</v>
      </c>
      <c r="E290" s="332">
        <v>0</v>
      </c>
      <c r="F290" s="332">
        <v>0</v>
      </c>
      <c r="G290" s="332">
        <v>0</v>
      </c>
      <c r="H290" s="332">
        <v>0</v>
      </c>
      <c r="I290" s="332">
        <v>0</v>
      </c>
      <c r="J290" s="332">
        <v>0</v>
      </c>
      <c r="K290" s="332">
        <v>0</v>
      </c>
      <c r="L290" s="332">
        <v>0</v>
      </c>
      <c r="M290" s="332">
        <v>0</v>
      </c>
      <c r="N290" s="332">
        <v>0</v>
      </c>
      <c r="O290" s="332">
        <v>0</v>
      </c>
      <c r="P290" s="332">
        <v>0</v>
      </c>
      <c r="Q290" s="333"/>
      <c r="R290" s="333"/>
      <c r="S290" s="333"/>
      <c r="T290" s="333"/>
      <c r="U290" s="333"/>
      <c r="V290" s="333"/>
      <c r="W290" s="333"/>
      <c r="X290" s="333"/>
      <c r="Y290" s="333"/>
      <c r="Z290" s="333"/>
      <c r="AA290" s="333"/>
      <c r="AB290" s="333"/>
      <c r="AC290" s="333"/>
      <c r="AD290" s="333"/>
    </row>
    <row r="291" spans="1:30" x14ac:dyDescent="0.2">
      <c r="A291" s="332" t="s">
        <v>1158</v>
      </c>
      <c r="B291" s="332" t="s">
        <v>184</v>
      </c>
      <c r="C291" s="332">
        <v>0</v>
      </c>
      <c r="D291" s="332">
        <v>0</v>
      </c>
      <c r="E291" s="332">
        <v>0</v>
      </c>
      <c r="F291" s="332">
        <v>0</v>
      </c>
      <c r="G291" s="332">
        <v>0</v>
      </c>
      <c r="H291" s="332">
        <v>0</v>
      </c>
      <c r="I291" s="332">
        <v>0</v>
      </c>
      <c r="J291" s="332">
        <v>0</v>
      </c>
      <c r="K291" s="332">
        <v>0</v>
      </c>
      <c r="L291" s="332">
        <v>0</v>
      </c>
      <c r="M291" s="332">
        <v>0</v>
      </c>
      <c r="N291" s="332">
        <v>0</v>
      </c>
      <c r="O291" s="332">
        <v>0</v>
      </c>
      <c r="P291" s="332">
        <v>0</v>
      </c>
      <c r="Q291" s="333"/>
      <c r="R291" s="333"/>
      <c r="S291" s="333"/>
      <c r="T291" s="333"/>
      <c r="U291" s="333"/>
      <c r="V291" s="333"/>
      <c r="W291" s="333"/>
      <c r="X291" s="333"/>
      <c r="Y291" s="333"/>
      <c r="Z291" s="333"/>
      <c r="AA291" s="333"/>
      <c r="AB291" s="333"/>
      <c r="AC291" s="333"/>
      <c r="AD291" s="333"/>
    </row>
    <row r="292" spans="1:30" x14ac:dyDescent="0.2">
      <c r="A292" s="332" t="s">
        <v>1159</v>
      </c>
      <c r="B292" s="332" t="s">
        <v>184</v>
      </c>
      <c r="C292" s="332">
        <v>0</v>
      </c>
      <c r="D292" s="332">
        <v>0</v>
      </c>
      <c r="E292" s="332">
        <v>0</v>
      </c>
      <c r="F292" s="332">
        <v>0</v>
      </c>
      <c r="G292" s="332">
        <v>0</v>
      </c>
      <c r="H292" s="332">
        <v>0</v>
      </c>
      <c r="I292" s="332">
        <v>0</v>
      </c>
      <c r="J292" s="332">
        <v>0</v>
      </c>
      <c r="K292" s="332">
        <v>0</v>
      </c>
      <c r="L292" s="332">
        <v>0</v>
      </c>
      <c r="M292" s="332">
        <v>0</v>
      </c>
      <c r="N292" s="332">
        <v>0</v>
      </c>
      <c r="O292" s="332">
        <v>0</v>
      </c>
      <c r="P292" s="332">
        <v>0</v>
      </c>
      <c r="Q292" s="333"/>
      <c r="R292" s="333"/>
      <c r="S292" s="333"/>
      <c r="T292" s="333"/>
      <c r="U292" s="333"/>
      <c r="V292" s="333"/>
      <c r="W292" s="333"/>
      <c r="X292" s="333"/>
      <c r="Y292" s="333"/>
      <c r="Z292" s="333"/>
      <c r="AA292" s="333"/>
      <c r="AB292" s="333"/>
      <c r="AC292" s="333"/>
      <c r="AD292" s="333"/>
    </row>
    <row r="293" spans="1:30" x14ac:dyDescent="0.2">
      <c r="A293" s="332" t="s">
        <v>659</v>
      </c>
      <c r="B293" s="332" t="s">
        <v>184</v>
      </c>
      <c r="C293" s="332">
        <v>0</v>
      </c>
      <c r="D293" s="332">
        <v>0</v>
      </c>
      <c r="E293" s="332">
        <v>0</v>
      </c>
      <c r="F293" s="332">
        <v>0</v>
      </c>
      <c r="G293" s="332">
        <v>0</v>
      </c>
      <c r="H293" s="332">
        <v>0</v>
      </c>
      <c r="I293" s="332">
        <v>0</v>
      </c>
      <c r="J293" s="332">
        <v>0</v>
      </c>
      <c r="K293" s="332">
        <v>0</v>
      </c>
      <c r="L293" s="332">
        <v>0</v>
      </c>
      <c r="M293" s="332">
        <v>0</v>
      </c>
      <c r="N293" s="332">
        <v>0</v>
      </c>
      <c r="O293" s="332">
        <v>0</v>
      </c>
      <c r="P293" s="332">
        <v>0</v>
      </c>
      <c r="Q293" s="333"/>
      <c r="R293" s="333"/>
      <c r="S293" s="333"/>
      <c r="T293" s="333"/>
      <c r="U293" s="333"/>
      <c r="V293" s="333"/>
      <c r="W293" s="333"/>
      <c r="X293" s="333"/>
      <c r="Y293" s="333"/>
      <c r="Z293" s="333"/>
      <c r="AA293" s="333"/>
      <c r="AB293" s="333"/>
      <c r="AC293" s="333"/>
      <c r="AD293" s="333"/>
    </row>
    <row r="294" spans="1:30" x14ac:dyDescent="0.2">
      <c r="A294" s="332" t="s">
        <v>1019</v>
      </c>
      <c r="B294" s="332" t="s">
        <v>184</v>
      </c>
      <c r="C294" s="332">
        <v>0</v>
      </c>
      <c r="D294" s="332">
        <v>0</v>
      </c>
      <c r="E294" s="332">
        <v>0</v>
      </c>
      <c r="F294" s="332">
        <v>0</v>
      </c>
      <c r="G294" s="332">
        <v>0</v>
      </c>
      <c r="H294" s="332">
        <v>0</v>
      </c>
      <c r="I294" s="332">
        <v>0</v>
      </c>
      <c r="J294" s="332">
        <v>0</v>
      </c>
      <c r="K294" s="332">
        <v>0</v>
      </c>
      <c r="L294" s="332">
        <v>0</v>
      </c>
      <c r="M294" s="332">
        <v>0</v>
      </c>
      <c r="N294" s="332">
        <v>0</v>
      </c>
      <c r="O294" s="332">
        <v>0</v>
      </c>
      <c r="P294" s="332">
        <v>0</v>
      </c>
      <c r="Q294" s="333"/>
      <c r="R294" s="333"/>
      <c r="S294" s="333"/>
      <c r="T294" s="333"/>
      <c r="U294" s="333"/>
      <c r="V294" s="333"/>
      <c r="W294" s="333"/>
      <c r="X294" s="333"/>
      <c r="Y294" s="333"/>
      <c r="Z294" s="333"/>
      <c r="AA294" s="333"/>
      <c r="AB294" s="333"/>
      <c r="AC294" s="333"/>
      <c r="AD294" s="333"/>
    </row>
    <row r="295" spans="1:30" x14ac:dyDescent="0.2">
      <c r="A295" s="332" t="s">
        <v>224</v>
      </c>
      <c r="B295" s="332" t="s">
        <v>184</v>
      </c>
      <c r="C295" s="332">
        <v>3517</v>
      </c>
      <c r="D295" s="332">
        <v>3517</v>
      </c>
      <c r="E295" s="332">
        <v>3517</v>
      </c>
      <c r="F295" s="332">
        <v>3517</v>
      </c>
      <c r="G295" s="332">
        <v>3517</v>
      </c>
      <c r="H295" s="332">
        <v>3517</v>
      </c>
      <c r="I295" s="332">
        <v>3517</v>
      </c>
      <c r="J295" s="332">
        <v>3517</v>
      </c>
      <c r="K295" s="332">
        <v>3517</v>
      </c>
      <c r="L295" s="332">
        <v>3517</v>
      </c>
      <c r="M295" s="332">
        <v>3517</v>
      </c>
      <c r="N295" s="332">
        <v>3517</v>
      </c>
      <c r="O295" s="332">
        <v>3517</v>
      </c>
      <c r="P295" s="332">
        <v>3516565</v>
      </c>
      <c r="Q295" s="333"/>
      <c r="R295" s="333"/>
      <c r="S295" s="333"/>
      <c r="T295" s="333"/>
      <c r="U295" s="333"/>
      <c r="V295" s="333"/>
      <c r="W295" s="333"/>
      <c r="X295" s="333"/>
      <c r="Y295" s="333"/>
      <c r="Z295" s="333"/>
      <c r="AA295" s="333"/>
      <c r="AB295" s="333"/>
      <c r="AC295" s="333"/>
      <c r="AD295" s="333"/>
    </row>
    <row r="296" spans="1:30" x14ac:dyDescent="0.2">
      <c r="A296" s="332" t="s">
        <v>1160</v>
      </c>
      <c r="B296" s="332" t="s">
        <v>184</v>
      </c>
      <c r="C296" s="332">
        <v>0</v>
      </c>
      <c r="D296" s="332">
        <v>0</v>
      </c>
      <c r="E296" s="332">
        <v>0</v>
      </c>
      <c r="F296" s="332">
        <v>0</v>
      </c>
      <c r="G296" s="332">
        <v>0</v>
      </c>
      <c r="H296" s="332">
        <v>0</v>
      </c>
      <c r="I296" s="332">
        <v>0</v>
      </c>
      <c r="J296" s="332">
        <v>0</v>
      </c>
      <c r="K296" s="332">
        <v>0</v>
      </c>
      <c r="L296" s="332">
        <v>0</v>
      </c>
      <c r="M296" s="332">
        <v>0</v>
      </c>
      <c r="N296" s="332">
        <v>0</v>
      </c>
      <c r="O296" s="332">
        <v>0</v>
      </c>
      <c r="P296" s="332">
        <v>0</v>
      </c>
      <c r="Q296" s="333"/>
      <c r="R296" s="333"/>
      <c r="S296" s="333"/>
      <c r="T296" s="333"/>
      <c r="U296" s="333"/>
      <c r="V296" s="333"/>
      <c r="W296" s="333"/>
      <c r="X296" s="333"/>
      <c r="Y296" s="333"/>
      <c r="Z296" s="333"/>
      <c r="AA296" s="333"/>
      <c r="AB296" s="333"/>
      <c r="AC296" s="333"/>
      <c r="AD296" s="333"/>
    </row>
    <row r="297" spans="1:30" x14ac:dyDescent="0.2">
      <c r="A297" s="332" t="s">
        <v>953</v>
      </c>
      <c r="B297" s="332" t="s">
        <v>184</v>
      </c>
      <c r="C297" s="332">
        <v>0</v>
      </c>
      <c r="D297" s="332">
        <v>0</v>
      </c>
      <c r="E297" s="332">
        <v>0</v>
      </c>
      <c r="F297" s="332">
        <v>0</v>
      </c>
      <c r="G297" s="332">
        <v>0</v>
      </c>
      <c r="H297" s="332">
        <v>0</v>
      </c>
      <c r="I297" s="332">
        <v>0</v>
      </c>
      <c r="J297" s="332">
        <v>0</v>
      </c>
      <c r="K297" s="332">
        <v>0</v>
      </c>
      <c r="L297" s="332">
        <v>0</v>
      </c>
      <c r="M297" s="332">
        <v>0</v>
      </c>
      <c r="N297" s="332">
        <v>0</v>
      </c>
      <c r="O297" s="332">
        <v>0</v>
      </c>
      <c r="P297" s="332">
        <v>0</v>
      </c>
      <c r="Q297" s="333"/>
      <c r="R297" s="333"/>
      <c r="S297" s="333"/>
      <c r="T297" s="333"/>
      <c r="U297" s="333"/>
      <c r="V297" s="333"/>
      <c r="W297" s="333"/>
      <c r="X297" s="333"/>
      <c r="Y297" s="333"/>
      <c r="Z297" s="333"/>
      <c r="AA297" s="333"/>
      <c r="AB297" s="333"/>
      <c r="AC297" s="333"/>
      <c r="AD297" s="333"/>
    </row>
    <row r="298" spans="1:30" x14ac:dyDescent="0.2">
      <c r="A298" s="332" t="s">
        <v>660</v>
      </c>
      <c r="B298" s="332" t="s">
        <v>184</v>
      </c>
      <c r="C298" s="332">
        <v>0</v>
      </c>
      <c r="D298" s="332">
        <v>0</v>
      </c>
      <c r="E298" s="332">
        <v>0</v>
      </c>
      <c r="F298" s="332">
        <v>0</v>
      </c>
      <c r="G298" s="332">
        <v>0</v>
      </c>
      <c r="H298" s="332">
        <v>0</v>
      </c>
      <c r="I298" s="332">
        <v>0</v>
      </c>
      <c r="J298" s="332">
        <v>0</v>
      </c>
      <c r="K298" s="332">
        <v>0</v>
      </c>
      <c r="L298" s="332">
        <v>0</v>
      </c>
      <c r="M298" s="332">
        <v>0</v>
      </c>
      <c r="N298" s="332">
        <v>0</v>
      </c>
      <c r="O298" s="332">
        <v>0</v>
      </c>
      <c r="P298" s="332">
        <v>0</v>
      </c>
      <c r="Q298" s="333"/>
      <c r="R298" s="333"/>
      <c r="S298" s="333"/>
      <c r="T298" s="333"/>
      <c r="U298" s="333"/>
      <c r="V298" s="333"/>
      <c r="W298" s="333"/>
      <c r="X298" s="333"/>
      <c r="Y298" s="333"/>
      <c r="Z298" s="333"/>
      <c r="AA298" s="333"/>
      <c r="AB298" s="333"/>
      <c r="AC298" s="333"/>
      <c r="AD298" s="333"/>
    </row>
    <row r="299" spans="1:30" x14ac:dyDescent="0.2">
      <c r="A299" s="332" t="s">
        <v>1161</v>
      </c>
      <c r="B299" s="332" t="s">
        <v>184</v>
      </c>
      <c r="C299" s="332">
        <v>0</v>
      </c>
      <c r="D299" s="332">
        <v>0</v>
      </c>
      <c r="E299" s="332">
        <v>0</v>
      </c>
      <c r="F299" s="332">
        <v>0</v>
      </c>
      <c r="G299" s="332">
        <v>0</v>
      </c>
      <c r="H299" s="332">
        <v>0</v>
      </c>
      <c r="I299" s="332">
        <v>0</v>
      </c>
      <c r="J299" s="332">
        <v>0</v>
      </c>
      <c r="K299" s="332">
        <v>0</v>
      </c>
      <c r="L299" s="332">
        <v>0</v>
      </c>
      <c r="M299" s="332">
        <v>0</v>
      </c>
      <c r="N299" s="332">
        <v>0</v>
      </c>
      <c r="O299" s="332">
        <v>0</v>
      </c>
      <c r="P299" s="332">
        <v>0</v>
      </c>
      <c r="Q299" s="333"/>
      <c r="R299" s="333"/>
      <c r="S299" s="333"/>
      <c r="T299" s="333"/>
      <c r="U299" s="333"/>
      <c r="V299" s="333"/>
      <c r="W299" s="333"/>
      <c r="X299" s="333"/>
      <c r="Y299" s="333"/>
      <c r="Z299" s="333"/>
      <c r="AA299" s="333"/>
      <c r="AB299" s="333"/>
      <c r="AC299" s="333"/>
      <c r="AD299" s="333"/>
    </row>
    <row r="300" spans="1:30" x14ac:dyDescent="0.2">
      <c r="A300" s="332" t="s">
        <v>1020</v>
      </c>
      <c r="B300" s="332" t="s">
        <v>184</v>
      </c>
      <c r="C300" s="332">
        <v>0</v>
      </c>
      <c r="D300" s="332">
        <v>0</v>
      </c>
      <c r="E300" s="332">
        <v>0</v>
      </c>
      <c r="F300" s="332">
        <v>0</v>
      </c>
      <c r="G300" s="332">
        <v>0</v>
      </c>
      <c r="H300" s="332">
        <v>0</v>
      </c>
      <c r="I300" s="332">
        <v>0</v>
      </c>
      <c r="J300" s="332">
        <v>0</v>
      </c>
      <c r="K300" s="332">
        <v>0</v>
      </c>
      <c r="L300" s="332">
        <v>0</v>
      </c>
      <c r="M300" s="332">
        <v>0</v>
      </c>
      <c r="N300" s="332">
        <v>0</v>
      </c>
      <c r="O300" s="332">
        <v>0</v>
      </c>
      <c r="P300" s="332">
        <v>0</v>
      </c>
      <c r="Q300" s="333"/>
      <c r="R300" s="333"/>
      <c r="S300" s="333"/>
      <c r="T300" s="333"/>
      <c r="U300" s="333"/>
      <c r="V300" s="333"/>
      <c r="W300" s="333"/>
      <c r="X300" s="333"/>
      <c r="Y300" s="333"/>
      <c r="Z300" s="333"/>
      <c r="AA300" s="333"/>
      <c r="AB300" s="333"/>
      <c r="AC300" s="333"/>
      <c r="AD300" s="333"/>
    </row>
    <row r="301" spans="1:30" x14ac:dyDescent="0.2">
      <c r="A301" s="332" t="s">
        <v>225</v>
      </c>
      <c r="B301" s="332" t="s">
        <v>184</v>
      </c>
      <c r="C301" s="332">
        <v>0</v>
      </c>
      <c r="D301" s="332">
        <v>0</v>
      </c>
      <c r="E301" s="332">
        <v>0</v>
      </c>
      <c r="F301" s="332">
        <v>0</v>
      </c>
      <c r="G301" s="332">
        <v>0</v>
      </c>
      <c r="H301" s="332">
        <v>0</v>
      </c>
      <c r="I301" s="332">
        <v>0</v>
      </c>
      <c r="J301" s="332">
        <v>0</v>
      </c>
      <c r="K301" s="332">
        <v>0</v>
      </c>
      <c r="L301" s="332">
        <v>0</v>
      </c>
      <c r="M301" s="332">
        <v>0</v>
      </c>
      <c r="N301" s="332">
        <v>0</v>
      </c>
      <c r="O301" s="332">
        <v>0</v>
      </c>
      <c r="P301" s="332">
        <v>0</v>
      </c>
      <c r="Q301" s="333"/>
      <c r="R301" s="333"/>
      <c r="S301" s="333"/>
      <c r="T301" s="333"/>
      <c r="U301" s="333"/>
      <c r="V301" s="333"/>
      <c r="W301" s="333"/>
      <c r="X301" s="333"/>
      <c r="Y301" s="333"/>
      <c r="Z301" s="333"/>
      <c r="AA301" s="333"/>
      <c r="AB301" s="333"/>
      <c r="AC301" s="333"/>
      <c r="AD301" s="333"/>
    </row>
    <row r="302" spans="1:30" x14ac:dyDescent="0.2">
      <c r="A302" s="332" t="s">
        <v>1162</v>
      </c>
      <c r="B302" s="332" t="s">
        <v>184</v>
      </c>
      <c r="C302" s="332">
        <v>0</v>
      </c>
      <c r="D302" s="332">
        <v>0</v>
      </c>
      <c r="E302" s="332">
        <v>0</v>
      </c>
      <c r="F302" s="332">
        <v>0</v>
      </c>
      <c r="G302" s="332">
        <v>0</v>
      </c>
      <c r="H302" s="332">
        <v>0</v>
      </c>
      <c r="I302" s="332">
        <v>0</v>
      </c>
      <c r="J302" s="332">
        <v>0</v>
      </c>
      <c r="K302" s="332">
        <v>0</v>
      </c>
      <c r="L302" s="332">
        <v>0</v>
      </c>
      <c r="M302" s="332">
        <v>0</v>
      </c>
      <c r="N302" s="332">
        <v>0</v>
      </c>
      <c r="O302" s="332">
        <v>0</v>
      </c>
      <c r="P302" s="332">
        <v>0</v>
      </c>
      <c r="Q302" s="333"/>
      <c r="R302" s="333"/>
      <c r="S302" s="333"/>
      <c r="T302" s="333"/>
      <c r="U302" s="333"/>
      <c r="V302" s="333"/>
      <c r="W302" s="333"/>
      <c r="X302" s="333"/>
      <c r="Y302" s="333"/>
      <c r="Z302" s="333"/>
      <c r="AA302" s="333"/>
      <c r="AB302" s="333"/>
      <c r="AC302" s="333"/>
      <c r="AD302" s="333"/>
    </row>
    <row r="303" spans="1:30" x14ac:dyDescent="0.2">
      <c r="A303" s="332" t="s">
        <v>226</v>
      </c>
      <c r="B303" s="332" t="s">
        <v>184</v>
      </c>
      <c r="C303" s="332">
        <v>753</v>
      </c>
      <c r="D303" s="332">
        <v>679</v>
      </c>
      <c r="E303" s="332">
        <v>679</v>
      </c>
      <c r="F303" s="332">
        <v>679</v>
      </c>
      <c r="G303" s="332">
        <v>679</v>
      </c>
      <c r="H303" s="332">
        <v>679</v>
      </c>
      <c r="I303" s="332">
        <v>679</v>
      </c>
      <c r="J303" s="332">
        <v>679</v>
      </c>
      <c r="K303" s="332">
        <v>679</v>
      </c>
      <c r="L303" s="332">
        <v>679</v>
      </c>
      <c r="M303" s="332">
        <v>679</v>
      </c>
      <c r="N303" s="332">
        <v>679</v>
      </c>
      <c r="O303" s="332">
        <v>716</v>
      </c>
      <c r="P303" s="332">
        <v>683580</v>
      </c>
      <c r="Q303" s="333"/>
      <c r="R303" s="333"/>
      <c r="S303" s="333"/>
      <c r="T303" s="333"/>
      <c r="U303" s="333"/>
      <c r="V303" s="333"/>
      <c r="W303" s="333"/>
      <c r="X303" s="333"/>
      <c r="Y303" s="333"/>
      <c r="Z303" s="333"/>
      <c r="AA303" s="333"/>
      <c r="AB303" s="333"/>
      <c r="AC303" s="333"/>
      <c r="AD303" s="333"/>
    </row>
    <row r="304" spans="1:30" x14ac:dyDescent="0.2">
      <c r="A304" s="332" t="s">
        <v>1163</v>
      </c>
      <c r="B304" s="332" t="s">
        <v>184</v>
      </c>
      <c r="C304" s="332">
        <v>0</v>
      </c>
      <c r="D304" s="332">
        <v>0</v>
      </c>
      <c r="E304" s="332">
        <v>0</v>
      </c>
      <c r="F304" s="332">
        <v>0</v>
      </c>
      <c r="G304" s="332">
        <v>0</v>
      </c>
      <c r="H304" s="332">
        <v>0</v>
      </c>
      <c r="I304" s="332">
        <v>0</v>
      </c>
      <c r="J304" s="332">
        <v>0</v>
      </c>
      <c r="K304" s="332">
        <v>0</v>
      </c>
      <c r="L304" s="332">
        <v>0</v>
      </c>
      <c r="M304" s="332">
        <v>0</v>
      </c>
      <c r="N304" s="332">
        <v>0</v>
      </c>
      <c r="O304" s="332">
        <v>0</v>
      </c>
      <c r="P304" s="332">
        <v>0</v>
      </c>
      <c r="Q304" s="333"/>
      <c r="R304" s="333"/>
      <c r="S304" s="333"/>
      <c r="T304" s="333"/>
      <c r="U304" s="333"/>
      <c r="V304" s="333"/>
      <c r="W304" s="333"/>
      <c r="X304" s="333"/>
      <c r="Y304" s="333"/>
      <c r="Z304" s="333"/>
      <c r="AA304" s="333"/>
      <c r="AB304" s="333"/>
      <c r="AC304" s="333"/>
      <c r="AD304" s="333"/>
    </row>
    <row r="305" spans="1:30" x14ac:dyDescent="0.2">
      <c r="A305" s="332" t="s">
        <v>227</v>
      </c>
      <c r="B305" s="332" t="s">
        <v>184</v>
      </c>
      <c r="C305" s="332">
        <v>5509</v>
      </c>
      <c r="D305" s="332">
        <v>5509</v>
      </c>
      <c r="E305" s="332">
        <v>5509</v>
      </c>
      <c r="F305" s="332">
        <v>5509</v>
      </c>
      <c r="G305" s="332">
        <v>5509</v>
      </c>
      <c r="H305" s="332">
        <v>5509</v>
      </c>
      <c r="I305" s="332">
        <v>5509</v>
      </c>
      <c r="J305" s="332">
        <v>5509</v>
      </c>
      <c r="K305" s="332">
        <v>5509</v>
      </c>
      <c r="L305" s="332">
        <v>5509</v>
      </c>
      <c r="M305" s="332">
        <v>5509</v>
      </c>
      <c r="N305" s="332">
        <v>5509</v>
      </c>
      <c r="O305" s="332">
        <v>5509</v>
      </c>
      <c r="P305" s="332">
        <v>5509002</v>
      </c>
      <c r="Q305" s="333"/>
      <c r="R305" s="333"/>
      <c r="S305" s="333"/>
      <c r="T305" s="333"/>
      <c r="U305" s="333"/>
      <c r="V305" s="333"/>
      <c r="W305" s="333"/>
      <c r="X305" s="333"/>
      <c r="Y305" s="333"/>
      <c r="Z305" s="333"/>
      <c r="AA305" s="333"/>
      <c r="AB305" s="333"/>
      <c r="AC305" s="333"/>
      <c r="AD305" s="333"/>
    </row>
    <row r="306" spans="1:30" x14ac:dyDescent="0.2">
      <c r="A306" s="332" t="s">
        <v>1164</v>
      </c>
      <c r="B306" s="332" t="s">
        <v>184</v>
      </c>
      <c r="C306" s="332">
        <v>0</v>
      </c>
      <c r="D306" s="332">
        <v>0</v>
      </c>
      <c r="E306" s="332">
        <v>0</v>
      </c>
      <c r="F306" s="332">
        <v>0</v>
      </c>
      <c r="G306" s="332">
        <v>0</v>
      </c>
      <c r="H306" s="332">
        <v>0</v>
      </c>
      <c r="I306" s="332">
        <v>0</v>
      </c>
      <c r="J306" s="332">
        <v>0</v>
      </c>
      <c r="K306" s="332">
        <v>0</v>
      </c>
      <c r="L306" s="332">
        <v>0</v>
      </c>
      <c r="M306" s="332">
        <v>0</v>
      </c>
      <c r="N306" s="332">
        <v>0</v>
      </c>
      <c r="O306" s="332">
        <v>0</v>
      </c>
      <c r="P306" s="332">
        <v>0</v>
      </c>
      <c r="Q306" s="333"/>
      <c r="R306" s="333"/>
      <c r="S306" s="333"/>
      <c r="T306" s="333"/>
      <c r="U306" s="333"/>
      <c r="V306" s="333"/>
      <c r="W306" s="333"/>
      <c r="X306" s="333"/>
      <c r="Y306" s="333"/>
      <c r="Z306" s="333"/>
      <c r="AA306" s="333"/>
      <c r="AB306" s="333"/>
      <c r="AC306" s="333"/>
      <c r="AD306" s="333"/>
    </row>
    <row r="307" spans="1:30" x14ac:dyDescent="0.2">
      <c r="A307" s="332" t="s">
        <v>839</v>
      </c>
      <c r="B307" s="332" t="s">
        <v>184</v>
      </c>
      <c r="C307" s="332">
        <v>93992</v>
      </c>
      <c r="D307" s="332">
        <v>98159</v>
      </c>
      <c r="E307" s="332">
        <v>100451</v>
      </c>
      <c r="F307" s="332">
        <v>100350</v>
      </c>
      <c r="G307" s="332">
        <v>100989</v>
      </c>
      <c r="H307" s="332">
        <v>99802</v>
      </c>
      <c r="I307" s="332">
        <v>100705</v>
      </c>
      <c r="J307" s="332">
        <v>100506</v>
      </c>
      <c r="K307" s="332">
        <v>100699</v>
      </c>
      <c r="L307" s="332">
        <v>100610</v>
      </c>
      <c r="M307" s="332">
        <v>111617</v>
      </c>
      <c r="N307" s="332">
        <v>113270</v>
      </c>
      <c r="O307" s="332">
        <v>114799</v>
      </c>
      <c r="P307" s="332">
        <v>102629465</v>
      </c>
      <c r="Q307" s="333"/>
      <c r="R307" s="333"/>
      <c r="S307" s="333"/>
      <c r="T307" s="333"/>
      <c r="U307" s="333"/>
      <c r="V307" s="333"/>
      <c r="W307" s="333"/>
      <c r="X307" s="333"/>
      <c r="Y307" s="333"/>
      <c r="Z307" s="333"/>
      <c r="AA307" s="333"/>
      <c r="AB307" s="333"/>
      <c r="AC307" s="333"/>
      <c r="AD307" s="333"/>
    </row>
    <row r="308" spans="1:30" x14ac:dyDescent="0.2">
      <c r="A308" s="332" t="s">
        <v>1165</v>
      </c>
      <c r="B308" s="332" t="s">
        <v>184</v>
      </c>
      <c r="C308" s="332">
        <v>0</v>
      </c>
      <c r="D308" s="332">
        <v>0</v>
      </c>
      <c r="E308" s="332">
        <v>0</v>
      </c>
      <c r="F308" s="332">
        <v>0</v>
      </c>
      <c r="G308" s="332">
        <v>0</v>
      </c>
      <c r="H308" s="332">
        <v>0</v>
      </c>
      <c r="I308" s="332">
        <v>0</v>
      </c>
      <c r="J308" s="332">
        <v>0</v>
      </c>
      <c r="K308" s="332">
        <v>0</v>
      </c>
      <c r="L308" s="332">
        <v>0</v>
      </c>
      <c r="M308" s="332">
        <v>0</v>
      </c>
      <c r="N308" s="332">
        <v>0</v>
      </c>
      <c r="O308" s="332">
        <v>0</v>
      </c>
      <c r="P308" s="332">
        <v>0</v>
      </c>
      <c r="Q308" s="333"/>
      <c r="R308" s="333"/>
      <c r="S308" s="333"/>
      <c r="T308" s="333"/>
      <c r="U308" s="333"/>
      <c r="V308" s="333"/>
      <c r="W308" s="333"/>
      <c r="X308" s="333"/>
      <c r="Y308" s="333"/>
      <c r="Z308" s="333"/>
      <c r="AA308" s="333"/>
      <c r="AB308" s="333"/>
      <c r="AC308" s="333"/>
      <c r="AD308" s="333"/>
    </row>
    <row r="309" spans="1:30" x14ac:dyDescent="0.2">
      <c r="A309" s="332" t="s">
        <v>728</v>
      </c>
      <c r="B309" s="332" t="s">
        <v>184</v>
      </c>
      <c r="C309" s="332">
        <v>1314</v>
      </c>
      <c r="D309" s="332">
        <v>1314</v>
      </c>
      <c r="E309" s="332">
        <v>1314</v>
      </c>
      <c r="F309" s="332">
        <v>1314</v>
      </c>
      <c r="G309" s="332">
        <v>1314</v>
      </c>
      <c r="H309" s="332">
        <v>1314</v>
      </c>
      <c r="I309" s="332">
        <v>1314</v>
      </c>
      <c r="J309" s="332">
        <v>1314</v>
      </c>
      <c r="K309" s="332">
        <v>1314</v>
      </c>
      <c r="L309" s="332">
        <v>1314</v>
      </c>
      <c r="M309" s="332">
        <v>1314</v>
      </c>
      <c r="N309" s="332">
        <v>1314</v>
      </c>
      <c r="O309" s="332">
        <v>1314</v>
      </c>
      <c r="P309" s="332">
        <v>1314040</v>
      </c>
      <c r="Q309" s="333"/>
      <c r="R309" s="333"/>
      <c r="S309" s="333"/>
      <c r="T309" s="333"/>
      <c r="U309" s="333"/>
      <c r="V309" s="333"/>
      <c r="W309" s="333"/>
      <c r="X309" s="333"/>
      <c r="Y309" s="333"/>
      <c r="Z309" s="333"/>
      <c r="AA309" s="333"/>
      <c r="AB309" s="333"/>
      <c r="AC309" s="333"/>
      <c r="AD309" s="333"/>
    </row>
    <row r="310" spans="1:30" x14ac:dyDescent="0.2">
      <c r="A310" s="332" t="s">
        <v>1166</v>
      </c>
      <c r="B310" s="332" t="s">
        <v>184</v>
      </c>
      <c r="C310" s="332">
        <v>0</v>
      </c>
      <c r="D310" s="332">
        <v>0</v>
      </c>
      <c r="E310" s="332">
        <v>0</v>
      </c>
      <c r="F310" s="332">
        <v>0</v>
      </c>
      <c r="G310" s="332">
        <v>0</v>
      </c>
      <c r="H310" s="332">
        <v>0</v>
      </c>
      <c r="I310" s="332">
        <v>0</v>
      </c>
      <c r="J310" s="332">
        <v>0</v>
      </c>
      <c r="K310" s="332">
        <v>0</v>
      </c>
      <c r="L310" s="332">
        <v>0</v>
      </c>
      <c r="M310" s="332">
        <v>0</v>
      </c>
      <c r="N310" s="332">
        <v>0</v>
      </c>
      <c r="O310" s="332">
        <v>0</v>
      </c>
      <c r="P310" s="332">
        <v>0</v>
      </c>
      <c r="Q310" s="333"/>
      <c r="R310" s="333"/>
      <c r="S310" s="333"/>
      <c r="T310" s="333"/>
      <c r="U310" s="333"/>
      <c r="V310" s="333"/>
      <c r="W310" s="333"/>
      <c r="X310" s="333"/>
      <c r="Y310" s="333"/>
      <c r="Z310" s="333"/>
      <c r="AA310" s="333"/>
      <c r="AB310" s="333"/>
      <c r="AC310" s="333"/>
      <c r="AD310" s="333"/>
    </row>
    <row r="311" spans="1:30" x14ac:dyDescent="0.2">
      <c r="A311" s="332" t="s">
        <v>840</v>
      </c>
      <c r="B311" s="332" t="s">
        <v>184</v>
      </c>
      <c r="C311" s="332">
        <v>161100</v>
      </c>
      <c r="D311" s="332">
        <v>161100</v>
      </c>
      <c r="E311" s="332">
        <v>161099</v>
      </c>
      <c r="F311" s="332">
        <v>161099</v>
      </c>
      <c r="G311" s="332">
        <v>161099</v>
      </c>
      <c r="H311" s="332">
        <v>161099</v>
      </c>
      <c r="I311" s="332">
        <v>161080</v>
      </c>
      <c r="J311" s="332">
        <v>161080</v>
      </c>
      <c r="K311" s="332">
        <v>161080</v>
      </c>
      <c r="L311" s="332">
        <v>161080</v>
      </c>
      <c r="M311" s="332">
        <v>161080</v>
      </c>
      <c r="N311" s="332">
        <v>161080</v>
      </c>
      <c r="O311" s="332">
        <v>161127</v>
      </c>
      <c r="P311" s="332">
        <v>161090737</v>
      </c>
      <c r="Q311" s="333"/>
      <c r="R311" s="333"/>
      <c r="S311" s="333"/>
      <c r="T311" s="333"/>
      <c r="U311" s="333"/>
      <c r="V311" s="333"/>
      <c r="W311" s="333"/>
      <c r="X311" s="333"/>
      <c r="Y311" s="333"/>
      <c r="Z311" s="333"/>
      <c r="AA311" s="333"/>
      <c r="AB311" s="333"/>
      <c r="AC311" s="333"/>
      <c r="AD311" s="333"/>
    </row>
    <row r="312" spans="1:30" x14ac:dyDescent="0.2">
      <c r="A312" s="332" t="s">
        <v>525</v>
      </c>
      <c r="B312" s="332" t="s">
        <v>184</v>
      </c>
      <c r="C312" s="332">
        <v>7370</v>
      </c>
      <c r="D312" s="332">
        <v>7370</v>
      </c>
      <c r="E312" s="332">
        <v>7370</v>
      </c>
      <c r="F312" s="332">
        <v>7370</v>
      </c>
      <c r="G312" s="332">
        <v>7370</v>
      </c>
      <c r="H312" s="332">
        <v>7370</v>
      </c>
      <c r="I312" s="332">
        <v>7370</v>
      </c>
      <c r="J312" s="332">
        <v>7370</v>
      </c>
      <c r="K312" s="332">
        <v>7370</v>
      </c>
      <c r="L312" s="332">
        <v>7370</v>
      </c>
      <c r="M312" s="332">
        <v>7370</v>
      </c>
      <c r="N312" s="332">
        <v>7370</v>
      </c>
      <c r="O312" s="332">
        <v>7370</v>
      </c>
      <c r="P312" s="332">
        <v>7370081</v>
      </c>
      <c r="Q312" s="333"/>
      <c r="R312" s="333"/>
      <c r="S312" s="333"/>
      <c r="T312" s="333"/>
      <c r="U312" s="333"/>
      <c r="V312" s="333"/>
      <c r="W312" s="333"/>
      <c r="X312" s="333"/>
      <c r="Y312" s="333"/>
      <c r="Z312" s="333"/>
      <c r="AA312" s="333"/>
      <c r="AB312" s="333"/>
      <c r="AC312" s="333"/>
      <c r="AD312" s="333"/>
    </row>
    <row r="313" spans="1:30" x14ac:dyDescent="0.2">
      <c r="A313" s="332" t="s">
        <v>1167</v>
      </c>
      <c r="B313" s="332" t="s">
        <v>184</v>
      </c>
      <c r="C313" s="332">
        <v>0</v>
      </c>
      <c r="D313" s="332">
        <v>0</v>
      </c>
      <c r="E313" s="332">
        <v>0</v>
      </c>
      <c r="F313" s="332">
        <v>0</v>
      </c>
      <c r="G313" s="332">
        <v>0</v>
      </c>
      <c r="H313" s="332">
        <v>0</v>
      </c>
      <c r="I313" s="332">
        <v>0</v>
      </c>
      <c r="J313" s="332">
        <v>0</v>
      </c>
      <c r="K313" s="332">
        <v>0</v>
      </c>
      <c r="L313" s="332">
        <v>0</v>
      </c>
      <c r="M313" s="332">
        <v>0</v>
      </c>
      <c r="N313" s="332">
        <v>0</v>
      </c>
      <c r="O313" s="332">
        <v>0</v>
      </c>
      <c r="P313" s="332">
        <v>0</v>
      </c>
      <c r="Q313" s="333"/>
      <c r="R313" s="333"/>
      <c r="S313" s="333"/>
      <c r="T313" s="333"/>
      <c r="U313" s="333"/>
      <c r="V313" s="333"/>
      <c r="W313" s="333"/>
      <c r="X313" s="333"/>
      <c r="Y313" s="333"/>
      <c r="Z313" s="333"/>
      <c r="AA313" s="333"/>
      <c r="AB313" s="333"/>
      <c r="AC313" s="333"/>
      <c r="AD313" s="333"/>
    </row>
    <row r="314" spans="1:30" x14ac:dyDescent="0.2">
      <c r="A314" s="332" t="s">
        <v>661</v>
      </c>
      <c r="B314" s="332" t="s">
        <v>184</v>
      </c>
      <c r="C314" s="332">
        <v>0</v>
      </c>
      <c r="D314" s="332">
        <v>0</v>
      </c>
      <c r="E314" s="332">
        <v>0</v>
      </c>
      <c r="F314" s="332">
        <v>0</v>
      </c>
      <c r="G314" s="332">
        <v>0</v>
      </c>
      <c r="H314" s="332">
        <v>0</v>
      </c>
      <c r="I314" s="332">
        <v>0</v>
      </c>
      <c r="J314" s="332">
        <v>0</v>
      </c>
      <c r="K314" s="332">
        <v>0</v>
      </c>
      <c r="L314" s="332">
        <v>0</v>
      </c>
      <c r="M314" s="332">
        <v>0</v>
      </c>
      <c r="N314" s="332">
        <v>0</v>
      </c>
      <c r="O314" s="332">
        <v>0</v>
      </c>
      <c r="P314" s="332">
        <v>0</v>
      </c>
      <c r="Q314" s="333"/>
      <c r="R314" s="333"/>
      <c r="S314" s="333"/>
      <c r="T314" s="333"/>
      <c r="U314" s="333"/>
      <c r="V314" s="333"/>
      <c r="W314" s="333"/>
      <c r="X314" s="333"/>
      <c r="Y314" s="333"/>
      <c r="Z314" s="333"/>
      <c r="AA314" s="333"/>
      <c r="AB314" s="333"/>
      <c r="AC314" s="333"/>
      <c r="AD314" s="333"/>
    </row>
    <row r="315" spans="1:30" x14ac:dyDescent="0.2">
      <c r="A315" s="332" t="s">
        <v>662</v>
      </c>
      <c r="B315" s="332" t="s">
        <v>184</v>
      </c>
      <c r="C315" s="332">
        <v>0</v>
      </c>
      <c r="D315" s="332">
        <v>0</v>
      </c>
      <c r="E315" s="332">
        <v>0</v>
      </c>
      <c r="F315" s="332">
        <v>0</v>
      </c>
      <c r="G315" s="332">
        <v>0</v>
      </c>
      <c r="H315" s="332">
        <v>0</v>
      </c>
      <c r="I315" s="332">
        <v>0</v>
      </c>
      <c r="J315" s="332">
        <v>0</v>
      </c>
      <c r="K315" s="332">
        <v>0</v>
      </c>
      <c r="L315" s="332">
        <v>0</v>
      </c>
      <c r="M315" s="332">
        <v>0</v>
      </c>
      <c r="N315" s="332">
        <v>0</v>
      </c>
      <c r="O315" s="332">
        <v>0</v>
      </c>
      <c r="P315" s="332">
        <v>0</v>
      </c>
      <c r="Q315" s="333"/>
      <c r="R315" s="333"/>
      <c r="S315" s="333"/>
      <c r="T315" s="333"/>
      <c r="U315" s="333"/>
      <c r="V315" s="333"/>
      <c r="W315" s="333"/>
      <c r="X315" s="333"/>
      <c r="Y315" s="333"/>
      <c r="Z315" s="333"/>
      <c r="AA315" s="333"/>
      <c r="AB315" s="333"/>
      <c r="AC315" s="333"/>
      <c r="AD315" s="333"/>
    </row>
    <row r="316" spans="1:30" x14ac:dyDescent="0.2">
      <c r="A316" s="332" t="s">
        <v>1168</v>
      </c>
      <c r="B316" s="332" t="s">
        <v>184</v>
      </c>
      <c r="C316" s="332">
        <v>0</v>
      </c>
      <c r="D316" s="332">
        <v>0</v>
      </c>
      <c r="E316" s="332">
        <v>0</v>
      </c>
      <c r="F316" s="332">
        <v>0</v>
      </c>
      <c r="G316" s="332">
        <v>0</v>
      </c>
      <c r="H316" s="332">
        <v>0</v>
      </c>
      <c r="I316" s="332">
        <v>0</v>
      </c>
      <c r="J316" s="332">
        <v>0</v>
      </c>
      <c r="K316" s="332">
        <v>0</v>
      </c>
      <c r="L316" s="332">
        <v>0</v>
      </c>
      <c r="M316" s="332">
        <v>0</v>
      </c>
      <c r="N316" s="332">
        <v>0</v>
      </c>
      <c r="O316" s="332">
        <v>0</v>
      </c>
      <c r="P316" s="332">
        <v>0</v>
      </c>
      <c r="Q316" s="333"/>
      <c r="R316" s="333"/>
      <c r="S316" s="333"/>
      <c r="T316" s="333"/>
      <c r="U316" s="333"/>
      <c r="V316" s="333"/>
      <c r="W316" s="333"/>
      <c r="X316" s="333"/>
      <c r="Y316" s="333"/>
      <c r="Z316" s="333"/>
      <c r="AA316" s="333"/>
      <c r="AB316" s="333"/>
      <c r="AC316" s="333"/>
      <c r="AD316" s="333"/>
    </row>
    <row r="317" spans="1:30" x14ac:dyDescent="0.2">
      <c r="A317" s="332" t="s">
        <v>663</v>
      </c>
      <c r="B317" s="332" t="s">
        <v>184</v>
      </c>
      <c r="C317" s="332">
        <v>0</v>
      </c>
      <c r="D317" s="332">
        <v>0</v>
      </c>
      <c r="E317" s="332">
        <v>0</v>
      </c>
      <c r="F317" s="332">
        <v>0</v>
      </c>
      <c r="G317" s="332">
        <v>0</v>
      </c>
      <c r="H317" s="332">
        <v>0</v>
      </c>
      <c r="I317" s="332">
        <v>0</v>
      </c>
      <c r="J317" s="332">
        <v>0</v>
      </c>
      <c r="K317" s="332">
        <v>0</v>
      </c>
      <c r="L317" s="332">
        <v>0</v>
      </c>
      <c r="M317" s="332">
        <v>0</v>
      </c>
      <c r="N317" s="332">
        <v>0</v>
      </c>
      <c r="O317" s="332">
        <v>0</v>
      </c>
      <c r="P317" s="332">
        <v>0</v>
      </c>
      <c r="Q317" s="333"/>
      <c r="R317" s="333"/>
      <c r="S317" s="333"/>
      <c r="T317" s="333"/>
      <c r="U317" s="333"/>
      <c r="V317" s="333"/>
      <c r="W317" s="333"/>
      <c r="X317" s="333"/>
      <c r="Y317" s="333"/>
      <c r="Z317" s="333"/>
      <c r="AA317" s="333"/>
      <c r="AB317" s="333"/>
      <c r="AC317" s="333"/>
      <c r="AD317" s="333"/>
    </row>
    <row r="318" spans="1:30" x14ac:dyDescent="0.2">
      <c r="A318" s="332" t="s">
        <v>1169</v>
      </c>
      <c r="B318" s="332" t="s">
        <v>184</v>
      </c>
      <c r="C318" s="332">
        <v>0</v>
      </c>
      <c r="D318" s="332">
        <v>0</v>
      </c>
      <c r="E318" s="332">
        <v>0</v>
      </c>
      <c r="F318" s="332">
        <v>0</v>
      </c>
      <c r="G318" s="332">
        <v>0</v>
      </c>
      <c r="H318" s="332">
        <v>0</v>
      </c>
      <c r="I318" s="332">
        <v>0</v>
      </c>
      <c r="J318" s="332">
        <v>0</v>
      </c>
      <c r="K318" s="332">
        <v>0</v>
      </c>
      <c r="L318" s="332">
        <v>0</v>
      </c>
      <c r="M318" s="332">
        <v>0</v>
      </c>
      <c r="N318" s="332">
        <v>0</v>
      </c>
      <c r="O318" s="332">
        <v>0</v>
      </c>
      <c r="P318" s="332">
        <v>0</v>
      </c>
      <c r="Q318" s="333"/>
      <c r="R318" s="333"/>
      <c r="S318" s="333"/>
      <c r="T318" s="333"/>
      <c r="U318" s="333"/>
      <c r="V318" s="333"/>
      <c r="W318" s="333"/>
      <c r="X318" s="333"/>
      <c r="Y318" s="333"/>
      <c r="Z318" s="333"/>
      <c r="AA318" s="333"/>
      <c r="AB318" s="333"/>
      <c r="AC318" s="333"/>
      <c r="AD318" s="333"/>
    </row>
    <row r="319" spans="1:30" x14ac:dyDescent="0.2">
      <c r="A319" s="332" t="s">
        <v>664</v>
      </c>
      <c r="B319" s="332" t="s">
        <v>184</v>
      </c>
      <c r="C319" s="332">
        <v>0</v>
      </c>
      <c r="D319" s="332">
        <v>0</v>
      </c>
      <c r="E319" s="332">
        <v>0</v>
      </c>
      <c r="F319" s="332">
        <v>0</v>
      </c>
      <c r="G319" s="332">
        <v>0</v>
      </c>
      <c r="H319" s="332">
        <v>0</v>
      </c>
      <c r="I319" s="332">
        <v>0</v>
      </c>
      <c r="J319" s="332">
        <v>0</v>
      </c>
      <c r="K319" s="332">
        <v>0</v>
      </c>
      <c r="L319" s="332">
        <v>0</v>
      </c>
      <c r="M319" s="332">
        <v>0</v>
      </c>
      <c r="N319" s="332">
        <v>0</v>
      </c>
      <c r="O319" s="332">
        <v>0</v>
      </c>
      <c r="P319" s="332">
        <v>0</v>
      </c>
      <c r="Q319" s="333"/>
      <c r="R319" s="333"/>
      <c r="S319" s="333"/>
      <c r="T319" s="333"/>
      <c r="U319" s="333"/>
      <c r="V319" s="333"/>
      <c r="W319" s="333"/>
      <c r="X319" s="333"/>
      <c r="Y319" s="333"/>
      <c r="Z319" s="333"/>
      <c r="AA319" s="333"/>
      <c r="AB319" s="333"/>
      <c r="AC319" s="333"/>
      <c r="AD319" s="333"/>
    </row>
    <row r="320" spans="1:30" x14ac:dyDescent="0.2">
      <c r="A320" s="332" t="s">
        <v>1170</v>
      </c>
      <c r="B320" s="332" t="s">
        <v>184</v>
      </c>
      <c r="C320" s="332">
        <v>0</v>
      </c>
      <c r="D320" s="332">
        <v>0</v>
      </c>
      <c r="E320" s="332">
        <v>0</v>
      </c>
      <c r="F320" s="332">
        <v>0</v>
      </c>
      <c r="G320" s="332">
        <v>0</v>
      </c>
      <c r="H320" s="332">
        <v>0</v>
      </c>
      <c r="I320" s="332">
        <v>0</v>
      </c>
      <c r="J320" s="332">
        <v>0</v>
      </c>
      <c r="K320" s="332">
        <v>0</v>
      </c>
      <c r="L320" s="332">
        <v>0</v>
      </c>
      <c r="M320" s="332">
        <v>0</v>
      </c>
      <c r="N320" s="332">
        <v>0</v>
      </c>
      <c r="O320" s="332">
        <v>0</v>
      </c>
      <c r="P320" s="332">
        <v>0</v>
      </c>
      <c r="Q320" s="333"/>
      <c r="R320" s="333"/>
      <c r="S320" s="333"/>
      <c r="T320" s="333"/>
      <c r="U320" s="333"/>
      <c r="V320" s="333"/>
      <c r="W320" s="333"/>
      <c r="X320" s="333"/>
      <c r="Y320" s="333"/>
      <c r="Z320" s="333"/>
      <c r="AA320" s="333"/>
      <c r="AB320" s="333"/>
      <c r="AC320" s="333"/>
      <c r="AD320" s="333"/>
    </row>
    <row r="321" spans="1:30" x14ac:dyDescent="0.2">
      <c r="A321" s="332" t="s">
        <v>665</v>
      </c>
      <c r="B321" s="332" t="s">
        <v>184</v>
      </c>
      <c r="C321" s="332">
        <v>0</v>
      </c>
      <c r="D321" s="332">
        <v>0</v>
      </c>
      <c r="E321" s="332">
        <v>0</v>
      </c>
      <c r="F321" s="332">
        <v>0</v>
      </c>
      <c r="G321" s="332">
        <v>0</v>
      </c>
      <c r="H321" s="332">
        <v>0</v>
      </c>
      <c r="I321" s="332">
        <v>0</v>
      </c>
      <c r="J321" s="332">
        <v>0</v>
      </c>
      <c r="K321" s="332">
        <v>0</v>
      </c>
      <c r="L321" s="332">
        <v>0</v>
      </c>
      <c r="M321" s="332">
        <v>0</v>
      </c>
      <c r="N321" s="332">
        <v>0</v>
      </c>
      <c r="O321" s="332">
        <v>0</v>
      </c>
      <c r="P321" s="332">
        <v>0</v>
      </c>
      <c r="Q321" s="333"/>
      <c r="R321" s="333"/>
      <c r="S321" s="333"/>
      <c r="T321" s="333"/>
      <c r="U321" s="333"/>
      <c r="V321" s="333"/>
      <c r="W321" s="333"/>
      <c r="X321" s="333"/>
      <c r="Y321" s="333"/>
      <c r="Z321" s="333"/>
      <c r="AA321" s="333"/>
      <c r="AB321" s="333"/>
      <c r="AC321" s="333"/>
      <c r="AD321" s="333"/>
    </row>
    <row r="322" spans="1:30" x14ac:dyDescent="0.2">
      <c r="A322" s="332" t="s">
        <v>526</v>
      </c>
      <c r="B322" s="332" t="s">
        <v>184</v>
      </c>
      <c r="C322" s="332">
        <v>214</v>
      </c>
      <c r="D322" s="332">
        <v>214</v>
      </c>
      <c r="E322" s="332">
        <v>214</v>
      </c>
      <c r="F322" s="332">
        <v>214</v>
      </c>
      <c r="G322" s="332">
        <v>214</v>
      </c>
      <c r="H322" s="332">
        <v>214</v>
      </c>
      <c r="I322" s="332">
        <v>214</v>
      </c>
      <c r="J322" s="332">
        <v>214</v>
      </c>
      <c r="K322" s="332">
        <v>214</v>
      </c>
      <c r="L322" s="332">
        <v>214</v>
      </c>
      <c r="M322" s="332">
        <v>214</v>
      </c>
      <c r="N322" s="332">
        <v>214</v>
      </c>
      <c r="O322" s="332">
        <v>214</v>
      </c>
      <c r="P322" s="332">
        <v>214027</v>
      </c>
      <c r="Q322" s="333"/>
      <c r="R322" s="333"/>
      <c r="S322" s="333"/>
      <c r="T322" s="333"/>
      <c r="U322" s="333"/>
      <c r="V322" s="333"/>
      <c r="W322" s="333"/>
      <c r="X322" s="333"/>
      <c r="Y322" s="333"/>
      <c r="Z322" s="333"/>
      <c r="AA322" s="333"/>
      <c r="AB322" s="333"/>
      <c r="AC322" s="333"/>
      <c r="AD322" s="333"/>
    </row>
    <row r="323" spans="1:30" x14ac:dyDescent="0.2">
      <c r="A323" s="332" t="s">
        <v>1171</v>
      </c>
      <c r="B323" s="332" t="s">
        <v>184</v>
      </c>
      <c r="C323" s="332">
        <v>0</v>
      </c>
      <c r="D323" s="332">
        <v>0</v>
      </c>
      <c r="E323" s="332">
        <v>0</v>
      </c>
      <c r="F323" s="332">
        <v>0</v>
      </c>
      <c r="G323" s="332">
        <v>0</v>
      </c>
      <c r="H323" s="332">
        <v>0</v>
      </c>
      <c r="I323" s="332">
        <v>0</v>
      </c>
      <c r="J323" s="332">
        <v>0</v>
      </c>
      <c r="K323" s="332">
        <v>0</v>
      </c>
      <c r="L323" s="332">
        <v>0</v>
      </c>
      <c r="M323" s="332">
        <v>0</v>
      </c>
      <c r="N323" s="332">
        <v>0</v>
      </c>
      <c r="O323" s="332">
        <v>0</v>
      </c>
      <c r="P323" s="332">
        <v>0</v>
      </c>
      <c r="Q323" s="333"/>
      <c r="R323" s="333"/>
      <c r="S323" s="333"/>
      <c r="T323" s="333"/>
      <c r="U323" s="333"/>
      <c r="V323" s="333"/>
      <c r="W323" s="333"/>
      <c r="X323" s="333"/>
      <c r="Y323" s="333"/>
      <c r="Z323" s="333"/>
      <c r="AA323" s="333"/>
      <c r="AB323" s="333"/>
      <c r="AC323" s="333"/>
      <c r="AD323" s="333"/>
    </row>
    <row r="324" spans="1:30" x14ac:dyDescent="0.2">
      <c r="A324" s="332" t="s">
        <v>1172</v>
      </c>
      <c r="B324" s="332" t="s">
        <v>184</v>
      </c>
      <c r="C324" s="332">
        <v>0</v>
      </c>
      <c r="D324" s="332">
        <v>0</v>
      </c>
      <c r="E324" s="332">
        <v>0</v>
      </c>
      <c r="F324" s="332">
        <v>0</v>
      </c>
      <c r="G324" s="332">
        <v>0</v>
      </c>
      <c r="H324" s="332">
        <v>0</v>
      </c>
      <c r="I324" s="332">
        <v>0</v>
      </c>
      <c r="J324" s="332">
        <v>0</v>
      </c>
      <c r="K324" s="332">
        <v>0</v>
      </c>
      <c r="L324" s="332">
        <v>0</v>
      </c>
      <c r="M324" s="332">
        <v>0</v>
      </c>
      <c r="N324" s="332">
        <v>0</v>
      </c>
      <c r="O324" s="332">
        <v>0</v>
      </c>
      <c r="P324" s="332">
        <v>0</v>
      </c>
      <c r="Q324" s="333"/>
      <c r="R324" s="333"/>
      <c r="S324" s="333"/>
      <c r="T324" s="333"/>
      <c r="U324" s="333"/>
      <c r="V324" s="333"/>
      <c r="W324" s="333"/>
      <c r="X324" s="333"/>
      <c r="Y324" s="333"/>
      <c r="Z324" s="333"/>
      <c r="AA324" s="333"/>
      <c r="AB324" s="333"/>
      <c r="AC324" s="333"/>
      <c r="AD324" s="333"/>
    </row>
    <row r="325" spans="1:30" x14ac:dyDescent="0.2">
      <c r="A325" s="332" t="s">
        <v>527</v>
      </c>
      <c r="B325" s="332" t="s">
        <v>184</v>
      </c>
      <c r="C325" s="332">
        <v>49</v>
      </c>
      <c r="D325" s="332">
        <v>49</v>
      </c>
      <c r="E325" s="332">
        <v>49</v>
      </c>
      <c r="F325" s="332">
        <v>49</v>
      </c>
      <c r="G325" s="332">
        <v>49</v>
      </c>
      <c r="H325" s="332">
        <v>49</v>
      </c>
      <c r="I325" s="332">
        <v>49</v>
      </c>
      <c r="J325" s="332">
        <v>49</v>
      </c>
      <c r="K325" s="332">
        <v>49</v>
      </c>
      <c r="L325" s="332">
        <v>49</v>
      </c>
      <c r="M325" s="332">
        <v>49</v>
      </c>
      <c r="N325" s="332">
        <v>49</v>
      </c>
      <c r="O325" s="332">
        <v>49</v>
      </c>
      <c r="P325" s="332">
        <v>49007</v>
      </c>
      <c r="Q325" s="333"/>
      <c r="R325" s="333"/>
      <c r="S325" s="333"/>
      <c r="T325" s="333"/>
      <c r="U325" s="333"/>
      <c r="V325" s="333"/>
      <c r="W325" s="333"/>
      <c r="X325" s="333"/>
      <c r="Y325" s="333"/>
      <c r="Z325" s="333"/>
      <c r="AA325" s="333"/>
      <c r="AB325" s="333"/>
      <c r="AC325" s="333"/>
      <c r="AD325" s="333"/>
    </row>
    <row r="326" spans="1:30" x14ac:dyDescent="0.2">
      <c r="A326" s="332" t="s">
        <v>1173</v>
      </c>
      <c r="B326" s="332" t="s">
        <v>184</v>
      </c>
      <c r="C326" s="332">
        <v>0</v>
      </c>
      <c r="D326" s="332">
        <v>0</v>
      </c>
      <c r="E326" s="332">
        <v>0</v>
      </c>
      <c r="F326" s="332">
        <v>0</v>
      </c>
      <c r="G326" s="332">
        <v>0</v>
      </c>
      <c r="H326" s="332">
        <v>0</v>
      </c>
      <c r="I326" s="332">
        <v>0</v>
      </c>
      <c r="J326" s="332">
        <v>0</v>
      </c>
      <c r="K326" s="332">
        <v>0</v>
      </c>
      <c r="L326" s="332">
        <v>0</v>
      </c>
      <c r="M326" s="332">
        <v>0</v>
      </c>
      <c r="N326" s="332">
        <v>0</v>
      </c>
      <c r="O326" s="332">
        <v>0</v>
      </c>
      <c r="P326" s="332">
        <v>0</v>
      </c>
      <c r="Q326" s="333"/>
      <c r="R326" s="333"/>
      <c r="S326" s="333"/>
      <c r="T326" s="333"/>
      <c r="U326" s="333"/>
      <c r="V326" s="333"/>
      <c r="W326" s="333"/>
      <c r="X326" s="333"/>
      <c r="Y326" s="333"/>
      <c r="Z326" s="333"/>
      <c r="AA326" s="333"/>
      <c r="AB326" s="333"/>
      <c r="AC326" s="333"/>
      <c r="AD326" s="333"/>
    </row>
    <row r="327" spans="1:30" x14ac:dyDescent="0.2">
      <c r="A327" s="332" t="s">
        <v>528</v>
      </c>
      <c r="B327" s="332" t="s">
        <v>184</v>
      </c>
      <c r="C327" s="332">
        <v>89</v>
      </c>
      <c r="D327" s="332">
        <v>89</v>
      </c>
      <c r="E327" s="332">
        <v>89</v>
      </c>
      <c r="F327" s="332">
        <v>89</v>
      </c>
      <c r="G327" s="332">
        <v>89</v>
      </c>
      <c r="H327" s="332">
        <v>89</v>
      </c>
      <c r="I327" s="332">
        <v>89</v>
      </c>
      <c r="J327" s="332">
        <v>89</v>
      </c>
      <c r="K327" s="332">
        <v>89</v>
      </c>
      <c r="L327" s="332">
        <v>89</v>
      </c>
      <c r="M327" s="332">
        <v>89</v>
      </c>
      <c r="N327" s="332">
        <v>89</v>
      </c>
      <c r="O327" s="332">
        <v>89</v>
      </c>
      <c r="P327" s="332">
        <v>88692</v>
      </c>
      <c r="Q327" s="333"/>
      <c r="R327" s="333"/>
      <c r="S327" s="333"/>
      <c r="T327" s="333"/>
      <c r="U327" s="333"/>
      <c r="V327" s="333"/>
      <c r="W327" s="333"/>
      <c r="X327" s="333"/>
      <c r="Y327" s="333"/>
      <c r="Z327" s="333"/>
      <c r="AA327" s="333"/>
      <c r="AB327" s="333"/>
      <c r="AC327" s="333"/>
      <c r="AD327" s="333"/>
    </row>
    <row r="328" spans="1:30" x14ac:dyDescent="0.2">
      <c r="A328" s="332" t="s">
        <v>1174</v>
      </c>
      <c r="B328" s="332" t="s">
        <v>184</v>
      </c>
      <c r="C328" s="332">
        <v>0</v>
      </c>
      <c r="D328" s="332">
        <v>0</v>
      </c>
      <c r="E328" s="332">
        <v>0</v>
      </c>
      <c r="F328" s="332">
        <v>0</v>
      </c>
      <c r="G328" s="332">
        <v>0</v>
      </c>
      <c r="H328" s="332">
        <v>0</v>
      </c>
      <c r="I328" s="332">
        <v>0</v>
      </c>
      <c r="J328" s="332">
        <v>0</v>
      </c>
      <c r="K328" s="332">
        <v>0</v>
      </c>
      <c r="L328" s="332">
        <v>0</v>
      </c>
      <c r="M328" s="332">
        <v>0</v>
      </c>
      <c r="N328" s="332">
        <v>0</v>
      </c>
      <c r="O328" s="332">
        <v>0</v>
      </c>
      <c r="P328" s="332">
        <v>0</v>
      </c>
      <c r="Q328" s="333"/>
      <c r="R328" s="333"/>
      <c r="S328" s="333"/>
      <c r="T328" s="333"/>
      <c r="U328" s="333"/>
      <c r="V328" s="333"/>
      <c r="W328" s="333"/>
      <c r="X328" s="333"/>
      <c r="Y328" s="333"/>
      <c r="Z328" s="333"/>
      <c r="AA328" s="333"/>
      <c r="AB328" s="333"/>
      <c r="AC328" s="333"/>
      <c r="AD328" s="333"/>
    </row>
    <row r="329" spans="1:30" x14ac:dyDescent="0.2">
      <c r="A329" s="332" t="s">
        <v>1021</v>
      </c>
      <c r="B329" s="332" t="s">
        <v>184</v>
      </c>
      <c r="C329" s="332">
        <v>0</v>
      </c>
      <c r="D329" s="332">
        <v>0</v>
      </c>
      <c r="E329" s="332">
        <v>0</v>
      </c>
      <c r="F329" s="332">
        <v>0</v>
      </c>
      <c r="G329" s="332">
        <v>0</v>
      </c>
      <c r="H329" s="332">
        <v>0</v>
      </c>
      <c r="I329" s="332">
        <v>0</v>
      </c>
      <c r="J329" s="332">
        <v>0</v>
      </c>
      <c r="K329" s="332">
        <v>0</v>
      </c>
      <c r="L329" s="332">
        <v>0</v>
      </c>
      <c r="M329" s="332">
        <v>0</v>
      </c>
      <c r="N329" s="332">
        <v>0</v>
      </c>
      <c r="O329" s="332">
        <v>0</v>
      </c>
      <c r="P329" s="332">
        <v>0</v>
      </c>
      <c r="Q329" s="333"/>
      <c r="R329" s="333"/>
      <c r="S329" s="333"/>
      <c r="T329" s="333"/>
      <c r="U329" s="333"/>
      <c r="V329" s="333"/>
      <c r="W329" s="333"/>
      <c r="X329" s="333"/>
      <c r="Y329" s="333"/>
      <c r="Z329" s="333"/>
      <c r="AA329" s="333"/>
      <c r="AB329" s="333"/>
      <c r="AC329" s="333"/>
      <c r="AD329" s="333"/>
    </row>
    <row r="330" spans="1:30" x14ac:dyDescent="0.2">
      <c r="A330" s="332" t="s">
        <v>1175</v>
      </c>
      <c r="B330" s="332" t="s">
        <v>184</v>
      </c>
      <c r="C330" s="332">
        <v>0</v>
      </c>
      <c r="D330" s="332">
        <v>0</v>
      </c>
      <c r="E330" s="332">
        <v>0</v>
      </c>
      <c r="F330" s="332">
        <v>0</v>
      </c>
      <c r="G330" s="332">
        <v>0</v>
      </c>
      <c r="H330" s="332">
        <v>0</v>
      </c>
      <c r="I330" s="332">
        <v>0</v>
      </c>
      <c r="J330" s="332">
        <v>0</v>
      </c>
      <c r="K330" s="332">
        <v>0</v>
      </c>
      <c r="L330" s="332">
        <v>0</v>
      </c>
      <c r="M330" s="332">
        <v>0</v>
      </c>
      <c r="N330" s="332">
        <v>0</v>
      </c>
      <c r="O330" s="332">
        <v>0</v>
      </c>
      <c r="P330" s="332">
        <v>0</v>
      </c>
      <c r="Q330" s="333"/>
      <c r="R330" s="333"/>
      <c r="S330" s="333"/>
      <c r="T330" s="333"/>
      <c r="U330" s="333"/>
      <c r="V330" s="333"/>
      <c r="W330" s="333"/>
      <c r="X330" s="333"/>
      <c r="Y330" s="333"/>
      <c r="Z330" s="333"/>
      <c r="AA330" s="333"/>
      <c r="AB330" s="333"/>
      <c r="AC330" s="333"/>
      <c r="AD330" s="333"/>
    </row>
    <row r="331" spans="1:30" x14ac:dyDescent="0.2">
      <c r="A331" s="332" t="s">
        <v>529</v>
      </c>
      <c r="B331" s="332" t="s">
        <v>184</v>
      </c>
      <c r="C331" s="332">
        <v>1545</v>
      </c>
      <c r="D331" s="332">
        <v>1545</v>
      </c>
      <c r="E331" s="332">
        <v>1545</v>
      </c>
      <c r="F331" s="332">
        <v>1545</v>
      </c>
      <c r="G331" s="332">
        <v>1545</v>
      </c>
      <c r="H331" s="332">
        <v>1545</v>
      </c>
      <c r="I331" s="332">
        <v>1545</v>
      </c>
      <c r="J331" s="332">
        <v>1545</v>
      </c>
      <c r="K331" s="332">
        <v>1545</v>
      </c>
      <c r="L331" s="332">
        <v>1545</v>
      </c>
      <c r="M331" s="332">
        <v>1545</v>
      </c>
      <c r="N331" s="332">
        <v>1545</v>
      </c>
      <c r="O331" s="332">
        <v>1545</v>
      </c>
      <c r="P331" s="332">
        <v>1544999</v>
      </c>
      <c r="Q331" s="333"/>
      <c r="R331" s="333"/>
      <c r="S331" s="333"/>
      <c r="T331" s="333"/>
      <c r="U331" s="333"/>
      <c r="V331" s="333"/>
      <c r="W331" s="333"/>
      <c r="X331" s="333"/>
      <c r="Y331" s="333"/>
      <c r="Z331" s="333"/>
      <c r="AA331" s="333"/>
      <c r="AB331" s="333"/>
      <c r="AC331" s="333"/>
      <c r="AD331" s="333"/>
    </row>
    <row r="332" spans="1:30" x14ac:dyDescent="0.2">
      <c r="A332" s="332" t="s">
        <v>530</v>
      </c>
      <c r="B332" s="332" t="s">
        <v>184</v>
      </c>
      <c r="C332" s="332">
        <v>11</v>
      </c>
      <c r="D332" s="332">
        <v>11</v>
      </c>
      <c r="E332" s="332">
        <v>11</v>
      </c>
      <c r="F332" s="332">
        <v>11</v>
      </c>
      <c r="G332" s="332">
        <v>11</v>
      </c>
      <c r="H332" s="332">
        <v>11</v>
      </c>
      <c r="I332" s="332">
        <v>11</v>
      </c>
      <c r="J332" s="332">
        <v>11</v>
      </c>
      <c r="K332" s="332">
        <v>11</v>
      </c>
      <c r="L332" s="332">
        <v>11</v>
      </c>
      <c r="M332" s="332">
        <v>11</v>
      </c>
      <c r="N332" s="332">
        <v>11</v>
      </c>
      <c r="O332" s="332">
        <v>11</v>
      </c>
      <c r="P332" s="332">
        <v>11360</v>
      </c>
      <c r="Q332" s="333"/>
      <c r="R332" s="333"/>
      <c r="S332" s="333"/>
      <c r="T332" s="333"/>
      <c r="U332" s="333"/>
      <c r="V332" s="333"/>
      <c r="W332" s="333"/>
      <c r="X332" s="333"/>
      <c r="Y332" s="333"/>
      <c r="Z332" s="333"/>
      <c r="AA332" s="333"/>
      <c r="AB332" s="333"/>
      <c r="AC332" s="333"/>
      <c r="AD332" s="333"/>
    </row>
    <row r="333" spans="1:30" x14ac:dyDescent="0.2">
      <c r="A333" s="332" t="s">
        <v>1176</v>
      </c>
      <c r="B333" s="332" t="s">
        <v>184</v>
      </c>
      <c r="C333" s="332">
        <v>0</v>
      </c>
      <c r="D333" s="332">
        <v>0</v>
      </c>
      <c r="E333" s="332">
        <v>0</v>
      </c>
      <c r="F333" s="332">
        <v>0</v>
      </c>
      <c r="G333" s="332">
        <v>0</v>
      </c>
      <c r="H333" s="332">
        <v>0</v>
      </c>
      <c r="I333" s="332">
        <v>0</v>
      </c>
      <c r="J333" s="332">
        <v>0</v>
      </c>
      <c r="K333" s="332">
        <v>0</v>
      </c>
      <c r="L333" s="332">
        <v>0</v>
      </c>
      <c r="M333" s="332">
        <v>0</v>
      </c>
      <c r="N333" s="332">
        <v>0</v>
      </c>
      <c r="O333" s="332">
        <v>0</v>
      </c>
      <c r="P333" s="332">
        <v>0</v>
      </c>
      <c r="Q333" s="333"/>
      <c r="R333" s="333"/>
      <c r="S333" s="333"/>
      <c r="T333" s="333"/>
      <c r="U333" s="333"/>
      <c r="V333" s="333"/>
      <c r="W333" s="333"/>
      <c r="X333" s="333"/>
      <c r="Y333" s="333"/>
      <c r="Z333" s="333"/>
      <c r="AA333" s="333"/>
      <c r="AB333" s="333"/>
      <c r="AC333" s="333"/>
      <c r="AD333" s="333"/>
    </row>
    <row r="334" spans="1:30" x14ac:dyDescent="0.2">
      <c r="A334" s="332" t="s">
        <v>531</v>
      </c>
      <c r="B334" s="332" t="s">
        <v>184</v>
      </c>
      <c r="C334" s="332">
        <v>935</v>
      </c>
      <c r="D334" s="332">
        <v>935</v>
      </c>
      <c r="E334" s="332">
        <v>935</v>
      </c>
      <c r="F334" s="332">
        <v>935</v>
      </c>
      <c r="G334" s="332">
        <v>935</v>
      </c>
      <c r="H334" s="332">
        <v>935</v>
      </c>
      <c r="I334" s="332">
        <v>935</v>
      </c>
      <c r="J334" s="332">
        <v>935</v>
      </c>
      <c r="K334" s="332">
        <v>935</v>
      </c>
      <c r="L334" s="332">
        <v>935</v>
      </c>
      <c r="M334" s="332">
        <v>935</v>
      </c>
      <c r="N334" s="332">
        <v>935</v>
      </c>
      <c r="O334" s="332">
        <v>935</v>
      </c>
      <c r="P334" s="332">
        <v>935092</v>
      </c>
      <c r="Q334" s="333"/>
      <c r="R334" s="333"/>
      <c r="S334" s="333"/>
      <c r="T334" s="333"/>
      <c r="U334" s="333"/>
      <c r="V334" s="333"/>
      <c r="W334" s="333"/>
      <c r="X334" s="333"/>
      <c r="Y334" s="333"/>
      <c r="Z334" s="333"/>
      <c r="AA334" s="333"/>
      <c r="AB334" s="333"/>
      <c r="AC334" s="333"/>
      <c r="AD334" s="333"/>
    </row>
    <row r="335" spans="1:30" x14ac:dyDescent="0.2">
      <c r="A335" s="332" t="s">
        <v>1177</v>
      </c>
      <c r="B335" s="332" t="s">
        <v>184</v>
      </c>
      <c r="C335" s="332">
        <v>0</v>
      </c>
      <c r="D335" s="332">
        <v>0</v>
      </c>
      <c r="E335" s="332">
        <v>0</v>
      </c>
      <c r="F335" s="332">
        <v>0</v>
      </c>
      <c r="G335" s="332">
        <v>0</v>
      </c>
      <c r="H335" s="332">
        <v>0</v>
      </c>
      <c r="I335" s="332">
        <v>0</v>
      </c>
      <c r="J335" s="332">
        <v>0</v>
      </c>
      <c r="K335" s="332">
        <v>0</v>
      </c>
      <c r="L335" s="332">
        <v>0</v>
      </c>
      <c r="M335" s="332">
        <v>0</v>
      </c>
      <c r="N335" s="332">
        <v>0</v>
      </c>
      <c r="O335" s="332">
        <v>0</v>
      </c>
      <c r="P335" s="332">
        <v>0</v>
      </c>
      <c r="Q335" s="333"/>
      <c r="R335" s="333"/>
      <c r="S335" s="333"/>
      <c r="T335" s="333"/>
      <c r="U335" s="333"/>
      <c r="V335" s="333"/>
      <c r="W335" s="333"/>
      <c r="X335" s="333"/>
      <c r="Y335" s="333"/>
      <c r="Z335" s="333"/>
      <c r="AA335" s="333"/>
      <c r="AB335" s="333"/>
      <c r="AC335" s="333"/>
      <c r="AD335" s="333"/>
    </row>
    <row r="336" spans="1:30" x14ac:dyDescent="0.2">
      <c r="A336" s="332" t="s">
        <v>532</v>
      </c>
      <c r="B336" s="332" t="s">
        <v>184</v>
      </c>
      <c r="C336" s="332">
        <v>19</v>
      </c>
      <c r="D336" s="332">
        <v>19</v>
      </c>
      <c r="E336" s="332">
        <v>19</v>
      </c>
      <c r="F336" s="332">
        <v>19</v>
      </c>
      <c r="G336" s="332">
        <v>19</v>
      </c>
      <c r="H336" s="332">
        <v>19</v>
      </c>
      <c r="I336" s="332">
        <v>19</v>
      </c>
      <c r="J336" s="332">
        <v>19</v>
      </c>
      <c r="K336" s="332">
        <v>19</v>
      </c>
      <c r="L336" s="332">
        <v>19</v>
      </c>
      <c r="M336" s="332">
        <v>19</v>
      </c>
      <c r="N336" s="332">
        <v>19</v>
      </c>
      <c r="O336" s="332">
        <v>19</v>
      </c>
      <c r="P336" s="332">
        <v>19272</v>
      </c>
      <c r="Q336" s="333"/>
      <c r="R336" s="333"/>
      <c r="S336" s="333"/>
      <c r="T336" s="333"/>
      <c r="U336" s="333"/>
      <c r="V336" s="333"/>
      <c r="W336" s="333"/>
      <c r="X336" s="333"/>
      <c r="Y336" s="333"/>
      <c r="Z336" s="333"/>
      <c r="AA336" s="333"/>
      <c r="AB336" s="333"/>
      <c r="AC336" s="333"/>
      <c r="AD336" s="333"/>
    </row>
    <row r="337" spans="1:30" x14ac:dyDescent="0.2">
      <c r="A337" s="332" t="s">
        <v>1178</v>
      </c>
      <c r="B337" s="332" t="s">
        <v>184</v>
      </c>
      <c r="C337" s="332">
        <v>0</v>
      </c>
      <c r="D337" s="332">
        <v>0</v>
      </c>
      <c r="E337" s="332">
        <v>0</v>
      </c>
      <c r="F337" s="332">
        <v>0</v>
      </c>
      <c r="G337" s="332">
        <v>0</v>
      </c>
      <c r="H337" s="332">
        <v>0</v>
      </c>
      <c r="I337" s="332">
        <v>0</v>
      </c>
      <c r="J337" s="332">
        <v>0</v>
      </c>
      <c r="K337" s="332">
        <v>0</v>
      </c>
      <c r="L337" s="332">
        <v>0</v>
      </c>
      <c r="M337" s="332">
        <v>0</v>
      </c>
      <c r="N337" s="332">
        <v>0</v>
      </c>
      <c r="O337" s="332">
        <v>0</v>
      </c>
      <c r="P337" s="332">
        <v>0</v>
      </c>
      <c r="Q337" s="333"/>
      <c r="R337" s="333"/>
      <c r="S337" s="333"/>
      <c r="T337" s="333"/>
      <c r="U337" s="333"/>
      <c r="V337" s="333"/>
      <c r="W337" s="333"/>
      <c r="X337" s="333"/>
      <c r="Y337" s="333"/>
      <c r="Z337" s="333"/>
      <c r="AA337" s="333"/>
      <c r="AB337" s="333"/>
      <c r="AC337" s="333"/>
      <c r="AD337" s="333"/>
    </row>
    <row r="338" spans="1:30" x14ac:dyDescent="0.2">
      <c r="A338" s="332" t="s">
        <v>533</v>
      </c>
      <c r="B338" s="332" t="s">
        <v>184</v>
      </c>
      <c r="C338" s="332">
        <v>0</v>
      </c>
      <c r="D338" s="332">
        <v>0</v>
      </c>
      <c r="E338" s="332">
        <v>0</v>
      </c>
      <c r="F338" s="332">
        <v>0</v>
      </c>
      <c r="G338" s="332">
        <v>0</v>
      </c>
      <c r="H338" s="332">
        <v>0</v>
      </c>
      <c r="I338" s="332">
        <v>0</v>
      </c>
      <c r="J338" s="332">
        <v>0</v>
      </c>
      <c r="K338" s="332">
        <v>0</v>
      </c>
      <c r="L338" s="332">
        <v>0</v>
      </c>
      <c r="M338" s="332">
        <v>0</v>
      </c>
      <c r="N338" s="332">
        <v>0</v>
      </c>
      <c r="O338" s="332">
        <v>0</v>
      </c>
      <c r="P338" s="332">
        <v>236</v>
      </c>
      <c r="Q338" s="333"/>
      <c r="R338" s="333"/>
      <c r="S338" s="333"/>
      <c r="T338" s="333"/>
      <c r="U338" s="333"/>
      <c r="V338" s="333"/>
      <c r="W338" s="333"/>
      <c r="X338" s="333"/>
      <c r="Y338" s="333"/>
      <c r="Z338" s="333"/>
      <c r="AA338" s="333"/>
      <c r="AB338" s="333"/>
      <c r="AC338" s="333"/>
      <c r="AD338" s="333"/>
    </row>
    <row r="339" spans="1:30" x14ac:dyDescent="0.2">
      <c r="A339" s="332" t="s">
        <v>1179</v>
      </c>
      <c r="B339" s="332" t="s">
        <v>184</v>
      </c>
      <c r="C339" s="332">
        <v>0</v>
      </c>
      <c r="D339" s="332">
        <v>0</v>
      </c>
      <c r="E339" s="332">
        <v>0</v>
      </c>
      <c r="F339" s="332">
        <v>0</v>
      </c>
      <c r="G339" s="332">
        <v>0</v>
      </c>
      <c r="H339" s="332">
        <v>0</v>
      </c>
      <c r="I339" s="332">
        <v>0</v>
      </c>
      <c r="J339" s="332">
        <v>0</v>
      </c>
      <c r="K339" s="332">
        <v>0</v>
      </c>
      <c r="L339" s="332">
        <v>0</v>
      </c>
      <c r="M339" s="332">
        <v>0</v>
      </c>
      <c r="N339" s="332">
        <v>0</v>
      </c>
      <c r="O339" s="332">
        <v>0</v>
      </c>
      <c r="P339" s="332">
        <v>0</v>
      </c>
      <c r="Q339" s="333"/>
      <c r="R339" s="333"/>
      <c r="S339" s="333"/>
      <c r="T339" s="333"/>
      <c r="U339" s="333"/>
      <c r="V339" s="333"/>
      <c r="W339" s="333"/>
      <c r="X339" s="333"/>
      <c r="Y339" s="333"/>
      <c r="Z339" s="333"/>
      <c r="AA339" s="333"/>
      <c r="AB339" s="333"/>
      <c r="AC339" s="333"/>
      <c r="AD339" s="333"/>
    </row>
    <row r="340" spans="1:30" x14ac:dyDescent="0.2">
      <c r="A340" s="332" t="s">
        <v>534</v>
      </c>
      <c r="B340" s="332" t="s">
        <v>184</v>
      </c>
      <c r="C340" s="332">
        <v>237</v>
      </c>
      <c r="D340" s="332">
        <v>237</v>
      </c>
      <c r="E340" s="332">
        <v>237</v>
      </c>
      <c r="F340" s="332">
        <v>237</v>
      </c>
      <c r="G340" s="332">
        <v>237</v>
      </c>
      <c r="H340" s="332">
        <v>237</v>
      </c>
      <c r="I340" s="332">
        <v>237</v>
      </c>
      <c r="J340" s="332">
        <v>237</v>
      </c>
      <c r="K340" s="332">
        <v>237</v>
      </c>
      <c r="L340" s="332">
        <v>237</v>
      </c>
      <c r="M340" s="332">
        <v>237</v>
      </c>
      <c r="N340" s="332">
        <v>237</v>
      </c>
      <c r="O340" s="332">
        <v>237</v>
      </c>
      <c r="P340" s="332">
        <v>236935</v>
      </c>
      <c r="Q340" s="333"/>
      <c r="R340" s="333"/>
      <c r="S340" s="333"/>
      <c r="T340" s="333"/>
      <c r="U340" s="333"/>
      <c r="V340" s="333"/>
      <c r="W340" s="333"/>
      <c r="X340" s="333"/>
      <c r="Y340" s="333"/>
      <c r="Z340" s="333"/>
      <c r="AA340" s="333"/>
      <c r="AB340" s="333"/>
      <c r="AC340" s="333"/>
      <c r="AD340" s="333"/>
    </row>
    <row r="341" spans="1:30" x14ac:dyDescent="0.2">
      <c r="A341" s="332" t="s">
        <v>1180</v>
      </c>
      <c r="B341" s="332" t="s">
        <v>184</v>
      </c>
      <c r="C341" s="332">
        <v>0</v>
      </c>
      <c r="D341" s="332">
        <v>0</v>
      </c>
      <c r="E341" s="332">
        <v>0</v>
      </c>
      <c r="F341" s="332">
        <v>0</v>
      </c>
      <c r="G341" s="332">
        <v>0</v>
      </c>
      <c r="H341" s="332">
        <v>0</v>
      </c>
      <c r="I341" s="332">
        <v>0</v>
      </c>
      <c r="J341" s="332">
        <v>0</v>
      </c>
      <c r="K341" s="332">
        <v>0</v>
      </c>
      <c r="L341" s="332">
        <v>0</v>
      </c>
      <c r="M341" s="332">
        <v>0</v>
      </c>
      <c r="N341" s="332">
        <v>0</v>
      </c>
      <c r="O341" s="332">
        <v>0</v>
      </c>
      <c r="P341" s="332">
        <v>0</v>
      </c>
      <c r="Q341" s="333"/>
      <c r="R341" s="333"/>
      <c r="S341" s="333"/>
      <c r="T341" s="333"/>
      <c r="U341" s="333"/>
      <c r="V341" s="333"/>
      <c r="W341" s="333"/>
      <c r="X341" s="333"/>
      <c r="Y341" s="333"/>
      <c r="Z341" s="333"/>
      <c r="AA341" s="333"/>
      <c r="AB341" s="333"/>
      <c r="AC341" s="333"/>
      <c r="AD341" s="333"/>
    </row>
    <row r="342" spans="1:30" x14ac:dyDescent="0.2">
      <c r="A342" s="332" t="s">
        <v>535</v>
      </c>
      <c r="B342" s="332" t="s">
        <v>184</v>
      </c>
      <c r="C342" s="332">
        <v>63</v>
      </c>
      <c r="D342" s="332">
        <v>63</v>
      </c>
      <c r="E342" s="332">
        <v>63</v>
      </c>
      <c r="F342" s="332">
        <v>63</v>
      </c>
      <c r="G342" s="332">
        <v>63</v>
      </c>
      <c r="H342" s="332">
        <v>63</v>
      </c>
      <c r="I342" s="332">
        <v>63</v>
      </c>
      <c r="J342" s="332">
        <v>63</v>
      </c>
      <c r="K342" s="332">
        <v>63</v>
      </c>
      <c r="L342" s="332">
        <v>63</v>
      </c>
      <c r="M342" s="332">
        <v>63</v>
      </c>
      <c r="N342" s="332">
        <v>63</v>
      </c>
      <c r="O342" s="332">
        <v>63</v>
      </c>
      <c r="P342" s="332">
        <v>62500</v>
      </c>
      <c r="Q342" s="333"/>
      <c r="R342" s="333"/>
      <c r="S342" s="333"/>
      <c r="T342" s="333"/>
      <c r="U342" s="333"/>
      <c r="V342" s="333"/>
      <c r="W342" s="333"/>
      <c r="X342" s="333"/>
      <c r="Y342" s="333"/>
      <c r="Z342" s="333"/>
      <c r="AA342" s="333"/>
      <c r="AB342" s="333"/>
      <c r="AC342" s="333"/>
      <c r="AD342" s="333"/>
    </row>
    <row r="343" spans="1:30" x14ac:dyDescent="0.2">
      <c r="A343" s="332" t="s">
        <v>1181</v>
      </c>
      <c r="B343" s="332" t="s">
        <v>184</v>
      </c>
      <c r="C343" s="332">
        <v>0</v>
      </c>
      <c r="D343" s="332">
        <v>0</v>
      </c>
      <c r="E343" s="332">
        <v>0</v>
      </c>
      <c r="F343" s="332">
        <v>0</v>
      </c>
      <c r="G343" s="332">
        <v>0</v>
      </c>
      <c r="H343" s="332">
        <v>0</v>
      </c>
      <c r="I343" s="332">
        <v>0</v>
      </c>
      <c r="J343" s="332">
        <v>0</v>
      </c>
      <c r="K343" s="332">
        <v>0</v>
      </c>
      <c r="L343" s="332">
        <v>0</v>
      </c>
      <c r="M343" s="332">
        <v>0</v>
      </c>
      <c r="N343" s="332">
        <v>0</v>
      </c>
      <c r="O343" s="332">
        <v>0</v>
      </c>
      <c r="P343" s="332">
        <v>0</v>
      </c>
      <c r="Q343" s="333"/>
      <c r="R343" s="333"/>
      <c r="S343" s="333"/>
      <c r="T343" s="333"/>
      <c r="U343" s="333"/>
      <c r="V343" s="333"/>
      <c r="W343" s="333"/>
      <c r="X343" s="333"/>
      <c r="Y343" s="333"/>
      <c r="Z343" s="333"/>
      <c r="AA343" s="333"/>
      <c r="AB343" s="333"/>
      <c r="AC343" s="333"/>
      <c r="AD343" s="333"/>
    </row>
    <row r="344" spans="1:30" x14ac:dyDescent="0.2">
      <c r="A344" s="332" t="s">
        <v>1182</v>
      </c>
      <c r="B344" s="332" t="s">
        <v>184</v>
      </c>
      <c r="C344" s="332">
        <v>0</v>
      </c>
      <c r="D344" s="332">
        <v>0</v>
      </c>
      <c r="E344" s="332">
        <v>0</v>
      </c>
      <c r="F344" s="332">
        <v>0</v>
      </c>
      <c r="G344" s="332">
        <v>0</v>
      </c>
      <c r="H344" s="332">
        <v>0</v>
      </c>
      <c r="I344" s="332">
        <v>0</v>
      </c>
      <c r="J344" s="332">
        <v>0</v>
      </c>
      <c r="K344" s="332">
        <v>0</v>
      </c>
      <c r="L344" s="332">
        <v>0</v>
      </c>
      <c r="M344" s="332">
        <v>0</v>
      </c>
      <c r="N344" s="332">
        <v>0</v>
      </c>
      <c r="O344" s="332">
        <v>0</v>
      </c>
      <c r="P344" s="332">
        <v>0</v>
      </c>
      <c r="Q344" s="333"/>
      <c r="R344" s="333"/>
      <c r="S344" s="333"/>
      <c r="T344" s="333"/>
      <c r="U344" s="333"/>
      <c r="V344" s="333"/>
      <c r="W344" s="333"/>
      <c r="X344" s="333"/>
      <c r="Y344" s="333"/>
      <c r="Z344" s="333"/>
      <c r="AA344" s="333"/>
      <c r="AB344" s="333"/>
      <c r="AC344" s="333"/>
      <c r="AD344" s="333"/>
    </row>
    <row r="345" spans="1:30" x14ac:dyDescent="0.2">
      <c r="A345" s="332" t="s">
        <v>729</v>
      </c>
      <c r="B345" s="332" t="s">
        <v>184</v>
      </c>
      <c r="C345" s="332">
        <v>89</v>
      </c>
      <c r="D345" s="332">
        <v>89</v>
      </c>
      <c r="E345" s="332">
        <v>89</v>
      </c>
      <c r="F345" s="332">
        <v>89</v>
      </c>
      <c r="G345" s="332">
        <v>89</v>
      </c>
      <c r="H345" s="332">
        <v>89</v>
      </c>
      <c r="I345" s="332">
        <v>89</v>
      </c>
      <c r="J345" s="332">
        <v>89</v>
      </c>
      <c r="K345" s="332">
        <v>89</v>
      </c>
      <c r="L345" s="332">
        <v>89</v>
      </c>
      <c r="M345" s="332">
        <v>89</v>
      </c>
      <c r="N345" s="332">
        <v>89</v>
      </c>
      <c r="O345" s="332">
        <v>89</v>
      </c>
      <c r="P345" s="332">
        <v>89222</v>
      </c>
      <c r="Q345" s="333"/>
      <c r="R345" s="333"/>
      <c r="S345" s="333"/>
      <c r="T345" s="333"/>
      <c r="U345" s="333"/>
      <c r="V345" s="333"/>
      <c r="W345" s="333"/>
      <c r="X345" s="333"/>
      <c r="Y345" s="333"/>
      <c r="Z345" s="333"/>
      <c r="AA345" s="333"/>
      <c r="AB345" s="333"/>
      <c r="AC345" s="333"/>
      <c r="AD345" s="333"/>
    </row>
    <row r="346" spans="1:30" x14ac:dyDescent="0.2">
      <c r="A346" s="332" t="s">
        <v>536</v>
      </c>
      <c r="B346" s="332" t="s">
        <v>184</v>
      </c>
      <c r="C346" s="332">
        <v>152</v>
      </c>
      <c r="D346" s="332">
        <v>152</v>
      </c>
      <c r="E346" s="332">
        <v>152</v>
      </c>
      <c r="F346" s="332">
        <v>152</v>
      </c>
      <c r="G346" s="332">
        <v>152</v>
      </c>
      <c r="H346" s="332">
        <v>152</v>
      </c>
      <c r="I346" s="332">
        <v>152</v>
      </c>
      <c r="J346" s="332">
        <v>152</v>
      </c>
      <c r="K346" s="332">
        <v>152</v>
      </c>
      <c r="L346" s="332">
        <v>152</v>
      </c>
      <c r="M346" s="332">
        <v>152</v>
      </c>
      <c r="N346" s="332">
        <v>152</v>
      </c>
      <c r="O346" s="332">
        <v>152</v>
      </c>
      <c r="P346" s="332">
        <v>151700</v>
      </c>
      <c r="Q346" s="333"/>
      <c r="R346" s="333"/>
      <c r="S346" s="333"/>
      <c r="T346" s="333"/>
      <c r="U346" s="333"/>
      <c r="V346" s="333"/>
      <c r="W346" s="333"/>
      <c r="X346" s="333"/>
      <c r="Y346" s="333"/>
      <c r="Z346" s="333"/>
      <c r="AA346" s="333"/>
      <c r="AB346" s="333"/>
      <c r="AC346" s="333"/>
      <c r="AD346" s="333"/>
    </row>
    <row r="347" spans="1:30" x14ac:dyDescent="0.2">
      <c r="A347" s="332" t="s">
        <v>1183</v>
      </c>
      <c r="B347" s="332" t="s">
        <v>184</v>
      </c>
      <c r="C347" s="332">
        <v>0</v>
      </c>
      <c r="D347" s="332">
        <v>0</v>
      </c>
      <c r="E347" s="332">
        <v>0</v>
      </c>
      <c r="F347" s="332">
        <v>0</v>
      </c>
      <c r="G347" s="332">
        <v>0</v>
      </c>
      <c r="H347" s="332">
        <v>0</v>
      </c>
      <c r="I347" s="332">
        <v>0</v>
      </c>
      <c r="J347" s="332">
        <v>0</v>
      </c>
      <c r="K347" s="332">
        <v>0</v>
      </c>
      <c r="L347" s="332">
        <v>0</v>
      </c>
      <c r="M347" s="332">
        <v>0</v>
      </c>
      <c r="N347" s="332">
        <v>0</v>
      </c>
      <c r="O347" s="332">
        <v>0</v>
      </c>
      <c r="P347" s="332">
        <v>0</v>
      </c>
      <c r="Q347" s="333"/>
      <c r="R347" s="333"/>
      <c r="S347" s="333"/>
      <c r="T347" s="333"/>
      <c r="U347" s="333"/>
      <c r="V347" s="333"/>
      <c r="W347" s="333"/>
      <c r="X347" s="333"/>
      <c r="Y347" s="333"/>
      <c r="Z347" s="333"/>
      <c r="AA347" s="333"/>
      <c r="AB347" s="333"/>
      <c r="AC347" s="333"/>
      <c r="AD347" s="333"/>
    </row>
    <row r="348" spans="1:30" x14ac:dyDescent="0.2">
      <c r="A348" s="332" t="s">
        <v>537</v>
      </c>
      <c r="B348" s="332" t="s">
        <v>184</v>
      </c>
      <c r="C348" s="332">
        <v>1156</v>
      </c>
      <c r="D348" s="332">
        <v>1156</v>
      </c>
      <c r="E348" s="332">
        <v>1156</v>
      </c>
      <c r="F348" s="332">
        <v>1156</v>
      </c>
      <c r="G348" s="332">
        <v>1156</v>
      </c>
      <c r="H348" s="332">
        <v>1156</v>
      </c>
      <c r="I348" s="332">
        <v>1156</v>
      </c>
      <c r="J348" s="332">
        <v>1156</v>
      </c>
      <c r="K348" s="332">
        <v>1156</v>
      </c>
      <c r="L348" s="332">
        <v>1156</v>
      </c>
      <c r="M348" s="332">
        <v>1156</v>
      </c>
      <c r="N348" s="332">
        <v>1156</v>
      </c>
      <c r="O348" s="332">
        <v>1156</v>
      </c>
      <c r="P348" s="332">
        <v>1155954</v>
      </c>
      <c r="Q348" s="333"/>
      <c r="R348" s="333"/>
      <c r="S348" s="333"/>
      <c r="T348" s="333"/>
      <c r="U348" s="333"/>
      <c r="V348" s="333"/>
      <c r="W348" s="333"/>
      <c r="X348" s="333"/>
      <c r="Y348" s="333"/>
      <c r="Z348" s="333"/>
      <c r="AA348" s="333"/>
      <c r="AB348" s="333"/>
      <c r="AC348" s="333"/>
      <c r="AD348" s="333"/>
    </row>
    <row r="349" spans="1:30" x14ac:dyDescent="0.2">
      <c r="A349" s="332" t="s">
        <v>1184</v>
      </c>
      <c r="B349" s="332" t="s">
        <v>184</v>
      </c>
      <c r="C349" s="332">
        <v>0</v>
      </c>
      <c r="D349" s="332">
        <v>0</v>
      </c>
      <c r="E349" s="332">
        <v>0</v>
      </c>
      <c r="F349" s="332">
        <v>0</v>
      </c>
      <c r="G349" s="332">
        <v>0</v>
      </c>
      <c r="H349" s="332">
        <v>0</v>
      </c>
      <c r="I349" s="332">
        <v>0</v>
      </c>
      <c r="J349" s="332">
        <v>0</v>
      </c>
      <c r="K349" s="332">
        <v>0</v>
      </c>
      <c r="L349" s="332">
        <v>0</v>
      </c>
      <c r="M349" s="332">
        <v>0</v>
      </c>
      <c r="N349" s="332">
        <v>0</v>
      </c>
      <c r="O349" s="332">
        <v>0</v>
      </c>
      <c r="P349" s="332">
        <v>0</v>
      </c>
      <c r="Q349" s="333"/>
      <c r="R349" s="333"/>
      <c r="S349" s="333"/>
      <c r="T349" s="333"/>
      <c r="U349" s="333"/>
      <c r="V349" s="333"/>
      <c r="W349" s="333"/>
      <c r="X349" s="333"/>
      <c r="Y349" s="333"/>
      <c r="Z349" s="333"/>
      <c r="AA349" s="333"/>
      <c r="AB349" s="333"/>
      <c r="AC349" s="333"/>
      <c r="AD349" s="333"/>
    </row>
    <row r="350" spans="1:30" x14ac:dyDescent="0.2">
      <c r="A350" s="332" t="s">
        <v>730</v>
      </c>
      <c r="B350" s="332" t="s">
        <v>184</v>
      </c>
      <c r="C350" s="332">
        <v>4534</v>
      </c>
      <c r="D350" s="332">
        <v>4534</v>
      </c>
      <c r="E350" s="332">
        <v>4534</v>
      </c>
      <c r="F350" s="332">
        <v>4534</v>
      </c>
      <c r="G350" s="332">
        <v>4534</v>
      </c>
      <c r="H350" s="332">
        <v>4534</v>
      </c>
      <c r="I350" s="332">
        <v>4534</v>
      </c>
      <c r="J350" s="332">
        <v>4534</v>
      </c>
      <c r="K350" s="332">
        <v>4534</v>
      </c>
      <c r="L350" s="332">
        <v>4534</v>
      </c>
      <c r="M350" s="332">
        <v>4534</v>
      </c>
      <c r="N350" s="332">
        <v>4534</v>
      </c>
      <c r="O350" s="332">
        <v>4534</v>
      </c>
      <c r="P350" s="332">
        <v>4534314</v>
      </c>
      <c r="Q350" s="333"/>
      <c r="R350" s="333"/>
      <c r="S350" s="333"/>
      <c r="T350" s="333"/>
      <c r="U350" s="333"/>
      <c r="V350" s="333"/>
      <c r="W350" s="333"/>
      <c r="X350" s="333"/>
      <c r="Y350" s="333"/>
      <c r="Z350" s="333"/>
      <c r="AA350" s="333"/>
      <c r="AB350" s="333"/>
      <c r="AC350" s="333"/>
      <c r="AD350" s="333"/>
    </row>
    <row r="351" spans="1:30" x14ac:dyDescent="0.2">
      <c r="A351" s="332" t="s">
        <v>1185</v>
      </c>
      <c r="B351" s="332" t="s">
        <v>184</v>
      </c>
      <c r="C351" s="332">
        <v>0</v>
      </c>
      <c r="D351" s="332">
        <v>0</v>
      </c>
      <c r="E351" s="332">
        <v>0</v>
      </c>
      <c r="F351" s="332">
        <v>0</v>
      </c>
      <c r="G351" s="332">
        <v>0</v>
      </c>
      <c r="H351" s="332">
        <v>0</v>
      </c>
      <c r="I351" s="332">
        <v>0</v>
      </c>
      <c r="J351" s="332">
        <v>0</v>
      </c>
      <c r="K351" s="332">
        <v>0</v>
      </c>
      <c r="L351" s="332">
        <v>0</v>
      </c>
      <c r="M351" s="332">
        <v>0</v>
      </c>
      <c r="N351" s="332">
        <v>0</v>
      </c>
      <c r="O351" s="332">
        <v>0</v>
      </c>
      <c r="P351" s="332">
        <v>0</v>
      </c>
      <c r="Q351" s="333"/>
      <c r="R351" s="333"/>
      <c r="S351" s="333"/>
      <c r="T351" s="333"/>
      <c r="U351" s="333"/>
      <c r="V351" s="333"/>
      <c r="W351" s="333"/>
      <c r="X351" s="333"/>
      <c r="Y351" s="333"/>
      <c r="Z351" s="333"/>
      <c r="AA351" s="333"/>
      <c r="AB351" s="333"/>
      <c r="AC351" s="333"/>
      <c r="AD351" s="333"/>
    </row>
    <row r="352" spans="1:30" x14ac:dyDescent="0.2">
      <c r="A352" s="332" t="s">
        <v>538</v>
      </c>
      <c r="B352" s="332" t="s">
        <v>184</v>
      </c>
      <c r="C352" s="332">
        <v>23641</v>
      </c>
      <c r="D352" s="332">
        <v>23641</v>
      </c>
      <c r="E352" s="332">
        <v>23641</v>
      </c>
      <c r="F352" s="332">
        <v>23641</v>
      </c>
      <c r="G352" s="332">
        <v>23641</v>
      </c>
      <c r="H352" s="332">
        <v>23641</v>
      </c>
      <c r="I352" s="332">
        <v>23641</v>
      </c>
      <c r="J352" s="332">
        <v>23641</v>
      </c>
      <c r="K352" s="332">
        <v>23641</v>
      </c>
      <c r="L352" s="332">
        <v>23641</v>
      </c>
      <c r="M352" s="332">
        <v>23641</v>
      </c>
      <c r="N352" s="332">
        <v>23641</v>
      </c>
      <c r="O352" s="332">
        <v>23641</v>
      </c>
      <c r="P352" s="332">
        <v>23640685</v>
      </c>
      <c r="Q352" s="333"/>
      <c r="R352" s="333"/>
      <c r="S352" s="333"/>
      <c r="T352" s="333"/>
      <c r="U352" s="333"/>
      <c r="V352" s="333"/>
      <c r="W352" s="333"/>
      <c r="X352" s="333"/>
      <c r="Y352" s="333"/>
      <c r="Z352" s="333"/>
      <c r="AA352" s="333"/>
      <c r="AB352" s="333"/>
      <c r="AC352" s="333"/>
      <c r="AD352" s="333"/>
    </row>
    <row r="353" spans="1:30" x14ac:dyDescent="0.2">
      <c r="A353" s="332" t="s">
        <v>1186</v>
      </c>
      <c r="B353" s="332" t="s">
        <v>184</v>
      </c>
      <c r="C353" s="332">
        <v>0</v>
      </c>
      <c r="D353" s="332">
        <v>0</v>
      </c>
      <c r="E353" s="332">
        <v>0</v>
      </c>
      <c r="F353" s="332">
        <v>0</v>
      </c>
      <c r="G353" s="332">
        <v>0</v>
      </c>
      <c r="H353" s="332">
        <v>0</v>
      </c>
      <c r="I353" s="332">
        <v>0</v>
      </c>
      <c r="J353" s="332">
        <v>0</v>
      </c>
      <c r="K353" s="332">
        <v>0</v>
      </c>
      <c r="L353" s="332">
        <v>0</v>
      </c>
      <c r="M353" s="332">
        <v>0</v>
      </c>
      <c r="N353" s="332">
        <v>0</v>
      </c>
      <c r="O353" s="332">
        <v>0</v>
      </c>
      <c r="P353" s="332">
        <v>0</v>
      </c>
      <c r="Q353" s="333"/>
      <c r="R353" s="333"/>
      <c r="S353" s="333"/>
      <c r="T353" s="333"/>
      <c r="U353" s="333"/>
      <c r="V353" s="333"/>
      <c r="W353" s="333"/>
      <c r="X353" s="333"/>
      <c r="Y353" s="333"/>
      <c r="Z353" s="333"/>
      <c r="AA353" s="333"/>
      <c r="AB353" s="333"/>
      <c r="AC353" s="333"/>
      <c r="AD353" s="333"/>
    </row>
    <row r="354" spans="1:30" x14ac:dyDescent="0.2">
      <c r="A354" s="332" t="s">
        <v>228</v>
      </c>
      <c r="B354" s="332" t="s">
        <v>184</v>
      </c>
      <c r="C354" s="332">
        <v>0</v>
      </c>
      <c r="D354" s="332">
        <v>0</v>
      </c>
      <c r="E354" s="332">
        <v>0</v>
      </c>
      <c r="F354" s="332">
        <v>0</v>
      </c>
      <c r="G354" s="332">
        <v>0</v>
      </c>
      <c r="H354" s="332">
        <v>0</v>
      </c>
      <c r="I354" s="332">
        <v>0</v>
      </c>
      <c r="J354" s="332">
        <v>0</v>
      </c>
      <c r="K354" s="332">
        <v>0</v>
      </c>
      <c r="L354" s="332">
        <v>0</v>
      </c>
      <c r="M354" s="332">
        <v>0</v>
      </c>
      <c r="N354" s="332">
        <v>0</v>
      </c>
      <c r="O354" s="332">
        <v>0</v>
      </c>
      <c r="P354" s="332">
        <v>0</v>
      </c>
      <c r="Q354" s="333"/>
      <c r="R354" s="333"/>
      <c r="S354" s="333"/>
      <c r="T354" s="333"/>
      <c r="U354" s="333"/>
      <c r="V354" s="333"/>
      <c r="W354" s="333"/>
      <c r="X354" s="333"/>
      <c r="Y354" s="333"/>
      <c r="Z354" s="333"/>
      <c r="AA354" s="333"/>
      <c r="AB354" s="333"/>
      <c r="AC354" s="333"/>
      <c r="AD354" s="333"/>
    </row>
    <row r="355" spans="1:30" x14ac:dyDescent="0.2">
      <c r="A355" s="332" t="s">
        <v>229</v>
      </c>
      <c r="B355" s="332" t="s">
        <v>184</v>
      </c>
      <c r="C355" s="332">
        <v>12904</v>
      </c>
      <c r="D355" s="332">
        <v>12904</v>
      </c>
      <c r="E355" s="332">
        <v>12904</v>
      </c>
      <c r="F355" s="332">
        <v>12904</v>
      </c>
      <c r="G355" s="332">
        <v>12904</v>
      </c>
      <c r="H355" s="332">
        <v>12904</v>
      </c>
      <c r="I355" s="332">
        <v>12904</v>
      </c>
      <c r="J355" s="332">
        <v>12904</v>
      </c>
      <c r="K355" s="332">
        <v>12904</v>
      </c>
      <c r="L355" s="332">
        <v>12904</v>
      </c>
      <c r="M355" s="332">
        <v>12904</v>
      </c>
      <c r="N355" s="332">
        <v>12904</v>
      </c>
      <c r="O355" s="332">
        <v>12904</v>
      </c>
      <c r="P355" s="332">
        <v>12903739</v>
      </c>
      <c r="Q355" s="333"/>
      <c r="R355" s="333"/>
      <c r="S355" s="333"/>
      <c r="T355" s="333"/>
      <c r="U355" s="333"/>
      <c r="V355" s="333"/>
      <c r="W355" s="333"/>
      <c r="X355" s="333"/>
      <c r="Y355" s="333"/>
      <c r="Z355" s="333"/>
      <c r="AA355" s="333"/>
      <c r="AB355" s="333"/>
      <c r="AC355" s="333"/>
      <c r="AD355" s="333"/>
    </row>
    <row r="356" spans="1:30" x14ac:dyDescent="0.2">
      <c r="A356" s="332" t="s">
        <v>230</v>
      </c>
      <c r="B356" s="332" t="s">
        <v>184</v>
      </c>
      <c r="C356" s="332">
        <v>19732</v>
      </c>
      <c r="D356" s="332">
        <v>19732</v>
      </c>
      <c r="E356" s="332">
        <v>19732</v>
      </c>
      <c r="F356" s="332">
        <v>19732</v>
      </c>
      <c r="G356" s="332">
        <v>19732</v>
      </c>
      <c r="H356" s="332">
        <v>19732</v>
      </c>
      <c r="I356" s="332">
        <v>19732</v>
      </c>
      <c r="J356" s="332">
        <v>19732</v>
      </c>
      <c r="K356" s="332">
        <v>19732</v>
      </c>
      <c r="L356" s="332">
        <v>19732</v>
      </c>
      <c r="M356" s="332">
        <v>19732</v>
      </c>
      <c r="N356" s="332">
        <v>19732</v>
      </c>
      <c r="O356" s="332">
        <v>19732</v>
      </c>
      <c r="P356" s="332">
        <v>19732280</v>
      </c>
      <c r="Q356" s="333"/>
      <c r="R356" s="333"/>
      <c r="S356" s="333"/>
      <c r="T356" s="333"/>
      <c r="U356" s="333"/>
      <c r="V356" s="333"/>
      <c r="W356" s="333"/>
      <c r="X356" s="333"/>
      <c r="Y356" s="333"/>
      <c r="Z356" s="333"/>
      <c r="AA356" s="333"/>
      <c r="AB356" s="333"/>
      <c r="AC356" s="333"/>
      <c r="AD356" s="333"/>
    </row>
    <row r="357" spans="1:30" x14ac:dyDescent="0.2">
      <c r="A357" s="332" t="s">
        <v>1187</v>
      </c>
      <c r="B357" s="332" t="s">
        <v>184</v>
      </c>
      <c r="C357" s="332">
        <v>0</v>
      </c>
      <c r="D357" s="332">
        <v>0</v>
      </c>
      <c r="E357" s="332">
        <v>0</v>
      </c>
      <c r="F357" s="332">
        <v>0</v>
      </c>
      <c r="G357" s="332">
        <v>0</v>
      </c>
      <c r="H357" s="332">
        <v>0</v>
      </c>
      <c r="I357" s="332">
        <v>0</v>
      </c>
      <c r="J357" s="332">
        <v>0</v>
      </c>
      <c r="K357" s="332">
        <v>0</v>
      </c>
      <c r="L357" s="332">
        <v>0</v>
      </c>
      <c r="M357" s="332">
        <v>0</v>
      </c>
      <c r="N357" s="332">
        <v>0</v>
      </c>
      <c r="O357" s="332">
        <v>0</v>
      </c>
      <c r="P357" s="332">
        <v>0</v>
      </c>
      <c r="Q357" s="333"/>
      <c r="R357" s="333"/>
      <c r="S357" s="333"/>
      <c r="T357" s="333"/>
      <c r="U357" s="333"/>
      <c r="V357" s="333"/>
      <c r="W357" s="333"/>
      <c r="X357" s="333"/>
      <c r="Y357" s="333"/>
      <c r="Z357" s="333"/>
      <c r="AA357" s="333"/>
      <c r="AB357" s="333"/>
      <c r="AC357" s="333"/>
      <c r="AD357" s="333"/>
    </row>
    <row r="358" spans="1:30" x14ac:dyDescent="0.2">
      <c r="A358" s="332" t="s">
        <v>1188</v>
      </c>
      <c r="B358" s="332" t="s">
        <v>184</v>
      </c>
      <c r="C358" s="332">
        <v>0</v>
      </c>
      <c r="D358" s="332">
        <v>0</v>
      </c>
      <c r="E358" s="332">
        <v>0</v>
      </c>
      <c r="F358" s="332">
        <v>0</v>
      </c>
      <c r="G358" s="332">
        <v>0</v>
      </c>
      <c r="H358" s="332">
        <v>0</v>
      </c>
      <c r="I358" s="332">
        <v>0</v>
      </c>
      <c r="J358" s="332">
        <v>0</v>
      </c>
      <c r="K358" s="332">
        <v>0</v>
      </c>
      <c r="L358" s="332">
        <v>0</v>
      </c>
      <c r="M358" s="332">
        <v>0</v>
      </c>
      <c r="N358" s="332">
        <v>0</v>
      </c>
      <c r="O358" s="332">
        <v>0</v>
      </c>
      <c r="P358" s="332">
        <v>0</v>
      </c>
      <c r="Q358" s="333"/>
      <c r="R358" s="333"/>
      <c r="S358" s="333"/>
      <c r="T358" s="333"/>
      <c r="U358" s="333"/>
      <c r="V358" s="333"/>
      <c r="W358" s="333"/>
      <c r="X358" s="333"/>
      <c r="Y358" s="333"/>
      <c r="Z358" s="333"/>
      <c r="AA358" s="333"/>
      <c r="AB358" s="333"/>
      <c r="AC358" s="333"/>
      <c r="AD358" s="333"/>
    </row>
    <row r="359" spans="1:30" x14ac:dyDescent="0.2">
      <c r="A359" s="332" t="s">
        <v>1022</v>
      </c>
      <c r="B359" s="332" t="s">
        <v>184</v>
      </c>
      <c r="C359" s="332">
        <v>0</v>
      </c>
      <c r="D359" s="332">
        <v>0</v>
      </c>
      <c r="E359" s="332">
        <v>0</v>
      </c>
      <c r="F359" s="332">
        <v>0</v>
      </c>
      <c r="G359" s="332">
        <v>0</v>
      </c>
      <c r="H359" s="332">
        <v>0</v>
      </c>
      <c r="I359" s="332">
        <v>0</v>
      </c>
      <c r="J359" s="332">
        <v>0</v>
      </c>
      <c r="K359" s="332">
        <v>0</v>
      </c>
      <c r="L359" s="332">
        <v>0</v>
      </c>
      <c r="M359" s="332">
        <v>0</v>
      </c>
      <c r="N359" s="332">
        <v>0</v>
      </c>
      <c r="O359" s="332">
        <v>0</v>
      </c>
      <c r="P359" s="332">
        <v>0</v>
      </c>
      <c r="Q359" s="333"/>
      <c r="R359" s="333"/>
      <c r="S359" s="333"/>
      <c r="T359" s="333"/>
      <c r="U359" s="333"/>
      <c r="V359" s="333"/>
      <c r="W359" s="333"/>
      <c r="X359" s="333"/>
      <c r="Y359" s="333"/>
      <c r="Z359" s="333"/>
      <c r="AA359" s="333"/>
      <c r="AB359" s="333"/>
      <c r="AC359" s="333"/>
      <c r="AD359" s="333"/>
    </row>
    <row r="360" spans="1:30" x14ac:dyDescent="0.2">
      <c r="A360" s="332" t="s">
        <v>841</v>
      </c>
      <c r="B360" s="332" t="s">
        <v>184</v>
      </c>
      <c r="C360" s="332">
        <v>0</v>
      </c>
      <c r="D360" s="332">
        <v>0</v>
      </c>
      <c r="E360" s="332">
        <v>0</v>
      </c>
      <c r="F360" s="332">
        <v>0</v>
      </c>
      <c r="G360" s="332">
        <v>0</v>
      </c>
      <c r="H360" s="332">
        <v>0</v>
      </c>
      <c r="I360" s="332">
        <v>0</v>
      </c>
      <c r="J360" s="332">
        <v>0</v>
      </c>
      <c r="K360" s="332">
        <v>0</v>
      </c>
      <c r="L360" s="332">
        <v>0</v>
      </c>
      <c r="M360" s="332">
        <v>0</v>
      </c>
      <c r="N360" s="332">
        <v>0</v>
      </c>
      <c r="O360" s="332">
        <v>0</v>
      </c>
      <c r="P360" s="332">
        <v>0</v>
      </c>
      <c r="Q360" s="333"/>
      <c r="R360" s="333"/>
      <c r="S360" s="333"/>
      <c r="T360" s="333"/>
      <c r="U360" s="333"/>
      <c r="V360" s="333"/>
      <c r="W360" s="333"/>
      <c r="X360" s="333"/>
      <c r="Y360" s="333"/>
      <c r="Z360" s="333"/>
      <c r="AA360" s="333"/>
      <c r="AB360" s="333"/>
      <c r="AC360" s="333"/>
      <c r="AD360" s="333"/>
    </row>
    <row r="361" spans="1:30" x14ac:dyDescent="0.2">
      <c r="A361" s="332" t="s">
        <v>666</v>
      </c>
      <c r="B361" s="332" t="s">
        <v>184</v>
      </c>
      <c r="C361" s="332">
        <v>0</v>
      </c>
      <c r="D361" s="332">
        <v>0</v>
      </c>
      <c r="E361" s="332">
        <v>0</v>
      </c>
      <c r="F361" s="332">
        <v>0</v>
      </c>
      <c r="G361" s="332">
        <v>0</v>
      </c>
      <c r="H361" s="332">
        <v>0</v>
      </c>
      <c r="I361" s="332">
        <v>0</v>
      </c>
      <c r="J361" s="332">
        <v>0</v>
      </c>
      <c r="K361" s="332">
        <v>0</v>
      </c>
      <c r="L361" s="332">
        <v>0</v>
      </c>
      <c r="M361" s="332">
        <v>0</v>
      </c>
      <c r="N361" s="332">
        <v>0</v>
      </c>
      <c r="O361" s="332">
        <v>0</v>
      </c>
      <c r="P361" s="332">
        <v>0</v>
      </c>
      <c r="Q361" s="333"/>
      <c r="R361" s="333"/>
      <c r="S361" s="333"/>
      <c r="T361" s="333"/>
      <c r="U361" s="333"/>
      <c r="V361" s="333"/>
      <c r="W361" s="333"/>
      <c r="X361" s="333"/>
      <c r="Y361" s="333"/>
      <c r="Z361" s="333"/>
      <c r="AA361" s="333"/>
      <c r="AB361" s="333"/>
      <c r="AC361" s="333"/>
      <c r="AD361" s="333"/>
    </row>
    <row r="362" spans="1:30" x14ac:dyDescent="0.2">
      <c r="A362" s="332" t="s">
        <v>1189</v>
      </c>
      <c r="B362" s="332" t="s">
        <v>184</v>
      </c>
      <c r="C362" s="332">
        <v>0</v>
      </c>
      <c r="D362" s="332">
        <v>0</v>
      </c>
      <c r="E362" s="332">
        <v>0</v>
      </c>
      <c r="F362" s="332">
        <v>0</v>
      </c>
      <c r="G362" s="332">
        <v>0</v>
      </c>
      <c r="H362" s="332">
        <v>0</v>
      </c>
      <c r="I362" s="332">
        <v>0</v>
      </c>
      <c r="J362" s="332">
        <v>0</v>
      </c>
      <c r="K362" s="332">
        <v>0</v>
      </c>
      <c r="L362" s="332">
        <v>0</v>
      </c>
      <c r="M362" s="332">
        <v>0</v>
      </c>
      <c r="N362" s="332">
        <v>0</v>
      </c>
      <c r="O362" s="332">
        <v>0</v>
      </c>
      <c r="P362" s="332">
        <v>0</v>
      </c>
      <c r="Q362" s="333"/>
      <c r="R362" s="333"/>
      <c r="S362" s="333"/>
      <c r="T362" s="333"/>
      <c r="U362" s="333"/>
      <c r="V362" s="333"/>
      <c r="W362" s="333"/>
      <c r="X362" s="333"/>
      <c r="Y362" s="333"/>
      <c r="Z362" s="333"/>
      <c r="AA362" s="333"/>
      <c r="AB362" s="333"/>
      <c r="AC362" s="333"/>
      <c r="AD362" s="333"/>
    </row>
    <row r="363" spans="1:30" x14ac:dyDescent="0.2">
      <c r="A363" s="332" t="s">
        <v>1190</v>
      </c>
      <c r="B363" s="332" t="s">
        <v>184</v>
      </c>
      <c r="C363" s="332">
        <v>0</v>
      </c>
      <c r="D363" s="332">
        <v>0</v>
      </c>
      <c r="E363" s="332">
        <v>0</v>
      </c>
      <c r="F363" s="332">
        <v>0</v>
      </c>
      <c r="G363" s="332">
        <v>0</v>
      </c>
      <c r="H363" s="332">
        <v>0</v>
      </c>
      <c r="I363" s="332">
        <v>0</v>
      </c>
      <c r="J363" s="332">
        <v>0</v>
      </c>
      <c r="K363" s="332">
        <v>0</v>
      </c>
      <c r="L363" s="332">
        <v>0</v>
      </c>
      <c r="M363" s="332">
        <v>0</v>
      </c>
      <c r="N363" s="332">
        <v>0</v>
      </c>
      <c r="O363" s="332">
        <v>0</v>
      </c>
      <c r="P363" s="332">
        <v>0</v>
      </c>
      <c r="Q363" s="333"/>
      <c r="R363" s="333"/>
      <c r="S363" s="333"/>
      <c r="T363" s="333"/>
      <c r="U363" s="333"/>
      <c r="V363" s="333"/>
      <c r="W363" s="333"/>
      <c r="X363" s="333"/>
      <c r="Y363" s="333"/>
      <c r="Z363" s="333"/>
      <c r="AA363" s="333"/>
      <c r="AB363" s="333"/>
      <c r="AC363" s="333"/>
      <c r="AD363" s="333"/>
    </row>
    <row r="364" spans="1:30" x14ac:dyDescent="0.2">
      <c r="A364" s="332" t="s">
        <v>231</v>
      </c>
      <c r="B364" s="332" t="s">
        <v>184</v>
      </c>
      <c r="C364" s="332">
        <v>12701</v>
      </c>
      <c r="D364" s="332">
        <v>12701</v>
      </c>
      <c r="E364" s="332">
        <v>12701</v>
      </c>
      <c r="F364" s="332">
        <v>12701</v>
      </c>
      <c r="G364" s="332">
        <v>12701</v>
      </c>
      <c r="H364" s="332">
        <v>12701</v>
      </c>
      <c r="I364" s="332">
        <v>12701</v>
      </c>
      <c r="J364" s="332">
        <v>12701</v>
      </c>
      <c r="K364" s="332">
        <v>12701</v>
      </c>
      <c r="L364" s="332">
        <v>12701</v>
      </c>
      <c r="M364" s="332">
        <v>12701</v>
      </c>
      <c r="N364" s="332">
        <v>12701</v>
      </c>
      <c r="O364" s="332">
        <v>12701</v>
      </c>
      <c r="P364" s="332">
        <v>12700860</v>
      </c>
      <c r="Q364" s="333"/>
      <c r="R364" s="333"/>
      <c r="S364" s="333"/>
      <c r="T364" s="333"/>
      <c r="U364" s="333"/>
      <c r="V364" s="333"/>
      <c r="W364" s="333"/>
      <c r="X364" s="333"/>
      <c r="Y364" s="333"/>
      <c r="Z364" s="333"/>
      <c r="AA364" s="333"/>
      <c r="AB364" s="333"/>
      <c r="AC364" s="333"/>
      <c r="AD364" s="333"/>
    </row>
    <row r="365" spans="1:30" x14ac:dyDescent="0.2">
      <c r="A365" s="332" t="s">
        <v>1191</v>
      </c>
      <c r="B365" s="332" t="s">
        <v>184</v>
      </c>
      <c r="C365" s="332">
        <v>0</v>
      </c>
      <c r="D365" s="332">
        <v>0</v>
      </c>
      <c r="E365" s="332">
        <v>0</v>
      </c>
      <c r="F365" s="332">
        <v>0</v>
      </c>
      <c r="G365" s="332">
        <v>0</v>
      </c>
      <c r="H365" s="332">
        <v>0</v>
      </c>
      <c r="I365" s="332">
        <v>0</v>
      </c>
      <c r="J365" s="332">
        <v>0</v>
      </c>
      <c r="K365" s="332">
        <v>0</v>
      </c>
      <c r="L365" s="332">
        <v>0</v>
      </c>
      <c r="M365" s="332">
        <v>0</v>
      </c>
      <c r="N365" s="332">
        <v>0</v>
      </c>
      <c r="O365" s="332">
        <v>0</v>
      </c>
      <c r="P365" s="332">
        <v>0</v>
      </c>
      <c r="Q365" s="333"/>
      <c r="R365" s="333"/>
      <c r="S365" s="333"/>
      <c r="T365" s="333"/>
      <c r="U365" s="333"/>
      <c r="V365" s="333"/>
      <c r="W365" s="333"/>
      <c r="X365" s="333"/>
      <c r="Y365" s="333"/>
      <c r="Z365" s="333"/>
      <c r="AA365" s="333"/>
      <c r="AB365" s="333"/>
      <c r="AC365" s="333"/>
      <c r="AD365" s="333"/>
    </row>
    <row r="366" spans="1:30" x14ac:dyDescent="0.2">
      <c r="A366" s="332" t="s">
        <v>667</v>
      </c>
      <c r="B366" s="332" t="s">
        <v>184</v>
      </c>
      <c r="C366" s="332">
        <v>0</v>
      </c>
      <c r="D366" s="332">
        <v>0</v>
      </c>
      <c r="E366" s="332">
        <v>0</v>
      </c>
      <c r="F366" s="332">
        <v>0</v>
      </c>
      <c r="G366" s="332">
        <v>0</v>
      </c>
      <c r="H366" s="332">
        <v>0</v>
      </c>
      <c r="I366" s="332">
        <v>0</v>
      </c>
      <c r="J366" s="332">
        <v>0</v>
      </c>
      <c r="K366" s="332">
        <v>0</v>
      </c>
      <c r="L366" s="332">
        <v>0</v>
      </c>
      <c r="M366" s="332">
        <v>0</v>
      </c>
      <c r="N366" s="332">
        <v>0</v>
      </c>
      <c r="O366" s="332">
        <v>0</v>
      </c>
      <c r="P366" s="332">
        <v>0</v>
      </c>
      <c r="Q366" s="333"/>
      <c r="R366" s="333"/>
      <c r="S366" s="333"/>
      <c r="T366" s="333"/>
      <c r="U366" s="333"/>
      <c r="V366" s="333"/>
      <c r="W366" s="333"/>
      <c r="X366" s="333"/>
      <c r="Y366" s="333"/>
      <c r="Z366" s="333"/>
      <c r="AA366" s="333"/>
      <c r="AB366" s="333"/>
      <c r="AC366" s="333"/>
      <c r="AD366" s="333"/>
    </row>
    <row r="367" spans="1:30" x14ac:dyDescent="0.2">
      <c r="A367" s="332" t="s">
        <v>1192</v>
      </c>
      <c r="B367" s="332" t="s">
        <v>184</v>
      </c>
      <c r="C367" s="332">
        <v>0</v>
      </c>
      <c r="D367" s="332">
        <v>0</v>
      </c>
      <c r="E367" s="332">
        <v>0</v>
      </c>
      <c r="F367" s="332">
        <v>0</v>
      </c>
      <c r="G367" s="332">
        <v>0</v>
      </c>
      <c r="H367" s="332">
        <v>0</v>
      </c>
      <c r="I367" s="332">
        <v>0</v>
      </c>
      <c r="J367" s="332">
        <v>0</v>
      </c>
      <c r="K367" s="332">
        <v>0</v>
      </c>
      <c r="L367" s="332">
        <v>0</v>
      </c>
      <c r="M367" s="332">
        <v>0</v>
      </c>
      <c r="N367" s="332">
        <v>0</v>
      </c>
      <c r="O367" s="332">
        <v>0</v>
      </c>
      <c r="P367" s="332">
        <v>0</v>
      </c>
      <c r="Q367" s="333"/>
      <c r="R367" s="333"/>
      <c r="S367" s="333"/>
      <c r="T367" s="333"/>
      <c r="U367" s="333"/>
      <c r="V367" s="333"/>
      <c r="W367" s="333"/>
      <c r="X367" s="333"/>
      <c r="Y367" s="333"/>
      <c r="Z367" s="333"/>
      <c r="AA367" s="333"/>
      <c r="AB367" s="333"/>
      <c r="AC367" s="333"/>
      <c r="AD367" s="333"/>
    </row>
    <row r="368" spans="1:30" x14ac:dyDescent="0.2">
      <c r="A368" s="332" t="s">
        <v>668</v>
      </c>
      <c r="B368" s="332" t="s">
        <v>184</v>
      </c>
      <c r="C368" s="332">
        <v>0</v>
      </c>
      <c r="D368" s="332">
        <v>0</v>
      </c>
      <c r="E368" s="332">
        <v>0</v>
      </c>
      <c r="F368" s="332">
        <v>0</v>
      </c>
      <c r="G368" s="332">
        <v>0</v>
      </c>
      <c r="H368" s="332">
        <v>0</v>
      </c>
      <c r="I368" s="332">
        <v>0</v>
      </c>
      <c r="J368" s="332">
        <v>0</v>
      </c>
      <c r="K368" s="332">
        <v>0</v>
      </c>
      <c r="L368" s="332">
        <v>0</v>
      </c>
      <c r="M368" s="332">
        <v>0</v>
      </c>
      <c r="N368" s="332">
        <v>0</v>
      </c>
      <c r="O368" s="332">
        <v>0</v>
      </c>
      <c r="P368" s="332">
        <v>0</v>
      </c>
      <c r="Q368" s="333"/>
      <c r="R368" s="333"/>
      <c r="S368" s="333"/>
      <c r="T368" s="333"/>
      <c r="U368" s="333"/>
      <c r="V368" s="333"/>
      <c r="W368" s="333"/>
      <c r="X368" s="333"/>
      <c r="Y368" s="333"/>
      <c r="Z368" s="333"/>
      <c r="AA368" s="333"/>
      <c r="AB368" s="333"/>
      <c r="AC368" s="333"/>
      <c r="AD368" s="333"/>
    </row>
    <row r="369" spans="1:30" x14ac:dyDescent="0.2">
      <c r="A369" s="332" t="s">
        <v>1193</v>
      </c>
      <c r="B369" s="332" t="s">
        <v>184</v>
      </c>
      <c r="C369" s="332">
        <v>0</v>
      </c>
      <c r="D369" s="332">
        <v>0</v>
      </c>
      <c r="E369" s="332">
        <v>0</v>
      </c>
      <c r="F369" s="332">
        <v>0</v>
      </c>
      <c r="G369" s="332">
        <v>0</v>
      </c>
      <c r="H369" s="332">
        <v>0</v>
      </c>
      <c r="I369" s="332">
        <v>0</v>
      </c>
      <c r="J369" s="332">
        <v>0</v>
      </c>
      <c r="K369" s="332">
        <v>0</v>
      </c>
      <c r="L369" s="332">
        <v>0</v>
      </c>
      <c r="M369" s="332">
        <v>0</v>
      </c>
      <c r="N369" s="332">
        <v>0</v>
      </c>
      <c r="O369" s="332">
        <v>0</v>
      </c>
      <c r="P369" s="332">
        <v>0</v>
      </c>
      <c r="Q369" s="333"/>
      <c r="R369" s="333"/>
      <c r="S369" s="333"/>
      <c r="T369" s="333"/>
      <c r="U369" s="333"/>
      <c r="V369" s="333"/>
      <c r="W369" s="333"/>
      <c r="X369" s="333"/>
      <c r="Y369" s="333"/>
      <c r="Z369" s="333"/>
      <c r="AA369" s="333"/>
      <c r="AB369" s="333"/>
      <c r="AC369" s="333"/>
      <c r="AD369" s="333"/>
    </row>
    <row r="370" spans="1:30" x14ac:dyDescent="0.2">
      <c r="A370" s="332" t="s">
        <v>1023</v>
      </c>
      <c r="B370" s="332" t="s">
        <v>184</v>
      </c>
      <c r="C370" s="332">
        <v>0</v>
      </c>
      <c r="D370" s="332">
        <v>0</v>
      </c>
      <c r="E370" s="332">
        <v>0</v>
      </c>
      <c r="F370" s="332">
        <v>0</v>
      </c>
      <c r="G370" s="332">
        <v>0</v>
      </c>
      <c r="H370" s="332">
        <v>0</v>
      </c>
      <c r="I370" s="332">
        <v>0</v>
      </c>
      <c r="J370" s="332">
        <v>0</v>
      </c>
      <c r="K370" s="332">
        <v>0</v>
      </c>
      <c r="L370" s="332">
        <v>0</v>
      </c>
      <c r="M370" s="332">
        <v>0</v>
      </c>
      <c r="N370" s="332">
        <v>0</v>
      </c>
      <c r="O370" s="332">
        <v>0</v>
      </c>
      <c r="P370" s="332">
        <v>0</v>
      </c>
      <c r="Q370" s="333"/>
      <c r="R370" s="333"/>
      <c r="S370" s="333"/>
      <c r="T370" s="333"/>
      <c r="U370" s="333"/>
      <c r="V370" s="333"/>
      <c r="W370" s="333"/>
      <c r="X370" s="333"/>
      <c r="Y370" s="333"/>
      <c r="Z370" s="333"/>
      <c r="AA370" s="333"/>
      <c r="AB370" s="333"/>
      <c r="AC370" s="333"/>
      <c r="AD370" s="333"/>
    </row>
    <row r="371" spans="1:30" x14ac:dyDescent="0.2">
      <c r="A371" s="332" t="s">
        <v>232</v>
      </c>
      <c r="B371" s="332" t="s">
        <v>184</v>
      </c>
      <c r="C371" s="332">
        <v>0</v>
      </c>
      <c r="D371" s="332">
        <v>0</v>
      </c>
      <c r="E371" s="332">
        <v>0</v>
      </c>
      <c r="F371" s="332">
        <v>0</v>
      </c>
      <c r="G371" s="332">
        <v>0</v>
      </c>
      <c r="H371" s="332">
        <v>0</v>
      </c>
      <c r="I371" s="332">
        <v>0</v>
      </c>
      <c r="J371" s="332">
        <v>0</v>
      </c>
      <c r="K371" s="332">
        <v>0</v>
      </c>
      <c r="L371" s="332">
        <v>0</v>
      </c>
      <c r="M371" s="332">
        <v>0</v>
      </c>
      <c r="N371" s="332">
        <v>0</v>
      </c>
      <c r="O371" s="332">
        <v>0</v>
      </c>
      <c r="P371" s="332">
        <v>0</v>
      </c>
      <c r="Q371" s="333"/>
      <c r="R371" s="333"/>
      <c r="S371" s="333"/>
      <c r="T371" s="333"/>
      <c r="U371" s="333"/>
      <c r="V371" s="333"/>
      <c r="W371" s="333"/>
      <c r="X371" s="333"/>
      <c r="Y371" s="333"/>
      <c r="Z371" s="333"/>
      <c r="AA371" s="333"/>
      <c r="AB371" s="333"/>
      <c r="AC371" s="333"/>
      <c r="AD371" s="333"/>
    </row>
    <row r="372" spans="1:30" x14ac:dyDescent="0.2">
      <c r="A372" s="332" t="s">
        <v>1194</v>
      </c>
      <c r="B372" s="332" t="s">
        <v>184</v>
      </c>
      <c r="C372" s="332">
        <v>0</v>
      </c>
      <c r="D372" s="332">
        <v>0</v>
      </c>
      <c r="E372" s="332">
        <v>0</v>
      </c>
      <c r="F372" s="332">
        <v>0</v>
      </c>
      <c r="G372" s="332">
        <v>0</v>
      </c>
      <c r="H372" s="332">
        <v>0</v>
      </c>
      <c r="I372" s="332">
        <v>0</v>
      </c>
      <c r="J372" s="332">
        <v>0</v>
      </c>
      <c r="K372" s="332">
        <v>0</v>
      </c>
      <c r="L372" s="332">
        <v>0</v>
      </c>
      <c r="M372" s="332">
        <v>0</v>
      </c>
      <c r="N372" s="332">
        <v>0</v>
      </c>
      <c r="O372" s="332">
        <v>0</v>
      </c>
      <c r="P372" s="332">
        <v>0</v>
      </c>
      <c r="Q372" s="333"/>
      <c r="R372" s="333"/>
      <c r="S372" s="333"/>
      <c r="T372" s="333"/>
      <c r="U372" s="333"/>
      <c r="V372" s="333"/>
      <c r="W372" s="333"/>
      <c r="X372" s="333"/>
      <c r="Y372" s="333"/>
      <c r="Z372" s="333"/>
      <c r="AA372" s="333"/>
      <c r="AB372" s="333"/>
      <c r="AC372" s="333"/>
      <c r="AD372" s="333"/>
    </row>
    <row r="373" spans="1:30" x14ac:dyDescent="0.2">
      <c r="A373" s="332" t="s">
        <v>233</v>
      </c>
      <c r="B373" s="332" t="s">
        <v>184</v>
      </c>
      <c r="C373" s="332">
        <v>286</v>
      </c>
      <c r="D373" s="332">
        <v>286</v>
      </c>
      <c r="E373" s="332">
        <v>286</v>
      </c>
      <c r="F373" s="332">
        <v>286</v>
      </c>
      <c r="G373" s="332">
        <v>286</v>
      </c>
      <c r="H373" s="332">
        <v>286</v>
      </c>
      <c r="I373" s="332">
        <v>286</v>
      </c>
      <c r="J373" s="332">
        <v>286</v>
      </c>
      <c r="K373" s="332">
        <v>286</v>
      </c>
      <c r="L373" s="332">
        <v>286</v>
      </c>
      <c r="M373" s="332">
        <v>286</v>
      </c>
      <c r="N373" s="332">
        <v>286</v>
      </c>
      <c r="O373" s="332">
        <v>286</v>
      </c>
      <c r="P373" s="332">
        <v>285560</v>
      </c>
      <c r="Q373" s="333"/>
      <c r="R373" s="333"/>
      <c r="S373" s="333"/>
      <c r="T373" s="333"/>
      <c r="U373" s="333"/>
      <c r="V373" s="333"/>
      <c r="W373" s="333"/>
      <c r="X373" s="333"/>
      <c r="Y373" s="333"/>
      <c r="Z373" s="333"/>
      <c r="AA373" s="333"/>
      <c r="AB373" s="333"/>
      <c r="AC373" s="333"/>
      <c r="AD373" s="333"/>
    </row>
    <row r="374" spans="1:30" x14ac:dyDescent="0.2">
      <c r="A374" s="332" t="s">
        <v>1195</v>
      </c>
      <c r="B374" s="332" t="s">
        <v>184</v>
      </c>
      <c r="C374" s="332">
        <v>0</v>
      </c>
      <c r="D374" s="332">
        <v>0</v>
      </c>
      <c r="E374" s="332">
        <v>0</v>
      </c>
      <c r="F374" s="332">
        <v>0</v>
      </c>
      <c r="G374" s="332">
        <v>0</v>
      </c>
      <c r="H374" s="332">
        <v>0</v>
      </c>
      <c r="I374" s="332">
        <v>0</v>
      </c>
      <c r="J374" s="332">
        <v>0</v>
      </c>
      <c r="K374" s="332">
        <v>0</v>
      </c>
      <c r="L374" s="332">
        <v>0</v>
      </c>
      <c r="M374" s="332">
        <v>0</v>
      </c>
      <c r="N374" s="332">
        <v>0</v>
      </c>
      <c r="O374" s="332">
        <v>0</v>
      </c>
      <c r="P374" s="332">
        <v>0</v>
      </c>
      <c r="Q374" s="333"/>
      <c r="R374" s="333"/>
      <c r="S374" s="333"/>
      <c r="T374" s="333"/>
      <c r="U374" s="333"/>
      <c r="V374" s="333"/>
      <c r="W374" s="333"/>
      <c r="X374" s="333"/>
      <c r="Y374" s="333"/>
      <c r="Z374" s="333"/>
      <c r="AA374" s="333"/>
      <c r="AB374" s="333"/>
      <c r="AC374" s="333"/>
      <c r="AD374" s="333"/>
    </row>
    <row r="375" spans="1:30" x14ac:dyDescent="0.2">
      <c r="A375" s="332" t="s">
        <v>234</v>
      </c>
      <c r="B375" s="332" t="s">
        <v>184</v>
      </c>
      <c r="C375" s="332">
        <v>5400</v>
      </c>
      <c r="D375" s="332">
        <v>5400</v>
      </c>
      <c r="E375" s="332">
        <v>5400</v>
      </c>
      <c r="F375" s="332">
        <v>5400</v>
      </c>
      <c r="G375" s="332">
        <v>5400</v>
      </c>
      <c r="H375" s="332">
        <v>5400</v>
      </c>
      <c r="I375" s="332">
        <v>5400</v>
      </c>
      <c r="J375" s="332">
        <v>5400</v>
      </c>
      <c r="K375" s="332">
        <v>5400</v>
      </c>
      <c r="L375" s="332">
        <v>5400</v>
      </c>
      <c r="M375" s="332">
        <v>5400</v>
      </c>
      <c r="N375" s="332">
        <v>5400</v>
      </c>
      <c r="O375" s="332">
        <v>5400</v>
      </c>
      <c r="P375" s="332">
        <v>5400292</v>
      </c>
      <c r="Q375" s="333"/>
      <c r="R375" s="333"/>
      <c r="S375" s="333"/>
      <c r="T375" s="333"/>
      <c r="U375" s="333"/>
      <c r="V375" s="333"/>
      <c r="W375" s="333"/>
      <c r="X375" s="333"/>
      <c r="Y375" s="333"/>
      <c r="Z375" s="333"/>
      <c r="AA375" s="333"/>
      <c r="AB375" s="333"/>
      <c r="AC375" s="333"/>
      <c r="AD375" s="333"/>
    </row>
    <row r="376" spans="1:30" x14ac:dyDescent="0.2">
      <c r="A376" s="332" t="s">
        <v>1196</v>
      </c>
      <c r="B376" s="332" t="s">
        <v>184</v>
      </c>
      <c r="C376" s="332">
        <v>0</v>
      </c>
      <c r="D376" s="332">
        <v>0</v>
      </c>
      <c r="E376" s="332">
        <v>0</v>
      </c>
      <c r="F376" s="332">
        <v>0</v>
      </c>
      <c r="G376" s="332">
        <v>0</v>
      </c>
      <c r="H376" s="332">
        <v>0</v>
      </c>
      <c r="I376" s="332">
        <v>0</v>
      </c>
      <c r="J376" s="332">
        <v>0</v>
      </c>
      <c r="K376" s="332">
        <v>0</v>
      </c>
      <c r="L376" s="332">
        <v>0</v>
      </c>
      <c r="M376" s="332">
        <v>0</v>
      </c>
      <c r="N376" s="332">
        <v>0</v>
      </c>
      <c r="O376" s="332">
        <v>0</v>
      </c>
      <c r="P376" s="332">
        <v>0</v>
      </c>
      <c r="Q376" s="333"/>
      <c r="R376" s="333"/>
      <c r="S376" s="333"/>
      <c r="T376" s="333"/>
      <c r="U376" s="333"/>
      <c r="V376" s="333"/>
      <c r="W376" s="333"/>
      <c r="X376" s="333"/>
      <c r="Y376" s="333"/>
      <c r="Z376" s="333"/>
      <c r="AA376" s="333"/>
      <c r="AB376" s="333"/>
      <c r="AC376" s="333"/>
      <c r="AD376" s="333"/>
    </row>
    <row r="377" spans="1:30" x14ac:dyDescent="0.2">
      <c r="A377" s="332" t="s">
        <v>1197</v>
      </c>
      <c r="B377" s="332" t="s">
        <v>184</v>
      </c>
      <c r="C377" s="332">
        <v>0</v>
      </c>
      <c r="D377" s="332">
        <v>0</v>
      </c>
      <c r="E377" s="332">
        <v>0</v>
      </c>
      <c r="F377" s="332">
        <v>0</v>
      </c>
      <c r="G377" s="332">
        <v>0</v>
      </c>
      <c r="H377" s="332">
        <v>0</v>
      </c>
      <c r="I377" s="332">
        <v>0</v>
      </c>
      <c r="J377" s="332">
        <v>0</v>
      </c>
      <c r="K377" s="332">
        <v>0</v>
      </c>
      <c r="L377" s="332">
        <v>0</v>
      </c>
      <c r="M377" s="332">
        <v>0</v>
      </c>
      <c r="N377" s="332">
        <v>0</v>
      </c>
      <c r="O377" s="332">
        <v>0</v>
      </c>
      <c r="P377" s="332">
        <v>0</v>
      </c>
      <c r="Q377" s="333"/>
      <c r="R377" s="333"/>
      <c r="S377" s="333"/>
      <c r="T377" s="333"/>
      <c r="U377" s="333"/>
      <c r="V377" s="333"/>
      <c r="W377" s="333"/>
      <c r="X377" s="333"/>
      <c r="Y377" s="333"/>
      <c r="Z377" s="333"/>
      <c r="AA377" s="333"/>
      <c r="AB377" s="333"/>
      <c r="AC377" s="333"/>
      <c r="AD377" s="333"/>
    </row>
    <row r="378" spans="1:30" x14ac:dyDescent="0.2">
      <c r="A378" s="332" t="s">
        <v>235</v>
      </c>
      <c r="B378" s="332" t="s">
        <v>184</v>
      </c>
      <c r="C378" s="332">
        <v>67010</v>
      </c>
      <c r="D378" s="332">
        <v>80590</v>
      </c>
      <c r="E378" s="332">
        <v>80619</v>
      </c>
      <c r="F378" s="332">
        <v>64518</v>
      </c>
      <c r="G378" s="332">
        <v>64557</v>
      </c>
      <c r="H378" s="332">
        <v>64560</v>
      </c>
      <c r="I378" s="332">
        <v>65501</v>
      </c>
      <c r="J378" s="332">
        <v>65505</v>
      </c>
      <c r="K378" s="332">
        <v>65509</v>
      </c>
      <c r="L378" s="332">
        <v>65509</v>
      </c>
      <c r="M378" s="332">
        <v>65510</v>
      </c>
      <c r="N378" s="332">
        <v>65510</v>
      </c>
      <c r="O378" s="332">
        <v>69992</v>
      </c>
      <c r="P378" s="332">
        <v>68032641</v>
      </c>
      <c r="Q378" s="333"/>
      <c r="R378" s="333"/>
      <c r="S378" s="333"/>
      <c r="T378" s="333"/>
      <c r="U378" s="333"/>
      <c r="V378" s="333"/>
      <c r="W378" s="333"/>
      <c r="X378" s="333"/>
      <c r="Y378" s="333"/>
      <c r="Z378" s="333"/>
      <c r="AA378" s="333"/>
      <c r="AB378" s="333"/>
      <c r="AC378" s="333"/>
      <c r="AD378" s="333"/>
    </row>
    <row r="379" spans="1:30" x14ac:dyDescent="0.2">
      <c r="A379" s="332" t="s">
        <v>237</v>
      </c>
      <c r="B379" s="332" t="s">
        <v>184</v>
      </c>
      <c r="C379" s="332">
        <v>0</v>
      </c>
      <c r="D379" s="332">
        <v>0</v>
      </c>
      <c r="E379" s="332">
        <v>0</v>
      </c>
      <c r="F379" s="332">
        <v>0</v>
      </c>
      <c r="G379" s="332">
        <v>0</v>
      </c>
      <c r="H379" s="332">
        <v>0</v>
      </c>
      <c r="I379" s="332">
        <v>0</v>
      </c>
      <c r="J379" s="332">
        <v>0</v>
      </c>
      <c r="K379" s="332">
        <v>0</v>
      </c>
      <c r="L379" s="332">
        <v>0</v>
      </c>
      <c r="M379" s="332">
        <v>0</v>
      </c>
      <c r="N379" s="332">
        <v>0</v>
      </c>
      <c r="O379" s="332">
        <v>0</v>
      </c>
      <c r="P379" s="332">
        <v>0</v>
      </c>
      <c r="Q379" s="333"/>
      <c r="R379" s="333"/>
      <c r="S379" s="333"/>
      <c r="T379" s="333"/>
      <c r="U379" s="333"/>
      <c r="V379" s="333"/>
      <c r="W379" s="333"/>
      <c r="X379" s="333"/>
      <c r="Y379" s="333"/>
      <c r="Z379" s="333"/>
      <c r="AA379" s="333"/>
      <c r="AB379" s="333"/>
      <c r="AC379" s="333"/>
      <c r="AD379" s="333"/>
    </row>
    <row r="380" spans="1:30" x14ac:dyDescent="0.2">
      <c r="A380" s="332" t="s">
        <v>578</v>
      </c>
      <c r="B380" s="332" t="s">
        <v>184</v>
      </c>
      <c r="C380" s="332">
        <v>34338</v>
      </c>
      <c r="D380" s="332">
        <v>32792</v>
      </c>
      <c r="E380" s="332">
        <v>33264</v>
      </c>
      <c r="F380" s="332">
        <v>33243</v>
      </c>
      <c r="G380" s="332">
        <v>33269</v>
      </c>
      <c r="H380" s="332">
        <v>33326</v>
      </c>
      <c r="I380" s="332">
        <v>33643</v>
      </c>
      <c r="J380" s="332">
        <v>33972</v>
      </c>
      <c r="K380" s="332">
        <v>33983</v>
      </c>
      <c r="L380" s="332">
        <v>33983</v>
      </c>
      <c r="M380" s="332">
        <v>34070</v>
      </c>
      <c r="N380" s="332">
        <v>34097</v>
      </c>
      <c r="O380" s="332">
        <v>34072</v>
      </c>
      <c r="P380" s="332">
        <v>33653922</v>
      </c>
      <c r="Q380" s="333"/>
      <c r="R380" s="333"/>
      <c r="S380" s="333"/>
      <c r="T380" s="333"/>
      <c r="U380" s="333"/>
      <c r="V380" s="333"/>
      <c r="W380" s="333"/>
      <c r="X380" s="333"/>
      <c r="Y380" s="333"/>
      <c r="Z380" s="333"/>
      <c r="AA380" s="333"/>
      <c r="AB380" s="333"/>
      <c r="AC380" s="333"/>
      <c r="AD380" s="333"/>
    </row>
    <row r="381" spans="1:30" x14ac:dyDescent="0.2">
      <c r="A381" s="332" t="s">
        <v>1198</v>
      </c>
      <c r="B381" s="332" t="s">
        <v>184</v>
      </c>
      <c r="C381" s="332">
        <v>0</v>
      </c>
      <c r="D381" s="332">
        <v>0</v>
      </c>
      <c r="E381" s="332">
        <v>0</v>
      </c>
      <c r="F381" s="332">
        <v>0</v>
      </c>
      <c r="G381" s="332">
        <v>0</v>
      </c>
      <c r="H381" s="332">
        <v>0</v>
      </c>
      <c r="I381" s="332">
        <v>0</v>
      </c>
      <c r="J381" s="332">
        <v>0</v>
      </c>
      <c r="K381" s="332">
        <v>0</v>
      </c>
      <c r="L381" s="332">
        <v>0</v>
      </c>
      <c r="M381" s="332">
        <v>0</v>
      </c>
      <c r="N381" s="332">
        <v>0</v>
      </c>
      <c r="O381" s="332">
        <v>0</v>
      </c>
      <c r="P381" s="332">
        <v>0</v>
      </c>
      <c r="Q381" s="333"/>
      <c r="R381" s="333"/>
      <c r="S381" s="333"/>
      <c r="T381" s="333"/>
      <c r="U381" s="333"/>
      <c r="V381" s="333"/>
      <c r="W381" s="333"/>
      <c r="X381" s="333"/>
      <c r="Y381" s="333"/>
      <c r="Z381" s="333"/>
      <c r="AA381" s="333"/>
      <c r="AB381" s="333"/>
      <c r="AC381" s="333"/>
      <c r="AD381" s="333"/>
    </row>
    <row r="382" spans="1:30" x14ac:dyDescent="0.2">
      <c r="A382" s="332" t="s">
        <v>731</v>
      </c>
      <c r="B382" s="332" t="s">
        <v>184</v>
      </c>
      <c r="C382" s="332">
        <v>557</v>
      </c>
      <c r="D382" s="332">
        <v>557</v>
      </c>
      <c r="E382" s="332">
        <v>557</v>
      </c>
      <c r="F382" s="332">
        <v>557</v>
      </c>
      <c r="G382" s="332">
        <v>557</v>
      </c>
      <c r="H382" s="332">
        <v>557</v>
      </c>
      <c r="I382" s="332">
        <v>557</v>
      </c>
      <c r="J382" s="332">
        <v>557</v>
      </c>
      <c r="K382" s="332">
        <v>557</v>
      </c>
      <c r="L382" s="332">
        <v>557</v>
      </c>
      <c r="M382" s="332">
        <v>557</v>
      </c>
      <c r="N382" s="332">
        <v>557</v>
      </c>
      <c r="O382" s="332">
        <v>557</v>
      </c>
      <c r="P382" s="332">
        <v>556599</v>
      </c>
      <c r="Q382" s="333"/>
      <c r="R382" s="333"/>
      <c r="S382" s="333"/>
      <c r="T382" s="333"/>
      <c r="U382" s="333"/>
      <c r="V382" s="333"/>
      <c r="W382" s="333"/>
      <c r="X382" s="333"/>
      <c r="Y382" s="333"/>
      <c r="Z382" s="333"/>
      <c r="AA382" s="333"/>
      <c r="AB382" s="333"/>
      <c r="AC382" s="333"/>
      <c r="AD382" s="333"/>
    </row>
    <row r="383" spans="1:30" x14ac:dyDescent="0.2">
      <c r="A383" s="332" t="s">
        <v>1199</v>
      </c>
      <c r="B383" s="332" t="s">
        <v>184</v>
      </c>
      <c r="C383" s="332">
        <v>0</v>
      </c>
      <c r="D383" s="332">
        <v>0</v>
      </c>
      <c r="E383" s="332">
        <v>0</v>
      </c>
      <c r="F383" s="332">
        <v>0</v>
      </c>
      <c r="G383" s="332">
        <v>0</v>
      </c>
      <c r="H383" s="332">
        <v>0</v>
      </c>
      <c r="I383" s="332">
        <v>0</v>
      </c>
      <c r="J383" s="332">
        <v>0</v>
      </c>
      <c r="K383" s="332">
        <v>0</v>
      </c>
      <c r="L383" s="332">
        <v>0</v>
      </c>
      <c r="M383" s="332">
        <v>0</v>
      </c>
      <c r="N383" s="332">
        <v>0</v>
      </c>
      <c r="O383" s="332">
        <v>0</v>
      </c>
      <c r="P383" s="332">
        <v>0</v>
      </c>
      <c r="Q383" s="333"/>
      <c r="R383" s="333"/>
      <c r="S383" s="333"/>
      <c r="T383" s="333"/>
      <c r="U383" s="333"/>
      <c r="V383" s="333"/>
      <c r="W383" s="333"/>
      <c r="X383" s="333"/>
      <c r="Y383" s="333"/>
      <c r="Z383" s="333"/>
      <c r="AA383" s="333"/>
      <c r="AB383" s="333"/>
      <c r="AC383" s="333"/>
      <c r="AD383" s="333"/>
    </row>
    <row r="384" spans="1:30" x14ac:dyDescent="0.2">
      <c r="A384" s="332" t="s">
        <v>539</v>
      </c>
      <c r="B384" s="332" t="s">
        <v>184</v>
      </c>
      <c r="C384" s="332">
        <v>6098</v>
      </c>
      <c r="D384" s="332">
        <v>6098</v>
      </c>
      <c r="E384" s="332">
        <v>6098</v>
      </c>
      <c r="F384" s="332">
        <v>6098</v>
      </c>
      <c r="G384" s="332">
        <v>6098</v>
      </c>
      <c r="H384" s="332">
        <v>6098</v>
      </c>
      <c r="I384" s="332">
        <v>6098</v>
      </c>
      <c r="J384" s="332">
        <v>6098</v>
      </c>
      <c r="K384" s="332">
        <v>6098</v>
      </c>
      <c r="L384" s="332">
        <v>6098</v>
      </c>
      <c r="M384" s="332">
        <v>6098</v>
      </c>
      <c r="N384" s="332">
        <v>6098</v>
      </c>
      <c r="O384" s="332">
        <v>6098</v>
      </c>
      <c r="P384" s="332">
        <v>6097570</v>
      </c>
      <c r="Q384" s="333"/>
      <c r="R384" s="333"/>
      <c r="S384" s="333"/>
      <c r="T384" s="333"/>
      <c r="U384" s="333"/>
      <c r="V384" s="333"/>
      <c r="W384" s="333"/>
      <c r="X384" s="333"/>
      <c r="Y384" s="333"/>
      <c r="Z384" s="333"/>
      <c r="AA384" s="333"/>
      <c r="AB384" s="333"/>
      <c r="AC384" s="333"/>
      <c r="AD384" s="333"/>
    </row>
    <row r="385" spans="1:30" x14ac:dyDescent="0.2">
      <c r="A385" s="332" t="s">
        <v>1200</v>
      </c>
      <c r="B385" s="332" t="s">
        <v>184</v>
      </c>
      <c r="C385" s="332">
        <v>0</v>
      </c>
      <c r="D385" s="332">
        <v>0</v>
      </c>
      <c r="E385" s="332">
        <v>0</v>
      </c>
      <c r="F385" s="332">
        <v>0</v>
      </c>
      <c r="G385" s="332">
        <v>0</v>
      </c>
      <c r="H385" s="332">
        <v>0</v>
      </c>
      <c r="I385" s="332">
        <v>0</v>
      </c>
      <c r="J385" s="332">
        <v>0</v>
      </c>
      <c r="K385" s="332">
        <v>0</v>
      </c>
      <c r="L385" s="332">
        <v>0</v>
      </c>
      <c r="M385" s="332">
        <v>0</v>
      </c>
      <c r="N385" s="332">
        <v>0</v>
      </c>
      <c r="O385" s="332">
        <v>0</v>
      </c>
      <c r="P385" s="332">
        <v>0</v>
      </c>
      <c r="Q385" s="333"/>
      <c r="R385" s="333"/>
      <c r="S385" s="333"/>
      <c r="T385" s="333"/>
      <c r="U385" s="333"/>
      <c r="V385" s="333"/>
      <c r="W385" s="333"/>
      <c r="X385" s="333"/>
      <c r="Y385" s="333"/>
      <c r="Z385" s="333"/>
      <c r="AA385" s="333"/>
      <c r="AB385" s="333"/>
      <c r="AC385" s="333"/>
      <c r="AD385" s="333"/>
    </row>
    <row r="386" spans="1:30" x14ac:dyDescent="0.2">
      <c r="A386" s="332" t="s">
        <v>1201</v>
      </c>
      <c r="B386" s="332" t="s">
        <v>184</v>
      </c>
      <c r="C386" s="332">
        <v>0</v>
      </c>
      <c r="D386" s="332">
        <v>0</v>
      </c>
      <c r="E386" s="332">
        <v>0</v>
      </c>
      <c r="F386" s="332">
        <v>0</v>
      </c>
      <c r="G386" s="332">
        <v>0</v>
      </c>
      <c r="H386" s="332">
        <v>0</v>
      </c>
      <c r="I386" s="332">
        <v>0</v>
      </c>
      <c r="J386" s="332">
        <v>0</v>
      </c>
      <c r="K386" s="332">
        <v>0</v>
      </c>
      <c r="L386" s="332">
        <v>0</v>
      </c>
      <c r="M386" s="332">
        <v>0</v>
      </c>
      <c r="N386" s="332">
        <v>0</v>
      </c>
      <c r="O386" s="332">
        <v>0</v>
      </c>
      <c r="P386" s="332">
        <v>0</v>
      </c>
      <c r="Q386" s="333"/>
      <c r="R386" s="333"/>
      <c r="S386" s="333"/>
      <c r="T386" s="333"/>
      <c r="U386" s="333"/>
      <c r="V386" s="333"/>
      <c r="W386" s="333"/>
      <c r="X386" s="333"/>
      <c r="Y386" s="333"/>
      <c r="Z386" s="333"/>
      <c r="AA386" s="333"/>
      <c r="AB386" s="333"/>
      <c r="AC386" s="333"/>
      <c r="AD386" s="333"/>
    </row>
    <row r="387" spans="1:30" x14ac:dyDescent="0.2">
      <c r="A387" s="332" t="s">
        <v>669</v>
      </c>
      <c r="B387" s="332" t="s">
        <v>184</v>
      </c>
      <c r="C387" s="332">
        <v>0</v>
      </c>
      <c r="D387" s="332">
        <v>0</v>
      </c>
      <c r="E387" s="332">
        <v>0</v>
      </c>
      <c r="F387" s="332">
        <v>0</v>
      </c>
      <c r="G387" s="332">
        <v>0</v>
      </c>
      <c r="H387" s="332">
        <v>0</v>
      </c>
      <c r="I387" s="332">
        <v>0</v>
      </c>
      <c r="J387" s="332">
        <v>0</v>
      </c>
      <c r="K387" s="332">
        <v>0</v>
      </c>
      <c r="L387" s="332">
        <v>0</v>
      </c>
      <c r="M387" s="332">
        <v>0</v>
      </c>
      <c r="N387" s="332">
        <v>0</v>
      </c>
      <c r="O387" s="332">
        <v>0</v>
      </c>
      <c r="P387" s="332">
        <v>0</v>
      </c>
      <c r="Q387" s="333"/>
      <c r="R387" s="333"/>
      <c r="S387" s="333"/>
      <c r="T387" s="333"/>
      <c r="U387" s="333"/>
      <c r="V387" s="333"/>
      <c r="W387" s="333"/>
      <c r="X387" s="333"/>
      <c r="Y387" s="333"/>
      <c r="Z387" s="333"/>
      <c r="AA387" s="333"/>
      <c r="AB387" s="333"/>
      <c r="AC387" s="333"/>
      <c r="AD387" s="333"/>
    </row>
    <row r="388" spans="1:30" x14ac:dyDescent="0.2">
      <c r="A388" s="332" t="s">
        <v>670</v>
      </c>
      <c r="B388" s="332" t="s">
        <v>184</v>
      </c>
      <c r="C388" s="332">
        <v>0</v>
      </c>
      <c r="D388" s="332">
        <v>0</v>
      </c>
      <c r="E388" s="332">
        <v>0</v>
      </c>
      <c r="F388" s="332">
        <v>0</v>
      </c>
      <c r="G388" s="332">
        <v>0</v>
      </c>
      <c r="H388" s="332">
        <v>0</v>
      </c>
      <c r="I388" s="332">
        <v>0</v>
      </c>
      <c r="J388" s="332">
        <v>0</v>
      </c>
      <c r="K388" s="332">
        <v>0</v>
      </c>
      <c r="L388" s="332">
        <v>0</v>
      </c>
      <c r="M388" s="332">
        <v>0</v>
      </c>
      <c r="N388" s="332">
        <v>0</v>
      </c>
      <c r="O388" s="332">
        <v>0</v>
      </c>
      <c r="P388" s="332">
        <v>0</v>
      </c>
      <c r="Q388" s="333"/>
      <c r="R388" s="333"/>
      <c r="S388" s="333"/>
      <c r="T388" s="333"/>
      <c r="U388" s="333"/>
      <c r="V388" s="333"/>
      <c r="W388" s="333"/>
      <c r="X388" s="333"/>
      <c r="Y388" s="333"/>
      <c r="Z388" s="333"/>
      <c r="AA388" s="333"/>
      <c r="AB388" s="333"/>
      <c r="AC388" s="333"/>
      <c r="AD388" s="333"/>
    </row>
    <row r="389" spans="1:30" x14ac:dyDescent="0.2">
      <c r="A389" s="332" t="s">
        <v>1202</v>
      </c>
      <c r="B389" s="332" t="s">
        <v>184</v>
      </c>
      <c r="C389" s="332">
        <v>0</v>
      </c>
      <c r="D389" s="332">
        <v>0</v>
      </c>
      <c r="E389" s="332">
        <v>0</v>
      </c>
      <c r="F389" s="332">
        <v>0</v>
      </c>
      <c r="G389" s="332">
        <v>0</v>
      </c>
      <c r="H389" s="332">
        <v>0</v>
      </c>
      <c r="I389" s="332">
        <v>0</v>
      </c>
      <c r="J389" s="332">
        <v>0</v>
      </c>
      <c r="K389" s="332">
        <v>0</v>
      </c>
      <c r="L389" s="332">
        <v>0</v>
      </c>
      <c r="M389" s="332">
        <v>0</v>
      </c>
      <c r="N389" s="332">
        <v>0</v>
      </c>
      <c r="O389" s="332">
        <v>0</v>
      </c>
      <c r="P389" s="332">
        <v>0</v>
      </c>
      <c r="Q389" s="333"/>
      <c r="R389" s="333"/>
      <c r="S389" s="333"/>
      <c r="T389" s="333"/>
      <c r="U389" s="333"/>
      <c r="V389" s="333"/>
      <c r="W389" s="333"/>
      <c r="X389" s="333"/>
      <c r="Y389" s="333"/>
      <c r="Z389" s="333"/>
      <c r="AA389" s="333"/>
      <c r="AB389" s="333"/>
      <c r="AC389" s="333"/>
      <c r="AD389" s="333"/>
    </row>
    <row r="390" spans="1:30" x14ac:dyDescent="0.2">
      <c r="A390" s="332" t="s">
        <v>1203</v>
      </c>
      <c r="B390" s="332" t="s">
        <v>184</v>
      </c>
      <c r="C390" s="332">
        <v>0</v>
      </c>
      <c r="D390" s="332">
        <v>0</v>
      </c>
      <c r="E390" s="332">
        <v>0</v>
      </c>
      <c r="F390" s="332">
        <v>0</v>
      </c>
      <c r="G390" s="332">
        <v>0</v>
      </c>
      <c r="H390" s="332">
        <v>0</v>
      </c>
      <c r="I390" s="332">
        <v>0</v>
      </c>
      <c r="J390" s="332">
        <v>0</v>
      </c>
      <c r="K390" s="332">
        <v>0</v>
      </c>
      <c r="L390" s="332">
        <v>0</v>
      </c>
      <c r="M390" s="332">
        <v>0</v>
      </c>
      <c r="N390" s="332">
        <v>0</v>
      </c>
      <c r="O390" s="332">
        <v>0</v>
      </c>
      <c r="P390" s="332">
        <v>0</v>
      </c>
      <c r="Q390" s="333"/>
      <c r="R390" s="333"/>
      <c r="S390" s="333"/>
      <c r="T390" s="333"/>
      <c r="U390" s="333"/>
      <c r="V390" s="333"/>
      <c r="W390" s="333"/>
      <c r="X390" s="333"/>
      <c r="Y390" s="333"/>
      <c r="Z390" s="333"/>
      <c r="AA390" s="333"/>
      <c r="AB390" s="333"/>
      <c r="AC390" s="333"/>
      <c r="AD390" s="333"/>
    </row>
    <row r="391" spans="1:30" x14ac:dyDescent="0.2">
      <c r="A391" s="332" t="s">
        <v>1204</v>
      </c>
      <c r="B391" s="332" t="s">
        <v>184</v>
      </c>
      <c r="C391" s="332">
        <v>0</v>
      </c>
      <c r="D391" s="332">
        <v>0</v>
      </c>
      <c r="E391" s="332">
        <v>0</v>
      </c>
      <c r="F391" s="332">
        <v>0</v>
      </c>
      <c r="G391" s="332">
        <v>0</v>
      </c>
      <c r="H391" s="332">
        <v>0</v>
      </c>
      <c r="I391" s="332">
        <v>0</v>
      </c>
      <c r="J391" s="332">
        <v>0</v>
      </c>
      <c r="K391" s="332">
        <v>0</v>
      </c>
      <c r="L391" s="332">
        <v>0</v>
      </c>
      <c r="M391" s="332">
        <v>0</v>
      </c>
      <c r="N391" s="332">
        <v>0</v>
      </c>
      <c r="O391" s="332">
        <v>0</v>
      </c>
      <c r="P391" s="332">
        <v>0</v>
      </c>
      <c r="Q391" s="333"/>
      <c r="R391" s="333"/>
      <c r="S391" s="333"/>
      <c r="T391" s="333"/>
      <c r="U391" s="333"/>
      <c r="V391" s="333"/>
      <c r="W391" s="333"/>
      <c r="X391" s="333"/>
      <c r="Y391" s="333"/>
      <c r="Z391" s="333"/>
      <c r="AA391" s="333"/>
      <c r="AB391" s="333"/>
      <c r="AC391" s="333"/>
      <c r="AD391" s="333"/>
    </row>
    <row r="392" spans="1:30" x14ac:dyDescent="0.2">
      <c r="A392" s="332" t="s">
        <v>671</v>
      </c>
      <c r="B392" s="332" t="s">
        <v>184</v>
      </c>
      <c r="C392" s="332">
        <v>0</v>
      </c>
      <c r="D392" s="332">
        <v>0</v>
      </c>
      <c r="E392" s="332">
        <v>0</v>
      </c>
      <c r="F392" s="332">
        <v>0</v>
      </c>
      <c r="G392" s="332">
        <v>0</v>
      </c>
      <c r="H392" s="332">
        <v>0</v>
      </c>
      <c r="I392" s="332">
        <v>0</v>
      </c>
      <c r="J392" s="332">
        <v>0</v>
      </c>
      <c r="K392" s="332">
        <v>0</v>
      </c>
      <c r="L392" s="332">
        <v>0</v>
      </c>
      <c r="M392" s="332">
        <v>0</v>
      </c>
      <c r="N392" s="332">
        <v>0</v>
      </c>
      <c r="O392" s="332">
        <v>0</v>
      </c>
      <c r="P392" s="332">
        <v>0</v>
      </c>
      <c r="Q392" s="333"/>
      <c r="R392" s="333"/>
      <c r="S392" s="333"/>
      <c r="T392" s="333"/>
      <c r="U392" s="333"/>
      <c r="V392" s="333"/>
      <c r="W392" s="333"/>
      <c r="X392" s="333"/>
      <c r="Y392" s="333"/>
      <c r="Z392" s="333"/>
      <c r="AA392" s="333"/>
      <c r="AB392" s="333"/>
      <c r="AC392" s="333"/>
      <c r="AD392" s="333"/>
    </row>
    <row r="393" spans="1:30" x14ac:dyDescent="0.2">
      <c r="A393" s="332" t="s">
        <v>672</v>
      </c>
      <c r="B393" s="332" t="s">
        <v>184</v>
      </c>
      <c r="C393" s="332">
        <v>0</v>
      </c>
      <c r="D393" s="332">
        <v>0</v>
      </c>
      <c r="E393" s="332">
        <v>0</v>
      </c>
      <c r="F393" s="332">
        <v>0</v>
      </c>
      <c r="G393" s="332">
        <v>0</v>
      </c>
      <c r="H393" s="332">
        <v>0</v>
      </c>
      <c r="I393" s="332">
        <v>0</v>
      </c>
      <c r="J393" s="332">
        <v>0</v>
      </c>
      <c r="K393" s="332">
        <v>0</v>
      </c>
      <c r="L393" s="332">
        <v>0</v>
      </c>
      <c r="M393" s="332">
        <v>0</v>
      </c>
      <c r="N393" s="332">
        <v>0</v>
      </c>
      <c r="O393" s="332">
        <v>0</v>
      </c>
      <c r="P393" s="332">
        <v>0</v>
      </c>
      <c r="Q393" s="333"/>
      <c r="R393" s="333"/>
      <c r="S393" s="333"/>
      <c r="T393" s="333"/>
      <c r="U393" s="333"/>
      <c r="V393" s="333"/>
      <c r="W393" s="333"/>
      <c r="X393" s="333"/>
      <c r="Y393" s="333"/>
      <c r="Z393" s="333"/>
      <c r="AA393" s="333"/>
      <c r="AB393" s="333"/>
      <c r="AC393" s="333"/>
      <c r="AD393" s="333"/>
    </row>
    <row r="394" spans="1:30" x14ac:dyDescent="0.2">
      <c r="A394" s="332" t="s">
        <v>842</v>
      </c>
      <c r="B394" s="332" t="s">
        <v>184</v>
      </c>
      <c r="C394" s="332">
        <v>0</v>
      </c>
      <c r="D394" s="332">
        <v>0</v>
      </c>
      <c r="E394" s="332">
        <v>0</v>
      </c>
      <c r="F394" s="332">
        <v>0</v>
      </c>
      <c r="G394" s="332">
        <v>0</v>
      </c>
      <c r="H394" s="332">
        <v>0</v>
      </c>
      <c r="I394" s="332">
        <v>0</v>
      </c>
      <c r="J394" s="332">
        <v>0</v>
      </c>
      <c r="K394" s="332">
        <v>0</v>
      </c>
      <c r="L394" s="332">
        <v>0</v>
      </c>
      <c r="M394" s="332">
        <v>0</v>
      </c>
      <c r="N394" s="332">
        <v>0</v>
      </c>
      <c r="O394" s="332">
        <v>0</v>
      </c>
      <c r="P394" s="332">
        <v>0</v>
      </c>
      <c r="Q394" s="333"/>
      <c r="R394" s="333"/>
      <c r="S394" s="333"/>
      <c r="T394" s="333"/>
      <c r="U394" s="333"/>
      <c r="V394" s="333"/>
      <c r="W394" s="333"/>
      <c r="X394" s="333"/>
      <c r="Y394" s="333"/>
      <c r="Z394" s="333"/>
      <c r="AA394" s="333"/>
      <c r="AB394" s="333"/>
      <c r="AC394" s="333"/>
      <c r="AD394" s="333"/>
    </row>
    <row r="395" spans="1:30" x14ac:dyDescent="0.2">
      <c r="A395" s="332" t="s">
        <v>673</v>
      </c>
      <c r="B395" s="332" t="s">
        <v>184</v>
      </c>
      <c r="C395" s="332">
        <v>0</v>
      </c>
      <c r="D395" s="332">
        <v>0</v>
      </c>
      <c r="E395" s="332">
        <v>0</v>
      </c>
      <c r="F395" s="332">
        <v>0</v>
      </c>
      <c r="G395" s="332">
        <v>0</v>
      </c>
      <c r="H395" s="332">
        <v>0</v>
      </c>
      <c r="I395" s="332">
        <v>0</v>
      </c>
      <c r="J395" s="332">
        <v>0</v>
      </c>
      <c r="K395" s="332">
        <v>0</v>
      </c>
      <c r="L395" s="332">
        <v>0</v>
      </c>
      <c r="M395" s="332">
        <v>0</v>
      </c>
      <c r="N395" s="332">
        <v>0</v>
      </c>
      <c r="O395" s="332">
        <v>0</v>
      </c>
      <c r="P395" s="332">
        <v>0</v>
      </c>
      <c r="Q395" s="333"/>
      <c r="R395" s="333"/>
      <c r="S395" s="333"/>
      <c r="T395" s="333"/>
      <c r="U395" s="333"/>
      <c r="V395" s="333"/>
      <c r="W395" s="333"/>
      <c r="X395" s="333"/>
      <c r="Y395" s="333"/>
      <c r="Z395" s="333"/>
      <c r="AA395" s="333"/>
      <c r="AB395" s="333"/>
      <c r="AC395" s="333"/>
      <c r="AD395" s="333"/>
    </row>
    <row r="396" spans="1:30" x14ac:dyDescent="0.2">
      <c r="A396" s="332" t="s">
        <v>1205</v>
      </c>
      <c r="B396" s="332" t="s">
        <v>184</v>
      </c>
      <c r="C396" s="332">
        <v>0</v>
      </c>
      <c r="D396" s="332">
        <v>0</v>
      </c>
      <c r="E396" s="332">
        <v>0</v>
      </c>
      <c r="F396" s="332">
        <v>0</v>
      </c>
      <c r="G396" s="332">
        <v>0</v>
      </c>
      <c r="H396" s="332">
        <v>0</v>
      </c>
      <c r="I396" s="332">
        <v>0</v>
      </c>
      <c r="J396" s="332">
        <v>0</v>
      </c>
      <c r="K396" s="332">
        <v>0</v>
      </c>
      <c r="L396" s="332">
        <v>0</v>
      </c>
      <c r="M396" s="332">
        <v>0</v>
      </c>
      <c r="N396" s="332">
        <v>0</v>
      </c>
      <c r="O396" s="332">
        <v>0</v>
      </c>
      <c r="P396" s="332">
        <v>0</v>
      </c>
      <c r="Q396" s="333"/>
      <c r="R396" s="333"/>
      <c r="S396" s="333"/>
      <c r="T396" s="333"/>
      <c r="U396" s="333"/>
      <c r="V396" s="333"/>
      <c r="W396" s="333"/>
      <c r="X396" s="333"/>
      <c r="Y396" s="333"/>
      <c r="Z396" s="333"/>
      <c r="AA396" s="333"/>
      <c r="AB396" s="333"/>
      <c r="AC396" s="333"/>
      <c r="AD396" s="333"/>
    </row>
    <row r="397" spans="1:30" x14ac:dyDescent="0.2">
      <c r="A397" s="332" t="s">
        <v>579</v>
      </c>
      <c r="B397" s="332" t="s">
        <v>184</v>
      </c>
      <c r="C397" s="332">
        <v>683</v>
      </c>
      <c r="D397" s="332">
        <v>683</v>
      </c>
      <c r="E397" s="332">
        <v>683</v>
      </c>
      <c r="F397" s="332">
        <v>683</v>
      </c>
      <c r="G397" s="332">
        <v>683</v>
      </c>
      <c r="H397" s="332">
        <v>683</v>
      </c>
      <c r="I397" s="332">
        <v>683</v>
      </c>
      <c r="J397" s="332">
        <v>683</v>
      </c>
      <c r="K397" s="332">
        <v>683</v>
      </c>
      <c r="L397" s="332">
        <v>683</v>
      </c>
      <c r="M397" s="332">
        <v>683</v>
      </c>
      <c r="N397" s="332">
        <v>683</v>
      </c>
      <c r="O397" s="332">
        <v>683</v>
      </c>
      <c r="P397" s="332">
        <v>683462</v>
      </c>
      <c r="Q397" s="333"/>
      <c r="R397" s="333"/>
      <c r="S397" s="333"/>
      <c r="T397" s="333"/>
      <c r="U397" s="333"/>
      <c r="V397" s="333"/>
      <c r="W397" s="333"/>
      <c r="X397" s="333"/>
      <c r="Y397" s="333"/>
      <c r="Z397" s="333"/>
      <c r="AA397" s="333"/>
      <c r="AB397" s="333"/>
      <c r="AC397" s="333"/>
      <c r="AD397" s="333"/>
    </row>
    <row r="398" spans="1:30" x14ac:dyDescent="0.2">
      <c r="A398" s="332" t="s">
        <v>1206</v>
      </c>
      <c r="B398" s="332" t="s">
        <v>184</v>
      </c>
      <c r="C398" s="332">
        <v>0</v>
      </c>
      <c r="D398" s="332">
        <v>0</v>
      </c>
      <c r="E398" s="332">
        <v>0</v>
      </c>
      <c r="F398" s="332">
        <v>0</v>
      </c>
      <c r="G398" s="332">
        <v>0</v>
      </c>
      <c r="H398" s="332">
        <v>0</v>
      </c>
      <c r="I398" s="332">
        <v>0</v>
      </c>
      <c r="J398" s="332">
        <v>0</v>
      </c>
      <c r="K398" s="332">
        <v>0</v>
      </c>
      <c r="L398" s="332">
        <v>0</v>
      </c>
      <c r="M398" s="332">
        <v>0</v>
      </c>
      <c r="N398" s="332">
        <v>0</v>
      </c>
      <c r="O398" s="332">
        <v>0</v>
      </c>
      <c r="P398" s="332">
        <v>0</v>
      </c>
      <c r="Q398" s="333"/>
      <c r="R398" s="333"/>
      <c r="S398" s="333"/>
      <c r="T398" s="333"/>
      <c r="U398" s="333"/>
      <c r="V398" s="333"/>
      <c r="W398" s="333"/>
      <c r="X398" s="333"/>
      <c r="Y398" s="333"/>
      <c r="Z398" s="333"/>
      <c r="AA398" s="333"/>
      <c r="AB398" s="333"/>
      <c r="AC398" s="333"/>
      <c r="AD398" s="333"/>
    </row>
    <row r="399" spans="1:30" x14ac:dyDescent="0.2">
      <c r="A399" s="332" t="s">
        <v>540</v>
      </c>
      <c r="B399" s="332" t="s">
        <v>184</v>
      </c>
      <c r="C399" s="332">
        <v>124993</v>
      </c>
      <c r="D399" s="332">
        <v>125251</v>
      </c>
      <c r="E399" s="332">
        <v>125257</v>
      </c>
      <c r="F399" s="332">
        <v>125270</v>
      </c>
      <c r="G399" s="332">
        <v>125278</v>
      </c>
      <c r="H399" s="332">
        <v>125279</v>
      </c>
      <c r="I399" s="332">
        <v>125280</v>
      </c>
      <c r="J399" s="332">
        <v>125280</v>
      </c>
      <c r="K399" s="332">
        <v>125280</v>
      </c>
      <c r="L399" s="332">
        <v>125280</v>
      </c>
      <c r="M399" s="332">
        <v>125280</v>
      </c>
      <c r="N399" s="332">
        <v>125280</v>
      </c>
      <c r="O399" s="332">
        <v>125280</v>
      </c>
      <c r="P399" s="332">
        <v>125262579</v>
      </c>
      <c r="Q399" s="333"/>
      <c r="R399" s="333"/>
      <c r="S399" s="333"/>
      <c r="T399" s="333"/>
      <c r="U399" s="333"/>
      <c r="V399" s="333"/>
      <c r="W399" s="333"/>
      <c r="X399" s="333"/>
      <c r="Y399" s="333"/>
      <c r="Z399" s="333"/>
      <c r="AA399" s="333"/>
      <c r="AB399" s="333"/>
      <c r="AC399" s="333"/>
      <c r="AD399" s="333"/>
    </row>
    <row r="400" spans="1:30" x14ac:dyDescent="0.2">
      <c r="A400" s="332" t="s">
        <v>1207</v>
      </c>
      <c r="B400" s="332" t="s">
        <v>184</v>
      </c>
      <c r="C400" s="332">
        <v>0</v>
      </c>
      <c r="D400" s="332">
        <v>0</v>
      </c>
      <c r="E400" s="332">
        <v>0</v>
      </c>
      <c r="F400" s="332">
        <v>0</v>
      </c>
      <c r="G400" s="332">
        <v>0</v>
      </c>
      <c r="H400" s="332">
        <v>0</v>
      </c>
      <c r="I400" s="332">
        <v>0</v>
      </c>
      <c r="J400" s="332">
        <v>0</v>
      </c>
      <c r="K400" s="332">
        <v>0</v>
      </c>
      <c r="L400" s="332">
        <v>0</v>
      </c>
      <c r="M400" s="332">
        <v>0</v>
      </c>
      <c r="N400" s="332">
        <v>0</v>
      </c>
      <c r="O400" s="332">
        <v>0</v>
      </c>
      <c r="P400" s="332">
        <v>0</v>
      </c>
      <c r="Q400" s="333"/>
      <c r="R400" s="333"/>
      <c r="S400" s="333"/>
      <c r="T400" s="333"/>
      <c r="U400" s="333"/>
      <c r="V400" s="333"/>
      <c r="W400" s="333"/>
      <c r="X400" s="333"/>
      <c r="Y400" s="333"/>
      <c r="Z400" s="333"/>
      <c r="AA400" s="333"/>
      <c r="AB400" s="333"/>
      <c r="AC400" s="333"/>
      <c r="AD400" s="333"/>
    </row>
    <row r="401" spans="1:30" x14ac:dyDescent="0.2">
      <c r="A401" s="332" t="s">
        <v>541</v>
      </c>
      <c r="B401" s="332" t="s">
        <v>184</v>
      </c>
      <c r="C401" s="332">
        <v>0</v>
      </c>
      <c r="D401" s="332">
        <v>0</v>
      </c>
      <c r="E401" s="332">
        <v>0</v>
      </c>
      <c r="F401" s="332">
        <v>0</v>
      </c>
      <c r="G401" s="332">
        <v>0</v>
      </c>
      <c r="H401" s="332">
        <v>0</v>
      </c>
      <c r="I401" s="332">
        <v>0</v>
      </c>
      <c r="J401" s="332">
        <v>0</v>
      </c>
      <c r="K401" s="332">
        <v>0</v>
      </c>
      <c r="L401" s="332">
        <v>0</v>
      </c>
      <c r="M401" s="332">
        <v>0</v>
      </c>
      <c r="N401" s="332">
        <v>0</v>
      </c>
      <c r="O401" s="332">
        <v>0</v>
      </c>
      <c r="P401" s="332">
        <v>0</v>
      </c>
      <c r="Q401" s="333"/>
      <c r="R401" s="333"/>
      <c r="S401" s="333"/>
      <c r="T401" s="333"/>
      <c r="U401" s="333"/>
      <c r="V401" s="333"/>
      <c r="W401" s="333"/>
      <c r="X401" s="333"/>
      <c r="Y401" s="333"/>
      <c r="Z401" s="333"/>
      <c r="AA401" s="333"/>
      <c r="AB401" s="333"/>
      <c r="AC401" s="333"/>
      <c r="AD401" s="333"/>
    </row>
    <row r="402" spans="1:30" x14ac:dyDescent="0.2">
      <c r="A402" s="332" t="s">
        <v>542</v>
      </c>
      <c r="B402" s="332" t="s">
        <v>184</v>
      </c>
      <c r="C402" s="332">
        <v>254</v>
      </c>
      <c r="D402" s="332">
        <v>254</v>
      </c>
      <c r="E402" s="332">
        <v>254</v>
      </c>
      <c r="F402" s="332">
        <v>254</v>
      </c>
      <c r="G402" s="332">
        <v>254</v>
      </c>
      <c r="H402" s="332">
        <v>254</v>
      </c>
      <c r="I402" s="332">
        <v>254</v>
      </c>
      <c r="J402" s="332">
        <v>254</v>
      </c>
      <c r="K402" s="332">
        <v>254</v>
      </c>
      <c r="L402" s="332">
        <v>254</v>
      </c>
      <c r="M402" s="332">
        <v>254</v>
      </c>
      <c r="N402" s="332">
        <v>254</v>
      </c>
      <c r="O402" s="332">
        <v>254</v>
      </c>
      <c r="P402" s="332">
        <v>254414</v>
      </c>
      <c r="Q402" s="333"/>
      <c r="R402" s="333"/>
      <c r="S402" s="333"/>
      <c r="T402" s="333"/>
      <c r="U402" s="333"/>
      <c r="V402" s="333"/>
      <c r="W402" s="333"/>
      <c r="X402" s="333"/>
      <c r="Y402" s="333"/>
      <c r="Z402" s="333"/>
      <c r="AA402" s="333"/>
      <c r="AB402" s="333"/>
      <c r="AC402" s="333"/>
      <c r="AD402" s="333"/>
    </row>
    <row r="403" spans="1:30" x14ac:dyDescent="0.2">
      <c r="A403" s="332" t="s">
        <v>543</v>
      </c>
      <c r="B403" s="332" t="s">
        <v>184</v>
      </c>
      <c r="C403" s="332">
        <v>269</v>
      </c>
      <c r="D403" s="332">
        <v>269</v>
      </c>
      <c r="E403" s="332">
        <v>269</v>
      </c>
      <c r="F403" s="332">
        <v>269</v>
      </c>
      <c r="G403" s="332">
        <v>269</v>
      </c>
      <c r="H403" s="332">
        <v>269</v>
      </c>
      <c r="I403" s="332">
        <v>269</v>
      </c>
      <c r="J403" s="332">
        <v>269</v>
      </c>
      <c r="K403" s="332">
        <v>269</v>
      </c>
      <c r="L403" s="332">
        <v>269</v>
      </c>
      <c r="M403" s="332">
        <v>269</v>
      </c>
      <c r="N403" s="332">
        <v>269</v>
      </c>
      <c r="O403" s="332">
        <v>269</v>
      </c>
      <c r="P403" s="332">
        <v>268533</v>
      </c>
      <c r="Q403" s="333"/>
      <c r="R403" s="333"/>
      <c r="S403" s="333"/>
      <c r="T403" s="333"/>
      <c r="U403" s="333"/>
      <c r="V403" s="333"/>
      <c r="W403" s="333"/>
      <c r="X403" s="333"/>
      <c r="Y403" s="333"/>
      <c r="Z403" s="333"/>
      <c r="AA403" s="333"/>
      <c r="AB403" s="333"/>
      <c r="AC403" s="333"/>
      <c r="AD403" s="333"/>
    </row>
    <row r="404" spans="1:30" x14ac:dyDescent="0.2">
      <c r="A404" s="332" t="s">
        <v>1208</v>
      </c>
      <c r="B404" s="332" t="s">
        <v>184</v>
      </c>
      <c r="C404" s="332">
        <v>0</v>
      </c>
      <c r="D404" s="332">
        <v>0</v>
      </c>
      <c r="E404" s="332">
        <v>0</v>
      </c>
      <c r="F404" s="332">
        <v>0</v>
      </c>
      <c r="G404" s="332">
        <v>0</v>
      </c>
      <c r="H404" s="332">
        <v>0</v>
      </c>
      <c r="I404" s="332">
        <v>0</v>
      </c>
      <c r="J404" s="332">
        <v>0</v>
      </c>
      <c r="K404" s="332">
        <v>0</v>
      </c>
      <c r="L404" s="332">
        <v>0</v>
      </c>
      <c r="M404" s="332">
        <v>0</v>
      </c>
      <c r="N404" s="332">
        <v>0</v>
      </c>
      <c r="O404" s="332">
        <v>0</v>
      </c>
      <c r="P404" s="332">
        <v>0</v>
      </c>
      <c r="Q404" s="333"/>
      <c r="R404" s="333"/>
      <c r="S404" s="333"/>
      <c r="T404" s="333"/>
      <c r="U404" s="333"/>
      <c r="V404" s="333"/>
      <c r="W404" s="333"/>
      <c r="X404" s="333"/>
      <c r="Y404" s="333"/>
      <c r="Z404" s="333"/>
      <c r="AA404" s="333"/>
      <c r="AB404" s="333"/>
      <c r="AC404" s="333"/>
      <c r="AD404" s="333"/>
    </row>
    <row r="405" spans="1:30" x14ac:dyDescent="0.2">
      <c r="A405" s="332" t="s">
        <v>1209</v>
      </c>
      <c r="B405" s="332" t="s">
        <v>184</v>
      </c>
      <c r="C405" s="332">
        <v>0</v>
      </c>
      <c r="D405" s="332">
        <v>0</v>
      </c>
      <c r="E405" s="332">
        <v>0</v>
      </c>
      <c r="F405" s="332">
        <v>0</v>
      </c>
      <c r="G405" s="332">
        <v>0</v>
      </c>
      <c r="H405" s="332">
        <v>0</v>
      </c>
      <c r="I405" s="332">
        <v>0</v>
      </c>
      <c r="J405" s="332">
        <v>0</v>
      </c>
      <c r="K405" s="332">
        <v>0</v>
      </c>
      <c r="L405" s="332">
        <v>0</v>
      </c>
      <c r="M405" s="332">
        <v>0</v>
      </c>
      <c r="N405" s="332">
        <v>0</v>
      </c>
      <c r="O405" s="332">
        <v>0</v>
      </c>
      <c r="P405" s="332">
        <v>0</v>
      </c>
      <c r="Q405" s="333"/>
      <c r="R405" s="333"/>
      <c r="S405" s="333"/>
      <c r="T405" s="333"/>
      <c r="U405" s="333"/>
      <c r="V405" s="333"/>
      <c r="W405" s="333"/>
      <c r="X405" s="333"/>
      <c r="Y405" s="333"/>
      <c r="Z405" s="333"/>
      <c r="AA405" s="333"/>
      <c r="AB405" s="333"/>
      <c r="AC405" s="333"/>
      <c r="AD405" s="333"/>
    </row>
    <row r="406" spans="1:30" x14ac:dyDescent="0.2">
      <c r="A406" s="332" t="s">
        <v>1024</v>
      </c>
      <c r="B406" s="332" t="s">
        <v>184</v>
      </c>
      <c r="C406" s="332">
        <v>0</v>
      </c>
      <c r="D406" s="332">
        <v>0</v>
      </c>
      <c r="E406" s="332">
        <v>0</v>
      </c>
      <c r="F406" s="332">
        <v>0</v>
      </c>
      <c r="G406" s="332">
        <v>0</v>
      </c>
      <c r="H406" s="332">
        <v>0</v>
      </c>
      <c r="I406" s="332">
        <v>0</v>
      </c>
      <c r="J406" s="332">
        <v>0</v>
      </c>
      <c r="K406" s="332">
        <v>0</v>
      </c>
      <c r="L406" s="332">
        <v>0</v>
      </c>
      <c r="M406" s="332">
        <v>0</v>
      </c>
      <c r="N406" s="332">
        <v>0</v>
      </c>
      <c r="O406" s="332">
        <v>0</v>
      </c>
      <c r="P406" s="332">
        <v>0</v>
      </c>
      <c r="Q406" s="333"/>
      <c r="R406" s="333"/>
      <c r="S406" s="333"/>
      <c r="T406" s="333"/>
      <c r="U406" s="333"/>
      <c r="V406" s="333"/>
      <c r="W406" s="333"/>
      <c r="X406" s="333"/>
      <c r="Y406" s="333"/>
      <c r="Z406" s="333"/>
      <c r="AA406" s="333"/>
      <c r="AB406" s="333"/>
      <c r="AC406" s="333"/>
      <c r="AD406" s="333"/>
    </row>
    <row r="407" spans="1:30" x14ac:dyDescent="0.2">
      <c r="A407" s="332" t="s">
        <v>544</v>
      </c>
      <c r="B407" s="332" t="s">
        <v>184</v>
      </c>
      <c r="C407" s="332">
        <v>1665</v>
      </c>
      <c r="D407" s="332">
        <v>1665</v>
      </c>
      <c r="E407" s="332">
        <v>1665</v>
      </c>
      <c r="F407" s="332">
        <v>1665</v>
      </c>
      <c r="G407" s="332">
        <v>1665</v>
      </c>
      <c r="H407" s="332">
        <v>1665</v>
      </c>
      <c r="I407" s="332">
        <v>1665</v>
      </c>
      <c r="J407" s="332">
        <v>1665</v>
      </c>
      <c r="K407" s="332">
        <v>1665</v>
      </c>
      <c r="L407" s="332">
        <v>1665</v>
      </c>
      <c r="M407" s="332">
        <v>1665</v>
      </c>
      <c r="N407" s="332">
        <v>1665</v>
      </c>
      <c r="O407" s="332">
        <v>1665</v>
      </c>
      <c r="P407" s="332">
        <v>1664799</v>
      </c>
      <c r="Q407" s="333"/>
      <c r="R407" s="333"/>
      <c r="S407" s="333"/>
      <c r="T407" s="333"/>
      <c r="U407" s="333"/>
      <c r="V407" s="333"/>
      <c r="W407" s="333"/>
      <c r="X407" s="333"/>
      <c r="Y407" s="333"/>
      <c r="Z407" s="333"/>
      <c r="AA407" s="333"/>
      <c r="AB407" s="333"/>
      <c r="AC407" s="333"/>
      <c r="AD407" s="333"/>
    </row>
    <row r="408" spans="1:30" x14ac:dyDescent="0.2">
      <c r="A408" s="332" t="s">
        <v>1210</v>
      </c>
      <c r="B408" s="332" t="s">
        <v>184</v>
      </c>
      <c r="C408" s="332">
        <v>0</v>
      </c>
      <c r="D408" s="332">
        <v>0</v>
      </c>
      <c r="E408" s="332">
        <v>0</v>
      </c>
      <c r="F408" s="332">
        <v>0</v>
      </c>
      <c r="G408" s="332">
        <v>0</v>
      </c>
      <c r="H408" s="332">
        <v>0</v>
      </c>
      <c r="I408" s="332">
        <v>0</v>
      </c>
      <c r="J408" s="332">
        <v>0</v>
      </c>
      <c r="K408" s="332">
        <v>0</v>
      </c>
      <c r="L408" s="332">
        <v>0</v>
      </c>
      <c r="M408" s="332">
        <v>0</v>
      </c>
      <c r="N408" s="332">
        <v>0</v>
      </c>
      <c r="O408" s="332">
        <v>0</v>
      </c>
      <c r="P408" s="332">
        <v>0</v>
      </c>
      <c r="Q408" s="333"/>
      <c r="R408" s="333"/>
      <c r="S408" s="333"/>
      <c r="T408" s="333"/>
      <c r="U408" s="333"/>
      <c r="V408" s="333"/>
      <c r="W408" s="333"/>
      <c r="X408" s="333"/>
      <c r="Y408" s="333"/>
      <c r="Z408" s="333"/>
      <c r="AA408" s="333"/>
      <c r="AB408" s="333"/>
      <c r="AC408" s="333"/>
      <c r="AD408" s="333"/>
    </row>
    <row r="409" spans="1:30" x14ac:dyDescent="0.2">
      <c r="A409" s="332" t="s">
        <v>545</v>
      </c>
      <c r="B409" s="332" t="s">
        <v>184</v>
      </c>
      <c r="C409" s="332">
        <v>3</v>
      </c>
      <c r="D409" s="332">
        <v>3</v>
      </c>
      <c r="E409" s="332">
        <v>3</v>
      </c>
      <c r="F409" s="332">
        <v>3</v>
      </c>
      <c r="G409" s="332">
        <v>3</v>
      </c>
      <c r="H409" s="332">
        <v>3</v>
      </c>
      <c r="I409" s="332">
        <v>3</v>
      </c>
      <c r="J409" s="332">
        <v>3</v>
      </c>
      <c r="K409" s="332">
        <v>3</v>
      </c>
      <c r="L409" s="332">
        <v>3</v>
      </c>
      <c r="M409" s="332">
        <v>3</v>
      </c>
      <c r="N409" s="332">
        <v>3</v>
      </c>
      <c r="O409" s="332">
        <v>3</v>
      </c>
      <c r="P409" s="332">
        <v>3337</v>
      </c>
      <c r="Q409" s="333"/>
      <c r="R409" s="333"/>
      <c r="S409" s="333"/>
      <c r="T409" s="333"/>
      <c r="U409" s="333"/>
      <c r="V409" s="333"/>
      <c r="W409" s="333"/>
      <c r="X409" s="333"/>
      <c r="Y409" s="333"/>
      <c r="Z409" s="333"/>
      <c r="AA409" s="333"/>
      <c r="AB409" s="333"/>
      <c r="AC409" s="333"/>
      <c r="AD409" s="333"/>
    </row>
    <row r="410" spans="1:30" x14ac:dyDescent="0.2">
      <c r="A410" s="332" t="s">
        <v>1211</v>
      </c>
      <c r="B410" s="332" t="s">
        <v>184</v>
      </c>
      <c r="C410" s="332">
        <v>0</v>
      </c>
      <c r="D410" s="332">
        <v>0</v>
      </c>
      <c r="E410" s="332">
        <v>0</v>
      </c>
      <c r="F410" s="332">
        <v>0</v>
      </c>
      <c r="G410" s="332">
        <v>0</v>
      </c>
      <c r="H410" s="332">
        <v>0</v>
      </c>
      <c r="I410" s="332">
        <v>0</v>
      </c>
      <c r="J410" s="332">
        <v>0</v>
      </c>
      <c r="K410" s="332">
        <v>0</v>
      </c>
      <c r="L410" s="332">
        <v>0</v>
      </c>
      <c r="M410" s="332">
        <v>0</v>
      </c>
      <c r="N410" s="332">
        <v>0</v>
      </c>
      <c r="O410" s="332">
        <v>0</v>
      </c>
      <c r="P410" s="332">
        <v>0</v>
      </c>
      <c r="Q410" s="333"/>
      <c r="R410" s="333"/>
      <c r="S410" s="333"/>
      <c r="T410" s="333"/>
      <c r="U410" s="333"/>
      <c r="V410" s="333"/>
      <c r="W410" s="333"/>
      <c r="X410" s="333"/>
      <c r="Y410" s="333"/>
      <c r="Z410" s="333"/>
      <c r="AA410" s="333"/>
      <c r="AB410" s="333"/>
      <c r="AC410" s="333"/>
      <c r="AD410" s="333"/>
    </row>
    <row r="411" spans="1:30" x14ac:dyDescent="0.2">
      <c r="A411" s="332" t="s">
        <v>1212</v>
      </c>
      <c r="B411" s="332" t="s">
        <v>184</v>
      </c>
      <c r="C411" s="332">
        <v>0</v>
      </c>
      <c r="D411" s="332">
        <v>0</v>
      </c>
      <c r="E411" s="332">
        <v>0</v>
      </c>
      <c r="F411" s="332">
        <v>0</v>
      </c>
      <c r="G411" s="332">
        <v>0</v>
      </c>
      <c r="H411" s="332">
        <v>0</v>
      </c>
      <c r="I411" s="332">
        <v>0</v>
      </c>
      <c r="J411" s="332">
        <v>0</v>
      </c>
      <c r="K411" s="332">
        <v>0</v>
      </c>
      <c r="L411" s="332">
        <v>0</v>
      </c>
      <c r="M411" s="332">
        <v>0</v>
      </c>
      <c r="N411" s="332">
        <v>0</v>
      </c>
      <c r="O411" s="332">
        <v>0</v>
      </c>
      <c r="P411" s="332">
        <v>0</v>
      </c>
      <c r="Q411" s="333"/>
      <c r="R411" s="333"/>
      <c r="S411" s="333"/>
      <c r="T411" s="333"/>
      <c r="U411" s="333"/>
      <c r="V411" s="333"/>
      <c r="W411" s="333"/>
      <c r="X411" s="333"/>
      <c r="Y411" s="333"/>
      <c r="Z411" s="333"/>
      <c r="AA411" s="333"/>
      <c r="AB411" s="333"/>
      <c r="AC411" s="333"/>
      <c r="AD411" s="333"/>
    </row>
    <row r="412" spans="1:30" x14ac:dyDescent="0.2">
      <c r="A412" s="332" t="s">
        <v>546</v>
      </c>
      <c r="B412" s="332" t="s">
        <v>184</v>
      </c>
      <c r="C412" s="332">
        <v>252</v>
      </c>
      <c r="D412" s="332">
        <v>252</v>
      </c>
      <c r="E412" s="332">
        <v>252</v>
      </c>
      <c r="F412" s="332">
        <v>252</v>
      </c>
      <c r="G412" s="332">
        <v>252</v>
      </c>
      <c r="H412" s="332">
        <v>252</v>
      </c>
      <c r="I412" s="332">
        <v>252</v>
      </c>
      <c r="J412" s="332">
        <v>252</v>
      </c>
      <c r="K412" s="332">
        <v>252</v>
      </c>
      <c r="L412" s="332">
        <v>252</v>
      </c>
      <c r="M412" s="332">
        <v>252</v>
      </c>
      <c r="N412" s="332">
        <v>252</v>
      </c>
      <c r="O412" s="332">
        <v>252</v>
      </c>
      <c r="P412" s="332">
        <v>251566</v>
      </c>
      <c r="Q412" s="333"/>
      <c r="R412" s="333"/>
      <c r="S412" s="333"/>
      <c r="T412" s="333"/>
      <c r="U412" s="333"/>
      <c r="V412" s="333"/>
      <c r="W412" s="333"/>
      <c r="X412" s="333"/>
      <c r="Y412" s="333"/>
      <c r="Z412" s="333"/>
      <c r="AA412" s="333"/>
      <c r="AB412" s="333"/>
      <c r="AC412" s="333"/>
      <c r="AD412" s="333"/>
    </row>
    <row r="413" spans="1:30" x14ac:dyDescent="0.2">
      <c r="A413" s="332" t="s">
        <v>547</v>
      </c>
      <c r="B413" s="332" t="s">
        <v>184</v>
      </c>
      <c r="C413" s="332">
        <v>9</v>
      </c>
      <c r="D413" s="332">
        <v>9</v>
      </c>
      <c r="E413" s="332">
        <v>9</v>
      </c>
      <c r="F413" s="332">
        <v>9</v>
      </c>
      <c r="G413" s="332">
        <v>9</v>
      </c>
      <c r="H413" s="332">
        <v>9</v>
      </c>
      <c r="I413" s="332">
        <v>9</v>
      </c>
      <c r="J413" s="332">
        <v>9</v>
      </c>
      <c r="K413" s="332">
        <v>9</v>
      </c>
      <c r="L413" s="332">
        <v>9</v>
      </c>
      <c r="M413" s="332">
        <v>9</v>
      </c>
      <c r="N413" s="332">
        <v>9</v>
      </c>
      <c r="O413" s="332">
        <v>9</v>
      </c>
      <c r="P413" s="332">
        <v>9387</v>
      </c>
      <c r="Q413" s="333"/>
      <c r="R413" s="333"/>
      <c r="S413" s="333"/>
      <c r="T413" s="333"/>
      <c r="U413" s="333"/>
      <c r="V413" s="333"/>
      <c r="W413" s="333"/>
      <c r="X413" s="333"/>
      <c r="Y413" s="333"/>
      <c r="Z413" s="333"/>
      <c r="AA413" s="333"/>
      <c r="AB413" s="333"/>
      <c r="AC413" s="333"/>
      <c r="AD413" s="333"/>
    </row>
    <row r="414" spans="1:30" x14ac:dyDescent="0.2">
      <c r="A414" s="332" t="s">
        <v>1213</v>
      </c>
      <c r="B414" s="332" t="s">
        <v>184</v>
      </c>
      <c r="C414" s="332">
        <v>0</v>
      </c>
      <c r="D414" s="332">
        <v>0</v>
      </c>
      <c r="E414" s="332">
        <v>0</v>
      </c>
      <c r="F414" s="332">
        <v>0</v>
      </c>
      <c r="G414" s="332">
        <v>0</v>
      </c>
      <c r="H414" s="332">
        <v>0</v>
      </c>
      <c r="I414" s="332">
        <v>0</v>
      </c>
      <c r="J414" s="332">
        <v>0</v>
      </c>
      <c r="K414" s="332">
        <v>0</v>
      </c>
      <c r="L414" s="332">
        <v>0</v>
      </c>
      <c r="M414" s="332">
        <v>0</v>
      </c>
      <c r="N414" s="332">
        <v>0</v>
      </c>
      <c r="O414" s="332">
        <v>0</v>
      </c>
      <c r="P414" s="332">
        <v>0</v>
      </c>
      <c r="Q414" s="333"/>
      <c r="R414" s="333"/>
      <c r="S414" s="333"/>
      <c r="T414" s="333"/>
      <c r="U414" s="333"/>
      <c r="V414" s="333"/>
      <c r="W414" s="333"/>
      <c r="X414" s="333"/>
      <c r="Y414" s="333"/>
      <c r="Z414" s="333"/>
      <c r="AA414" s="333"/>
      <c r="AB414" s="333"/>
      <c r="AC414" s="333"/>
      <c r="AD414" s="333"/>
    </row>
    <row r="415" spans="1:30" x14ac:dyDescent="0.2">
      <c r="A415" s="332" t="s">
        <v>1214</v>
      </c>
      <c r="B415" s="332" t="s">
        <v>184</v>
      </c>
      <c r="C415" s="332">
        <v>0</v>
      </c>
      <c r="D415" s="332">
        <v>0</v>
      </c>
      <c r="E415" s="332">
        <v>0</v>
      </c>
      <c r="F415" s="332">
        <v>0</v>
      </c>
      <c r="G415" s="332">
        <v>0</v>
      </c>
      <c r="H415" s="332">
        <v>0</v>
      </c>
      <c r="I415" s="332">
        <v>0</v>
      </c>
      <c r="J415" s="332">
        <v>0</v>
      </c>
      <c r="K415" s="332">
        <v>0</v>
      </c>
      <c r="L415" s="332">
        <v>0</v>
      </c>
      <c r="M415" s="332">
        <v>0</v>
      </c>
      <c r="N415" s="332">
        <v>0</v>
      </c>
      <c r="O415" s="332">
        <v>0</v>
      </c>
      <c r="P415" s="332">
        <v>0</v>
      </c>
      <c r="Q415" s="333"/>
      <c r="R415" s="333"/>
      <c r="S415" s="333"/>
      <c r="T415" s="333"/>
      <c r="U415" s="333"/>
      <c r="V415" s="333"/>
      <c r="W415" s="333"/>
      <c r="X415" s="333"/>
      <c r="Y415" s="333"/>
      <c r="Z415" s="333"/>
      <c r="AA415" s="333"/>
      <c r="AB415" s="333"/>
      <c r="AC415" s="333"/>
      <c r="AD415" s="333"/>
    </row>
    <row r="416" spans="1:30" x14ac:dyDescent="0.2">
      <c r="A416" s="332" t="s">
        <v>1215</v>
      </c>
      <c r="B416" s="332" t="s">
        <v>184</v>
      </c>
      <c r="C416" s="332">
        <v>0</v>
      </c>
      <c r="D416" s="332">
        <v>0</v>
      </c>
      <c r="E416" s="332">
        <v>0</v>
      </c>
      <c r="F416" s="332">
        <v>0</v>
      </c>
      <c r="G416" s="332">
        <v>0</v>
      </c>
      <c r="H416" s="332">
        <v>0</v>
      </c>
      <c r="I416" s="332">
        <v>0</v>
      </c>
      <c r="J416" s="332">
        <v>0</v>
      </c>
      <c r="K416" s="332">
        <v>0</v>
      </c>
      <c r="L416" s="332">
        <v>0</v>
      </c>
      <c r="M416" s="332">
        <v>0</v>
      </c>
      <c r="N416" s="332">
        <v>0</v>
      </c>
      <c r="O416" s="332">
        <v>0</v>
      </c>
      <c r="P416" s="332">
        <v>0</v>
      </c>
      <c r="Q416" s="333"/>
      <c r="R416" s="333"/>
      <c r="S416" s="333"/>
      <c r="T416" s="333"/>
      <c r="U416" s="333"/>
      <c r="V416" s="333"/>
      <c r="W416" s="333"/>
      <c r="X416" s="333"/>
      <c r="Y416" s="333"/>
      <c r="Z416" s="333"/>
      <c r="AA416" s="333"/>
      <c r="AB416" s="333"/>
      <c r="AC416" s="333"/>
      <c r="AD416" s="333"/>
    </row>
    <row r="417" spans="1:30" x14ac:dyDescent="0.2">
      <c r="A417" s="332" t="s">
        <v>548</v>
      </c>
      <c r="B417" s="332" t="s">
        <v>184</v>
      </c>
      <c r="C417" s="332">
        <v>164</v>
      </c>
      <c r="D417" s="332">
        <v>164</v>
      </c>
      <c r="E417" s="332">
        <v>164</v>
      </c>
      <c r="F417" s="332">
        <v>164</v>
      </c>
      <c r="G417" s="332">
        <v>164</v>
      </c>
      <c r="H417" s="332">
        <v>164</v>
      </c>
      <c r="I417" s="332">
        <v>164</v>
      </c>
      <c r="J417" s="332">
        <v>164</v>
      </c>
      <c r="K417" s="332">
        <v>164</v>
      </c>
      <c r="L417" s="332">
        <v>164</v>
      </c>
      <c r="M417" s="332">
        <v>164</v>
      </c>
      <c r="N417" s="332">
        <v>164</v>
      </c>
      <c r="O417" s="332">
        <v>164</v>
      </c>
      <c r="P417" s="332">
        <v>164163</v>
      </c>
      <c r="Q417" s="333"/>
      <c r="R417" s="333"/>
      <c r="S417" s="333"/>
      <c r="T417" s="333"/>
      <c r="U417" s="333"/>
      <c r="V417" s="333"/>
      <c r="W417" s="333"/>
      <c r="X417" s="333"/>
      <c r="Y417" s="333"/>
      <c r="Z417" s="333"/>
      <c r="AA417" s="333"/>
      <c r="AB417" s="333"/>
      <c r="AC417" s="333"/>
      <c r="AD417" s="333"/>
    </row>
    <row r="418" spans="1:30" x14ac:dyDescent="0.2">
      <c r="A418" s="332" t="s">
        <v>549</v>
      </c>
      <c r="B418" s="332" t="s">
        <v>184</v>
      </c>
      <c r="C418" s="332">
        <v>103</v>
      </c>
      <c r="D418" s="332">
        <v>103</v>
      </c>
      <c r="E418" s="332">
        <v>103</v>
      </c>
      <c r="F418" s="332">
        <v>103</v>
      </c>
      <c r="G418" s="332">
        <v>103</v>
      </c>
      <c r="H418" s="332">
        <v>103</v>
      </c>
      <c r="I418" s="332">
        <v>103</v>
      </c>
      <c r="J418" s="332">
        <v>103</v>
      </c>
      <c r="K418" s="332">
        <v>103</v>
      </c>
      <c r="L418" s="332">
        <v>103</v>
      </c>
      <c r="M418" s="332">
        <v>103</v>
      </c>
      <c r="N418" s="332">
        <v>103</v>
      </c>
      <c r="O418" s="332">
        <v>103</v>
      </c>
      <c r="P418" s="332">
        <v>103401</v>
      </c>
      <c r="Q418" s="333"/>
      <c r="R418" s="333"/>
      <c r="S418" s="333"/>
      <c r="T418" s="333"/>
      <c r="U418" s="333"/>
      <c r="V418" s="333"/>
      <c r="W418" s="333"/>
      <c r="X418" s="333"/>
      <c r="Y418" s="333"/>
      <c r="Z418" s="333"/>
      <c r="AA418" s="333"/>
      <c r="AB418" s="333"/>
      <c r="AC418" s="333"/>
      <c r="AD418" s="333"/>
    </row>
    <row r="419" spans="1:30" x14ac:dyDescent="0.2">
      <c r="A419" s="332" t="s">
        <v>550</v>
      </c>
      <c r="B419" s="332" t="s">
        <v>184</v>
      </c>
      <c r="C419" s="332">
        <v>63</v>
      </c>
      <c r="D419" s="332">
        <v>63</v>
      </c>
      <c r="E419" s="332">
        <v>63</v>
      </c>
      <c r="F419" s="332">
        <v>63</v>
      </c>
      <c r="G419" s="332">
        <v>63</v>
      </c>
      <c r="H419" s="332">
        <v>63</v>
      </c>
      <c r="I419" s="332">
        <v>63</v>
      </c>
      <c r="J419" s="332">
        <v>63</v>
      </c>
      <c r="K419" s="332">
        <v>63</v>
      </c>
      <c r="L419" s="332">
        <v>63</v>
      </c>
      <c r="M419" s="332">
        <v>63</v>
      </c>
      <c r="N419" s="332">
        <v>63</v>
      </c>
      <c r="O419" s="332">
        <v>63</v>
      </c>
      <c r="P419" s="332">
        <v>62500</v>
      </c>
      <c r="Q419" s="333"/>
      <c r="R419" s="333"/>
      <c r="S419" s="333"/>
      <c r="T419" s="333"/>
      <c r="U419" s="333"/>
      <c r="V419" s="333"/>
      <c r="W419" s="333"/>
      <c r="X419" s="333"/>
      <c r="Y419" s="333"/>
      <c r="Z419" s="333"/>
      <c r="AA419" s="333"/>
      <c r="AB419" s="333"/>
      <c r="AC419" s="333"/>
      <c r="AD419" s="333"/>
    </row>
    <row r="420" spans="1:30" x14ac:dyDescent="0.2">
      <c r="A420" s="332" t="s">
        <v>1216</v>
      </c>
      <c r="B420" s="332" t="s">
        <v>184</v>
      </c>
      <c r="C420" s="332">
        <v>0</v>
      </c>
      <c r="D420" s="332">
        <v>0</v>
      </c>
      <c r="E420" s="332">
        <v>0</v>
      </c>
      <c r="F420" s="332">
        <v>0</v>
      </c>
      <c r="G420" s="332">
        <v>0</v>
      </c>
      <c r="H420" s="332">
        <v>0</v>
      </c>
      <c r="I420" s="332">
        <v>0</v>
      </c>
      <c r="J420" s="332">
        <v>0</v>
      </c>
      <c r="K420" s="332">
        <v>0</v>
      </c>
      <c r="L420" s="332">
        <v>0</v>
      </c>
      <c r="M420" s="332">
        <v>0</v>
      </c>
      <c r="N420" s="332">
        <v>0</v>
      </c>
      <c r="O420" s="332">
        <v>0</v>
      </c>
      <c r="P420" s="332">
        <v>0</v>
      </c>
      <c r="Q420" s="333"/>
      <c r="R420" s="333"/>
      <c r="S420" s="333"/>
      <c r="T420" s="333"/>
      <c r="U420" s="333"/>
      <c r="V420" s="333"/>
      <c r="W420" s="333"/>
      <c r="X420" s="333"/>
      <c r="Y420" s="333"/>
      <c r="Z420" s="333"/>
      <c r="AA420" s="333"/>
      <c r="AB420" s="333"/>
      <c r="AC420" s="333"/>
      <c r="AD420" s="333"/>
    </row>
    <row r="421" spans="1:30" x14ac:dyDescent="0.2">
      <c r="A421" s="332" t="s">
        <v>732</v>
      </c>
      <c r="B421" s="332" t="s">
        <v>184</v>
      </c>
      <c r="C421" s="332">
        <v>28</v>
      </c>
      <c r="D421" s="332">
        <v>68</v>
      </c>
      <c r="E421" s="332">
        <v>68</v>
      </c>
      <c r="F421" s="332">
        <v>68</v>
      </c>
      <c r="G421" s="332">
        <v>68</v>
      </c>
      <c r="H421" s="332">
        <v>68</v>
      </c>
      <c r="I421" s="332">
        <v>68</v>
      </c>
      <c r="J421" s="332">
        <v>68</v>
      </c>
      <c r="K421" s="332">
        <v>68</v>
      </c>
      <c r="L421" s="332">
        <v>68</v>
      </c>
      <c r="M421" s="332">
        <v>68</v>
      </c>
      <c r="N421" s="332">
        <v>68</v>
      </c>
      <c r="O421" s="332">
        <v>68</v>
      </c>
      <c r="P421" s="332">
        <v>66205</v>
      </c>
      <c r="Q421" s="333"/>
      <c r="R421" s="333"/>
      <c r="S421" s="333"/>
      <c r="T421" s="333"/>
      <c r="U421" s="333"/>
      <c r="V421" s="333"/>
      <c r="W421" s="333"/>
      <c r="X421" s="333"/>
      <c r="Y421" s="333"/>
      <c r="Z421" s="333"/>
      <c r="AA421" s="333"/>
      <c r="AB421" s="333"/>
      <c r="AC421" s="333"/>
      <c r="AD421" s="333"/>
    </row>
    <row r="422" spans="1:30" x14ac:dyDescent="0.2">
      <c r="A422" s="332" t="s">
        <v>1217</v>
      </c>
      <c r="B422" s="332" t="s">
        <v>184</v>
      </c>
      <c r="C422" s="332">
        <v>0</v>
      </c>
      <c r="D422" s="332">
        <v>0</v>
      </c>
      <c r="E422" s="332">
        <v>0</v>
      </c>
      <c r="F422" s="332">
        <v>0</v>
      </c>
      <c r="G422" s="332">
        <v>0</v>
      </c>
      <c r="H422" s="332">
        <v>0</v>
      </c>
      <c r="I422" s="332">
        <v>0</v>
      </c>
      <c r="J422" s="332">
        <v>0</v>
      </c>
      <c r="K422" s="332">
        <v>0</v>
      </c>
      <c r="L422" s="332">
        <v>0</v>
      </c>
      <c r="M422" s="332">
        <v>0</v>
      </c>
      <c r="N422" s="332">
        <v>0</v>
      </c>
      <c r="O422" s="332">
        <v>0</v>
      </c>
      <c r="P422" s="332">
        <v>0</v>
      </c>
      <c r="Q422" s="333"/>
      <c r="R422" s="333"/>
      <c r="S422" s="333"/>
      <c r="T422" s="333"/>
      <c r="U422" s="333"/>
      <c r="V422" s="333"/>
      <c r="W422" s="333"/>
      <c r="X422" s="333"/>
      <c r="Y422" s="333"/>
      <c r="Z422" s="333"/>
      <c r="AA422" s="333"/>
      <c r="AB422" s="333"/>
      <c r="AC422" s="333"/>
      <c r="AD422" s="333"/>
    </row>
    <row r="423" spans="1:30" x14ac:dyDescent="0.2">
      <c r="A423" s="332" t="s">
        <v>551</v>
      </c>
      <c r="B423" s="332" t="s">
        <v>184</v>
      </c>
      <c r="C423" s="332">
        <v>59</v>
      </c>
      <c r="D423" s="332">
        <v>59</v>
      </c>
      <c r="E423" s="332">
        <v>59</v>
      </c>
      <c r="F423" s="332">
        <v>59</v>
      </c>
      <c r="G423" s="332">
        <v>59</v>
      </c>
      <c r="H423" s="332">
        <v>59</v>
      </c>
      <c r="I423" s="332">
        <v>59</v>
      </c>
      <c r="J423" s="332">
        <v>59</v>
      </c>
      <c r="K423" s="332">
        <v>59</v>
      </c>
      <c r="L423" s="332">
        <v>59</v>
      </c>
      <c r="M423" s="332">
        <v>59</v>
      </c>
      <c r="N423" s="332">
        <v>59</v>
      </c>
      <c r="O423" s="332">
        <v>59</v>
      </c>
      <c r="P423" s="332">
        <v>59157</v>
      </c>
      <c r="Q423" s="333"/>
      <c r="R423" s="333"/>
      <c r="S423" s="333"/>
      <c r="T423" s="333"/>
      <c r="U423" s="333"/>
      <c r="V423" s="333"/>
      <c r="W423" s="333"/>
      <c r="X423" s="333"/>
      <c r="Y423" s="333"/>
      <c r="Z423" s="333"/>
      <c r="AA423" s="333"/>
      <c r="AB423" s="333"/>
      <c r="AC423" s="333"/>
      <c r="AD423" s="333"/>
    </row>
    <row r="424" spans="1:30" x14ac:dyDescent="0.2">
      <c r="A424" s="332" t="s">
        <v>1218</v>
      </c>
      <c r="B424" s="332" t="s">
        <v>184</v>
      </c>
      <c r="C424" s="332">
        <v>0</v>
      </c>
      <c r="D424" s="332">
        <v>0</v>
      </c>
      <c r="E424" s="332">
        <v>0</v>
      </c>
      <c r="F424" s="332">
        <v>0</v>
      </c>
      <c r="G424" s="332">
        <v>0</v>
      </c>
      <c r="H424" s="332">
        <v>0</v>
      </c>
      <c r="I424" s="332">
        <v>0</v>
      </c>
      <c r="J424" s="332">
        <v>0</v>
      </c>
      <c r="K424" s="332">
        <v>0</v>
      </c>
      <c r="L424" s="332">
        <v>0</v>
      </c>
      <c r="M424" s="332">
        <v>0</v>
      </c>
      <c r="N424" s="332">
        <v>0</v>
      </c>
      <c r="O424" s="332">
        <v>0</v>
      </c>
      <c r="P424" s="332">
        <v>0</v>
      </c>
      <c r="Q424" s="333"/>
      <c r="R424" s="333"/>
      <c r="S424" s="333"/>
      <c r="T424" s="333"/>
      <c r="U424" s="333"/>
      <c r="V424" s="333"/>
      <c r="W424" s="333"/>
      <c r="X424" s="333"/>
      <c r="Y424" s="333"/>
      <c r="Z424" s="333"/>
      <c r="AA424" s="333"/>
      <c r="AB424" s="333"/>
      <c r="AC424" s="333"/>
      <c r="AD424" s="333"/>
    </row>
    <row r="425" spans="1:30" x14ac:dyDescent="0.2">
      <c r="A425" s="332" t="s">
        <v>552</v>
      </c>
      <c r="B425" s="332" t="s">
        <v>184</v>
      </c>
      <c r="C425" s="332">
        <v>378</v>
      </c>
      <c r="D425" s="332">
        <v>378</v>
      </c>
      <c r="E425" s="332">
        <v>378</v>
      </c>
      <c r="F425" s="332">
        <v>378</v>
      </c>
      <c r="G425" s="332">
        <v>378</v>
      </c>
      <c r="H425" s="332">
        <v>378</v>
      </c>
      <c r="I425" s="332">
        <v>378</v>
      </c>
      <c r="J425" s="332">
        <v>378</v>
      </c>
      <c r="K425" s="332">
        <v>378</v>
      </c>
      <c r="L425" s="332">
        <v>378</v>
      </c>
      <c r="M425" s="332">
        <v>378</v>
      </c>
      <c r="N425" s="332">
        <v>378</v>
      </c>
      <c r="O425" s="332">
        <v>378</v>
      </c>
      <c r="P425" s="332">
        <v>377727</v>
      </c>
      <c r="Q425" s="333"/>
      <c r="R425" s="333"/>
      <c r="S425" s="333"/>
      <c r="T425" s="333"/>
      <c r="U425" s="333"/>
      <c r="V425" s="333"/>
      <c r="W425" s="333"/>
      <c r="X425" s="333"/>
      <c r="Y425" s="333"/>
      <c r="Z425" s="333"/>
      <c r="AA425" s="333"/>
      <c r="AB425" s="333"/>
      <c r="AC425" s="333"/>
      <c r="AD425" s="333"/>
    </row>
    <row r="426" spans="1:30" x14ac:dyDescent="0.2">
      <c r="A426" s="332" t="s">
        <v>1219</v>
      </c>
      <c r="B426" s="332" t="s">
        <v>184</v>
      </c>
      <c r="C426" s="332">
        <v>0</v>
      </c>
      <c r="D426" s="332">
        <v>0</v>
      </c>
      <c r="E426" s="332">
        <v>0</v>
      </c>
      <c r="F426" s="332">
        <v>0</v>
      </c>
      <c r="G426" s="332">
        <v>0</v>
      </c>
      <c r="H426" s="332">
        <v>0</v>
      </c>
      <c r="I426" s="332">
        <v>0</v>
      </c>
      <c r="J426" s="332">
        <v>0</v>
      </c>
      <c r="K426" s="332">
        <v>0</v>
      </c>
      <c r="L426" s="332">
        <v>0</v>
      </c>
      <c r="M426" s="332">
        <v>0</v>
      </c>
      <c r="N426" s="332">
        <v>0</v>
      </c>
      <c r="O426" s="332">
        <v>0</v>
      </c>
      <c r="P426" s="332">
        <v>0</v>
      </c>
      <c r="Q426" s="333"/>
      <c r="R426" s="333"/>
      <c r="S426" s="333"/>
      <c r="T426" s="333"/>
      <c r="U426" s="333"/>
      <c r="V426" s="333"/>
      <c r="W426" s="333"/>
      <c r="X426" s="333"/>
      <c r="Y426" s="333"/>
      <c r="Z426" s="333"/>
      <c r="AA426" s="333"/>
      <c r="AB426" s="333"/>
      <c r="AC426" s="333"/>
      <c r="AD426" s="333"/>
    </row>
    <row r="427" spans="1:30" x14ac:dyDescent="0.2">
      <c r="A427" s="332" t="s">
        <v>733</v>
      </c>
      <c r="B427" s="332" t="s">
        <v>184</v>
      </c>
      <c r="C427" s="332">
        <v>3023</v>
      </c>
      <c r="D427" s="332">
        <v>3023</v>
      </c>
      <c r="E427" s="332">
        <v>3023</v>
      </c>
      <c r="F427" s="332">
        <v>3023</v>
      </c>
      <c r="G427" s="332">
        <v>3023</v>
      </c>
      <c r="H427" s="332">
        <v>3023</v>
      </c>
      <c r="I427" s="332">
        <v>3023</v>
      </c>
      <c r="J427" s="332">
        <v>3023</v>
      </c>
      <c r="K427" s="332">
        <v>3023</v>
      </c>
      <c r="L427" s="332">
        <v>3023</v>
      </c>
      <c r="M427" s="332">
        <v>3023</v>
      </c>
      <c r="N427" s="332">
        <v>3023</v>
      </c>
      <c r="O427" s="332">
        <v>3023</v>
      </c>
      <c r="P427" s="332">
        <v>3022875</v>
      </c>
      <c r="Q427" s="333"/>
      <c r="R427" s="333"/>
      <c r="S427" s="333"/>
      <c r="T427" s="333"/>
      <c r="U427" s="333"/>
      <c r="V427" s="333"/>
      <c r="W427" s="333"/>
      <c r="X427" s="333"/>
      <c r="Y427" s="333"/>
      <c r="Z427" s="333"/>
      <c r="AA427" s="333"/>
      <c r="AB427" s="333"/>
      <c r="AC427" s="333"/>
      <c r="AD427" s="333"/>
    </row>
    <row r="428" spans="1:30" x14ac:dyDescent="0.2">
      <c r="A428" s="332" t="s">
        <v>1220</v>
      </c>
      <c r="B428" s="332" t="s">
        <v>184</v>
      </c>
      <c r="C428" s="332">
        <v>0</v>
      </c>
      <c r="D428" s="332">
        <v>0</v>
      </c>
      <c r="E428" s="332">
        <v>0</v>
      </c>
      <c r="F428" s="332">
        <v>0</v>
      </c>
      <c r="G428" s="332">
        <v>0</v>
      </c>
      <c r="H428" s="332">
        <v>0</v>
      </c>
      <c r="I428" s="332">
        <v>0</v>
      </c>
      <c r="J428" s="332">
        <v>0</v>
      </c>
      <c r="K428" s="332">
        <v>0</v>
      </c>
      <c r="L428" s="332">
        <v>0</v>
      </c>
      <c r="M428" s="332">
        <v>0</v>
      </c>
      <c r="N428" s="332">
        <v>0</v>
      </c>
      <c r="O428" s="332">
        <v>0</v>
      </c>
      <c r="P428" s="332">
        <v>0</v>
      </c>
      <c r="Q428" s="333"/>
      <c r="R428" s="333"/>
      <c r="S428" s="333"/>
      <c r="T428" s="333"/>
      <c r="U428" s="333"/>
      <c r="V428" s="333"/>
      <c r="W428" s="333"/>
      <c r="X428" s="333"/>
      <c r="Y428" s="333"/>
      <c r="Z428" s="333"/>
      <c r="AA428" s="333"/>
      <c r="AB428" s="333"/>
      <c r="AC428" s="333"/>
      <c r="AD428" s="333"/>
    </row>
    <row r="429" spans="1:30" x14ac:dyDescent="0.2">
      <c r="A429" s="332" t="s">
        <v>734</v>
      </c>
      <c r="B429" s="332" t="s">
        <v>184</v>
      </c>
      <c r="C429" s="332">
        <v>0</v>
      </c>
      <c r="D429" s="332">
        <v>0</v>
      </c>
      <c r="E429" s="332">
        <v>0</v>
      </c>
      <c r="F429" s="332">
        <v>0</v>
      </c>
      <c r="G429" s="332">
        <v>0</v>
      </c>
      <c r="H429" s="332">
        <v>0</v>
      </c>
      <c r="I429" s="332">
        <v>0</v>
      </c>
      <c r="J429" s="332">
        <v>0</v>
      </c>
      <c r="K429" s="332">
        <v>0</v>
      </c>
      <c r="L429" s="332">
        <v>0</v>
      </c>
      <c r="M429" s="332">
        <v>0</v>
      </c>
      <c r="N429" s="332">
        <v>0</v>
      </c>
      <c r="O429" s="332">
        <v>0</v>
      </c>
      <c r="P429" s="332">
        <v>0</v>
      </c>
      <c r="Q429" s="333"/>
      <c r="R429" s="333"/>
      <c r="S429" s="333"/>
      <c r="T429" s="333"/>
      <c r="U429" s="333"/>
      <c r="V429" s="333"/>
      <c r="W429" s="333"/>
      <c r="X429" s="333"/>
      <c r="Y429" s="333"/>
      <c r="Z429" s="333"/>
      <c r="AA429" s="333"/>
      <c r="AB429" s="333"/>
      <c r="AC429" s="333"/>
      <c r="AD429" s="333"/>
    </row>
    <row r="430" spans="1:30" x14ac:dyDescent="0.2">
      <c r="A430" s="332" t="s">
        <v>1025</v>
      </c>
      <c r="B430" s="332" t="s">
        <v>184</v>
      </c>
      <c r="C430" s="332">
        <v>0</v>
      </c>
      <c r="D430" s="332">
        <v>0</v>
      </c>
      <c r="E430" s="332">
        <v>0</v>
      </c>
      <c r="F430" s="332">
        <v>0</v>
      </c>
      <c r="G430" s="332">
        <v>0</v>
      </c>
      <c r="H430" s="332">
        <v>0</v>
      </c>
      <c r="I430" s="332">
        <v>0</v>
      </c>
      <c r="J430" s="332">
        <v>0</v>
      </c>
      <c r="K430" s="332">
        <v>0</v>
      </c>
      <c r="L430" s="332">
        <v>0</v>
      </c>
      <c r="M430" s="332">
        <v>0</v>
      </c>
      <c r="N430" s="332">
        <v>0</v>
      </c>
      <c r="O430" s="332">
        <v>0</v>
      </c>
      <c r="P430" s="332">
        <v>0</v>
      </c>
      <c r="Q430" s="333"/>
      <c r="R430" s="333"/>
      <c r="S430" s="333"/>
      <c r="T430" s="333"/>
      <c r="U430" s="333"/>
      <c r="V430" s="333"/>
      <c r="W430" s="333"/>
      <c r="X430" s="333"/>
      <c r="Y430" s="333"/>
      <c r="Z430" s="333"/>
      <c r="AA430" s="333"/>
      <c r="AB430" s="333"/>
      <c r="AC430" s="333"/>
      <c r="AD430" s="333"/>
    </row>
    <row r="431" spans="1:30" x14ac:dyDescent="0.2">
      <c r="A431" s="332" t="s">
        <v>1026</v>
      </c>
      <c r="B431" s="332" t="s">
        <v>184</v>
      </c>
      <c r="C431" s="332">
        <v>0</v>
      </c>
      <c r="D431" s="332">
        <v>0</v>
      </c>
      <c r="E431" s="332">
        <v>0</v>
      </c>
      <c r="F431" s="332">
        <v>0</v>
      </c>
      <c r="G431" s="332">
        <v>0</v>
      </c>
      <c r="H431" s="332">
        <v>0</v>
      </c>
      <c r="I431" s="332">
        <v>0</v>
      </c>
      <c r="J431" s="332">
        <v>0</v>
      </c>
      <c r="K431" s="332">
        <v>0</v>
      </c>
      <c r="L431" s="332">
        <v>0</v>
      </c>
      <c r="M431" s="332">
        <v>0</v>
      </c>
      <c r="N431" s="332">
        <v>0</v>
      </c>
      <c r="O431" s="332">
        <v>0</v>
      </c>
      <c r="P431" s="332">
        <v>0</v>
      </c>
      <c r="Q431" s="333"/>
      <c r="R431" s="333"/>
      <c r="S431" s="333"/>
      <c r="T431" s="333"/>
      <c r="U431" s="333"/>
      <c r="V431" s="333"/>
      <c r="W431" s="333"/>
      <c r="X431" s="333"/>
      <c r="Y431" s="333"/>
      <c r="Z431" s="333"/>
      <c r="AA431" s="333"/>
      <c r="AB431" s="333"/>
      <c r="AC431" s="333"/>
      <c r="AD431" s="333"/>
    </row>
    <row r="432" spans="1:30" x14ac:dyDescent="0.2">
      <c r="A432" s="332" t="s">
        <v>553</v>
      </c>
      <c r="B432" s="332" t="s">
        <v>184</v>
      </c>
      <c r="C432" s="332">
        <v>701</v>
      </c>
      <c r="D432" s="332">
        <v>701</v>
      </c>
      <c r="E432" s="332">
        <v>701</v>
      </c>
      <c r="F432" s="332">
        <v>701</v>
      </c>
      <c r="G432" s="332">
        <v>701</v>
      </c>
      <c r="H432" s="332">
        <v>701</v>
      </c>
      <c r="I432" s="332">
        <v>701</v>
      </c>
      <c r="J432" s="332">
        <v>701</v>
      </c>
      <c r="K432" s="332">
        <v>701</v>
      </c>
      <c r="L432" s="332">
        <v>701</v>
      </c>
      <c r="M432" s="332">
        <v>701</v>
      </c>
      <c r="N432" s="332">
        <v>701</v>
      </c>
      <c r="O432" s="332">
        <v>701</v>
      </c>
      <c r="P432" s="332">
        <v>700575</v>
      </c>
      <c r="Q432" s="333"/>
      <c r="R432" s="333"/>
      <c r="S432" s="333"/>
      <c r="T432" s="333"/>
      <c r="U432" s="333"/>
      <c r="V432" s="333"/>
      <c r="W432" s="333"/>
      <c r="X432" s="333"/>
      <c r="Y432" s="333"/>
      <c r="Z432" s="333"/>
      <c r="AA432" s="333"/>
      <c r="AB432" s="333"/>
      <c r="AC432" s="333"/>
      <c r="AD432" s="333"/>
    </row>
    <row r="433" spans="1:30" x14ac:dyDescent="0.2">
      <c r="A433" s="332" t="s">
        <v>1221</v>
      </c>
      <c r="B433" s="332" t="s">
        <v>184</v>
      </c>
      <c r="C433" s="332">
        <v>0</v>
      </c>
      <c r="D433" s="332">
        <v>0</v>
      </c>
      <c r="E433" s="332">
        <v>0</v>
      </c>
      <c r="F433" s="332">
        <v>0</v>
      </c>
      <c r="G433" s="332">
        <v>0</v>
      </c>
      <c r="H433" s="332">
        <v>0</v>
      </c>
      <c r="I433" s="332">
        <v>0</v>
      </c>
      <c r="J433" s="332">
        <v>0</v>
      </c>
      <c r="K433" s="332">
        <v>0</v>
      </c>
      <c r="L433" s="332">
        <v>0</v>
      </c>
      <c r="M433" s="332">
        <v>0</v>
      </c>
      <c r="N433" s="332">
        <v>0</v>
      </c>
      <c r="O433" s="332">
        <v>0</v>
      </c>
      <c r="P433" s="332">
        <v>0</v>
      </c>
      <c r="Q433" s="333"/>
      <c r="R433" s="333"/>
      <c r="S433" s="333"/>
      <c r="T433" s="333"/>
      <c r="U433" s="333"/>
      <c r="V433" s="333"/>
      <c r="W433" s="333"/>
      <c r="X433" s="333"/>
      <c r="Y433" s="333"/>
      <c r="Z433" s="333"/>
      <c r="AA433" s="333"/>
      <c r="AB433" s="333"/>
      <c r="AC433" s="333"/>
      <c r="AD433" s="333"/>
    </row>
    <row r="434" spans="1:30" x14ac:dyDescent="0.2">
      <c r="A434" s="332" t="s">
        <v>674</v>
      </c>
      <c r="B434" s="332" t="s">
        <v>184</v>
      </c>
      <c r="C434" s="332">
        <v>0</v>
      </c>
      <c r="D434" s="332">
        <v>0</v>
      </c>
      <c r="E434" s="332">
        <v>0</v>
      </c>
      <c r="F434" s="332">
        <v>0</v>
      </c>
      <c r="G434" s="332">
        <v>0</v>
      </c>
      <c r="H434" s="332">
        <v>0</v>
      </c>
      <c r="I434" s="332">
        <v>0</v>
      </c>
      <c r="J434" s="332">
        <v>0</v>
      </c>
      <c r="K434" s="332">
        <v>0</v>
      </c>
      <c r="L434" s="332">
        <v>0</v>
      </c>
      <c r="M434" s="332">
        <v>0</v>
      </c>
      <c r="N434" s="332">
        <v>0</v>
      </c>
      <c r="O434" s="332">
        <v>0</v>
      </c>
      <c r="P434" s="332">
        <v>0</v>
      </c>
      <c r="Q434" s="333"/>
      <c r="R434" s="333"/>
      <c r="S434" s="333"/>
      <c r="T434" s="333"/>
      <c r="U434" s="333"/>
      <c r="V434" s="333"/>
      <c r="W434" s="333"/>
      <c r="X434" s="333"/>
      <c r="Y434" s="333"/>
      <c r="Z434" s="333"/>
      <c r="AA434" s="333"/>
      <c r="AB434" s="333"/>
      <c r="AC434" s="333"/>
      <c r="AD434" s="333"/>
    </row>
    <row r="435" spans="1:30" x14ac:dyDescent="0.2">
      <c r="A435" s="332" t="s">
        <v>735</v>
      </c>
      <c r="B435" s="332" t="s">
        <v>184</v>
      </c>
      <c r="C435" s="332">
        <v>0</v>
      </c>
      <c r="D435" s="332">
        <v>0</v>
      </c>
      <c r="E435" s="332">
        <v>0</v>
      </c>
      <c r="F435" s="332">
        <v>0</v>
      </c>
      <c r="G435" s="332">
        <v>0</v>
      </c>
      <c r="H435" s="332">
        <v>0</v>
      </c>
      <c r="I435" s="332">
        <v>0</v>
      </c>
      <c r="J435" s="332">
        <v>0</v>
      </c>
      <c r="K435" s="332">
        <v>0</v>
      </c>
      <c r="L435" s="332">
        <v>0</v>
      </c>
      <c r="M435" s="332">
        <v>0</v>
      </c>
      <c r="N435" s="332">
        <v>0</v>
      </c>
      <c r="O435" s="332">
        <v>0</v>
      </c>
      <c r="P435" s="332">
        <v>0</v>
      </c>
      <c r="Q435" s="333"/>
      <c r="R435" s="333"/>
      <c r="S435" s="333"/>
      <c r="T435" s="333"/>
      <c r="U435" s="333"/>
      <c r="V435" s="333"/>
      <c r="W435" s="333"/>
      <c r="X435" s="333"/>
      <c r="Y435" s="333"/>
      <c r="Z435" s="333"/>
      <c r="AA435" s="333"/>
      <c r="AB435" s="333"/>
      <c r="AC435" s="333"/>
      <c r="AD435" s="333"/>
    </row>
    <row r="436" spans="1:30" x14ac:dyDescent="0.2">
      <c r="A436" s="332" t="s">
        <v>1222</v>
      </c>
      <c r="B436" s="332" t="s">
        <v>184</v>
      </c>
      <c r="C436" s="332">
        <v>0</v>
      </c>
      <c r="D436" s="332">
        <v>0</v>
      </c>
      <c r="E436" s="332">
        <v>0</v>
      </c>
      <c r="F436" s="332">
        <v>0</v>
      </c>
      <c r="G436" s="332">
        <v>0</v>
      </c>
      <c r="H436" s="332">
        <v>0</v>
      </c>
      <c r="I436" s="332">
        <v>0</v>
      </c>
      <c r="J436" s="332">
        <v>0</v>
      </c>
      <c r="K436" s="332">
        <v>0</v>
      </c>
      <c r="L436" s="332">
        <v>0</v>
      </c>
      <c r="M436" s="332">
        <v>0</v>
      </c>
      <c r="N436" s="332">
        <v>0</v>
      </c>
      <c r="O436" s="332">
        <v>0</v>
      </c>
      <c r="P436" s="332">
        <v>0</v>
      </c>
      <c r="Q436" s="333"/>
      <c r="R436" s="333"/>
      <c r="S436" s="333"/>
      <c r="T436" s="333"/>
      <c r="U436" s="333"/>
      <c r="V436" s="333"/>
      <c r="W436" s="333"/>
      <c r="X436" s="333"/>
      <c r="Y436" s="333"/>
      <c r="Z436" s="333"/>
      <c r="AA436" s="333"/>
      <c r="AB436" s="333"/>
      <c r="AC436" s="333"/>
      <c r="AD436" s="333"/>
    </row>
    <row r="437" spans="1:30" x14ac:dyDescent="0.2">
      <c r="A437" s="332" t="s">
        <v>1223</v>
      </c>
      <c r="B437" s="332" t="s">
        <v>184</v>
      </c>
      <c r="C437" s="332">
        <v>0</v>
      </c>
      <c r="D437" s="332">
        <v>0</v>
      </c>
      <c r="E437" s="332">
        <v>0</v>
      </c>
      <c r="F437" s="332">
        <v>0</v>
      </c>
      <c r="G437" s="332">
        <v>0</v>
      </c>
      <c r="H437" s="332">
        <v>0</v>
      </c>
      <c r="I437" s="332">
        <v>0</v>
      </c>
      <c r="J437" s="332">
        <v>0</v>
      </c>
      <c r="K437" s="332">
        <v>0</v>
      </c>
      <c r="L437" s="332">
        <v>0</v>
      </c>
      <c r="M437" s="332">
        <v>0</v>
      </c>
      <c r="N437" s="332">
        <v>0</v>
      </c>
      <c r="O437" s="332">
        <v>0</v>
      </c>
      <c r="P437" s="332">
        <v>0</v>
      </c>
      <c r="Q437" s="333"/>
      <c r="R437" s="333"/>
      <c r="S437" s="333"/>
      <c r="T437" s="333"/>
      <c r="U437" s="333"/>
      <c r="V437" s="333"/>
      <c r="W437" s="333"/>
      <c r="X437" s="333"/>
      <c r="Y437" s="333"/>
      <c r="Z437" s="333"/>
      <c r="AA437" s="333"/>
      <c r="AB437" s="333"/>
      <c r="AC437" s="333"/>
      <c r="AD437" s="333"/>
    </row>
    <row r="438" spans="1:30" x14ac:dyDescent="0.2">
      <c r="A438" s="332" t="s">
        <v>736</v>
      </c>
      <c r="B438" s="332" t="s">
        <v>184</v>
      </c>
      <c r="C438" s="332">
        <v>510</v>
      </c>
      <c r="D438" s="332">
        <v>510</v>
      </c>
      <c r="E438" s="332">
        <v>510</v>
      </c>
      <c r="F438" s="332">
        <v>510</v>
      </c>
      <c r="G438" s="332">
        <v>510</v>
      </c>
      <c r="H438" s="332">
        <v>510</v>
      </c>
      <c r="I438" s="332">
        <v>510</v>
      </c>
      <c r="J438" s="332">
        <v>510</v>
      </c>
      <c r="K438" s="332">
        <v>510</v>
      </c>
      <c r="L438" s="332">
        <v>510</v>
      </c>
      <c r="M438" s="332">
        <v>510</v>
      </c>
      <c r="N438" s="332">
        <v>510</v>
      </c>
      <c r="O438" s="332">
        <v>510</v>
      </c>
      <c r="P438" s="332">
        <v>510284</v>
      </c>
      <c r="Q438" s="333"/>
      <c r="R438" s="333"/>
      <c r="S438" s="333"/>
      <c r="T438" s="333"/>
      <c r="U438" s="333"/>
      <c r="V438" s="333"/>
      <c r="W438" s="333"/>
      <c r="X438" s="333"/>
      <c r="Y438" s="333"/>
      <c r="Z438" s="333"/>
      <c r="AA438" s="333"/>
      <c r="AB438" s="333"/>
      <c r="AC438" s="333"/>
      <c r="AD438" s="333"/>
    </row>
    <row r="439" spans="1:30" x14ac:dyDescent="0.2">
      <c r="A439" s="332" t="s">
        <v>1027</v>
      </c>
      <c r="B439" s="332" t="s">
        <v>184</v>
      </c>
      <c r="C439" s="332">
        <v>0</v>
      </c>
      <c r="D439" s="332">
        <v>0</v>
      </c>
      <c r="E439" s="332">
        <v>0</v>
      </c>
      <c r="F439" s="332">
        <v>0</v>
      </c>
      <c r="G439" s="332">
        <v>0</v>
      </c>
      <c r="H439" s="332">
        <v>0</v>
      </c>
      <c r="I439" s="332">
        <v>0</v>
      </c>
      <c r="J439" s="332">
        <v>0</v>
      </c>
      <c r="K439" s="332">
        <v>0</v>
      </c>
      <c r="L439" s="332">
        <v>0</v>
      </c>
      <c r="M439" s="332">
        <v>0</v>
      </c>
      <c r="N439" s="332">
        <v>0</v>
      </c>
      <c r="O439" s="332">
        <v>0</v>
      </c>
      <c r="P439" s="332">
        <v>0</v>
      </c>
      <c r="Q439" s="333"/>
      <c r="R439" s="333"/>
      <c r="S439" s="333"/>
      <c r="T439" s="333"/>
      <c r="U439" s="333"/>
      <c r="V439" s="333"/>
      <c r="W439" s="333"/>
      <c r="X439" s="333"/>
      <c r="Y439" s="333"/>
      <c r="Z439" s="333"/>
      <c r="AA439" s="333"/>
      <c r="AB439" s="333"/>
      <c r="AC439" s="333"/>
      <c r="AD439" s="333"/>
    </row>
    <row r="440" spans="1:30" x14ac:dyDescent="0.2">
      <c r="A440" s="332" t="s">
        <v>1028</v>
      </c>
      <c r="B440" s="332" t="s">
        <v>184</v>
      </c>
      <c r="C440" s="332">
        <v>0</v>
      </c>
      <c r="D440" s="332">
        <v>0</v>
      </c>
      <c r="E440" s="332">
        <v>0</v>
      </c>
      <c r="F440" s="332">
        <v>0</v>
      </c>
      <c r="G440" s="332">
        <v>0</v>
      </c>
      <c r="H440" s="332">
        <v>0</v>
      </c>
      <c r="I440" s="332">
        <v>0</v>
      </c>
      <c r="J440" s="332">
        <v>0</v>
      </c>
      <c r="K440" s="332">
        <v>0</v>
      </c>
      <c r="L440" s="332">
        <v>0</v>
      </c>
      <c r="M440" s="332">
        <v>0</v>
      </c>
      <c r="N440" s="332">
        <v>0</v>
      </c>
      <c r="O440" s="332">
        <v>0</v>
      </c>
      <c r="P440" s="332">
        <v>0</v>
      </c>
      <c r="Q440" s="333"/>
      <c r="R440" s="333"/>
      <c r="S440" s="333"/>
      <c r="T440" s="333"/>
      <c r="U440" s="333"/>
      <c r="V440" s="333"/>
      <c r="W440" s="333"/>
      <c r="X440" s="333"/>
      <c r="Y440" s="333"/>
      <c r="Z440" s="333"/>
      <c r="AA440" s="333"/>
      <c r="AB440" s="333"/>
      <c r="AC440" s="333"/>
      <c r="AD440" s="333"/>
    </row>
    <row r="441" spans="1:30" x14ac:dyDescent="0.2">
      <c r="A441" s="332" t="s">
        <v>1029</v>
      </c>
      <c r="B441" s="332" t="s">
        <v>184</v>
      </c>
      <c r="C441" s="332">
        <v>0</v>
      </c>
      <c r="D441" s="332">
        <v>0</v>
      </c>
      <c r="E441" s="332">
        <v>0</v>
      </c>
      <c r="F441" s="332">
        <v>0</v>
      </c>
      <c r="G441" s="332">
        <v>0</v>
      </c>
      <c r="H441" s="332">
        <v>0</v>
      </c>
      <c r="I441" s="332">
        <v>0</v>
      </c>
      <c r="J441" s="332">
        <v>0</v>
      </c>
      <c r="K441" s="332">
        <v>0</v>
      </c>
      <c r="L441" s="332">
        <v>0</v>
      </c>
      <c r="M441" s="332">
        <v>0</v>
      </c>
      <c r="N441" s="332">
        <v>0</v>
      </c>
      <c r="O441" s="332">
        <v>0</v>
      </c>
      <c r="P441" s="332">
        <v>0</v>
      </c>
      <c r="Q441" s="333"/>
      <c r="R441" s="333"/>
      <c r="S441" s="333"/>
      <c r="T441" s="333"/>
      <c r="U441" s="333"/>
      <c r="V441" s="333"/>
      <c r="W441" s="333"/>
      <c r="X441" s="333"/>
      <c r="Y441" s="333"/>
      <c r="Z441" s="333"/>
      <c r="AA441" s="333"/>
      <c r="AB441" s="333"/>
      <c r="AC441" s="333"/>
      <c r="AD441" s="333"/>
    </row>
    <row r="442" spans="1:30" x14ac:dyDescent="0.2">
      <c r="A442" s="332" t="s">
        <v>1030</v>
      </c>
      <c r="B442" s="332" t="s">
        <v>184</v>
      </c>
      <c r="C442" s="332">
        <v>0</v>
      </c>
      <c r="D442" s="332">
        <v>0</v>
      </c>
      <c r="E442" s="332">
        <v>0</v>
      </c>
      <c r="F442" s="332">
        <v>0</v>
      </c>
      <c r="G442" s="332">
        <v>0</v>
      </c>
      <c r="H442" s="332">
        <v>0</v>
      </c>
      <c r="I442" s="332">
        <v>0</v>
      </c>
      <c r="J442" s="332">
        <v>0</v>
      </c>
      <c r="K442" s="332">
        <v>0</v>
      </c>
      <c r="L442" s="332">
        <v>0</v>
      </c>
      <c r="M442" s="332">
        <v>0</v>
      </c>
      <c r="N442" s="332">
        <v>0</v>
      </c>
      <c r="O442" s="332">
        <v>0</v>
      </c>
      <c r="P442" s="332">
        <v>0</v>
      </c>
      <c r="Q442" s="333"/>
      <c r="R442" s="333"/>
      <c r="S442" s="333"/>
      <c r="T442" s="333"/>
      <c r="U442" s="333"/>
      <c r="V442" s="333"/>
      <c r="W442" s="333"/>
      <c r="X442" s="333"/>
      <c r="Y442" s="333"/>
      <c r="Z442" s="333"/>
      <c r="AA442" s="333"/>
      <c r="AB442" s="333"/>
      <c r="AC442" s="333"/>
      <c r="AD442" s="333"/>
    </row>
    <row r="443" spans="1:30" x14ac:dyDescent="0.2">
      <c r="A443" s="332" t="s">
        <v>594</v>
      </c>
      <c r="B443" s="332" t="s">
        <v>184</v>
      </c>
      <c r="C443" s="332">
        <v>0</v>
      </c>
      <c r="D443" s="332">
        <v>0</v>
      </c>
      <c r="E443" s="332">
        <v>0</v>
      </c>
      <c r="F443" s="332">
        <v>0</v>
      </c>
      <c r="G443" s="332">
        <v>0</v>
      </c>
      <c r="H443" s="332">
        <v>0</v>
      </c>
      <c r="I443" s="332">
        <v>0</v>
      </c>
      <c r="J443" s="332">
        <v>0</v>
      </c>
      <c r="K443" s="332">
        <v>0</v>
      </c>
      <c r="L443" s="332">
        <v>0</v>
      </c>
      <c r="M443" s="332">
        <v>0</v>
      </c>
      <c r="N443" s="332">
        <v>0</v>
      </c>
      <c r="O443" s="332">
        <v>0</v>
      </c>
      <c r="P443" s="332">
        <v>0</v>
      </c>
      <c r="Q443" s="333"/>
      <c r="R443" s="333"/>
      <c r="S443" s="333"/>
      <c r="T443" s="333"/>
      <c r="U443" s="333"/>
      <c r="V443" s="333"/>
      <c r="W443" s="333"/>
      <c r="X443" s="333"/>
      <c r="Y443" s="333"/>
      <c r="Z443" s="333"/>
      <c r="AA443" s="333"/>
      <c r="AB443" s="333"/>
      <c r="AC443" s="333"/>
      <c r="AD443" s="333"/>
    </row>
    <row r="444" spans="1:30" x14ac:dyDescent="0.2">
      <c r="A444" s="332" t="s">
        <v>1224</v>
      </c>
      <c r="B444" s="332" t="s">
        <v>184</v>
      </c>
      <c r="C444" s="332">
        <v>0</v>
      </c>
      <c r="D444" s="332">
        <v>0</v>
      </c>
      <c r="E444" s="332">
        <v>0</v>
      </c>
      <c r="F444" s="332">
        <v>0</v>
      </c>
      <c r="G444" s="332">
        <v>0</v>
      </c>
      <c r="H444" s="332">
        <v>0</v>
      </c>
      <c r="I444" s="332">
        <v>0</v>
      </c>
      <c r="J444" s="332">
        <v>0</v>
      </c>
      <c r="K444" s="332">
        <v>0</v>
      </c>
      <c r="L444" s="332">
        <v>0</v>
      </c>
      <c r="M444" s="332">
        <v>0</v>
      </c>
      <c r="N444" s="332">
        <v>0</v>
      </c>
      <c r="O444" s="332">
        <v>0</v>
      </c>
      <c r="P444" s="332">
        <v>0</v>
      </c>
      <c r="Q444" s="333"/>
      <c r="R444" s="333"/>
      <c r="S444" s="333"/>
      <c r="T444" s="333"/>
      <c r="U444" s="333"/>
      <c r="V444" s="333"/>
      <c r="W444" s="333"/>
      <c r="X444" s="333"/>
      <c r="Y444" s="333"/>
      <c r="Z444" s="333"/>
      <c r="AA444" s="333"/>
      <c r="AB444" s="333"/>
      <c r="AC444" s="333"/>
      <c r="AD444" s="333"/>
    </row>
    <row r="445" spans="1:30" x14ac:dyDescent="0.2">
      <c r="A445" s="332" t="s">
        <v>554</v>
      </c>
      <c r="B445" s="332" t="s">
        <v>184</v>
      </c>
      <c r="C445" s="332">
        <v>2933</v>
      </c>
      <c r="D445" s="332">
        <v>2933</v>
      </c>
      <c r="E445" s="332">
        <v>2933</v>
      </c>
      <c r="F445" s="332">
        <v>2933</v>
      </c>
      <c r="G445" s="332">
        <v>2933</v>
      </c>
      <c r="H445" s="332">
        <v>2933</v>
      </c>
      <c r="I445" s="332">
        <v>2933</v>
      </c>
      <c r="J445" s="332">
        <v>2933</v>
      </c>
      <c r="K445" s="332">
        <v>2933</v>
      </c>
      <c r="L445" s="332">
        <v>2933</v>
      </c>
      <c r="M445" s="332">
        <v>2933</v>
      </c>
      <c r="N445" s="332">
        <v>2933</v>
      </c>
      <c r="O445" s="332">
        <v>2933</v>
      </c>
      <c r="P445" s="332">
        <v>2932873</v>
      </c>
      <c r="Q445" s="333"/>
      <c r="R445" s="333"/>
      <c r="S445" s="333"/>
      <c r="T445" s="333"/>
      <c r="U445" s="333"/>
      <c r="V445" s="333"/>
      <c r="W445" s="333"/>
      <c r="X445" s="333"/>
      <c r="Y445" s="333"/>
      <c r="Z445" s="333"/>
      <c r="AA445" s="333"/>
      <c r="AB445" s="333"/>
      <c r="AC445" s="333"/>
      <c r="AD445" s="333"/>
    </row>
    <row r="446" spans="1:30" x14ac:dyDescent="0.2">
      <c r="A446" s="332" t="s">
        <v>919</v>
      </c>
      <c r="B446" s="332" t="s">
        <v>184</v>
      </c>
      <c r="C446" s="332">
        <v>3475</v>
      </c>
      <c r="D446" s="332">
        <v>3475</v>
      </c>
      <c r="E446" s="332">
        <v>3475</v>
      </c>
      <c r="F446" s="332">
        <v>3475</v>
      </c>
      <c r="G446" s="332">
        <v>3475</v>
      </c>
      <c r="H446" s="332">
        <v>3475</v>
      </c>
      <c r="I446" s="332">
        <v>3475</v>
      </c>
      <c r="J446" s="332">
        <v>3475</v>
      </c>
      <c r="K446" s="332">
        <v>3475</v>
      </c>
      <c r="L446" s="332">
        <v>3475</v>
      </c>
      <c r="M446" s="332">
        <v>3475</v>
      </c>
      <c r="N446" s="332">
        <v>3475</v>
      </c>
      <c r="O446" s="332">
        <v>3475</v>
      </c>
      <c r="P446" s="332">
        <v>3475101</v>
      </c>
      <c r="Q446" s="333"/>
      <c r="R446" s="333"/>
      <c r="S446" s="333"/>
      <c r="T446" s="333"/>
      <c r="U446" s="333"/>
      <c r="V446" s="333"/>
      <c r="W446" s="333"/>
      <c r="X446" s="333"/>
      <c r="Y446" s="333"/>
      <c r="Z446" s="333"/>
      <c r="AA446" s="333"/>
      <c r="AB446" s="333"/>
      <c r="AC446" s="333"/>
      <c r="AD446" s="333"/>
    </row>
    <row r="447" spans="1:30" x14ac:dyDescent="0.2">
      <c r="A447" s="332" t="s">
        <v>1225</v>
      </c>
      <c r="B447" s="332" t="s">
        <v>184</v>
      </c>
      <c r="C447" s="332">
        <v>0</v>
      </c>
      <c r="D447" s="332">
        <v>0</v>
      </c>
      <c r="E447" s="332">
        <v>0</v>
      </c>
      <c r="F447" s="332">
        <v>0</v>
      </c>
      <c r="G447" s="332">
        <v>0</v>
      </c>
      <c r="H447" s="332">
        <v>0</v>
      </c>
      <c r="I447" s="332">
        <v>0</v>
      </c>
      <c r="J447" s="332">
        <v>0</v>
      </c>
      <c r="K447" s="332">
        <v>0</v>
      </c>
      <c r="L447" s="332">
        <v>0</v>
      </c>
      <c r="M447" s="332">
        <v>0</v>
      </c>
      <c r="N447" s="332">
        <v>0</v>
      </c>
      <c r="O447" s="332">
        <v>0</v>
      </c>
      <c r="P447" s="332">
        <v>0</v>
      </c>
      <c r="Q447" s="333"/>
      <c r="R447" s="333"/>
      <c r="S447" s="333"/>
      <c r="T447" s="333"/>
      <c r="U447" s="333"/>
      <c r="V447" s="333"/>
      <c r="W447" s="333"/>
      <c r="X447" s="333"/>
      <c r="Y447" s="333"/>
      <c r="Z447" s="333"/>
      <c r="AA447" s="333"/>
      <c r="AB447" s="333"/>
      <c r="AC447" s="333"/>
      <c r="AD447" s="333"/>
    </row>
    <row r="448" spans="1:30" x14ac:dyDescent="0.2">
      <c r="A448" s="332" t="s">
        <v>737</v>
      </c>
      <c r="B448" s="332" t="s">
        <v>184</v>
      </c>
      <c r="C448" s="332">
        <v>22546</v>
      </c>
      <c r="D448" s="332">
        <v>22546</v>
      </c>
      <c r="E448" s="332">
        <v>22546</v>
      </c>
      <c r="F448" s="332">
        <v>22546</v>
      </c>
      <c r="G448" s="332">
        <v>22546</v>
      </c>
      <c r="H448" s="332">
        <v>22546</v>
      </c>
      <c r="I448" s="332">
        <v>22546</v>
      </c>
      <c r="J448" s="332">
        <v>22546</v>
      </c>
      <c r="K448" s="332">
        <v>22546</v>
      </c>
      <c r="L448" s="332">
        <v>22546</v>
      </c>
      <c r="M448" s="332">
        <v>22546</v>
      </c>
      <c r="N448" s="332">
        <v>22546</v>
      </c>
      <c r="O448" s="332">
        <v>22546</v>
      </c>
      <c r="P448" s="332">
        <v>22545729</v>
      </c>
      <c r="Q448" s="333"/>
      <c r="R448" s="333"/>
      <c r="S448" s="333"/>
      <c r="T448" s="333"/>
      <c r="U448" s="333"/>
      <c r="V448" s="333"/>
      <c r="W448" s="333"/>
      <c r="X448" s="333"/>
      <c r="Y448" s="333"/>
      <c r="Z448" s="333"/>
      <c r="AA448" s="333"/>
      <c r="AB448" s="333"/>
      <c r="AC448" s="333"/>
      <c r="AD448" s="333"/>
    </row>
    <row r="449" spans="1:30" x14ac:dyDescent="0.2">
      <c r="A449" s="332" t="s">
        <v>1226</v>
      </c>
      <c r="B449" s="332" t="s">
        <v>184</v>
      </c>
      <c r="C449" s="332">
        <v>0</v>
      </c>
      <c r="D449" s="332">
        <v>0</v>
      </c>
      <c r="E449" s="332">
        <v>0</v>
      </c>
      <c r="F449" s="332">
        <v>0</v>
      </c>
      <c r="G449" s="332">
        <v>0</v>
      </c>
      <c r="H449" s="332">
        <v>0</v>
      </c>
      <c r="I449" s="332">
        <v>0</v>
      </c>
      <c r="J449" s="332">
        <v>0</v>
      </c>
      <c r="K449" s="332">
        <v>0</v>
      </c>
      <c r="L449" s="332">
        <v>0</v>
      </c>
      <c r="M449" s="332">
        <v>0</v>
      </c>
      <c r="N449" s="332">
        <v>0</v>
      </c>
      <c r="O449" s="332">
        <v>0</v>
      </c>
      <c r="P449" s="332">
        <v>0</v>
      </c>
      <c r="Q449" s="333"/>
      <c r="R449" s="333"/>
      <c r="S449" s="333"/>
      <c r="T449" s="333"/>
      <c r="U449" s="333"/>
      <c r="V449" s="333"/>
      <c r="W449" s="333"/>
      <c r="X449" s="333"/>
      <c r="Y449" s="333"/>
      <c r="Z449" s="333"/>
      <c r="AA449" s="333"/>
      <c r="AB449" s="333"/>
      <c r="AC449" s="333"/>
      <c r="AD449" s="333"/>
    </row>
    <row r="450" spans="1:30" x14ac:dyDescent="0.2">
      <c r="A450" s="332" t="s">
        <v>738</v>
      </c>
      <c r="B450" s="332" t="s">
        <v>184</v>
      </c>
      <c r="C450" s="332">
        <v>3837</v>
      </c>
      <c r="D450" s="332">
        <v>3837</v>
      </c>
      <c r="E450" s="332">
        <v>3837</v>
      </c>
      <c r="F450" s="332">
        <v>3837</v>
      </c>
      <c r="G450" s="332">
        <v>3837</v>
      </c>
      <c r="H450" s="332">
        <v>3837</v>
      </c>
      <c r="I450" s="332">
        <v>3837</v>
      </c>
      <c r="J450" s="332">
        <v>3837</v>
      </c>
      <c r="K450" s="332">
        <v>3837</v>
      </c>
      <c r="L450" s="332">
        <v>3837</v>
      </c>
      <c r="M450" s="332">
        <v>3837</v>
      </c>
      <c r="N450" s="332">
        <v>3837</v>
      </c>
      <c r="O450" s="332">
        <v>3837</v>
      </c>
      <c r="P450" s="332">
        <v>3836676</v>
      </c>
      <c r="Q450" s="333"/>
      <c r="R450" s="333"/>
      <c r="S450" s="333"/>
      <c r="T450" s="333"/>
      <c r="U450" s="333"/>
      <c r="V450" s="333"/>
      <c r="W450" s="333"/>
      <c r="X450" s="333"/>
      <c r="Y450" s="333"/>
      <c r="Z450" s="333"/>
      <c r="AA450" s="333"/>
      <c r="AB450" s="333"/>
      <c r="AC450" s="333"/>
      <c r="AD450" s="333"/>
    </row>
    <row r="451" spans="1:30" x14ac:dyDescent="0.2">
      <c r="A451" s="332" t="s">
        <v>1227</v>
      </c>
      <c r="B451" s="332" t="s">
        <v>184</v>
      </c>
      <c r="C451" s="332">
        <v>0</v>
      </c>
      <c r="D451" s="332">
        <v>0</v>
      </c>
      <c r="E451" s="332">
        <v>0</v>
      </c>
      <c r="F451" s="332">
        <v>0</v>
      </c>
      <c r="G451" s="332">
        <v>0</v>
      </c>
      <c r="H451" s="332">
        <v>0</v>
      </c>
      <c r="I451" s="332">
        <v>0</v>
      </c>
      <c r="J451" s="332">
        <v>0</v>
      </c>
      <c r="K451" s="332">
        <v>0</v>
      </c>
      <c r="L451" s="332">
        <v>0</v>
      </c>
      <c r="M451" s="332">
        <v>0</v>
      </c>
      <c r="N451" s="332">
        <v>0</v>
      </c>
      <c r="O451" s="332">
        <v>0</v>
      </c>
      <c r="P451" s="332">
        <v>0</v>
      </c>
      <c r="Q451" s="333"/>
      <c r="R451" s="333"/>
      <c r="S451" s="333"/>
      <c r="T451" s="333"/>
      <c r="U451" s="333"/>
      <c r="V451" s="333"/>
      <c r="W451" s="333"/>
      <c r="X451" s="333"/>
      <c r="Y451" s="333"/>
      <c r="Z451" s="333"/>
      <c r="AA451" s="333"/>
      <c r="AB451" s="333"/>
      <c r="AC451" s="333"/>
      <c r="AD451" s="333"/>
    </row>
    <row r="452" spans="1:30" x14ac:dyDescent="0.2">
      <c r="A452" s="332" t="s">
        <v>1228</v>
      </c>
      <c r="B452" s="332" t="s">
        <v>184</v>
      </c>
      <c r="C452" s="332">
        <v>0</v>
      </c>
      <c r="D452" s="332">
        <v>0</v>
      </c>
      <c r="E452" s="332">
        <v>0</v>
      </c>
      <c r="F452" s="332">
        <v>0</v>
      </c>
      <c r="G452" s="332">
        <v>0</v>
      </c>
      <c r="H452" s="332">
        <v>0</v>
      </c>
      <c r="I452" s="332">
        <v>0</v>
      </c>
      <c r="J452" s="332">
        <v>0</v>
      </c>
      <c r="K452" s="332">
        <v>0</v>
      </c>
      <c r="L452" s="332">
        <v>0</v>
      </c>
      <c r="M452" s="332">
        <v>0</v>
      </c>
      <c r="N452" s="332">
        <v>0</v>
      </c>
      <c r="O452" s="332">
        <v>0</v>
      </c>
      <c r="P452" s="332">
        <v>0</v>
      </c>
      <c r="Q452" s="333"/>
      <c r="R452" s="333"/>
      <c r="S452" s="333"/>
      <c r="T452" s="333"/>
      <c r="U452" s="333"/>
      <c r="V452" s="333"/>
      <c r="W452" s="333"/>
      <c r="X452" s="333"/>
      <c r="Y452" s="333"/>
      <c r="Z452" s="333"/>
      <c r="AA452" s="333"/>
      <c r="AB452" s="333"/>
      <c r="AC452" s="333"/>
      <c r="AD452" s="333"/>
    </row>
    <row r="453" spans="1:30" x14ac:dyDescent="0.2">
      <c r="A453" s="332" t="s">
        <v>739</v>
      </c>
      <c r="B453" s="332" t="s">
        <v>184</v>
      </c>
      <c r="C453" s="332">
        <v>1080</v>
      </c>
      <c r="D453" s="332">
        <v>1080</v>
      </c>
      <c r="E453" s="332">
        <v>1080</v>
      </c>
      <c r="F453" s="332">
        <v>1080</v>
      </c>
      <c r="G453" s="332">
        <v>1080</v>
      </c>
      <c r="H453" s="332">
        <v>1080</v>
      </c>
      <c r="I453" s="332">
        <v>1080</v>
      </c>
      <c r="J453" s="332">
        <v>1080</v>
      </c>
      <c r="K453" s="332">
        <v>1080</v>
      </c>
      <c r="L453" s="332">
        <v>1080</v>
      </c>
      <c r="M453" s="332">
        <v>1080</v>
      </c>
      <c r="N453" s="332">
        <v>1080</v>
      </c>
      <c r="O453" s="332">
        <v>1080</v>
      </c>
      <c r="P453" s="332">
        <v>1080001</v>
      </c>
      <c r="Q453" s="333"/>
      <c r="R453" s="333"/>
      <c r="S453" s="333"/>
      <c r="T453" s="333"/>
      <c r="U453" s="333"/>
      <c r="V453" s="333"/>
      <c r="W453" s="333"/>
      <c r="X453" s="333"/>
      <c r="Y453" s="333"/>
      <c r="Z453" s="333"/>
      <c r="AA453" s="333"/>
      <c r="AB453" s="333"/>
      <c r="AC453" s="333"/>
      <c r="AD453" s="333"/>
    </row>
    <row r="454" spans="1:30" x14ac:dyDescent="0.2">
      <c r="A454" s="332" t="s">
        <v>1229</v>
      </c>
      <c r="B454" s="332" t="s">
        <v>184</v>
      </c>
      <c r="C454" s="332">
        <v>0</v>
      </c>
      <c r="D454" s="332">
        <v>0</v>
      </c>
      <c r="E454" s="332">
        <v>0</v>
      </c>
      <c r="F454" s="332">
        <v>0</v>
      </c>
      <c r="G454" s="332">
        <v>0</v>
      </c>
      <c r="H454" s="332">
        <v>0</v>
      </c>
      <c r="I454" s="332">
        <v>0</v>
      </c>
      <c r="J454" s="332">
        <v>0</v>
      </c>
      <c r="K454" s="332">
        <v>0</v>
      </c>
      <c r="L454" s="332">
        <v>0</v>
      </c>
      <c r="M454" s="332">
        <v>0</v>
      </c>
      <c r="N454" s="332">
        <v>0</v>
      </c>
      <c r="O454" s="332">
        <v>0</v>
      </c>
      <c r="P454" s="332">
        <v>0</v>
      </c>
      <c r="Q454" s="333"/>
      <c r="R454" s="333"/>
      <c r="S454" s="333"/>
      <c r="T454" s="333"/>
      <c r="U454" s="333"/>
      <c r="V454" s="333"/>
      <c r="W454" s="333"/>
      <c r="X454" s="333"/>
      <c r="Y454" s="333"/>
      <c r="Z454" s="333"/>
      <c r="AA454" s="333"/>
      <c r="AB454" s="333"/>
      <c r="AC454" s="333"/>
      <c r="AD454" s="333"/>
    </row>
    <row r="455" spans="1:30" x14ac:dyDescent="0.2">
      <c r="A455" s="332" t="s">
        <v>740</v>
      </c>
      <c r="B455" s="332" t="s">
        <v>184</v>
      </c>
      <c r="C455" s="332">
        <v>3086</v>
      </c>
      <c r="D455" s="332">
        <v>3086</v>
      </c>
      <c r="E455" s="332">
        <v>3086</v>
      </c>
      <c r="F455" s="332">
        <v>3086</v>
      </c>
      <c r="G455" s="332">
        <v>3086</v>
      </c>
      <c r="H455" s="332">
        <v>3086</v>
      </c>
      <c r="I455" s="332">
        <v>3086</v>
      </c>
      <c r="J455" s="332">
        <v>3086</v>
      </c>
      <c r="K455" s="332">
        <v>3086</v>
      </c>
      <c r="L455" s="332">
        <v>3086</v>
      </c>
      <c r="M455" s="332">
        <v>3086</v>
      </c>
      <c r="N455" s="332">
        <v>3086</v>
      </c>
      <c r="O455" s="332">
        <v>3086</v>
      </c>
      <c r="P455" s="332">
        <v>3086351</v>
      </c>
      <c r="Q455" s="333"/>
      <c r="R455" s="333"/>
      <c r="S455" s="333"/>
      <c r="T455" s="333"/>
      <c r="U455" s="333"/>
      <c r="V455" s="333"/>
      <c r="W455" s="333"/>
      <c r="X455" s="333"/>
      <c r="Y455" s="333"/>
      <c r="Z455" s="333"/>
      <c r="AA455" s="333"/>
      <c r="AB455" s="333"/>
      <c r="AC455" s="333"/>
      <c r="AD455" s="333"/>
    </row>
    <row r="456" spans="1:30" x14ac:dyDescent="0.2">
      <c r="A456" s="332" t="s">
        <v>246</v>
      </c>
      <c r="B456" s="332" t="s">
        <v>184</v>
      </c>
      <c r="C456" s="332">
        <v>820</v>
      </c>
      <c r="D456" s="332">
        <v>820</v>
      </c>
      <c r="E456" s="332">
        <v>820</v>
      </c>
      <c r="F456" s="332">
        <v>820</v>
      </c>
      <c r="G456" s="332">
        <v>820</v>
      </c>
      <c r="H456" s="332">
        <v>820</v>
      </c>
      <c r="I456" s="332">
        <v>820</v>
      </c>
      <c r="J456" s="332">
        <v>820</v>
      </c>
      <c r="K456" s="332">
        <v>820</v>
      </c>
      <c r="L456" s="332">
        <v>820</v>
      </c>
      <c r="M456" s="332">
        <v>820</v>
      </c>
      <c r="N456" s="332">
        <v>820</v>
      </c>
      <c r="O456" s="332">
        <v>820</v>
      </c>
      <c r="P456" s="332">
        <v>819764</v>
      </c>
      <c r="Q456" s="333"/>
      <c r="R456" s="333"/>
      <c r="S456" s="333"/>
      <c r="T456" s="333"/>
      <c r="U456" s="333"/>
      <c r="V456" s="333"/>
      <c r="W456" s="333"/>
      <c r="X456" s="333"/>
      <c r="Y456" s="333"/>
      <c r="Z456" s="333"/>
      <c r="AA456" s="333"/>
      <c r="AB456" s="333"/>
      <c r="AC456" s="333"/>
      <c r="AD456" s="333"/>
    </row>
    <row r="457" spans="1:30" x14ac:dyDescent="0.2">
      <c r="A457" s="332" t="s">
        <v>555</v>
      </c>
      <c r="B457" s="332" t="s">
        <v>184</v>
      </c>
      <c r="C457" s="332">
        <v>75</v>
      </c>
      <c r="D457" s="332">
        <v>75</v>
      </c>
      <c r="E457" s="332">
        <v>75</v>
      </c>
      <c r="F457" s="332">
        <v>75</v>
      </c>
      <c r="G457" s="332">
        <v>75</v>
      </c>
      <c r="H457" s="332">
        <v>75</v>
      </c>
      <c r="I457" s="332">
        <v>75</v>
      </c>
      <c r="J457" s="332">
        <v>75</v>
      </c>
      <c r="K457" s="332">
        <v>75</v>
      </c>
      <c r="L457" s="332">
        <v>75</v>
      </c>
      <c r="M457" s="332">
        <v>75</v>
      </c>
      <c r="N457" s="332">
        <v>75</v>
      </c>
      <c r="O457" s="332">
        <v>75</v>
      </c>
      <c r="P457" s="332">
        <v>74854</v>
      </c>
      <c r="Q457" s="333"/>
      <c r="R457" s="333"/>
      <c r="S457" s="333"/>
      <c r="T457" s="333"/>
      <c r="U457" s="333"/>
      <c r="V457" s="333"/>
      <c r="W457" s="333"/>
      <c r="X457" s="333"/>
      <c r="Y457" s="333"/>
      <c r="Z457" s="333"/>
      <c r="AA457" s="333"/>
      <c r="AB457" s="333"/>
      <c r="AC457" s="333"/>
      <c r="AD457" s="333"/>
    </row>
    <row r="458" spans="1:30" x14ac:dyDescent="0.2">
      <c r="A458" s="332" t="s">
        <v>1230</v>
      </c>
      <c r="B458" s="332" t="s">
        <v>184</v>
      </c>
      <c r="C458" s="332">
        <v>0</v>
      </c>
      <c r="D458" s="332">
        <v>0</v>
      </c>
      <c r="E458" s="332">
        <v>0</v>
      </c>
      <c r="F458" s="332">
        <v>0</v>
      </c>
      <c r="G458" s="332">
        <v>0</v>
      </c>
      <c r="H458" s="332">
        <v>0</v>
      </c>
      <c r="I458" s="332">
        <v>0</v>
      </c>
      <c r="J458" s="332">
        <v>0</v>
      </c>
      <c r="K458" s="332">
        <v>0</v>
      </c>
      <c r="L458" s="332">
        <v>0</v>
      </c>
      <c r="M458" s="332">
        <v>0</v>
      </c>
      <c r="N458" s="332">
        <v>0</v>
      </c>
      <c r="O458" s="332">
        <v>0</v>
      </c>
      <c r="P458" s="332">
        <v>0</v>
      </c>
      <c r="Q458" s="333"/>
      <c r="R458" s="333"/>
      <c r="S458" s="333"/>
      <c r="T458" s="333"/>
      <c r="U458" s="333"/>
      <c r="V458" s="333"/>
      <c r="W458" s="333"/>
      <c r="X458" s="333"/>
      <c r="Y458" s="333"/>
      <c r="Z458" s="333"/>
      <c r="AA458" s="333"/>
      <c r="AB458" s="333"/>
      <c r="AC458" s="333"/>
      <c r="AD458" s="333"/>
    </row>
    <row r="459" spans="1:30" x14ac:dyDescent="0.2">
      <c r="A459" s="332" t="s">
        <v>1031</v>
      </c>
      <c r="B459" s="332" t="s">
        <v>184</v>
      </c>
      <c r="C459" s="332">
        <v>0</v>
      </c>
      <c r="D459" s="332">
        <v>0</v>
      </c>
      <c r="E459" s="332">
        <v>0</v>
      </c>
      <c r="F459" s="332">
        <v>0</v>
      </c>
      <c r="G459" s="332">
        <v>0</v>
      </c>
      <c r="H459" s="332">
        <v>0</v>
      </c>
      <c r="I459" s="332">
        <v>0</v>
      </c>
      <c r="J459" s="332">
        <v>0</v>
      </c>
      <c r="K459" s="332">
        <v>0</v>
      </c>
      <c r="L459" s="332">
        <v>0</v>
      </c>
      <c r="M459" s="332">
        <v>0</v>
      </c>
      <c r="N459" s="332">
        <v>0</v>
      </c>
      <c r="O459" s="332">
        <v>0</v>
      </c>
      <c r="P459" s="332">
        <v>0</v>
      </c>
      <c r="Q459" s="333"/>
      <c r="R459" s="333"/>
      <c r="S459" s="333"/>
      <c r="T459" s="333"/>
      <c r="U459" s="333"/>
      <c r="V459" s="333"/>
      <c r="W459" s="333"/>
      <c r="X459" s="333"/>
      <c r="Y459" s="333"/>
      <c r="Z459" s="333"/>
      <c r="AA459" s="333"/>
      <c r="AB459" s="333"/>
      <c r="AC459" s="333"/>
      <c r="AD459" s="333"/>
    </row>
    <row r="460" spans="1:30" x14ac:dyDescent="0.2">
      <c r="A460" s="332" t="s">
        <v>247</v>
      </c>
      <c r="B460" s="332" t="s">
        <v>184</v>
      </c>
      <c r="C460" s="332">
        <v>114</v>
      </c>
      <c r="D460" s="332">
        <v>114</v>
      </c>
      <c r="E460" s="332">
        <v>114</v>
      </c>
      <c r="F460" s="332">
        <v>114</v>
      </c>
      <c r="G460" s="332">
        <v>114</v>
      </c>
      <c r="H460" s="332">
        <v>114</v>
      </c>
      <c r="I460" s="332">
        <v>114</v>
      </c>
      <c r="J460" s="332">
        <v>114</v>
      </c>
      <c r="K460" s="332">
        <v>114</v>
      </c>
      <c r="L460" s="332">
        <v>114</v>
      </c>
      <c r="M460" s="332">
        <v>114</v>
      </c>
      <c r="N460" s="332">
        <v>114</v>
      </c>
      <c r="O460" s="332">
        <v>114</v>
      </c>
      <c r="P460" s="332">
        <v>113968</v>
      </c>
      <c r="Q460" s="333"/>
      <c r="R460" s="333"/>
      <c r="S460" s="333"/>
      <c r="T460" s="333"/>
      <c r="U460" s="333"/>
      <c r="V460" s="333"/>
      <c r="W460" s="333"/>
      <c r="X460" s="333"/>
      <c r="Y460" s="333"/>
      <c r="Z460" s="333"/>
      <c r="AA460" s="333"/>
      <c r="AB460" s="333"/>
      <c r="AC460" s="333"/>
      <c r="AD460" s="333"/>
    </row>
    <row r="461" spans="1:30" x14ac:dyDescent="0.2">
      <c r="A461" s="332" t="s">
        <v>248</v>
      </c>
      <c r="B461" s="332" t="s">
        <v>184</v>
      </c>
      <c r="C461" s="332">
        <v>331</v>
      </c>
      <c r="D461" s="332">
        <v>331</v>
      </c>
      <c r="E461" s="332">
        <v>331</v>
      </c>
      <c r="F461" s="332">
        <v>331</v>
      </c>
      <c r="G461" s="332">
        <v>331</v>
      </c>
      <c r="H461" s="332">
        <v>331</v>
      </c>
      <c r="I461" s="332">
        <v>331</v>
      </c>
      <c r="J461" s="332">
        <v>331</v>
      </c>
      <c r="K461" s="332">
        <v>331</v>
      </c>
      <c r="L461" s="332">
        <v>331</v>
      </c>
      <c r="M461" s="332">
        <v>331</v>
      </c>
      <c r="N461" s="332">
        <v>331</v>
      </c>
      <c r="O461" s="332">
        <v>331</v>
      </c>
      <c r="P461" s="332">
        <v>331427</v>
      </c>
      <c r="Q461" s="333"/>
      <c r="R461" s="333"/>
      <c r="S461" s="333"/>
      <c r="T461" s="333"/>
      <c r="U461" s="333"/>
      <c r="V461" s="333"/>
      <c r="W461" s="333"/>
      <c r="X461" s="333"/>
      <c r="Y461" s="333"/>
      <c r="Z461" s="333"/>
      <c r="AA461" s="333"/>
      <c r="AB461" s="333"/>
      <c r="AC461" s="333"/>
      <c r="AD461" s="333"/>
    </row>
    <row r="462" spans="1:30" x14ac:dyDescent="0.2">
      <c r="A462" s="332" t="s">
        <v>1231</v>
      </c>
      <c r="B462" s="332" t="s">
        <v>184</v>
      </c>
      <c r="C462" s="332">
        <v>0</v>
      </c>
      <c r="D462" s="332">
        <v>0</v>
      </c>
      <c r="E462" s="332">
        <v>0</v>
      </c>
      <c r="F462" s="332">
        <v>0</v>
      </c>
      <c r="G462" s="332">
        <v>0</v>
      </c>
      <c r="H462" s="332">
        <v>0</v>
      </c>
      <c r="I462" s="332">
        <v>0</v>
      </c>
      <c r="J462" s="332">
        <v>0</v>
      </c>
      <c r="K462" s="332">
        <v>0</v>
      </c>
      <c r="L462" s="332">
        <v>0</v>
      </c>
      <c r="M462" s="332">
        <v>0</v>
      </c>
      <c r="N462" s="332">
        <v>0</v>
      </c>
      <c r="O462" s="332">
        <v>0</v>
      </c>
      <c r="P462" s="332">
        <v>0</v>
      </c>
      <c r="Q462" s="333"/>
      <c r="R462" s="333"/>
      <c r="S462" s="333"/>
      <c r="T462" s="333"/>
      <c r="U462" s="333"/>
      <c r="V462" s="333"/>
      <c r="W462" s="333"/>
      <c r="X462" s="333"/>
      <c r="Y462" s="333"/>
      <c r="Z462" s="333"/>
      <c r="AA462" s="333"/>
      <c r="AB462" s="333"/>
      <c r="AC462" s="333"/>
      <c r="AD462" s="333"/>
    </row>
    <row r="463" spans="1:30" x14ac:dyDescent="0.2">
      <c r="A463" s="332" t="s">
        <v>1232</v>
      </c>
      <c r="B463" s="332" t="s">
        <v>184</v>
      </c>
      <c r="C463" s="332">
        <v>0</v>
      </c>
      <c r="D463" s="332">
        <v>0</v>
      </c>
      <c r="E463" s="332">
        <v>0</v>
      </c>
      <c r="F463" s="332">
        <v>0</v>
      </c>
      <c r="G463" s="332">
        <v>0</v>
      </c>
      <c r="H463" s="332">
        <v>0</v>
      </c>
      <c r="I463" s="332">
        <v>0</v>
      </c>
      <c r="J463" s="332">
        <v>0</v>
      </c>
      <c r="K463" s="332">
        <v>0</v>
      </c>
      <c r="L463" s="332">
        <v>0</v>
      </c>
      <c r="M463" s="332">
        <v>0</v>
      </c>
      <c r="N463" s="332">
        <v>0</v>
      </c>
      <c r="O463" s="332">
        <v>0</v>
      </c>
      <c r="P463" s="332">
        <v>0</v>
      </c>
      <c r="Q463" s="333"/>
      <c r="R463" s="333"/>
      <c r="S463" s="333"/>
      <c r="T463" s="333"/>
      <c r="U463" s="333"/>
      <c r="V463" s="333"/>
      <c r="W463" s="333"/>
      <c r="X463" s="333"/>
      <c r="Y463" s="333"/>
      <c r="Z463" s="333"/>
      <c r="AA463" s="333"/>
      <c r="AB463" s="333"/>
      <c r="AC463" s="333"/>
      <c r="AD463" s="333"/>
    </row>
    <row r="464" spans="1:30" x14ac:dyDescent="0.2">
      <c r="A464" s="332" t="s">
        <v>1032</v>
      </c>
      <c r="B464" s="332" t="s">
        <v>184</v>
      </c>
      <c r="C464" s="332">
        <v>0</v>
      </c>
      <c r="D464" s="332">
        <v>0</v>
      </c>
      <c r="E464" s="332">
        <v>0</v>
      </c>
      <c r="F464" s="332">
        <v>0</v>
      </c>
      <c r="G464" s="332">
        <v>0</v>
      </c>
      <c r="H464" s="332">
        <v>0</v>
      </c>
      <c r="I464" s="332">
        <v>0</v>
      </c>
      <c r="J464" s="332">
        <v>0</v>
      </c>
      <c r="K464" s="332">
        <v>0</v>
      </c>
      <c r="L464" s="332">
        <v>0</v>
      </c>
      <c r="M464" s="332">
        <v>0</v>
      </c>
      <c r="N464" s="332">
        <v>0</v>
      </c>
      <c r="O464" s="332">
        <v>0</v>
      </c>
      <c r="P464" s="332">
        <v>0</v>
      </c>
      <c r="Q464" s="333"/>
      <c r="R464" s="333"/>
      <c r="S464" s="333"/>
      <c r="T464" s="333"/>
      <c r="U464" s="333"/>
      <c r="V464" s="333"/>
      <c r="W464" s="333"/>
      <c r="X464" s="333"/>
      <c r="Y464" s="333"/>
      <c r="Z464" s="333"/>
      <c r="AA464" s="333"/>
      <c r="AB464" s="333"/>
      <c r="AC464" s="333"/>
      <c r="AD464" s="333"/>
    </row>
    <row r="465" spans="1:30" x14ac:dyDescent="0.2">
      <c r="A465" s="332" t="s">
        <v>1033</v>
      </c>
      <c r="B465" s="332" t="s">
        <v>184</v>
      </c>
      <c r="C465" s="332">
        <v>0</v>
      </c>
      <c r="D465" s="332">
        <v>0</v>
      </c>
      <c r="E465" s="332">
        <v>0</v>
      </c>
      <c r="F465" s="332">
        <v>0</v>
      </c>
      <c r="G465" s="332">
        <v>0</v>
      </c>
      <c r="H465" s="332">
        <v>0</v>
      </c>
      <c r="I465" s="332">
        <v>0</v>
      </c>
      <c r="J465" s="332">
        <v>0</v>
      </c>
      <c r="K465" s="332">
        <v>0</v>
      </c>
      <c r="L465" s="332">
        <v>0</v>
      </c>
      <c r="M465" s="332">
        <v>0</v>
      </c>
      <c r="N465" s="332">
        <v>0</v>
      </c>
      <c r="O465" s="332">
        <v>0</v>
      </c>
      <c r="P465" s="332">
        <v>0</v>
      </c>
      <c r="Q465" s="333"/>
      <c r="R465" s="333"/>
      <c r="S465" s="333"/>
      <c r="T465" s="333"/>
      <c r="U465" s="333"/>
      <c r="V465" s="333"/>
      <c r="W465" s="333"/>
      <c r="X465" s="333"/>
      <c r="Y465" s="333"/>
      <c r="Z465" s="333"/>
      <c r="AA465" s="333"/>
      <c r="AB465" s="333"/>
      <c r="AC465" s="333"/>
      <c r="AD465" s="333"/>
    </row>
    <row r="466" spans="1:30" x14ac:dyDescent="0.2">
      <c r="A466" s="332" t="s">
        <v>556</v>
      </c>
      <c r="B466" s="332" t="s">
        <v>184</v>
      </c>
      <c r="C466" s="332">
        <v>568</v>
      </c>
      <c r="D466" s="332">
        <v>568</v>
      </c>
      <c r="E466" s="332">
        <v>568</v>
      </c>
      <c r="F466" s="332">
        <v>568</v>
      </c>
      <c r="G466" s="332">
        <v>568</v>
      </c>
      <c r="H466" s="332">
        <v>568</v>
      </c>
      <c r="I466" s="332">
        <v>568</v>
      </c>
      <c r="J466" s="332">
        <v>568</v>
      </c>
      <c r="K466" s="332">
        <v>568</v>
      </c>
      <c r="L466" s="332">
        <v>568</v>
      </c>
      <c r="M466" s="332">
        <v>568</v>
      </c>
      <c r="N466" s="332">
        <v>568</v>
      </c>
      <c r="O466" s="332">
        <v>568</v>
      </c>
      <c r="P466" s="332">
        <v>568185</v>
      </c>
      <c r="Q466" s="333"/>
      <c r="R466" s="333"/>
      <c r="S466" s="333"/>
      <c r="T466" s="333"/>
      <c r="U466" s="333"/>
      <c r="V466" s="333"/>
      <c r="W466" s="333"/>
      <c r="X466" s="333"/>
      <c r="Y466" s="333"/>
      <c r="Z466" s="333"/>
      <c r="AA466" s="333"/>
      <c r="AB466" s="333"/>
      <c r="AC466" s="333"/>
      <c r="AD466" s="333"/>
    </row>
    <row r="467" spans="1:30" x14ac:dyDescent="0.2">
      <c r="A467" s="332" t="s">
        <v>1233</v>
      </c>
      <c r="B467" s="332" t="s">
        <v>184</v>
      </c>
      <c r="C467" s="332">
        <v>0</v>
      </c>
      <c r="D467" s="332">
        <v>0</v>
      </c>
      <c r="E467" s="332">
        <v>0</v>
      </c>
      <c r="F467" s="332">
        <v>0</v>
      </c>
      <c r="G467" s="332">
        <v>0</v>
      </c>
      <c r="H467" s="332">
        <v>0</v>
      </c>
      <c r="I467" s="332">
        <v>0</v>
      </c>
      <c r="J467" s="332">
        <v>0</v>
      </c>
      <c r="K467" s="332">
        <v>0</v>
      </c>
      <c r="L467" s="332">
        <v>0</v>
      </c>
      <c r="M467" s="332">
        <v>0</v>
      </c>
      <c r="N467" s="332">
        <v>0</v>
      </c>
      <c r="O467" s="332">
        <v>0</v>
      </c>
      <c r="P467" s="332">
        <v>0</v>
      </c>
      <c r="Q467" s="333"/>
      <c r="R467" s="333"/>
      <c r="S467" s="333"/>
      <c r="T467" s="333"/>
      <c r="U467" s="333"/>
      <c r="V467" s="333"/>
      <c r="W467" s="333"/>
      <c r="X467" s="333"/>
      <c r="Y467" s="333"/>
      <c r="Z467" s="333"/>
      <c r="AA467" s="333"/>
      <c r="AB467" s="333"/>
      <c r="AC467" s="333"/>
      <c r="AD467" s="333"/>
    </row>
    <row r="468" spans="1:30" x14ac:dyDescent="0.2">
      <c r="A468" s="332" t="s">
        <v>557</v>
      </c>
      <c r="B468" s="332" t="s">
        <v>184</v>
      </c>
      <c r="C468" s="332">
        <v>0</v>
      </c>
      <c r="D468" s="332">
        <v>0</v>
      </c>
      <c r="E468" s="332">
        <v>0</v>
      </c>
      <c r="F468" s="332">
        <v>0</v>
      </c>
      <c r="G468" s="332">
        <v>0</v>
      </c>
      <c r="H468" s="332">
        <v>0</v>
      </c>
      <c r="I468" s="332">
        <v>0</v>
      </c>
      <c r="J468" s="332">
        <v>0</v>
      </c>
      <c r="K468" s="332">
        <v>0</v>
      </c>
      <c r="L468" s="332">
        <v>0</v>
      </c>
      <c r="M468" s="332">
        <v>0</v>
      </c>
      <c r="N468" s="332">
        <v>0</v>
      </c>
      <c r="O468" s="332">
        <v>0</v>
      </c>
      <c r="P468" s="332">
        <v>0</v>
      </c>
      <c r="Q468" s="333"/>
      <c r="R468" s="333"/>
      <c r="S468" s="333"/>
      <c r="T468" s="333"/>
      <c r="U468" s="333"/>
      <c r="V468" s="333"/>
      <c r="W468" s="333"/>
      <c r="X468" s="333"/>
      <c r="Y468" s="333"/>
      <c r="Z468" s="333"/>
      <c r="AA468" s="333"/>
      <c r="AB468" s="333"/>
      <c r="AC468" s="333"/>
      <c r="AD468" s="333"/>
    </row>
    <row r="469" spans="1:30" x14ac:dyDescent="0.2">
      <c r="A469" s="332" t="s">
        <v>558</v>
      </c>
      <c r="B469" s="332" t="s">
        <v>184</v>
      </c>
      <c r="C469" s="332">
        <v>0</v>
      </c>
      <c r="D469" s="332">
        <v>0</v>
      </c>
      <c r="E469" s="332">
        <v>0</v>
      </c>
      <c r="F469" s="332">
        <v>0</v>
      </c>
      <c r="G469" s="332">
        <v>0</v>
      </c>
      <c r="H469" s="332">
        <v>0</v>
      </c>
      <c r="I469" s="332">
        <v>0</v>
      </c>
      <c r="J469" s="332">
        <v>0</v>
      </c>
      <c r="K469" s="332">
        <v>0</v>
      </c>
      <c r="L469" s="332">
        <v>0</v>
      </c>
      <c r="M469" s="332">
        <v>0</v>
      </c>
      <c r="N469" s="332">
        <v>0</v>
      </c>
      <c r="O469" s="332">
        <v>0</v>
      </c>
      <c r="P469" s="332">
        <v>0</v>
      </c>
      <c r="Q469" s="333"/>
      <c r="R469" s="333"/>
      <c r="S469" s="333"/>
      <c r="T469" s="333"/>
      <c r="U469" s="333"/>
      <c r="V469" s="333"/>
      <c r="W469" s="333"/>
      <c r="X469" s="333"/>
      <c r="Y469" s="333"/>
      <c r="Z469" s="333"/>
      <c r="AA469" s="333"/>
      <c r="AB469" s="333"/>
      <c r="AC469" s="333"/>
      <c r="AD469" s="333"/>
    </row>
    <row r="470" spans="1:30" x14ac:dyDescent="0.2">
      <c r="A470" s="332" t="s">
        <v>1234</v>
      </c>
      <c r="B470" s="332" t="s">
        <v>184</v>
      </c>
      <c r="C470" s="332">
        <v>0</v>
      </c>
      <c r="D470" s="332">
        <v>0</v>
      </c>
      <c r="E470" s="332">
        <v>0</v>
      </c>
      <c r="F470" s="332">
        <v>0</v>
      </c>
      <c r="G470" s="332">
        <v>0</v>
      </c>
      <c r="H470" s="332">
        <v>0</v>
      </c>
      <c r="I470" s="332">
        <v>0</v>
      </c>
      <c r="J470" s="332">
        <v>0</v>
      </c>
      <c r="K470" s="332">
        <v>0</v>
      </c>
      <c r="L470" s="332">
        <v>0</v>
      </c>
      <c r="M470" s="332">
        <v>0</v>
      </c>
      <c r="N470" s="332">
        <v>0</v>
      </c>
      <c r="O470" s="332">
        <v>0</v>
      </c>
      <c r="P470" s="332">
        <v>0</v>
      </c>
      <c r="Q470" s="333"/>
      <c r="R470" s="333"/>
      <c r="S470" s="333"/>
      <c r="T470" s="333"/>
      <c r="U470" s="333"/>
      <c r="V470" s="333"/>
      <c r="W470" s="333"/>
      <c r="X470" s="333"/>
      <c r="Y470" s="333"/>
      <c r="Z470" s="333"/>
      <c r="AA470" s="333"/>
      <c r="AB470" s="333"/>
      <c r="AC470" s="333"/>
      <c r="AD470" s="333"/>
    </row>
    <row r="471" spans="1:30" x14ac:dyDescent="0.2">
      <c r="A471" s="332" t="s">
        <v>249</v>
      </c>
      <c r="B471" s="332" t="s">
        <v>184</v>
      </c>
      <c r="C471" s="332">
        <v>3787</v>
      </c>
      <c r="D471" s="332">
        <v>3787</v>
      </c>
      <c r="E471" s="332">
        <v>3787</v>
      </c>
      <c r="F471" s="332">
        <v>3787</v>
      </c>
      <c r="G471" s="332">
        <v>3787</v>
      </c>
      <c r="H471" s="332">
        <v>3787</v>
      </c>
      <c r="I471" s="332">
        <v>3787</v>
      </c>
      <c r="J471" s="332">
        <v>3787</v>
      </c>
      <c r="K471" s="332">
        <v>3787</v>
      </c>
      <c r="L471" s="332">
        <v>3787</v>
      </c>
      <c r="M471" s="332">
        <v>3787</v>
      </c>
      <c r="N471" s="332">
        <v>3787</v>
      </c>
      <c r="O471" s="332">
        <v>4472</v>
      </c>
      <c r="P471" s="332">
        <v>3815567</v>
      </c>
      <c r="Q471" s="333"/>
      <c r="R471" s="333"/>
      <c r="S471" s="333"/>
      <c r="T471" s="333"/>
      <c r="U471" s="333"/>
      <c r="V471" s="333"/>
      <c r="W471" s="333"/>
      <c r="X471" s="333"/>
      <c r="Y471" s="333"/>
      <c r="Z471" s="333"/>
      <c r="AA471" s="333"/>
      <c r="AB471" s="333"/>
      <c r="AC471" s="333"/>
      <c r="AD471" s="333"/>
    </row>
    <row r="472" spans="1:30" x14ac:dyDescent="0.2">
      <c r="A472" s="332" t="s">
        <v>559</v>
      </c>
      <c r="B472" s="332" t="s">
        <v>184</v>
      </c>
      <c r="C472" s="332">
        <v>8</v>
      </c>
      <c r="D472" s="332">
        <v>8</v>
      </c>
      <c r="E472" s="332">
        <v>8</v>
      </c>
      <c r="F472" s="332">
        <v>8</v>
      </c>
      <c r="G472" s="332">
        <v>8</v>
      </c>
      <c r="H472" s="332">
        <v>8</v>
      </c>
      <c r="I472" s="332">
        <v>8</v>
      </c>
      <c r="J472" s="332">
        <v>8</v>
      </c>
      <c r="K472" s="332">
        <v>8</v>
      </c>
      <c r="L472" s="332">
        <v>8</v>
      </c>
      <c r="M472" s="332">
        <v>8</v>
      </c>
      <c r="N472" s="332">
        <v>8</v>
      </c>
      <c r="O472" s="332">
        <v>8</v>
      </c>
      <c r="P472" s="332">
        <v>8021</v>
      </c>
      <c r="Q472" s="333"/>
      <c r="R472" s="333"/>
      <c r="S472" s="333"/>
      <c r="T472" s="333"/>
      <c r="U472" s="333"/>
      <c r="V472" s="333"/>
      <c r="W472" s="333"/>
      <c r="X472" s="333"/>
      <c r="Y472" s="333"/>
      <c r="Z472" s="333"/>
      <c r="AA472" s="333"/>
      <c r="AB472" s="333"/>
      <c r="AC472" s="333"/>
      <c r="AD472" s="333"/>
    </row>
    <row r="473" spans="1:30" x14ac:dyDescent="0.2">
      <c r="A473" s="332" t="s">
        <v>1235</v>
      </c>
      <c r="B473" s="332" t="s">
        <v>184</v>
      </c>
      <c r="C473" s="332">
        <v>0</v>
      </c>
      <c r="D473" s="332">
        <v>0</v>
      </c>
      <c r="E473" s="332">
        <v>0</v>
      </c>
      <c r="F473" s="332">
        <v>0</v>
      </c>
      <c r="G473" s="332">
        <v>0</v>
      </c>
      <c r="H473" s="332">
        <v>0</v>
      </c>
      <c r="I473" s="332">
        <v>0</v>
      </c>
      <c r="J473" s="332">
        <v>0</v>
      </c>
      <c r="K473" s="332">
        <v>0</v>
      </c>
      <c r="L473" s="332">
        <v>0</v>
      </c>
      <c r="M473" s="332">
        <v>0</v>
      </c>
      <c r="N473" s="332">
        <v>0</v>
      </c>
      <c r="O473" s="332">
        <v>0</v>
      </c>
      <c r="P473" s="332">
        <v>0</v>
      </c>
      <c r="Q473" s="333"/>
      <c r="R473" s="333"/>
      <c r="S473" s="333"/>
      <c r="T473" s="333"/>
      <c r="U473" s="333"/>
      <c r="V473" s="333"/>
      <c r="W473" s="333"/>
      <c r="X473" s="333"/>
      <c r="Y473" s="333"/>
      <c r="Z473" s="333"/>
      <c r="AA473" s="333"/>
      <c r="AB473" s="333"/>
      <c r="AC473" s="333"/>
      <c r="AD473" s="333"/>
    </row>
    <row r="474" spans="1:30" x14ac:dyDescent="0.2">
      <c r="A474" s="332" t="s">
        <v>741</v>
      </c>
      <c r="B474" s="332" t="s">
        <v>184</v>
      </c>
      <c r="C474" s="332">
        <v>0</v>
      </c>
      <c r="D474" s="332">
        <v>0</v>
      </c>
      <c r="E474" s="332">
        <v>0</v>
      </c>
      <c r="F474" s="332">
        <v>0</v>
      </c>
      <c r="G474" s="332">
        <v>0</v>
      </c>
      <c r="H474" s="332">
        <v>0</v>
      </c>
      <c r="I474" s="332">
        <v>0</v>
      </c>
      <c r="J474" s="332">
        <v>0</v>
      </c>
      <c r="K474" s="332">
        <v>0</v>
      </c>
      <c r="L474" s="332">
        <v>0</v>
      </c>
      <c r="M474" s="332">
        <v>0</v>
      </c>
      <c r="N474" s="332">
        <v>0</v>
      </c>
      <c r="O474" s="332">
        <v>0</v>
      </c>
      <c r="P474" s="332">
        <v>0</v>
      </c>
      <c r="Q474" s="333"/>
      <c r="R474" s="333"/>
      <c r="S474" s="333"/>
      <c r="T474" s="333"/>
      <c r="U474" s="333"/>
      <c r="V474" s="333"/>
      <c r="W474" s="333"/>
      <c r="X474" s="333"/>
      <c r="Y474" s="333"/>
      <c r="Z474" s="333"/>
      <c r="AA474" s="333"/>
      <c r="AB474" s="333"/>
      <c r="AC474" s="333"/>
      <c r="AD474" s="333"/>
    </row>
    <row r="475" spans="1:30" x14ac:dyDescent="0.2">
      <c r="A475" s="332" t="s">
        <v>1236</v>
      </c>
      <c r="B475" s="332" t="s">
        <v>184</v>
      </c>
      <c r="C475" s="332">
        <v>0</v>
      </c>
      <c r="D475" s="332">
        <v>0</v>
      </c>
      <c r="E475" s="332">
        <v>0</v>
      </c>
      <c r="F475" s="332">
        <v>0</v>
      </c>
      <c r="G475" s="332">
        <v>0</v>
      </c>
      <c r="H475" s="332">
        <v>0</v>
      </c>
      <c r="I475" s="332">
        <v>0</v>
      </c>
      <c r="J475" s="332">
        <v>0</v>
      </c>
      <c r="K475" s="332">
        <v>0</v>
      </c>
      <c r="L475" s="332">
        <v>0</v>
      </c>
      <c r="M475" s="332">
        <v>0</v>
      </c>
      <c r="N475" s="332">
        <v>0</v>
      </c>
      <c r="O475" s="332">
        <v>0</v>
      </c>
      <c r="P475" s="332">
        <v>0</v>
      </c>
      <c r="Q475" s="333"/>
      <c r="R475" s="333"/>
      <c r="S475" s="333"/>
      <c r="T475" s="333"/>
      <c r="U475" s="333"/>
      <c r="V475" s="333"/>
      <c r="W475" s="333"/>
      <c r="X475" s="333"/>
      <c r="Y475" s="333"/>
      <c r="Z475" s="333"/>
      <c r="AA475" s="333"/>
      <c r="AB475" s="333"/>
      <c r="AC475" s="333"/>
      <c r="AD475" s="333"/>
    </row>
    <row r="476" spans="1:30" x14ac:dyDescent="0.2">
      <c r="A476" s="332" t="s">
        <v>250</v>
      </c>
      <c r="B476" s="332" t="s">
        <v>184</v>
      </c>
      <c r="C476" s="332">
        <v>0</v>
      </c>
      <c r="D476" s="332">
        <v>0</v>
      </c>
      <c r="E476" s="332">
        <v>0</v>
      </c>
      <c r="F476" s="332">
        <v>0</v>
      </c>
      <c r="G476" s="332">
        <v>0</v>
      </c>
      <c r="H476" s="332">
        <v>0</v>
      </c>
      <c r="I476" s="332">
        <v>0</v>
      </c>
      <c r="J476" s="332">
        <v>0</v>
      </c>
      <c r="K476" s="332">
        <v>0</v>
      </c>
      <c r="L476" s="332">
        <v>0</v>
      </c>
      <c r="M476" s="332">
        <v>0</v>
      </c>
      <c r="N476" s="332">
        <v>0</v>
      </c>
      <c r="O476" s="332">
        <v>0</v>
      </c>
      <c r="P476" s="332">
        <v>0</v>
      </c>
      <c r="Q476" s="333"/>
      <c r="R476" s="333"/>
      <c r="S476" s="333"/>
      <c r="T476" s="333"/>
      <c r="U476" s="333"/>
      <c r="V476" s="333"/>
      <c r="W476" s="333"/>
      <c r="X476" s="333"/>
      <c r="Y476" s="333"/>
      <c r="Z476" s="333"/>
      <c r="AA476" s="333"/>
      <c r="AB476" s="333"/>
      <c r="AC476" s="333"/>
      <c r="AD476" s="333"/>
    </row>
    <row r="477" spans="1:30" s="337" customFormat="1" x14ac:dyDescent="0.2">
      <c r="A477" s="334"/>
      <c r="B477" s="335" t="s">
        <v>1237</v>
      </c>
      <c r="C477" s="335">
        <f>SUM(C4:C476)</f>
        <v>1555681</v>
      </c>
      <c r="D477" s="335">
        <f t="shared" ref="D477:P477" si="0">SUM(D4:D476)</f>
        <v>1557409</v>
      </c>
      <c r="E477" s="335">
        <f t="shared" si="0"/>
        <v>1560353</v>
      </c>
      <c r="F477" s="335">
        <f t="shared" si="0"/>
        <v>1560428</v>
      </c>
      <c r="G477" s="335">
        <f t="shared" si="0"/>
        <v>1562705</v>
      </c>
      <c r="H477" s="335">
        <f t="shared" si="0"/>
        <v>1557612</v>
      </c>
      <c r="I477" s="335">
        <f t="shared" si="0"/>
        <v>1560536</v>
      </c>
      <c r="J477" s="335">
        <f t="shared" si="0"/>
        <v>1560309</v>
      </c>
      <c r="K477" s="335">
        <f t="shared" si="0"/>
        <v>1560995</v>
      </c>
      <c r="L477" s="335">
        <f t="shared" si="0"/>
        <v>1560903</v>
      </c>
      <c r="M477" s="335">
        <f t="shared" si="0"/>
        <v>1581537</v>
      </c>
      <c r="N477" s="335">
        <f t="shared" si="0"/>
        <v>1584106</v>
      </c>
      <c r="O477" s="335">
        <f t="shared" si="0"/>
        <v>1593086</v>
      </c>
      <c r="P477" s="335">
        <f t="shared" si="0"/>
        <v>1565101205</v>
      </c>
      <c r="Q477" s="336"/>
      <c r="R477" s="336"/>
      <c r="S477" s="336"/>
      <c r="T477" s="336"/>
      <c r="U477" s="336"/>
      <c r="V477" s="336"/>
      <c r="W477" s="336"/>
      <c r="X477" s="336"/>
      <c r="Y477" s="336"/>
      <c r="Z477" s="336"/>
      <c r="AA477" s="336"/>
      <c r="AB477" s="336"/>
      <c r="AC477" s="336"/>
      <c r="AD477" s="336"/>
    </row>
    <row r="478" spans="1:30" x14ac:dyDescent="0.2">
      <c r="A478" s="332" t="s">
        <v>251</v>
      </c>
      <c r="B478" s="332" t="s">
        <v>795</v>
      </c>
      <c r="C478" s="332">
        <v>11505</v>
      </c>
      <c r="D478" s="332">
        <v>8684</v>
      </c>
      <c r="E478" s="332">
        <v>8684</v>
      </c>
      <c r="F478" s="332">
        <v>8684</v>
      </c>
      <c r="G478" s="332">
        <v>8695</v>
      </c>
      <c r="H478" s="332">
        <v>8695</v>
      </c>
      <c r="I478" s="332">
        <v>8695</v>
      </c>
      <c r="J478" s="332">
        <v>8684</v>
      </c>
      <c r="K478" s="332">
        <v>8684</v>
      </c>
      <c r="L478" s="332">
        <v>8684</v>
      </c>
      <c r="M478" s="332">
        <v>8684</v>
      </c>
      <c r="N478" s="332">
        <v>8684</v>
      </c>
      <c r="O478" s="332">
        <v>10766</v>
      </c>
      <c r="P478" s="332">
        <v>8891425</v>
      </c>
      <c r="Q478" s="333"/>
      <c r="R478" s="333"/>
      <c r="S478" s="333"/>
      <c r="T478" s="333"/>
      <c r="U478" s="333"/>
      <c r="V478" s="333"/>
      <c r="W478" s="333"/>
      <c r="X478" s="333"/>
      <c r="Y478" s="333"/>
      <c r="Z478" s="333"/>
      <c r="AA478" s="333"/>
      <c r="AB478" s="333"/>
      <c r="AC478" s="333"/>
      <c r="AD478" s="333"/>
    </row>
    <row r="479" spans="1:30" x14ac:dyDescent="0.2">
      <c r="A479" s="332" t="s">
        <v>252</v>
      </c>
      <c r="B479" s="332" t="s">
        <v>795</v>
      </c>
      <c r="C479" s="332">
        <v>30575</v>
      </c>
      <c r="D479" s="332">
        <v>33403</v>
      </c>
      <c r="E479" s="332">
        <v>33403</v>
      </c>
      <c r="F479" s="332">
        <v>33403</v>
      </c>
      <c r="G479" s="332">
        <v>33404</v>
      </c>
      <c r="H479" s="332">
        <v>33404</v>
      </c>
      <c r="I479" s="332">
        <v>33404</v>
      </c>
      <c r="J479" s="332">
        <v>33415</v>
      </c>
      <c r="K479" s="332">
        <v>33412</v>
      </c>
      <c r="L479" s="332">
        <v>33413</v>
      </c>
      <c r="M479" s="332">
        <v>33414</v>
      </c>
      <c r="N479" s="332">
        <v>33420</v>
      </c>
      <c r="O479" s="332">
        <v>33435</v>
      </c>
      <c r="P479" s="332">
        <v>33291706</v>
      </c>
      <c r="Q479" s="333"/>
      <c r="R479" s="333"/>
      <c r="S479" s="333"/>
      <c r="T479" s="333"/>
      <c r="U479" s="333"/>
      <c r="V479" s="333"/>
      <c r="W479" s="333"/>
      <c r="X479" s="333"/>
      <c r="Y479" s="333"/>
      <c r="Z479" s="333"/>
      <c r="AA479" s="333"/>
      <c r="AB479" s="333"/>
      <c r="AC479" s="333"/>
      <c r="AD479" s="333"/>
    </row>
    <row r="480" spans="1:30" x14ac:dyDescent="0.2">
      <c r="A480" s="332" t="s">
        <v>253</v>
      </c>
      <c r="B480" s="332" t="s">
        <v>795</v>
      </c>
      <c r="C480" s="332">
        <v>256</v>
      </c>
      <c r="D480" s="332">
        <v>256</v>
      </c>
      <c r="E480" s="332">
        <v>256</v>
      </c>
      <c r="F480" s="332">
        <v>256</v>
      </c>
      <c r="G480" s="332">
        <v>256</v>
      </c>
      <c r="H480" s="332">
        <v>256</v>
      </c>
      <c r="I480" s="332">
        <v>256</v>
      </c>
      <c r="J480" s="332">
        <v>256</v>
      </c>
      <c r="K480" s="332">
        <v>256</v>
      </c>
      <c r="L480" s="332">
        <v>256</v>
      </c>
      <c r="M480" s="332">
        <v>256</v>
      </c>
      <c r="N480" s="332">
        <v>256</v>
      </c>
      <c r="O480" s="332">
        <v>256</v>
      </c>
      <c r="P480" s="332">
        <v>255812</v>
      </c>
      <c r="Q480" s="333"/>
      <c r="R480" s="333"/>
      <c r="S480" s="333"/>
      <c r="T480" s="333"/>
      <c r="U480" s="333"/>
      <c r="V480" s="333"/>
      <c r="W480" s="333"/>
      <c r="X480" s="333"/>
      <c r="Y480" s="333"/>
      <c r="Z480" s="333"/>
      <c r="AA480" s="333"/>
      <c r="AB480" s="333"/>
      <c r="AC480" s="333"/>
      <c r="AD480" s="333"/>
    </row>
    <row r="481" spans="1:30" x14ac:dyDescent="0.2">
      <c r="A481" s="332" t="s">
        <v>254</v>
      </c>
      <c r="B481" s="332" t="s">
        <v>795</v>
      </c>
      <c r="C481" s="332">
        <v>31</v>
      </c>
      <c r="D481" s="332">
        <v>31</v>
      </c>
      <c r="E481" s="332">
        <v>31</v>
      </c>
      <c r="F481" s="332">
        <v>31</v>
      </c>
      <c r="G481" s="332">
        <v>31</v>
      </c>
      <c r="H481" s="332">
        <v>31</v>
      </c>
      <c r="I481" s="332">
        <v>31</v>
      </c>
      <c r="J481" s="332">
        <v>31</v>
      </c>
      <c r="K481" s="332">
        <v>31</v>
      </c>
      <c r="L481" s="332">
        <v>31</v>
      </c>
      <c r="M481" s="332">
        <v>31</v>
      </c>
      <c r="N481" s="332">
        <v>31</v>
      </c>
      <c r="O481" s="332">
        <v>31</v>
      </c>
      <c r="P481" s="332">
        <v>31040</v>
      </c>
      <c r="Q481" s="333"/>
      <c r="R481" s="333"/>
      <c r="S481" s="333"/>
      <c r="T481" s="333"/>
      <c r="U481" s="333"/>
      <c r="V481" s="333"/>
      <c r="W481" s="333"/>
      <c r="X481" s="333"/>
      <c r="Y481" s="333"/>
      <c r="Z481" s="333"/>
      <c r="AA481" s="333"/>
      <c r="AB481" s="333"/>
      <c r="AC481" s="333"/>
      <c r="AD481" s="333"/>
    </row>
    <row r="482" spans="1:30" x14ac:dyDescent="0.2">
      <c r="A482" s="332" t="s">
        <v>255</v>
      </c>
      <c r="B482" s="332" t="s">
        <v>795</v>
      </c>
      <c r="C482" s="332">
        <v>5</v>
      </c>
      <c r="D482" s="332">
        <v>5</v>
      </c>
      <c r="E482" s="332">
        <v>5</v>
      </c>
      <c r="F482" s="332">
        <v>5</v>
      </c>
      <c r="G482" s="332">
        <v>5</v>
      </c>
      <c r="H482" s="332">
        <v>5</v>
      </c>
      <c r="I482" s="332">
        <v>5</v>
      </c>
      <c r="J482" s="332">
        <v>5</v>
      </c>
      <c r="K482" s="332">
        <v>5</v>
      </c>
      <c r="L482" s="332">
        <v>5</v>
      </c>
      <c r="M482" s="332">
        <v>5</v>
      </c>
      <c r="N482" s="332">
        <v>5</v>
      </c>
      <c r="O482" s="332">
        <v>5</v>
      </c>
      <c r="P482" s="332">
        <v>4766</v>
      </c>
      <c r="Q482" s="333"/>
      <c r="R482" s="333"/>
      <c r="S482" s="333"/>
      <c r="T482" s="333"/>
      <c r="U482" s="333"/>
      <c r="V482" s="333"/>
      <c r="W482" s="333"/>
      <c r="X482" s="333"/>
      <c r="Y482" s="333"/>
      <c r="Z482" s="333"/>
      <c r="AA482" s="333"/>
      <c r="AB482" s="333"/>
      <c r="AC482" s="333"/>
      <c r="AD482" s="333"/>
    </row>
    <row r="483" spans="1:30" x14ac:dyDescent="0.2">
      <c r="A483" s="332" t="s">
        <v>256</v>
      </c>
      <c r="B483" s="332" t="s">
        <v>795</v>
      </c>
      <c r="C483" s="332">
        <v>12</v>
      </c>
      <c r="D483" s="332">
        <v>12</v>
      </c>
      <c r="E483" s="332">
        <v>12</v>
      </c>
      <c r="F483" s="332">
        <v>12</v>
      </c>
      <c r="G483" s="332">
        <v>12</v>
      </c>
      <c r="H483" s="332">
        <v>12</v>
      </c>
      <c r="I483" s="332">
        <v>12</v>
      </c>
      <c r="J483" s="332">
        <v>12</v>
      </c>
      <c r="K483" s="332">
        <v>12</v>
      </c>
      <c r="L483" s="332">
        <v>12</v>
      </c>
      <c r="M483" s="332">
        <v>12</v>
      </c>
      <c r="N483" s="332">
        <v>12</v>
      </c>
      <c r="O483" s="332">
        <v>12</v>
      </c>
      <c r="P483" s="332">
        <v>12337</v>
      </c>
      <c r="Q483" s="333"/>
      <c r="R483" s="333"/>
      <c r="S483" s="333"/>
      <c r="T483" s="333"/>
      <c r="U483" s="333"/>
      <c r="V483" s="333"/>
      <c r="W483" s="333"/>
      <c r="X483" s="333"/>
      <c r="Y483" s="333"/>
      <c r="Z483" s="333"/>
      <c r="AA483" s="333"/>
      <c r="AB483" s="333"/>
      <c r="AC483" s="333"/>
      <c r="AD483" s="333"/>
    </row>
    <row r="484" spans="1:30" x14ac:dyDescent="0.2">
      <c r="A484" s="332" t="s">
        <v>257</v>
      </c>
      <c r="B484" s="332" t="s">
        <v>795</v>
      </c>
      <c r="C484" s="332">
        <v>204</v>
      </c>
      <c r="D484" s="332">
        <v>204</v>
      </c>
      <c r="E484" s="332">
        <v>204</v>
      </c>
      <c r="F484" s="332">
        <v>204</v>
      </c>
      <c r="G484" s="332">
        <v>204</v>
      </c>
      <c r="H484" s="332">
        <v>204</v>
      </c>
      <c r="I484" s="332">
        <v>204</v>
      </c>
      <c r="J484" s="332">
        <v>204</v>
      </c>
      <c r="K484" s="332">
        <v>204</v>
      </c>
      <c r="L484" s="332">
        <v>204</v>
      </c>
      <c r="M484" s="332">
        <v>204</v>
      </c>
      <c r="N484" s="332">
        <v>204</v>
      </c>
      <c r="O484" s="332">
        <v>204</v>
      </c>
      <c r="P484" s="332">
        <v>204314</v>
      </c>
      <c r="Q484" s="333"/>
      <c r="R484" s="333"/>
      <c r="S484" s="333"/>
      <c r="T484" s="333"/>
      <c r="U484" s="333"/>
      <c r="V484" s="333"/>
      <c r="W484" s="333"/>
      <c r="X484" s="333"/>
      <c r="Y484" s="333"/>
      <c r="Z484" s="333"/>
      <c r="AA484" s="333"/>
      <c r="AB484" s="333"/>
      <c r="AC484" s="333"/>
      <c r="AD484" s="333"/>
    </row>
    <row r="485" spans="1:30" x14ac:dyDescent="0.2">
      <c r="A485" s="332" t="s">
        <v>258</v>
      </c>
      <c r="B485" s="332" t="s">
        <v>795</v>
      </c>
      <c r="C485" s="332">
        <v>4</v>
      </c>
      <c r="D485" s="332">
        <v>4</v>
      </c>
      <c r="E485" s="332">
        <v>4</v>
      </c>
      <c r="F485" s="332">
        <v>4</v>
      </c>
      <c r="G485" s="332">
        <v>4</v>
      </c>
      <c r="H485" s="332">
        <v>4</v>
      </c>
      <c r="I485" s="332">
        <v>4</v>
      </c>
      <c r="J485" s="332">
        <v>4</v>
      </c>
      <c r="K485" s="332">
        <v>4</v>
      </c>
      <c r="L485" s="332">
        <v>4</v>
      </c>
      <c r="M485" s="332">
        <v>4</v>
      </c>
      <c r="N485" s="332">
        <v>4</v>
      </c>
      <c r="O485" s="332">
        <v>4</v>
      </c>
      <c r="P485" s="332">
        <v>4494</v>
      </c>
      <c r="Q485" s="333"/>
      <c r="R485" s="333"/>
      <c r="S485" s="333"/>
      <c r="T485" s="333"/>
      <c r="U485" s="333"/>
      <c r="V485" s="333"/>
      <c r="W485" s="333"/>
      <c r="X485" s="333"/>
      <c r="Y485" s="333"/>
      <c r="Z485" s="333"/>
      <c r="AA485" s="333"/>
      <c r="AB485" s="333"/>
      <c r="AC485" s="333"/>
      <c r="AD485" s="333"/>
    </row>
    <row r="486" spans="1:30" x14ac:dyDescent="0.2">
      <c r="A486" s="332" t="s">
        <v>259</v>
      </c>
      <c r="B486" s="332" t="s">
        <v>795</v>
      </c>
      <c r="C486" s="332">
        <v>0</v>
      </c>
      <c r="D486" s="332">
        <v>0</v>
      </c>
      <c r="E486" s="332">
        <v>0</v>
      </c>
      <c r="F486" s="332">
        <v>0</v>
      </c>
      <c r="G486" s="332">
        <v>0</v>
      </c>
      <c r="H486" s="332">
        <v>0</v>
      </c>
      <c r="I486" s="332">
        <v>0</v>
      </c>
      <c r="J486" s="332">
        <v>0</v>
      </c>
      <c r="K486" s="332">
        <v>0</v>
      </c>
      <c r="L486" s="332">
        <v>0</v>
      </c>
      <c r="M486" s="332">
        <v>0</v>
      </c>
      <c r="N486" s="332">
        <v>0</v>
      </c>
      <c r="O486" s="332">
        <v>0</v>
      </c>
      <c r="P486" s="332">
        <v>0</v>
      </c>
      <c r="Q486" s="333"/>
      <c r="R486" s="333"/>
      <c r="S486" s="333"/>
      <c r="T486" s="333"/>
      <c r="U486" s="333"/>
      <c r="V486" s="333"/>
      <c r="W486" s="333"/>
      <c r="X486" s="333"/>
      <c r="Y486" s="333"/>
      <c r="Z486" s="333"/>
      <c r="AA486" s="333"/>
      <c r="AB486" s="333"/>
      <c r="AC486" s="333"/>
      <c r="AD486" s="333"/>
    </row>
    <row r="487" spans="1:30" x14ac:dyDescent="0.2">
      <c r="A487" s="332" t="s">
        <v>260</v>
      </c>
      <c r="B487" s="332" t="s">
        <v>795</v>
      </c>
      <c r="C487" s="332">
        <v>5</v>
      </c>
      <c r="D487" s="332">
        <v>5</v>
      </c>
      <c r="E487" s="332">
        <v>5</v>
      </c>
      <c r="F487" s="332">
        <v>5</v>
      </c>
      <c r="G487" s="332">
        <v>5</v>
      </c>
      <c r="H487" s="332">
        <v>5</v>
      </c>
      <c r="I487" s="332">
        <v>5</v>
      </c>
      <c r="J487" s="332">
        <v>5</v>
      </c>
      <c r="K487" s="332">
        <v>5</v>
      </c>
      <c r="L487" s="332">
        <v>5</v>
      </c>
      <c r="M487" s="332">
        <v>5</v>
      </c>
      <c r="N487" s="332">
        <v>5</v>
      </c>
      <c r="O487" s="332">
        <v>5</v>
      </c>
      <c r="P487" s="332">
        <v>4635</v>
      </c>
      <c r="Q487" s="333"/>
      <c r="R487" s="333"/>
      <c r="S487" s="333"/>
      <c r="T487" s="333"/>
      <c r="U487" s="333"/>
      <c r="V487" s="333"/>
      <c r="W487" s="333"/>
      <c r="X487" s="333"/>
      <c r="Y487" s="333"/>
      <c r="Z487" s="333"/>
      <c r="AA487" s="333"/>
      <c r="AB487" s="333"/>
      <c r="AC487" s="333"/>
      <c r="AD487" s="333"/>
    </row>
    <row r="488" spans="1:30" x14ac:dyDescent="0.2">
      <c r="A488" s="332" t="s">
        <v>261</v>
      </c>
      <c r="B488" s="332" t="s">
        <v>795</v>
      </c>
      <c r="C488" s="332">
        <v>381</v>
      </c>
      <c r="D488" s="332">
        <v>381</v>
      </c>
      <c r="E488" s="332">
        <v>381</v>
      </c>
      <c r="F488" s="332">
        <v>381</v>
      </c>
      <c r="G488" s="332">
        <v>381</v>
      </c>
      <c r="H488" s="332">
        <v>381</v>
      </c>
      <c r="I488" s="332">
        <v>381</v>
      </c>
      <c r="J488" s="332">
        <v>381</v>
      </c>
      <c r="K488" s="332">
        <v>381</v>
      </c>
      <c r="L488" s="332">
        <v>381</v>
      </c>
      <c r="M488" s="332">
        <v>381</v>
      </c>
      <c r="N488" s="332">
        <v>381</v>
      </c>
      <c r="O488" s="332">
        <v>381</v>
      </c>
      <c r="P488" s="332">
        <v>381411</v>
      </c>
      <c r="Q488" s="333"/>
      <c r="R488" s="333"/>
      <c r="S488" s="333"/>
      <c r="T488" s="333"/>
      <c r="U488" s="333"/>
      <c r="V488" s="333"/>
      <c r="W488" s="333"/>
      <c r="X488" s="333"/>
      <c r="Y488" s="333"/>
      <c r="Z488" s="333"/>
      <c r="AA488" s="333"/>
      <c r="AB488" s="333"/>
      <c r="AC488" s="333"/>
      <c r="AD488" s="333"/>
    </row>
    <row r="489" spans="1:30" x14ac:dyDescent="0.2">
      <c r="A489" s="332" t="s">
        <v>262</v>
      </c>
      <c r="B489" s="332" t="s">
        <v>795</v>
      </c>
      <c r="C489" s="332">
        <v>54</v>
      </c>
      <c r="D489" s="332">
        <v>54</v>
      </c>
      <c r="E489" s="332">
        <v>54</v>
      </c>
      <c r="F489" s="332">
        <v>54</v>
      </c>
      <c r="G489" s="332">
        <v>54</v>
      </c>
      <c r="H489" s="332">
        <v>54</v>
      </c>
      <c r="I489" s="332">
        <v>54</v>
      </c>
      <c r="J489" s="332">
        <v>54</v>
      </c>
      <c r="K489" s="332">
        <v>54</v>
      </c>
      <c r="L489" s="332">
        <v>54</v>
      </c>
      <c r="M489" s="332">
        <v>54</v>
      </c>
      <c r="N489" s="332">
        <v>54</v>
      </c>
      <c r="O489" s="332">
        <v>54</v>
      </c>
      <c r="P489" s="332">
        <v>54386</v>
      </c>
      <c r="Q489" s="333"/>
      <c r="R489" s="333"/>
      <c r="S489" s="333"/>
      <c r="T489" s="333"/>
      <c r="U489" s="333"/>
      <c r="V489" s="333"/>
      <c r="W489" s="333"/>
      <c r="X489" s="333"/>
      <c r="Y489" s="333"/>
      <c r="Z489" s="333"/>
      <c r="AA489" s="333"/>
      <c r="AB489" s="333"/>
      <c r="AC489" s="333"/>
      <c r="AD489" s="333"/>
    </row>
    <row r="490" spans="1:30" x14ac:dyDescent="0.2">
      <c r="A490" s="332" t="s">
        <v>675</v>
      </c>
      <c r="B490" s="332" t="s">
        <v>795</v>
      </c>
      <c r="C490" s="332">
        <v>0</v>
      </c>
      <c r="D490" s="332">
        <v>0</v>
      </c>
      <c r="E490" s="332">
        <v>0</v>
      </c>
      <c r="F490" s="332">
        <v>0</v>
      </c>
      <c r="G490" s="332">
        <v>0</v>
      </c>
      <c r="H490" s="332">
        <v>0</v>
      </c>
      <c r="I490" s="332">
        <v>0</v>
      </c>
      <c r="J490" s="332">
        <v>0</v>
      </c>
      <c r="K490" s="332">
        <v>0</v>
      </c>
      <c r="L490" s="332">
        <v>0</v>
      </c>
      <c r="M490" s="332">
        <v>0</v>
      </c>
      <c r="N490" s="332">
        <v>0</v>
      </c>
      <c r="O490" s="332">
        <v>0</v>
      </c>
      <c r="P490" s="332">
        <v>0</v>
      </c>
      <c r="Q490" s="333"/>
      <c r="R490" s="333"/>
      <c r="S490" s="333"/>
      <c r="T490" s="333"/>
      <c r="U490" s="333"/>
      <c r="V490" s="333"/>
      <c r="W490" s="333"/>
      <c r="X490" s="333"/>
      <c r="Y490" s="333"/>
      <c r="Z490" s="333"/>
      <c r="AA490" s="333"/>
      <c r="AB490" s="333"/>
      <c r="AC490" s="333"/>
      <c r="AD490" s="333"/>
    </row>
    <row r="491" spans="1:30" x14ac:dyDescent="0.2">
      <c r="A491" s="332" t="s">
        <v>986</v>
      </c>
      <c r="B491" s="332" t="s">
        <v>795</v>
      </c>
      <c r="C491" s="332">
        <v>6334</v>
      </c>
      <c r="D491" s="332">
        <v>6335</v>
      </c>
      <c r="E491" s="332">
        <v>6335</v>
      </c>
      <c r="F491" s="332">
        <v>6335</v>
      </c>
      <c r="G491" s="332">
        <v>6335</v>
      </c>
      <c r="H491" s="332">
        <v>6335</v>
      </c>
      <c r="I491" s="332">
        <v>6335</v>
      </c>
      <c r="J491" s="332">
        <v>6335</v>
      </c>
      <c r="K491" s="332">
        <v>6335</v>
      </c>
      <c r="L491" s="332">
        <v>6335</v>
      </c>
      <c r="M491" s="332">
        <v>6335</v>
      </c>
      <c r="N491" s="332">
        <v>6335</v>
      </c>
      <c r="O491" s="332">
        <v>6335</v>
      </c>
      <c r="P491" s="332">
        <v>6334732</v>
      </c>
      <c r="Q491" s="333"/>
      <c r="R491" s="333"/>
      <c r="S491" s="333"/>
      <c r="T491" s="333"/>
      <c r="U491" s="333"/>
      <c r="V491" s="333"/>
      <c r="W491" s="333"/>
      <c r="X491" s="333"/>
      <c r="Y491" s="333"/>
      <c r="Z491" s="333"/>
      <c r="AA491" s="333"/>
      <c r="AB491" s="333"/>
      <c r="AC491" s="333"/>
      <c r="AD491" s="333"/>
    </row>
    <row r="492" spans="1:30" x14ac:dyDescent="0.2">
      <c r="A492" s="332" t="s">
        <v>987</v>
      </c>
      <c r="B492" s="332" t="s">
        <v>795</v>
      </c>
      <c r="C492" s="332">
        <v>0</v>
      </c>
      <c r="D492" s="332">
        <v>0</v>
      </c>
      <c r="E492" s="332">
        <v>0</v>
      </c>
      <c r="F492" s="332">
        <v>0</v>
      </c>
      <c r="G492" s="332">
        <v>0</v>
      </c>
      <c r="H492" s="332">
        <v>0</v>
      </c>
      <c r="I492" s="332">
        <v>0</v>
      </c>
      <c r="J492" s="332">
        <v>0</v>
      </c>
      <c r="K492" s="332">
        <v>0</v>
      </c>
      <c r="L492" s="332">
        <v>0</v>
      </c>
      <c r="M492" s="332">
        <v>0</v>
      </c>
      <c r="N492" s="332">
        <v>0</v>
      </c>
      <c r="O492" s="332">
        <v>0</v>
      </c>
      <c r="P492" s="332">
        <v>0</v>
      </c>
      <c r="Q492" s="333"/>
      <c r="R492" s="333"/>
      <c r="S492" s="333"/>
      <c r="T492" s="333"/>
      <c r="U492" s="333"/>
      <c r="V492" s="333"/>
      <c r="W492" s="333"/>
      <c r="X492" s="333"/>
      <c r="Y492" s="333"/>
      <c r="Z492" s="333"/>
      <c r="AA492" s="333"/>
      <c r="AB492" s="333"/>
      <c r="AC492" s="333"/>
      <c r="AD492" s="333"/>
    </row>
    <row r="493" spans="1:30" x14ac:dyDescent="0.2">
      <c r="A493" s="332" t="s">
        <v>757</v>
      </c>
      <c r="B493" s="332" t="s">
        <v>795</v>
      </c>
      <c r="C493" s="332">
        <v>0</v>
      </c>
      <c r="D493" s="332">
        <v>0</v>
      </c>
      <c r="E493" s="332">
        <v>0</v>
      </c>
      <c r="F493" s="332">
        <v>0</v>
      </c>
      <c r="G493" s="332">
        <v>0</v>
      </c>
      <c r="H493" s="332">
        <v>0</v>
      </c>
      <c r="I493" s="332">
        <v>0</v>
      </c>
      <c r="J493" s="332">
        <v>0</v>
      </c>
      <c r="K493" s="332">
        <v>0</v>
      </c>
      <c r="L493" s="332">
        <v>0</v>
      </c>
      <c r="M493" s="332">
        <v>0</v>
      </c>
      <c r="N493" s="332">
        <v>0</v>
      </c>
      <c r="O493" s="332">
        <v>0</v>
      </c>
      <c r="P493" s="332">
        <v>0</v>
      </c>
      <c r="Q493" s="333"/>
      <c r="R493" s="333"/>
      <c r="S493" s="333"/>
      <c r="T493" s="333"/>
      <c r="U493" s="333"/>
      <c r="V493" s="333"/>
      <c r="W493" s="333"/>
      <c r="X493" s="333"/>
      <c r="Y493" s="333"/>
      <c r="Z493" s="333"/>
      <c r="AA493" s="333"/>
      <c r="AB493" s="333"/>
      <c r="AC493" s="333"/>
      <c r="AD493" s="333"/>
    </row>
    <row r="494" spans="1:30" x14ac:dyDescent="0.2">
      <c r="A494" s="332" t="s">
        <v>758</v>
      </c>
      <c r="B494" s="332" t="s">
        <v>795</v>
      </c>
      <c r="C494" s="332">
        <v>0</v>
      </c>
      <c r="D494" s="332">
        <v>0</v>
      </c>
      <c r="E494" s="332">
        <v>0</v>
      </c>
      <c r="F494" s="332">
        <v>0</v>
      </c>
      <c r="G494" s="332">
        <v>0</v>
      </c>
      <c r="H494" s="332">
        <v>0</v>
      </c>
      <c r="I494" s="332">
        <v>0</v>
      </c>
      <c r="J494" s="332">
        <v>0</v>
      </c>
      <c r="K494" s="332">
        <v>0</v>
      </c>
      <c r="L494" s="332">
        <v>0</v>
      </c>
      <c r="M494" s="332">
        <v>0</v>
      </c>
      <c r="N494" s="332">
        <v>0</v>
      </c>
      <c r="O494" s="332">
        <v>0</v>
      </c>
      <c r="P494" s="332">
        <v>0</v>
      </c>
      <c r="Q494" s="333"/>
      <c r="R494" s="333"/>
      <c r="S494" s="333"/>
      <c r="T494" s="333"/>
      <c r="U494" s="333"/>
      <c r="V494" s="333"/>
      <c r="W494" s="333"/>
      <c r="X494" s="333"/>
      <c r="Y494" s="333"/>
      <c r="Z494" s="333"/>
      <c r="AA494" s="333"/>
      <c r="AB494" s="333"/>
      <c r="AC494" s="333"/>
      <c r="AD494" s="333"/>
    </row>
    <row r="495" spans="1:30" x14ac:dyDescent="0.2">
      <c r="A495" s="332" t="s">
        <v>759</v>
      </c>
      <c r="B495" s="332" t="s">
        <v>795</v>
      </c>
      <c r="C495" s="332">
        <v>0</v>
      </c>
      <c r="D495" s="332">
        <v>0</v>
      </c>
      <c r="E495" s="332">
        <v>0</v>
      </c>
      <c r="F495" s="332">
        <v>0</v>
      </c>
      <c r="G495" s="332">
        <v>0</v>
      </c>
      <c r="H495" s="332">
        <v>0</v>
      </c>
      <c r="I495" s="332">
        <v>0</v>
      </c>
      <c r="J495" s="332">
        <v>0</v>
      </c>
      <c r="K495" s="332">
        <v>0</v>
      </c>
      <c r="L495" s="332">
        <v>0</v>
      </c>
      <c r="M495" s="332">
        <v>0</v>
      </c>
      <c r="N495" s="332">
        <v>0</v>
      </c>
      <c r="O495" s="332">
        <v>0</v>
      </c>
      <c r="P495" s="332">
        <v>0</v>
      </c>
      <c r="Q495" s="333"/>
      <c r="R495" s="333"/>
      <c r="S495" s="333"/>
      <c r="T495" s="333"/>
      <c r="U495" s="333"/>
      <c r="V495" s="333"/>
      <c r="W495" s="333"/>
      <c r="X495" s="333"/>
      <c r="Y495" s="333"/>
      <c r="Z495" s="333"/>
      <c r="AA495" s="333"/>
      <c r="AB495" s="333"/>
      <c r="AC495" s="333"/>
      <c r="AD495" s="333"/>
    </row>
    <row r="496" spans="1:30" x14ac:dyDescent="0.2">
      <c r="A496" s="332" t="s">
        <v>760</v>
      </c>
      <c r="B496" s="332" t="s">
        <v>795</v>
      </c>
      <c r="C496" s="332">
        <v>0</v>
      </c>
      <c r="D496" s="332">
        <v>0</v>
      </c>
      <c r="E496" s="332">
        <v>0</v>
      </c>
      <c r="F496" s="332">
        <v>0</v>
      </c>
      <c r="G496" s="332">
        <v>0</v>
      </c>
      <c r="H496" s="332">
        <v>0</v>
      </c>
      <c r="I496" s="332">
        <v>0</v>
      </c>
      <c r="J496" s="332">
        <v>0</v>
      </c>
      <c r="K496" s="332">
        <v>0</v>
      </c>
      <c r="L496" s="332">
        <v>0</v>
      </c>
      <c r="M496" s="332">
        <v>0</v>
      </c>
      <c r="N496" s="332">
        <v>0</v>
      </c>
      <c r="O496" s="332">
        <v>0</v>
      </c>
      <c r="P496" s="332">
        <v>0</v>
      </c>
      <c r="Q496" s="333"/>
      <c r="R496" s="333"/>
      <c r="S496" s="333"/>
      <c r="T496" s="333"/>
      <c r="U496" s="333"/>
      <c r="V496" s="333"/>
      <c r="W496" s="333"/>
      <c r="X496" s="333"/>
      <c r="Y496" s="333"/>
      <c r="Z496" s="333"/>
      <c r="AA496" s="333"/>
      <c r="AB496" s="333"/>
      <c r="AC496" s="333"/>
      <c r="AD496" s="333"/>
    </row>
    <row r="497" spans="1:30" x14ac:dyDescent="0.2">
      <c r="A497" s="332" t="s">
        <v>761</v>
      </c>
      <c r="B497" s="332" t="s">
        <v>795</v>
      </c>
      <c r="C497" s="332">
        <v>0</v>
      </c>
      <c r="D497" s="332">
        <v>0</v>
      </c>
      <c r="E497" s="332">
        <v>0</v>
      </c>
      <c r="F497" s="332">
        <v>0</v>
      </c>
      <c r="G497" s="332">
        <v>0</v>
      </c>
      <c r="H497" s="332">
        <v>0</v>
      </c>
      <c r="I497" s="332">
        <v>0</v>
      </c>
      <c r="J497" s="332">
        <v>0</v>
      </c>
      <c r="K497" s="332">
        <v>0</v>
      </c>
      <c r="L497" s="332">
        <v>0</v>
      </c>
      <c r="M497" s="332">
        <v>0</v>
      </c>
      <c r="N497" s="332">
        <v>0</v>
      </c>
      <c r="O497" s="332">
        <v>0</v>
      </c>
      <c r="P497" s="332">
        <v>0</v>
      </c>
      <c r="Q497" s="333"/>
      <c r="R497" s="333"/>
      <c r="S497" s="333"/>
      <c r="T497" s="333"/>
      <c r="U497" s="333"/>
      <c r="V497" s="333"/>
      <c r="W497" s="333"/>
      <c r="X497" s="333"/>
      <c r="Y497" s="333"/>
      <c r="Z497" s="333"/>
      <c r="AA497" s="333"/>
      <c r="AB497" s="333"/>
      <c r="AC497" s="333"/>
      <c r="AD497" s="333"/>
    </row>
    <row r="498" spans="1:30" x14ac:dyDescent="0.2">
      <c r="A498" s="332" t="s">
        <v>762</v>
      </c>
      <c r="B498" s="332" t="s">
        <v>795</v>
      </c>
      <c r="C498" s="332">
        <v>0</v>
      </c>
      <c r="D498" s="332">
        <v>0</v>
      </c>
      <c r="E498" s="332">
        <v>0</v>
      </c>
      <c r="F498" s="332">
        <v>0</v>
      </c>
      <c r="G498" s="332">
        <v>0</v>
      </c>
      <c r="H498" s="332">
        <v>0</v>
      </c>
      <c r="I498" s="332">
        <v>0</v>
      </c>
      <c r="J498" s="332">
        <v>0</v>
      </c>
      <c r="K498" s="332">
        <v>0</v>
      </c>
      <c r="L498" s="332">
        <v>0</v>
      </c>
      <c r="M498" s="332">
        <v>0</v>
      </c>
      <c r="N498" s="332">
        <v>0</v>
      </c>
      <c r="O498" s="332">
        <v>0</v>
      </c>
      <c r="P498" s="332">
        <v>0</v>
      </c>
      <c r="Q498" s="333"/>
      <c r="R498" s="333"/>
      <c r="S498" s="333"/>
      <c r="T498" s="333"/>
      <c r="U498" s="333"/>
      <c r="V498" s="333"/>
      <c r="W498" s="333"/>
      <c r="X498" s="333"/>
      <c r="Y498" s="333"/>
      <c r="Z498" s="333"/>
      <c r="AA498" s="333"/>
      <c r="AB498" s="333"/>
      <c r="AC498" s="333"/>
      <c r="AD498" s="333"/>
    </row>
    <row r="499" spans="1:30" x14ac:dyDescent="0.2">
      <c r="A499" s="332" t="s">
        <v>763</v>
      </c>
      <c r="B499" s="332" t="s">
        <v>795</v>
      </c>
      <c r="C499" s="332">
        <v>0</v>
      </c>
      <c r="D499" s="332">
        <v>0</v>
      </c>
      <c r="E499" s="332">
        <v>0</v>
      </c>
      <c r="F499" s="332">
        <v>0</v>
      </c>
      <c r="G499" s="332">
        <v>0</v>
      </c>
      <c r="H499" s="332">
        <v>0</v>
      </c>
      <c r="I499" s="332">
        <v>0</v>
      </c>
      <c r="J499" s="332">
        <v>0</v>
      </c>
      <c r="K499" s="332">
        <v>0</v>
      </c>
      <c r="L499" s="332">
        <v>0</v>
      </c>
      <c r="M499" s="332">
        <v>0</v>
      </c>
      <c r="N499" s="332">
        <v>0</v>
      </c>
      <c r="O499" s="332">
        <v>0</v>
      </c>
      <c r="P499" s="332">
        <v>0</v>
      </c>
      <c r="Q499" s="333"/>
      <c r="R499" s="333"/>
      <c r="S499" s="333"/>
      <c r="T499" s="333"/>
      <c r="U499" s="333"/>
      <c r="V499" s="333"/>
      <c r="W499" s="333"/>
      <c r="X499" s="333"/>
      <c r="Y499" s="333"/>
      <c r="Z499" s="333"/>
      <c r="AA499" s="333"/>
      <c r="AB499" s="333"/>
      <c r="AC499" s="333"/>
      <c r="AD499" s="333"/>
    </row>
    <row r="500" spans="1:30" x14ac:dyDescent="0.2">
      <c r="A500" s="332" t="s">
        <v>764</v>
      </c>
      <c r="B500" s="332" t="s">
        <v>795</v>
      </c>
      <c r="C500" s="332">
        <v>0</v>
      </c>
      <c r="D500" s="332">
        <v>0</v>
      </c>
      <c r="E500" s="332">
        <v>0</v>
      </c>
      <c r="F500" s="332">
        <v>0</v>
      </c>
      <c r="G500" s="332">
        <v>0</v>
      </c>
      <c r="H500" s="332">
        <v>0</v>
      </c>
      <c r="I500" s="332">
        <v>0</v>
      </c>
      <c r="J500" s="332">
        <v>0</v>
      </c>
      <c r="K500" s="332">
        <v>0</v>
      </c>
      <c r="L500" s="332">
        <v>0</v>
      </c>
      <c r="M500" s="332">
        <v>0</v>
      </c>
      <c r="N500" s="332">
        <v>0</v>
      </c>
      <c r="O500" s="332">
        <v>0</v>
      </c>
      <c r="P500" s="332">
        <v>0</v>
      </c>
      <c r="Q500" s="333"/>
      <c r="R500" s="333"/>
      <c r="S500" s="333"/>
      <c r="T500" s="333"/>
      <c r="U500" s="333"/>
      <c r="V500" s="333"/>
      <c r="W500" s="333"/>
      <c r="X500" s="333"/>
      <c r="Y500" s="333"/>
      <c r="Z500" s="333"/>
      <c r="AA500" s="333"/>
      <c r="AB500" s="333"/>
      <c r="AC500" s="333"/>
      <c r="AD500" s="333"/>
    </row>
    <row r="501" spans="1:30" x14ac:dyDescent="0.2">
      <c r="A501" s="332" t="s">
        <v>765</v>
      </c>
      <c r="B501" s="332" t="s">
        <v>795</v>
      </c>
      <c r="C501" s="332">
        <v>0</v>
      </c>
      <c r="D501" s="332">
        <v>0</v>
      </c>
      <c r="E501" s="332">
        <v>0</v>
      </c>
      <c r="F501" s="332">
        <v>0</v>
      </c>
      <c r="G501" s="332">
        <v>0</v>
      </c>
      <c r="H501" s="332">
        <v>0</v>
      </c>
      <c r="I501" s="332">
        <v>0</v>
      </c>
      <c r="J501" s="332">
        <v>0</v>
      </c>
      <c r="K501" s="332">
        <v>0</v>
      </c>
      <c r="L501" s="332">
        <v>0</v>
      </c>
      <c r="M501" s="332">
        <v>0</v>
      </c>
      <c r="N501" s="332">
        <v>0</v>
      </c>
      <c r="O501" s="332">
        <v>0</v>
      </c>
      <c r="P501" s="332">
        <v>0</v>
      </c>
      <c r="Q501" s="333"/>
      <c r="R501" s="333"/>
      <c r="S501" s="333"/>
      <c r="T501" s="333"/>
      <c r="U501" s="333"/>
      <c r="V501" s="333"/>
      <c r="W501" s="333"/>
      <c r="X501" s="333"/>
      <c r="Y501" s="333"/>
      <c r="Z501" s="333"/>
      <c r="AA501" s="333"/>
      <c r="AB501" s="333"/>
      <c r="AC501" s="333"/>
      <c r="AD501" s="333"/>
    </row>
    <row r="502" spans="1:30" x14ac:dyDescent="0.2">
      <c r="A502" s="332" t="s">
        <v>766</v>
      </c>
      <c r="B502" s="332" t="s">
        <v>795</v>
      </c>
      <c r="C502" s="332">
        <v>0</v>
      </c>
      <c r="D502" s="332">
        <v>0</v>
      </c>
      <c r="E502" s="332">
        <v>0</v>
      </c>
      <c r="F502" s="332">
        <v>0</v>
      </c>
      <c r="G502" s="332">
        <v>0</v>
      </c>
      <c r="H502" s="332">
        <v>0</v>
      </c>
      <c r="I502" s="332">
        <v>0</v>
      </c>
      <c r="J502" s="332">
        <v>0</v>
      </c>
      <c r="K502" s="332">
        <v>0</v>
      </c>
      <c r="L502" s="332">
        <v>0</v>
      </c>
      <c r="M502" s="332">
        <v>0</v>
      </c>
      <c r="N502" s="332">
        <v>0</v>
      </c>
      <c r="O502" s="332">
        <v>0</v>
      </c>
      <c r="P502" s="332">
        <v>0</v>
      </c>
      <c r="Q502" s="333"/>
      <c r="R502" s="333"/>
      <c r="S502" s="333"/>
      <c r="T502" s="333"/>
      <c r="U502" s="333"/>
      <c r="V502" s="333"/>
      <c r="W502" s="333"/>
      <c r="X502" s="333"/>
      <c r="Y502" s="333"/>
      <c r="Z502" s="333"/>
      <c r="AA502" s="333"/>
      <c r="AB502" s="333"/>
      <c r="AC502" s="333"/>
      <c r="AD502" s="333"/>
    </row>
    <row r="503" spans="1:30" x14ac:dyDescent="0.2">
      <c r="A503" s="332" t="s">
        <v>767</v>
      </c>
      <c r="B503" s="332" t="s">
        <v>795</v>
      </c>
      <c r="C503" s="332">
        <v>0</v>
      </c>
      <c r="D503" s="332">
        <v>0</v>
      </c>
      <c r="E503" s="332">
        <v>0</v>
      </c>
      <c r="F503" s="332">
        <v>0</v>
      </c>
      <c r="G503" s="332">
        <v>0</v>
      </c>
      <c r="H503" s="332">
        <v>0</v>
      </c>
      <c r="I503" s="332">
        <v>0</v>
      </c>
      <c r="J503" s="332">
        <v>0</v>
      </c>
      <c r="K503" s="332">
        <v>0</v>
      </c>
      <c r="L503" s="332">
        <v>0</v>
      </c>
      <c r="M503" s="332">
        <v>0</v>
      </c>
      <c r="N503" s="332">
        <v>0</v>
      </c>
      <c r="O503" s="332">
        <v>0</v>
      </c>
      <c r="P503" s="332">
        <v>0</v>
      </c>
      <c r="Q503" s="333"/>
      <c r="R503" s="333"/>
      <c r="S503" s="333"/>
      <c r="T503" s="333"/>
      <c r="U503" s="333"/>
      <c r="V503" s="333"/>
      <c r="W503" s="333"/>
      <c r="X503" s="333"/>
      <c r="Y503" s="333"/>
      <c r="Z503" s="333"/>
      <c r="AA503" s="333"/>
      <c r="AB503" s="333"/>
      <c r="AC503" s="333"/>
      <c r="AD503" s="333"/>
    </row>
    <row r="504" spans="1:30" x14ac:dyDescent="0.2">
      <c r="A504" s="332" t="s">
        <v>768</v>
      </c>
      <c r="B504" s="332" t="s">
        <v>795</v>
      </c>
      <c r="C504" s="332">
        <v>0</v>
      </c>
      <c r="D504" s="332">
        <v>0</v>
      </c>
      <c r="E504" s="332">
        <v>0</v>
      </c>
      <c r="F504" s="332">
        <v>0</v>
      </c>
      <c r="G504" s="332">
        <v>0</v>
      </c>
      <c r="H504" s="332">
        <v>0</v>
      </c>
      <c r="I504" s="332">
        <v>0</v>
      </c>
      <c r="J504" s="332">
        <v>0</v>
      </c>
      <c r="K504" s="332">
        <v>0</v>
      </c>
      <c r="L504" s="332">
        <v>0</v>
      </c>
      <c r="M504" s="332">
        <v>0</v>
      </c>
      <c r="N504" s="332">
        <v>0</v>
      </c>
      <c r="O504" s="332">
        <v>0</v>
      </c>
      <c r="P504" s="332">
        <v>0</v>
      </c>
      <c r="Q504" s="333"/>
      <c r="R504" s="333"/>
      <c r="S504" s="333"/>
      <c r="T504" s="333"/>
      <c r="U504" s="333"/>
      <c r="V504" s="333"/>
      <c r="W504" s="333"/>
      <c r="X504" s="333"/>
      <c r="Y504" s="333"/>
      <c r="Z504" s="333"/>
      <c r="AA504" s="333"/>
      <c r="AB504" s="333"/>
      <c r="AC504" s="333"/>
      <c r="AD504" s="333"/>
    </row>
    <row r="505" spans="1:30" x14ac:dyDescent="0.2">
      <c r="A505" s="332" t="s">
        <v>769</v>
      </c>
      <c r="B505" s="332" t="s">
        <v>795</v>
      </c>
      <c r="C505" s="332">
        <v>0</v>
      </c>
      <c r="D505" s="332">
        <v>0</v>
      </c>
      <c r="E505" s="332">
        <v>0</v>
      </c>
      <c r="F505" s="332">
        <v>0</v>
      </c>
      <c r="G505" s="332">
        <v>0</v>
      </c>
      <c r="H505" s="332">
        <v>0</v>
      </c>
      <c r="I505" s="332">
        <v>0</v>
      </c>
      <c r="J505" s="332">
        <v>0</v>
      </c>
      <c r="K505" s="332">
        <v>0</v>
      </c>
      <c r="L505" s="332">
        <v>0</v>
      </c>
      <c r="M505" s="332">
        <v>0</v>
      </c>
      <c r="N505" s="332">
        <v>0</v>
      </c>
      <c r="O505" s="332">
        <v>0</v>
      </c>
      <c r="P505" s="332">
        <v>0</v>
      </c>
      <c r="Q505" s="333"/>
      <c r="R505" s="333"/>
      <c r="S505" s="333"/>
      <c r="T505" s="333"/>
      <c r="U505" s="333"/>
      <c r="V505" s="333"/>
      <c r="W505" s="333"/>
      <c r="X505" s="333"/>
      <c r="Y505" s="333"/>
      <c r="Z505" s="333"/>
      <c r="AA505" s="333"/>
      <c r="AB505" s="333"/>
      <c r="AC505" s="333"/>
      <c r="AD505" s="333"/>
    </row>
    <row r="506" spans="1:30" x14ac:dyDescent="0.2">
      <c r="A506" s="332" t="s">
        <v>770</v>
      </c>
      <c r="B506" s="332" t="s">
        <v>795</v>
      </c>
      <c r="C506" s="332">
        <v>0</v>
      </c>
      <c r="D506" s="332">
        <v>0</v>
      </c>
      <c r="E506" s="332">
        <v>0</v>
      </c>
      <c r="F506" s="332">
        <v>0</v>
      </c>
      <c r="G506" s="332">
        <v>0</v>
      </c>
      <c r="H506" s="332">
        <v>0</v>
      </c>
      <c r="I506" s="332">
        <v>0</v>
      </c>
      <c r="J506" s="332">
        <v>0</v>
      </c>
      <c r="K506" s="332">
        <v>0</v>
      </c>
      <c r="L506" s="332">
        <v>0</v>
      </c>
      <c r="M506" s="332">
        <v>0</v>
      </c>
      <c r="N506" s="332">
        <v>0</v>
      </c>
      <c r="O506" s="332">
        <v>0</v>
      </c>
      <c r="P506" s="332">
        <v>0</v>
      </c>
      <c r="Q506" s="333"/>
      <c r="R506" s="333"/>
      <c r="S506" s="333"/>
      <c r="T506" s="333"/>
      <c r="U506" s="333"/>
      <c r="V506" s="333"/>
      <c r="W506" s="333"/>
      <c r="X506" s="333"/>
      <c r="Y506" s="333"/>
      <c r="Z506" s="333"/>
      <c r="AA506" s="333"/>
      <c r="AB506" s="333"/>
      <c r="AC506" s="333"/>
      <c r="AD506" s="333"/>
    </row>
    <row r="507" spans="1:30" x14ac:dyDescent="0.2">
      <c r="A507" s="332" t="s">
        <v>263</v>
      </c>
      <c r="B507" s="332" t="s">
        <v>795</v>
      </c>
      <c r="C507" s="332">
        <v>8019</v>
      </c>
      <c r="D507" s="332">
        <v>8019</v>
      </c>
      <c r="E507" s="332">
        <v>8019</v>
      </c>
      <c r="F507" s="332">
        <v>8103</v>
      </c>
      <c r="G507" s="332">
        <v>8103</v>
      </c>
      <c r="H507" s="332">
        <v>8103</v>
      </c>
      <c r="I507" s="332">
        <v>8103</v>
      </c>
      <c r="J507" s="332">
        <v>8103</v>
      </c>
      <c r="K507" s="332">
        <v>8103</v>
      </c>
      <c r="L507" s="332">
        <v>8103</v>
      </c>
      <c r="M507" s="332">
        <v>8103</v>
      </c>
      <c r="N507" s="332">
        <v>8103</v>
      </c>
      <c r="O507" s="332">
        <v>8103</v>
      </c>
      <c r="P507" s="332">
        <v>8085159</v>
      </c>
      <c r="Q507" s="333"/>
      <c r="R507" s="333"/>
      <c r="S507" s="333"/>
      <c r="T507" s="333"/>
      <c r="U507" s="333"/>
      <c r="V507" s="333"/>
      <c r="W507" s="333"/>
      <c r="X507" s="333"/>
      <c r="Y507" s="333"/>
      <c r="Z507" s="333"/>
      <c r="AA507" s="333"/>
      <c r="AB507" s="333"/>
      <c r="AC507" s="333"/>
      <c r="AD507" s="333"/>
    </row>
    <row r="508" spans="1:30" x14ac:dyDescent="0.2">
      <c r="A508" s="332" t="s">
        <v>1238</v>
      </c>
      <c r="B508" s="332" t="s">
        <v>795</v>
      </c>
      <c r="C508" s="332">
        <v>0</v>
      </c>
      <c r="D508" s="332">
        <v>0</v>
      </c>
      <c r="E508" s="332">
        <v>0</v>
      </c>
      <c r="F508" s="332">
        <v>0</v>
      </c>
      <c r="G508" s="332">
        <v>0</v>
      </c>
      <c r="H508" s="332">
        <v>0</v>
      </c>
      <c r="I508" s="332">
        <v>0</v>
      </c>
      <c r="J508" s="332">
        <v>0</v>
      </c>
      <c r="K508" s="332">
        <v>0</v>
      </c>
      <c r="L508" s="332">
        <v>0</v>
      </c>
      <c r="M508" s="332">
        <v>0</v>
      </c>
      <c r="N508" s="332">
        <v>0</v>
      </c>
      <c r="O508" s="332">
        <v>0</v>
      </c>
      <c r="P508" s="332">
        <v>0</v>
      </c>
      <c r="Q508" s="333"/>
      <c r="R508" s="333"/>
      <c r="S508" s="333"/>
      <c r="T508" s="333"/>
      <c r="U508" s="333"/>
      <c r="V508" s="333"/>
      <c r="W508" s="333"/>
      <c r="X508" s="333"/>
      <c r="Y508" s="333"/>
      <c r="Z508" s="333"/>
      <c r="AA508" s="333"/>
      <c r="AB508" s="333"/>
      <c r="AC508" s="333"/>
      <c r="AD508" s="333"/>
    </row>
    <row r="509" spans="1:30" x14ac:dyDescent="0.2">
      <c r="A509" s="332" t="s">
        <v>264</v>
      </c>
      <c r="B509" s="332" t="s">
        <v>795</v>
      </c>
      <c r="C509" s="332">
        <v>0</v>
      </c>
      <c r="D509" s="332">
        <v>0</v>
      </c>
      <c r="E509" s="332">
        <v>0</v>
      </c>
      <c r="F509" s="332">
        <v>0</v>
      </c>
      <c r="G509" s="332">
        <v>0</v>
      </c>
      <c r="H509" s="332">
        <v>0</v>
      </c>
      <c r="I509" s="332">
        <v>0</v>
      </c>
      <c r="J509" s="332">
        <v>0</v>
      </c>
      <c r="K509" s="332">
        <v>0</v>
      </c>
      <c r="L509" s="332">
        <v>0</v>
      </c>
      <c r="M509" s="332">
        <v>0</v>
      </c>
      <c r="N509" s="332">
        <v>0</v>
      </c>
      <c r="O509" s="332">
        <v>0</v>
      </c>
      <c r="P509" s="332">
        <v>0</v>
      </c>
      <c r="Q509" s="333"/>
      <c r="R509" s="333"/>
      <c r="S509" s="333"/>
      <c r="T509" s="333"/>
      <c r="U509" s="333"/>
      <c r="V509" s="333"/>
      <c r="W509" s="333"/>
      <c r="X509" s="333"/>
      <c r="Y509" s="333"/>
      <c r="Z509" s="333"/>
      <c r="AA509" s="333"/>
      <c r="AB509" s="333"/>
      <c r="AC509" s="333"/>
      <c r="AD509" s="333"/>
    </row>
    <row r="510" spans="1:30" x14ac:dyDescent="0.2">
      <c r="A510" s="332" t="s">
        <v>771</v>
      </c>
      <c r="B510" s="332" t="s">
        <v>795</v>
      </c>
      <c r="C510" s="332">
        <v>0</v>
      </c>
      <c r="D510" s="332">
        <v>0</v>
      </c>
      <c r="E510" s="332">
        <v>0</v>
      </c>
      <c r="F510" s="332">
        <v>0</v>
      </c>
      <c r="G510" s="332">
        <v>0</v>
      </c>
      <c r="H510" s="332">
        <v>0</v>
      </c>
      <c r="I510" s="332">
        <v>0</v>
      </c>
      <c r="J510" s="332">
        <v>0</v>
      </c>
      <c r="K510" s="332">
        <v>0</v>
      </c>
      <c r="L510" s="332">
        <v>0</v>
      </c>
      <c r="M510" s="332">
        <v>0</v>
      </c>
      <c r="N510" s="332">
        <v>0</v>
      </c>
      <c r="O510" s="332">
        <v>0</v>
      </c>
      <c r="P510" s="332">
        <v>0</v>
      </c>
      <c r="Q510" s="333"/>
      <c r="R510" s="333"/>
      <c r="S510" s="333"/>
      <c r="T510" s="333"/>
      <c r="U510" s="333"/>
      <c r="V510" s="333"/>
      <c r="W510" s="333"/>
      <c r="X510" s="333"/>
      <c r="Y510" s="333"/>
      <c r="Z510" s="333"/>
      <c r="AA510" s="333"/>
      <c r="AB510" s="333"/>
      <c r="AC510" s="333"/>
      <c r="AD510" s="333"/>
    </row>
    <row r="511" spans="1:30" x14ac:dyDescent="0.2">
      <c r="A511" s="332" t="s">
        <v>772</v>
      </c>
      <c r="B511" s="332" t="s">
        <v>795</v>
      </c>
      <c r="C511" s="332">
        <v>0</v>
      </c>
      <c r="D511" s="332">
        <v>0</v>
      </c>
      <c r="E511" s="332">
        <v>0</v>
      </c>
      <c r="F511" s="332">
        <v>0</v>
      </c>
      <c r="G511" s="332">
        <v>0</v>
      </c>
      <c r="H511" s="332">
        <v>0</v>
      </c>
      <c r="I511" s="332">
        <v>0</v>
      </c>
      <c r="J511" s="332">
        <v>0</v>
      </c>
      <c r="K511" s="332">
        <v>0</v>
      </c>
      <c r="L511" s="332">
        <v>0</v>
      </c>
      <c r="M511" s="332">
        <v>0</v>
      </c>
      <c r="N511" s="332">
        <v>0</v>
      </c>
      <c r="O511" s="332">
        <v>0</v>
      </c>
      <c r="P511" s="332">
        <v>0</v>
      </c>
      <c r="Q511" s="333"/>
      <c r="R511" s="333"/>
      <c r="S511" s="333"/>
      <c r="T511" s="333"/>
      <c r="U511" s="333"/>
      <c r="V511" s="333"/>
      <c r="W511" s="333"/>
      <c r="X511" s="333"/>
      <c r="Y511" s="333"/>
      <c r="Z511" s="333"/>
      <c r="AA511" s="333"/>
      <c r="AB511" s="333"/>
      <c r="AC511" s="333"/>
      <c r="AD511" s="333"/>
    </row>
    <row r="512" spans="1:30" x14ac:dyDescent="0.2">
      <c r="A512" s="332" t="s">
        <v>773</v>
      </c>
      <c r="B512" s="332" t="s">
        <v>795</v>
      </c>
      <c r="C512" s="332">
        <v>0</v>
      </c>
      <c r="D512" s="332">
        <v>0</v>
      </c>
      <c r="E512" s="332">
        <v>0</v>
      </c>
      <c r="F512" s="332">
        <v>0</v>
      </c>
      <c r="G512" s="332">
        <v>0</v>
      </c>
      <c r="H512" s="332">
        <v>0</v>
      </c>
      <c r="I512" s="332">
        <v>0</v>
      </c>
      <c r="J512" s="332">
        <v>0</v>
      </c>
      <c r="K512" s="332">
        <v>0</v>
      </c>
      <c r="L512" s="332">
        <v>0</v>
      </c>
      <c r="M512" s="332">
        <v>0</v>
      </c>
      <c r="N512" s="332">
        <v>0</v>
      </c>
      <c r="O512" s="332">
        <v>0</v>
      </c>
      <c r="P512" s="332">
        <v>0</v>
      </c>
      <c r="Q512" s="333"/>
      <c r="R512" s="333"/>
      <c r="S512" s="333"/>
      <c r="T512" s="333"/>
      <c r="U512" s="333"/>
      <c r="V512" s="333"/>
      <c r="W512" s="333"/>
      <c r="X512" s="333"/>
      <c r="Y512" s="333"/>
      <c r="Z512" s="333"/>
      <c r="AA512" s="333"/>
      <c r="AB512" s="333"/>
      <c r="AC512" s="333"/>
      <c r="AD512" s="333"/>
    </row>
    <row r="513" spans="1:30" x14ac:dyDescent="0.2">
      <c r="A513" s="332" t="s">
        <v>774</v>
      </c>
      <c r="B513" s="332" t="s">
        <v>795</v>
      </c>
      <c r="C513" s="332">
        <v>0</v>
      </c>
      <c r="D513" s="332">
        <v>0</v>
      </c>
      <c r="E513" s="332">
        <v>0</v>
      </c>
      <c r="F513" s="332">
        <v>0</v>
      </c>
      <c r="G513" s="332">
        <v>0</v>
      </c>
      <c r="H513" s="332">
        <v>0</v>
      </c>
      <c r="I513" s="332">
        <v>0</v>
      </c>
      <c r="J513" s="332">
        <v>0</v>
      </c>
      <c r="K513" s="332">
        <v>0</v>
      </c>
      <c r="L513" s="332">
        <v>0</v>
      </c>
      <c r="M513" s="332">
        <v>0</v>
      </c>
      <c r="N513" s="332">
        <v>0</v>
      </c>
      <c r="O513" s="332">
        <v>0</v>
      </c>
      <c r="P513" s="332">
        <v>0</v>
      </c>
      <c r="Q513" s="333"/>
      <c r="R513" s="333"/>
      <c r="S513" s="333"/>
      <c r="T513" s="333"/>
      <c r="U513" s="333"/>
      <c r="V513" s="333"/>
      <c r="W513" s="333"/>
      <c r="X513" s="333"/>
      <c r="Y513" s="333"/>
      <c r="Z513" s="333"/>
      <c r="AA513" s="333"/>
      <c r="AB513" s="333"/>
      <c r="AC513" s="333"/>
      <c r="AD513" s="333"/>
    </row>
    <row r="514" spans="1:30" x14ac:dyDescent="0.2">
      <c r="A514" s="332" t="s">
        <v>775</v>
      </c>
      <c r="B514" s="332" t="s">
        <v>795</v>
      </c>
      <c r="C514" s="332">
        <v>0</v>
      </c>
      <c r="D514" s="332">
        <v>0</v>
      </c>
      <c r="E514" s="332">
        <v>0</v>
      </c>
      <c r="F514" s="332">
        <v>0</v>
      </c>
      <c r="G514" s="332">
        <v>0</v>
      </c>
      <c r="H514" s="332">
        <v>0</v>
      </c>
      <c r="I514" s="332">
        <v>0</v>
      </c>
      <c r="J514" s="332">
        <v>0</v>
      </c>
      <c r="K514" s="332">
        <v>0</v>
      </c>
      <c r="L514" s="332">
        <v>0</v>
      </c>
      <c r="M514" s="332">
        <v>0</v>
      </c>
      <c r="N514" s="332">
        <v>0</v>
      </c>
      <c r="O514" s="332">
        <v>0</v>
      </c>
      <c r="P514" s="332">
        <v>0</v>
      </c>
      <c r="Q514" s="333"/>
      <c r="R514" s="333"/>
      <c r="S514" s="333"/>
      <c r="T514" s="333"/>
      <c r="U514" s="333"/>
      <c r="V514" s="333"/>
      <c r="W514" s="333"/>
      <c r="X514" s="333"/>
      <c r="Y514" s="333"/>
      <c r="Z514" s="333"/>
      <c r="AA514" s="333"/>
      <c r="AB514" s="333"/>
      <c r="AC514" s="333"/>
      <c r="AD514" s="333"/>
    </row>
    <row r="515" spans="1:30" x14ac:dyDescent="0.2">
      <c r="A515" s="332" t="s">
        <v>776</v>
      </c>
      <c r="B515" s="332" t="s">
        <v>795</v>
      </c>
      <c r="C515" s="332">
        <v>0</v>
      </c>
      <c r="D515" s="332">
        <v>0</v>
      </c>
      <c r="E515" s="332">
        <v>0</v>
      </c>
      <c r="F515" s="332">
        <v>0</v>
      </c>
      <c r="G515" s="332">
        <v>0</v>
      </c>
      <c r="H515" s="332">
        <v>0</v>
      </c>
      <c r="I515" s="332">
        <v>0</v>
      </c>
      <c r="J515" s="332">
        <v>0</v>
      </c>
      <c r="K515" s="332">
        <v>0</v>
      </c>
      <c r="L515" s="332">
        <v>0</v>
      </c>
      <c r="M515" s="332">
        <v>0</v>
      </c>
      <c r="N515" s="332">
        <v>0</v>
      </c>
      <c r="O515" s="332">
        <v>0</v>
      </c>
      <c r="P515" s="332">
        <v>0</v>
      </c>
      <c r="Q515" s="333"/>
      <c r="R515" s="333"/>
      <c r="S515" s="333"/>
      <c r="T515" s="333"/>
      <c r="U515" s="333"/>
      <c r="V515" s="333"/>
      <c r="W515" s="333"/>
      <c r="X515" s="333"/>
      <c r="Y515" s="333"/>
      <c r="Z515" s="333"/>
      <c r="AA515" s="333"/>
      <c r="AB515" s="333"/>
      <c r="AC515" s="333"/>
      <c r="AD515" s="333"/>
    </row>
    <row r="516" spans="1:30" x14ac:dyDescent="0.2">
      <c r="A516" s="332" t="s">
        <v>676</v>
      </c>
      <c r="B516" s="332" t="s">
        <v>795</v>
      </c>
      <c r="C516" s="332">
        <v>0</v>
      </c>
      <c r="D516" s="332">
        <v>0</v>
      </c>
      <c r="E516" s="332">
        <v>0</v>
      </c>
      <c r="F516" s="332">
        <v>0</v>
      </c>
      <c r="G516" s="332">
        <v>0</v>
      </c>
      <c r="H516" s="332">
        <v>0</v>
      </c>
      <c r="I516" s="332">
        <v>0</v>
      </c>
      <c r="J516" s="332">
        <v>0</v>
      </c>
      <c r="K516" s="332">
        <v>0</v>
      </c>
      <c r="L516" s="332">
        <v>0</v>
      </c>
      <c r="M516" s="332">
        <v>0</v>
      </c>
      <c r="N516" s="332">
        <v>0</v>
      </c>
      <c r="O516" s="332">
        <v>0</v>
      </c>
      <c r="P516" s="332">
        <v>0</v>
      </c>
      <c r="Q516" s="333"/>
      <c r="R516" s="333"/>
      <c r="S516" s="333"/>
      <c r="T516" s="333"/>
      <c r="U516" s="333"/>
      <c r="V516" s="333"/>
      <c r="W516" s="333"/>
      <c r="X516" s="333"/>
      <c r="Y516" s="333"/>
      <c r="Z516" s="333"/>
      <c r="AA516" s="333"/>
      <c r="AB516" s="333"/>
      <c r="AC516" s="333"/>
      <c r="AD516" s="333"/>
    </row>
    <row r="517" spans="1:30" x14ac:dyDescent="0.2">
      <c r="A517" s="332" t="s">
        <v>677</v>
      </c>
      <c r="B517" s="332" t="s">
        <v>795</v>
      </c>
      <c r="C517" s="332">
        <v>0</v>
      </c>
      <c r="D517" s="332">
        <v>0</v>
      </c>
      <c r="E517" s="332">
        <v>0</v>
      </c>
      <c r="F517" s="332">
        <v>0</v>
      </c>
      <c r="G517" s="332">
        <v>0</v>
      </c>
      <c r="H517" s="332">
        <v>0</v>
      </c>
      <c r="I517" s="332">
        <v>0</v>
      </c>
      <c r="J517" s="332">
        <v>0</v>
      </c>
      <c r="K517" s="332">
        <v>0</v>
      </c>
      <c r="L517" s="332">
        <v>0</v>
      </c>
      <c r="M517" s="332">
        <v>0</v>
      </c>
      <c r="N517" s="332">
        <v>0</v>
      </c>
      <c r="O517" s="332">
        <v>0</v>
      </c>
      <c r="P517" s="332">
        <v>0</v>
      </c>
      <c r="Q517" s="333"/>
      <c r="R517" s="333"/>
      <c r="S517" s="333"/>
      <c r="T517" s="333"/>
      <c r="U517" s="333"/>
      <c r="V517" s="333"/>
      <c r="W517" s="333"/>
      <c r="X517" s="333"/>
      <c r="Y517" s="333"/>
      <c r="Z517" s="333"/>
      <c r="AA517" s="333"/>
      <c r="AB517" s="333"/>
      <c r="AC517" s="333"/>
      <c r="AD517" s="333"/>
    </row>
    <row r="518" spans="1:30" x14ac:dyDescent="0.2">
      <c r="A518" s="332" t="s">
        <v>678</v>
      </c>
      <c r="B518" s="332" t="s">
        <v>795</v>
      </c>
      <c r="C518" s="332">
        <v>0</v>
      </c>
      <c r="D518" s="332">
        <v>0</v>
      </c>
      <c r="E518" s="332">
        <v>0</v>
      </c>
      <c r="F518" s="332">
        <v>0</v>
      </c>
      <c r="G518" s="332">
        <v>0</v>
      </c>
      <c r="H518" s="332">
        <v>0</v>
      </c>
      <c r="I518" s="332">
        <v>0</v>
      </c>
      <c r="J518" s="332">
        <v>0</v>
      </c>
      <c r="K518" s="332">
        <v>0</v>
      </c>
      <c r="L518" s="332">
        <v>0</v>
      </c>
      <c r="M518" s="332">
        <v>0</v>
      </c>
      <c r="N518" s="332">
        <v>0</v>
      </c>
      <c r="O518" s="332">
        <v>0</v>
      </c>
      <c r="P518" s="332">
        <v>0</v>
      </c>
      <c r="Q518" s="333"/>
      <c r="R518" s="333"/>
      <c r="S518" s="333"/>
      <c r="T518" s="333"/>
      <c r="U518" s="333"/>
      <c r="V518" s="333"/>
      <c r="W518" s="333"/>
      <c r="X518" s="333"/>
      <c r="Y518" s="333"/>
      <c r="Z518" s="333"/>
      <c r="AA518" s="333"/>
      <c r="AB518" s="333"/>
      <c r="AC518" s="333"/>
      <c r="AD518" s="333"/>
    </row>
    <row r="519" spans="1:30" x14ac:dyDescent="0.2">
      <c r="A519" s="332" t="s">
        <v>777</v>
      </c>
      <c r="B519" s="332" t="s">
        <v>795</v>
      </c>
      <c r="C519" s="332">
        <v>0</v>
      </c>
      <c r="D519" s="332">
        <v>0</v>
      </c>
      <c r="E519" s="332">
        <v>0</v>
      </c>
      <c r="F519" s="332">
        <v>0</v>
      </c>
      <c r="G519" s="332">
        <v>0</v>
      </c>
      <c r="H519" s="332">
        <v>0</v>
      </c>
      <c r="I519" s="332">
        <v>0</v>
      </c>
      <c r="J519" s="332">
        <v>0</v>
      </c>
      <c r="K519" s="332">
        <v>0</v>
      </c>
      <c r="L519" s="332">
        <v>0</v>
      </c>
      <c r="M519" s="332">
        <v>0</v>
      </c>
      <c r="N519" s="332">
        <v>0</v>
      </c>
      <c r="O519" s="332">
        <v>0</v>
      </c>
      <c r="P519" s="332">
        <v>0</v>
      </c>
      <c r="Q519" s="333"/>
      <c r="R519" s="333"/>
      <c r="S519" s="333"/>
      <c r="T519" s="333"/>
      <c r="U519" s="333"/>
      <c r="V519" s="333"/>
      <c r="W519" s="333"/>
      <c r="X519" s="333"/>
      <c r="Y519" s="333"/>
      <c r="Z519" s="333"/>
      <c r="AA519" s="333"/>
      <c r="AB519" s="333"/>
      <c r="AC519" s="333"/>
      <c r="AD519" s="333"/>
    </row>
    <row r="520" spans="1:30" x14ac:dyDescent="0.2">
      <c r="A520" s="332" t="s">
        <v>778</v>
      </c>
      <c r="B520" s="332" t="s">
        <v>795</v>
      </c>
      <c r="C520" s="332">
        <v>0</v>
      </c>
      <c r="D520" s="332">
        <v>0</v>
      </c>
      <c r="E520" s="332">
        <v>0</v>
      </c>
      <c r="F520" s="332">
        <v>0</v>
      </c>
      <c r="G520" s="332">
        <v>0</v>
      </c>
      <c r="H520" s="332">
        <v>0</v>
      </c>
      <c r="I520" s="332">
        <v>0</v>
      </c>
      <c r="J520" s="332">
        <v>0</v>
      </c>
      <c r="K520" s="332">
        <v>0</v>
      </c>
      <c r="L520" s="332">
        <v>0</v>
      </c>
      <c r="M520" s="332">
        <v>0</v>
      </c>
      <c r="N520" s="332">
        <v>0</v>
      </c>
      <c r="O520" s="332">
        <v>0</v>
      </c>
      <c r="P520" s="332">
        <v>0</v>
      </c>
      <c r="Q520" s="333"/>
      <c r="R520" s="333"/>
      <c r="S520" s="333"/>
      <c r="T520" s="333"/>
      <c r="U520" s="333"/>
      <c r="V520" s="333"/>
      <c r="W520" s="333"/>
      <c r="X520" s="333"/>
      <c r="Y520" s="333"/>
      <c r="Z520" s="333"/>
      <c r="AA520" s="333"/>
      <c r="AB520" s="333"/>
      <c r="AC520" s="333"/>
      <c r="AD520" s="333"/>
    </row>
    <row r="521" spans="1:30" x14ac:dyDescent="0.2">
      <c r="A521" s="332" t="s">
        <v>779</v>
      </c>
      <c r="B521" s="332" t="s">
        <v>795</v>
      </c>
      <c r="C521" s="332">
        <v>0</v>
      </c>
      <c r="D521" s="332">
        <v>0</v>
      </c>
      <c r="E521" s="332">
        <v>0</v>
      </c>
      <c r="F521" s="332">
        <v>0</v>
      </c>
      <c r="G521" s="332">
        <v>0</v>
      </c>
      <c r="H521" s="332">
        <v>0</v>
      </c>
      <c r="I521" s="332">
        <v>0</v>
      </c>
      <c r="J521" s="332">
        <v>0</v>
      </c>
      <c r="K521" s="332">
        <v>0</v>
      </c>
      <c r="L521" s="332">
        <v>0</v>
      </c>
      <c r="M521" s="332">
        <v>0</v>
      </c>
      <c r="N521" s="332">
        <v>0</v>
      </c>
      <c r="O521" s="332">
        <v>0</v>
      </c>
      <c r="P521" s="332">
        <v>0</v>
      </c>
      <c r="Q521" s="333"/>
      <c r="R521" s="333"/>
      <c r="S521" s="333"/>
      <c r="T521" s="333"/>
      <c r="U521" s="333"/>
      <c r="V521" s="333"/>
      <c r="W521" s="333"/>
      <c r="X521" s="333"/>
      <c r="Y521" s="333"/>
      <c r="Z521" s="333"/>
      <c r="AA521" s="333"/>
      <c r="AB521" s="333"/>
      <c r="AC521" s="333"/>
      <c r="AD521" s="333"/>
    </row>
    <row r="522" spans="1:30" x14ac:dyDescent="0.2">
      <c r="A522" s="332" t="s">
        <v>780</v>
      </c>
      <c r="B522" s="332" t="s">
        <v>795</v>
      </c>
      <c r="C522" s="332">
        <v>0</v>
      </c>
      <c r="D522" s="332">
        <v>0</v>
      </c>
      <c r="E522" s="332">
        <v>0</v>
      </c>
      <c r="F522" s="332">
        <v>0</v>
      </c>
      <c r="G522" s="332">
        <v>0</v>
      </c>
      <c r="H522" s="332">
        <v>0</v>
      </c>
      <c r="I522" s="332">
        <v>0</v>
      </c>
      <c r="J522" s="332">
        <v>0</v>
      </c>
      <c r="K522" s="332">
        <v>0</v>
      </c>
      <c r="L522" s="332">
        <v>0</v>
      </c>
      <c r="M522" s="332">
        <v>0</v>
      </c>
      <c r="N522" s="332">
        <v>0</v>
      </c>
      <c r="O522" s="332">
        <v>0</v>
      </c>
      <c r="P522" s="332">
        <v>0</v>
      </c>
      <c r="Q522" s="333"/>
      <c r="R522" s="333"/>
      <c r="S522" s="333"/>
      <c r="T522" s="333"/>
      <c r="U522" s="333"/>
      <c r="V522" s="333"/>
      <c r="W522" s="333"/>
      <c r="X522" s="333"/>
      <c r="Y522" s="333"/>
      <c r="Z522" s="333"/>
      <c r="AA522" s="333"/>
      <c r="AB522" s="333"/>
      <c r="AC522" s="333"/>
      <c r="AD522" s="333"/>
    </row>
    <row r="523" spans="1:30" x14ac:dyDescent="0.2">
      <c r="A523" s="332" t="s">
        <v>781</v>
      </c>
      <c r="B523" s="332" t="s">
        <v>795</v>
      </c>
      <c r="C523" s="332">
        <v>0</v>
      </c>
      <c r="D523" s="332">
        <v>0</v>
      </c>
      <c r="E523" s="332">
        <v>0</v>
      </c>
      <c r="F523" s="332">
        <v>0</v>
      </c>
      <c r="G523" s="332">
        <v>0</v>
      </c>
      <c r="H523" s="332">
        <v>0</v>
      </c>
      <c r="I523" s="332">
        <v>0</v>
      </c>
      <c r="J523" s="332">
        <v>0</v>
      </c>
      <c r="K523" s="332">
        <v>0</v>
      </c>
      <c r="L523" s="332">
        <v>0</v>
      </c>
      <c r="M523" s="332">
        <v>0</v>
      </c>
      <c r="N523" s="332">
        <v>0</v>
      </c>
      <c r="O523" s="332">
        <v>0</v>
      </c>
      <c r="P523" s="332">
        <v>0</v>
      </c>
      <c r="Q523" s="333"/>
      <c r="R523" s="333"/>
      <c r="S523" s="333"/>
      <c r="T523" s="333"/>
      <c r="U523" s="333"/>
      <c r="V523" s="333"/>
      <c r="W523" s="333"/>
      <c r="X523" s="333"/>
      <c r="Y523" s="333"/>
      <c r="Z523" s="333"/>
      <c r="AA523" s="333"/>
      <c r="AB523" s="333"/>
      <c r="AC523" s="333"/>
      <c r="AD523" s="333"/>
    </row>
    <row r="524" spans="1:30" x14ac:dyDescent="0.2">
      <c r="A524" s="332" t="s">
        <v>782</v>
      </c>
      <c r="B524" s="332" t="s">
        <v>795</v>
      </c>
      <c r="C524" s="332">
        <v>0</v>
      </c>
      <c r="D524" s="332">
        <v>0</v>
      </c>
      <c r="E524" s="332">
        <v>0</v>
      </c>
      <c r="F524" s="332">
        <v>0</v>
      </c>
      <c r="G524" s="332">
        <v>0</v>
      </c>
      <c r="H524" s="332">
        <v>0</v>
      </c>
      <c r="I524" s="332">
        <v>0</v>
      </c>
      <c r="J524" s="332">
        <v>0</v>
      </c>
      <c r="K524" s="332">
        <v>0</v>
      </c>
      <c r="L524" s="332">
        <v>0</v>
      </c>
      <c r="M524" s="332">
        <v>0</v>
      </c>
      <c r="N524" s="332">
        <v>0</v>
      </c>
      <c r="O524" s="332">
        <v>0</v>
      </c>
      <c r="P524" s="332">
        <v>0</v>
      </c>
      <c r="Q524" s="333"/>
      <c r="R524" s="333"/>
      <c r="S524" s="333"/>
      <c r="T524" s="333"/>
      <c r="U524" s="333"/>
      <c r="V524" s="333"/>
      <c r="W524" s="333"/>
      <c r="X524" s="333"/>
      <c r="Y524" s="333"/>
      <c r="Z524" s="333"/>
      <c r="AA524" s="333"/>
      <c r="AB524" s="333"/>
      <c r="AC524" s="333"/>
      <c r="AD524" s="333"/>
    </row>
    <row r="525" spans="1:30" x14ac:dyDescent="0.2">
      <c r="A525" s="332" t="s">
        <v>783</v>
      </c>
      <c r="B525" s="332" t="s">
        <v>795</v>
      </c>
      <c r="C525" s="332">
        <v>0</v>
      </c>
      <c r="D525" s="332">
        <v>0</v>
      </c>
      <c r="E525" s="332">
        <v>0</v>
      </c>
      <c r="F525" s="332">
        <v>0</v>
      </c>
      <c r="G525" s="332">
        <v>0</v>
      </c>
      <c r="H525" s="332">
        <v>0</v>
      </c>
      <c r="I525" s="332">
        <v>0</v>
      </c>
      <c r="J525" s="332">
        <v>0</v>
      </c>
      <c r="K525" s="332">
        <v>0</v>
      </c>
      <c r="L525" s="332">
        <v>0</v>
      </c>
      <c r="M525" s="332">
        <v>0</v>
      </c>
      <c r="N525" s="332">
        <v>0</v>
      </c>
      <c r="O525" s="332">
        <v>0</v>
      </c>
      <c r="P525" s="332">
        <v>0</v>
      </c>
      <c r="Q525" s="333"/>
      <c r="R525" s="333"/>
      <c r="S525" s="333"/>
      <c r="T525" s="333"/>
      <c r="U525" s="333"/>
      <c r="V525" s="333"/>
      <c r="W525" s="333"/>
      <c r="X525" s="333"/>
      <c r="Y525" s="333"/>
      <c r="Z525" s="333"/>
      <c r="AA525" s="333"/>
      <c r="AB525" s="333"/>
      <c r="AC525" s="333"/>
      <c r="AD525" s="333"/>
    </row>
    <row r="526" spans="1:30" x14ac:dyDescent="0.2">
      <c r="A526" s="332" t="s">
        <v>784</v>
      </c>
      <c r="B526" s="332" t="s">
        <v>795</v>
      </c>
      <c r="C526" s="332">
        <v>0</v>
      </c>
      <c r="D526" s="332">
        <v>0</v>
      </c>
      <c r="E526" s="332">
        <v>0</v>
      </c>
      <c r="F526" s="332">
        <v>0</v>
      </c>
      <c r="G526" s="332">
        <v>0</v>
      </c>
      <c r="H526" s="332">
        <v>0</v>
      </c>
      <c r="I526" s="332">
        <v>0</v>
      </c>
      <c r="J526" s="332">
        <v>0</v>
      </c>
      <c r="K526" s="332">
        <v>0</v>
      </c>
      <c r="L526" s="332">
        <v>0</v>
      </c>
      <c r="M526" s="332">
        <v>0</v>
      </c>
      <c r="N526" s="332">
        <v>0</v>
      </c>
      <c r="O526" s="332">
        <v>0</v>
      </c>
      <c r="P526" s="332">
        <v>0</v>
      </c>
      <c r="Q526" s="333"/>
      <c r="R526" s="333"/>
      <c r="S526" s="333"/>
      <c r="T526" s="333"/>
      <c r="U526" s="333"/>
      <c r="V526" s="333"/>
      <c r="W526" s="333"/>
      <c r="X526" s="333"/>
      <c r="Y526" s="333"/>
      <c r="Z526" s="333"/>
      <c r="AA526" s="333"/>
      <c r="AB526" s="333"/>
      <c r="AC526" s="333"/>
      <c r="AD526" s="333"/>
    </row>
    <row r="527" spans="1:30" x14ac:dyDescent="0.2">
      <c r="A527" s="332" t="s">
        <v>785</v>
      </c>
      <c r="B527" s="332" t="s">
        <v>795</v>
      </c>
      <c r="C527" s="332">
        <v>0</v>
      </c>
      <c r="D527" s="332">
        <v>0</v>
      </c>
      <c r="E527" s="332">
        <v>0</v>
      </c>
      <c r="F527" s="332">
        <v>0</v>
      </c>
      <c r="G527" s="332">
        <v>0</v>
      </c>
      <c r="H527" s="332">
        <v>0</v>
      </c>
      <c r="I527" s="332">
        <v>0</v>
      </c>
      <c r="J527" s="332">
        <v>0</v>
      </c>
      <c r="K527" s="332">
        <v>0</v>
      </c>
      <c r="L527" s="332">
        <v>0</v>
      </c>
      <c r="M527" s="332">
        <v>0</v>
      </c>
      <c r="N527" s="332">
        <v>0</v>
      </c>
      <c r="O527" s="332">
        <v>0</v>
      </c>
      <c r="P527" s="332">
        <v>0</v>
      </c>
      <c r="Q527" s="333"/>
      <c r="R527" s="333"/>
      <c r="S527" s="333"/>
      <c r="T527" s="333"/>
      <c r="U527" s="333"/>
      <c r="V527" s="333"/>
      <c r="W527" s="333"/>
      <c r="X527" s="333"/>
      <c r="Y527" s="333"/>
      <c r="Z527" s="333"/>
      <c r="AA527" s="333"/>
      <c r="AB527" s="333"/>
      <c r="AC527" s="333"/>
      <c r="AD527" s="333"/>
    </row>
    <row r="528" spans="1:30" x14ac:dyDescent="0.2">
      <c r="A528" s="332" t="s">
        <v>786</v>
      </c>
      <c r="B528" s="332" t="s">
        <v>795</v>
      </c>
      <c r="C528" s="332">
        <v>0</v>
      </c>
      <c r="D528" s="332">
        <v>0</v>
      </c>
      <c r="E528" s="332">
        <v>0</v>
      </c>
      <c r="F528" s="332">
        <v>0</v>
      </c>
      <c r="G528" s="332">
        <v>0</v>
      </c>
      <c r="H528" s="332">
        <v>0</v>
      </c>
      <c r="I528" s="332">
        <v>0</v>
      </c>
      <c r="J528" s="332">
        <v>0</v>
      </c>
      <c r="K528" s="332">
        <v>0</v>
      </c>
      <c r="L528" s="332">
        <v>0</v>
      </c>
      <c r="M528" s="332">
        <v>0</v>
      </c>
      <c r="N528" s="332">
        <v>0</v>
      </c>
      <c r="O528" s="332">
        <v>0</v>
      </c>
      <c r="P528" s="332">
        <v>0</v>
      </c>
      <c r="Q528" s="333"/>
      <c r="R528" s="333"/>
      <c r="S528" s="333"/>
      <c r="T528" s="333"/>
      <c r="U528" s="333"/>
      <c r="V528" s="333"/>
      <c r="W528" s="333"/>
      <c r="X528" s="333"/>
      <c r="Y528" s="333"/>
      <c r="Z528" s="333"/>
      <c r="AA528" s="333"/>
      <c r="AB528" s="333"/>
      <c r="AC528" s="333"/>
      <c r="AD528" s="333"/>
    </row>
    <row r="529" spans="1:30" x14ac:dyDescent="0.2">
      <c r="A529" s="332" t="s">
        <v>787</v>
      </c>
      <c r="B529" s="332" t="s">
        <v>795</v>
      </c>
      <c r="C529" s="332">
        <v>0</v>
      </c>
      <c r="D529" s="332">
        <v>0</v>
      </c>
      <c r="E529" s="332">
        <v>0</v>
      </c>
      <c r="F529" s="332">
        <v>0</v>
      </c>
      <c r="G529" s="332">
        <v>0</v>
      </c>
      <c r="H529" s="332">
        <v>0</v>
      </c>
      <c r="I529" s="332">
        <v>0</v>
      </c>
      <c r="J529" s="332">
        <v>0</v>
      </c>
      <c r="K529" s="332">
        <v>0</v>
      </c>
      <c r="L529" s="332">
        <v>0</v>
      </c>
      <c r="M529" s="332">
        <v>0</v>
      </c>
      <c r="N529" s="332">
        <v>0</v>
      </c>
      <c r="O529" s="332">
        <v>0</v>
      </c>
      <c r="P529" s="332">
        <v>0</v>
      </c>
      <c r="Q529" s="333"/>
      <c r="R529" s="333"/>
      <c r="S529" s="333"/>
      <c r="T529" s="333"/>
      <c r="U529" s="333"/>
      <c r="V529" s="333"/>
      <c r="W529" s="333"/>
      <c r="X529" s="333"/>
      <c r="Y529" s="333"/>
      <c r="Z529" s="333"/>
      <c r="AA529" s="333"/>
      <c r="AB529" s="333"/>
      <c r="AC529" s="333"/>
      <c r="AD529" s="333"/>
    </row>
    <row r="530" spans="1:30" x14ac:dyDescent="0.2">
      <c r="A530" s="332" t="s">
        <v>788</v>
      </c>
      <c r="B530" s="332" t="s">
        <v>795</v>
      </c>
      <c r="C530" s="332">
        <v>0</v>
      </c>
      <c r="D530" s="332">
        <v>0</v>
      </c>
      <c r="E530" s="332">
        <v>0</v>
      </c>
      <c r="F530" s="332">
        <v>0</v>
      </c>
      <c r="G530" s="332">
        <v>0</v>
      </c>
      <c r="H530" s="332">
        <v>0</v>
      </c>
      <c r="I530" s="332">
        <v>0</v>
      </c>
      <c r="J530" s="332">
        <v>0</v>
      </c>
      <c r="K530" s="332">
        <v>0</v>
      </c>
      <c r="L530" s="332">
        <v>0</v>
      </c>
      <c r="M530" s="332">
        <v>0</v>
      </c>
      <c r="N530" s="332">
        <v>0</v>
      </c>
      <c r="O530" s="332">
        <v>0</v>
      </c>
      <c r="P530" s="332">
        <v>0</v>
      </c>
      <c r="Q530" s="333"/>
      <c r="R530" s="333"/>
      <c r="S530" s="333"/>
      <c r="T530" s="333"/>
      <c r="U530" s="333"/>
      <c r="V530" s="333"/>
      <c r="W530" s="333"/>
      <c r="X530" s="333"/>
      <c r="Y530" s="333"/>
      <c r="Z530" s="333"/>
      <c r="AA530" s="333"/>
      <c r="AB530" s="333"/>
      <c r="AC530" s="333"/>
      <c r="AD530" s="333"/>
    </row>
    <row r="531" spans="1:30" x14ac:dyDescent="0.2">
      <c r="A531" s="332" t="s">
        <v>789</v>
      </c>
      <c r="B531" s="332" t="s">
        <v>795</v>
      </c>
      <c r="C531" s="332">
        <v>0</v>
      </c>
      <c r="D531" s="332">
        <v>0</v>
      </c>
      <c r="E531" s="332">
        <v>0</v>
      </c>
      <c r="F531" s="332">
        <v>0</v>
      </c>
      <c r="G531" s="332">
        <v>0</v>
      </c>
      <c r="H531" s="332">
        <v>0</v>
      </c>
      <c r="I531" s="332">
        <v>0</v>
      </c>
      <c r="J531" s="332">
        <v>0</v>
      </c>
      <c r="K531" s="332">
        <v>0</v>
      </c>
      <c r="L531" s="332">
        <v>0</v>
      </c>
      <c r="M531" s="332">
        <v>0</v>
      </c>
      <c r="N531" s="332">
        <v>0</v>
      </c>
      <c r="O531" s="332">
        <v>0</v>
      </c>
      <c r="P531" s="332">
        <v>0</v>
      </c>
      <c r="Q531" s="333"/>
      <c r="R531" s="333"/>
      <c r="S531" s="333"/>
      <c r="T531" s="333"/>
      <c r="U531" s="333"/>
      <c r="V531" s="333"/>
      <c r="W531" s="333"/>
      <c r="X531" s="333"/>
      <c r="Y531" s="333"/>
      <c r="Z531" s="333"/>
      <c r="AA531" s="333"/>
      <c r="AB531" s="333"/>
      <c r="AC531" s="333"/>
      <c r="AD531" s="333"/>
    </row>
    <row r="532" spans="1:30" x14ac:dyDescent="0.2">
      <c r="A532" s="332" t="s">
        <v>790</v>
      </c>
      <c r="B532" s="332" t="s">
        <v>795</v>
      </c>
      <c r="C532" s="332">
        <v>0</v>
      </c>
      <c r="D532" s="332">
        <v>0</v>
      </c>
      <c r="E532" s="332">
        <v>0</v>
      </c>
      <c r="F532" s="332">
        <v>0</v>
      </c>
      <c r="G532" s="332">
        <v>0</v>
      </c>
      <c r="H532" s="332">
        <v>0</v>
      </c>
      <c r="I532" s="332">
        <v>0</v>
      </c>
      <c r="J532" s="332">
        <v>0</v>
      </c>
      <c r="K532" s="332">
        <v>0</v>
      </c>
      <c r="L532" s="332">
        <v>0</v>
      </c>
      <c r="M532" s="332">
        <v>0</v>
      </c>
      <c r="N532" s="332">
        <v>0</v>
      </c>
      <c r="O532" s="332">
        <v>0</v>
      </c>
      <c r="P532" s="332">
        <v>0</v>
      </c>
      <c r="Q532" s="333"/>
      <c r="R532" s="333"/>
      <c r="S532" s="333"/>
      <c r="T532" s="333"/>
      <c r="U532" s="333"/>
      <c r="V532" s="333"/>
      <c r="W532" s="333"/>
      <c r="X532" s="333"/>
      <c r="Y532" s="333"/>
      <c r="Z532" s="333"/>
      <c r="AA532" s="333"/>
      <c r="AB532" s="333"/>
      <c r="AC532" s="333"/>
      <c r="AD532" s="333"/>
    </row>
    <row r="533" spans="1:30" x14ac:dyDescent="0.2">
      <c r="A533" s="332" t="s">
        <v>791</v>
      </c>
      <c r="B533" s="332" t="s">
        <v>795</v>
      </c>
      <c r="C533" s="332">
        <v>0</v>
      </c>
      <c r="D533" s="332">
        <v>0</v>
      </c>
      <c r="E533" s="332">
        <v>0</v>
      </c>
      <c r="F533" s="332">
        <v>0</v>
      </c>
      <c r="G533" s="332">
        <v>0</v>
      </c>
      <c r="H533" s="332">
        <v>0</v>
      </c>
      <c r="I533" s="332">
        <v>0</v>
      </c>
      <c r="J533" s="332">
        <v>0</v>
      </c>
      <c r="K533" s="332">
        <v>0</v>
      </c>
      <c r="L533" s="332">
        <v>0</v>
      </c>
      <c r="M533" s="332">
        <v>0</v>
      </c>
      <c r="N533" s="332">
        <v>0</v>
      </c>
      <c r="O533" s="332">
        <v>0</v>
      </c>
      <c r="P533" s="332">
        <v>0</v>
      </c>
      <c r="Q533" s="333"/>
      <c r="R533" s="333"/>
      <c r="S533" s="333"/>
      <c r="T533" s="333"/>
      <c r="U533" s="333"/>
      <c r="V533" s="333"/>
      <c r="W533" s="333"/>
      <c r="X533" s="333"/>
      <c r="Y533" s="333"/>
      <c r="Z533" s="333"/>
      <c r="AA533" s="333"/>
      <c r="AB533" s="333"/>
      <c r="AC533" s="333"/>
      <c r="AD533" s="333"/>
    </row>
    <row r="534" spans="1:30" x14ac:dyDescent="0.2">
      <c r="A534" s="332" t="s">
        <v>792</v>
      </c>
      <c r="B534" s="332" t="s">
        <v>795</v>
      </c>
      <c r="C534" s="332">
        <v>0</v>
      </c>
      <c r="D534" s="332">
        <v>0</v>
      </c>
      <c r="E534" s="332">
        <v>0</v>
      </c>
      <c r="F534" s="332">
        <v>0</v>
      </c>
      <c r="G534" s="332">
        <v>0</v>
      </c>
      <c r="H534" s="332">
        <v>0</v>
      </c>
      <c r="I534" s="332">
        <v>0</v>
      </c>
      <c r="J534" s="332">
        <v>0</v>
      </c>
      <c r="K534" s="332">
        <v>0</v>
      </c>
      <c r="L534" s="332">
        <v>0</v>
      </c>
      <c r="M534" s="332">
        <v>0</v>
      </c>
      <c r="N534" s="332">
        <v>0</v>
      </c>
      <c r="O534" s="332">
        <v>0</v>
      </c>
      <c r="P534" s="332">
        <v>0</v>
      </c>
      <c r="Q534" s="333"/>
      <c r="R534" s="333"/>
      <c r="S534" s="333"/>
      <c r="T534" s="333"/>
      <c r="U534" s="333"/>
      <c r="V534" s="333"/>
      <c r="W534" s="333"/>
      <c r="X534" s="333"/>
      <c r="Y534" s="333"/>
      <c r="Z534" s="333"/>
      <c r="AA534" s="333"/>
      <c r="AB534" s="333"/>
      <c r="AC534" s="333"/>
      <c r="AD534" s="333"/>
    </row>
    <row r="535" spans="1:30" x14ac:dyDescent="0.2">
      <c r="A535" s="332" t="s">
        <v>988</v>
      </c>
      <c r="B535" s="332" t="s">
        <v>795</v>
      </c>
      <c r="C535" s="332">
        <v>0</v>
      </c>
      <c r="D535" s="332">
        <v>0</v>
      </c>
      <c r="E535" s="332">
        <v>0</v>
      </c>
      <c r="F535" s="332">
        <v>0</v>
      </c>
      <c r="G535" s="332">
        <v>0</v>
      </c>
      <c r="H535" s="332">
        <v>0</v>
      </c>
      <c r="I535" s="332">
        <v>0</v>
      </c>
      <c r="J535" s="332">
        <v>0</v>
      </c>
      <c r="K535" s="332">
        <v>0</v>
      </c>
      <c r="L535" s="332">
        <v>0</v>
      </c>
      <c r="M535" s="332">
        <v>0</v>
      </c>
      <c r="N535" s="332">
        <v>0</v>
      </c>
      <c r="O535" s="332">
        <v>0</v>
      </c>
      <c r="P535" s="332">
        <v>0</v>
      </c>
      <c r="Q535" s="333"/>
      <c r="R535" s="333"/>
      <c r="S535" s="333"/>
      <c r="T535" s="333"/>
      <c r="U535" s="333"/>
      <c r="V535" s="333"/>
      <c r="W535" s="333"/>
      <c r="X535" s="333"/>
      <c r="Y535" s="333"/>
      <c r="Z535" s="333"/>
      <c r="AA535" s="333"/>
      <c r="AB535" s="333"/>
      <c r="AC535" s="333"/>
      <c r="AD535" s="333"/>
    </row>
    <row r="536" spans="1:30" x14ac:dyDescent="0.2">
      <c r="A536" s="332" t="s">
        <v>238</v>
      </c>
      <c r="B536" s="332" t="s">
        <v>795</v>
      </c>
      <c r="C536" s="332">
        <v>0</v>
      </c>
      <c r="D536" s="332">
        <v>0</v>
      </c>
      <c r="E536" s="332">
        <v>0</v>
      </c>
      <c r="F536" s="332">
        <v>0</v>
      </c>
      <c r="G536" s="332">
        <v>0</v>
      </c>
      <c r="H536" s="332">
        <v>0</v>
      </c>
      <c r="I536" s="332">
        <v>0</v>
      </c>
      <c r="J536" s="332">
        <v>0</v>
      </c>
      <c r="K536" s="332">
        <v>0</v>
      </c>
      <c r="L536" s="332">
        <v>0</v>
      </c>
      <c r="M536" s="332">
        <v>0</v>
      </c>
      <c r="N536" s="332">
        <v>0</v>
      </c>
      <c r="O536" s="332">
        <v>0</v>
      </c>
      <c r="P536" s="332">
        <v>0</v>
      </c>
      <c r="Q536" s="333"/>
      <c r="R536" s="333"/>
      <c r="S536" s="333"/>
      <c r="T536" s="333"/>
      <c r="U536" s="333"/>
      <c r="V536" s="333"/>
      <c r="W536" s="333"/>
      <c r="X536" s="333"/>
      <c r="Y536" s="333"/>
      <c r="Z536" s="333"/>
      <c r="AA536" s="333"/>
      <c r="AB536" s="333"/>
      <c r="AC536" s="333"/>
      <c r="AD536" s="333"/>
    </row>
    <row r="537" spans="1:30" x14ac:dyDescent="0.2">
      <c r="A537" s="332" t="s">
        <v>18</v>
      </c>
      <c r="B537" s="332" t="s">
        <v>795</v>
      </c>
      <c r="C537" s="332">
        <v>181</v>
      </c>
      <c r="D537" s="332">
        <v>181</v>
      </c>
      <c r="E537" s="332">
        <v>181</v>
      </c>
      <c r="F537" s="332">
        <v>181</v>
      </c>
      <c r="G537" s="332">
        <v>181</v>
      </c>
      <c r="H537" s="332">
        <v>181</v>
      </c>
      <c r="I537" s="332">
        <v>181</v>
      </c>
      <c r="J537" s="332">
        <v>181</v>
      </c>
      <c r="K537" s="332">
        <v>181</v>
      </c>
      <c r="L537" s="332">
        <v>181</v>
      </c>
      <c r="M537" s="332">
        <v>181</v>
      </c>
      <c r="N537" s="332">
        <v>181</v>
      </c>
      <c r="O537" s="332">
        <v>181</v>
      </c>
      <c r="P537" s="332">
        <v>180679</v>
      </c>
      <c r="Q537" s="333"/>
      <c r="R537" s="333"/>
      <c r="S537" s="333"/>
      <c r="T537" s="333"/>
      <c r="U537" s="333"/>
      <c r="V537" s="333"/>
      <c r="W537" s="333"/>
      <c r="X537" s="333"/>
      <c r="Y537" s="333"/>
      <c r="Z537" s="333"/>
      <c r="AA537" s="333"/>
      <c r="AB537" s="333"/>
      <c r="AC537" s="333"/>
      <c r="AD537" s="333"/>
    </row>
    <row r="538" spans="1:30" x14ac:dyDescent="0.2">
      <c r="A538" s="332" t="s">
        <v>239</v>
      </c>
      <c r="B538" s="332" t="s">
        <v>795</v>
      </c>
      <c r="C538" s="332">
        <v>0</v>
      </c>
      <c r="D538" s="332">
        <v>0</v>
      </c>
      <c r="E538" s="332">
        <v>0</v>
      </c>
      <c r="F538" s="332">
        <v>0</v>
      </c>
      <c r="G538" s="332">
        <v>0</v>
      </c>
      <c r="H538" s="332">
        <v>0</v>
      </c>
      <c r="I538" s="332">
        <v>0</v>
      </c>
      <c r="J538" s="332">
        <v>0</v>
      </c>
      <c r="K538" s="332">
        <v>0</v>
      </c>
      <c r="L538" s="332">
        <v>0</v>
      </c>
      <c r="M538" s="332">
        <v>0</v>
      </c>
      <c r="N538" s="332">
        <v>0</v>
      </c>
      <c r="O538" s="332">
        <v>0</v>
      </c>
      <c r="P538" s="332">
        <v>0</v>
      </c>
      <c r="Q538" s="333"/>
      <c r="R538" s="333"/>
      <c r="S538" s="333"/>
      <c r="T538" s="333"/>
      <c r="U538" s="333"/>
      <c r="V538" s="333"/>
      <c r="W538" s="333"/>
      <c r="X538" s="333"/>
      <c r="Y538" s="333"/>
      <c r="Z538" s="333"/>
      <c r="AA538" s="333"/>
      <c r="AB538" s="333"/>
      <c r="AC538" s="333"/>
      <c r="AD538" s="333"/>
    </row>
    <row r="539" spans="1:30" x14ac:dyDescent="0.2">
      <c r="A539" s="332" t="s">
        <v>269</v>
      </c>
      <c r="B539" s="332" t="s">
        <v>795</v>
      </c>
      <c r="C539" s="332">
        <v>450894</v>
      </c>
      <c r="D539" s="332">
        <v>450918</v>
      </c>
      <c r="E539" s="332">
        <v>454219</v>
      </c>
      <c r="F539" s="332">
        <v>453699</v>
      </c>
      <c r="G539" s="332">
        <v>453832</v>
      </c>
      <c r="H539" s="332">
        <v>457998</v>
      </c>
      <c r="I539" s="332">
        <v>455976</v>
      </c>
      <c r="J539" s="332">
        <v>456023</v>
      </c>
      <c r="K539" s="332">
        <v>456439</v>
      </c>
      <c r="L539" s="332">
        <v>458720</v>
      </c>
      <c r="M539" s="332">
        <v>463601</v>
      </c>
      <c r="N539" s="332">
        <v>464951</v>
      </c>
      <c r="O539" s="332">
        <v>471186</v>
      </c>
      <c r="P539" s="332">
        <v>457284644</v>
      </c>
      <c r="Q539" s="333"/>
      <c r="R539" s="333"/>
      <c r="S539" s="333"/>
      <c r="T539" s="333"/>
      <c r="U539" s="333"/>
      <c r="V539" s="333"/>
      <c r="W539" s="333"/>
      <c r="X539" s="333"/>
      <c r="Y539" s="333"/>
      <c r="Z539" s="333"/>
      <c r="AA539" s="333"/>
      <c r="AB539" s="333"/>
      <c r="AC539" s="333"/>
      <c r="AD539" s="333"/>
    </row>
    <row r="540" spans="1:30" x14ac:dyDescent="0.2">
      <c r="A540" s="332" t="s">
        <v>1239</v>
      </c>
      <c r="B540" s="332" t="s">
        <v>795</v>
      </c>
      <c r="C540" s="332">
        <v>0</v>
      </c>
      <c r="D540" s="332">
        <v>0</v>
      </c>
      <c r="E540" s="332">
        <v>0</v>
      </c>
      <c r="F540" s="332">
        <v>0</v>
      </c>
      <c r="G540" s="332">
        <v>0</v>
      </c>
      <c r="H540" s="332">
        <v>0</v>
      </c>
      <c r="I540" s="332">
        <v>0</v>
      </c>
      <c r="J540" s="332">
        <v>0</v>
      </c>
      <c r="K540" s="332">
        <v>0</v>
      </c>
      <c r="L540" s="332">
        <v>0</v>
      </c>
      <c r="M540" s="332">
        <v>0</v>
      </c>
      <c r="N540" s="332">
        <v>0</v>
      </c>
      <c r="O540" s="332">
        <v>0</v>
      </c>
      <c r="P540" s="332">
        <v>0</v>
      </c>
      <c r="Q540" s="333"/>
      <c r="R540" s="333"/>
      <c r="S540" s="333"/>
      <c r="T540" s="333"/>
      <c r="U540" s="333"/>
      <c r="V540" s="333"/>
      <c r="W540" s="333"/>
      <c r="X540" s="333"/>
      <c r="Y540" s="333"/>
      <c r="Z540" s="333"/>
      <c r="AA540" s="333"/>
      <c r="AB540" s="333"/>
      <c r="AC540" s="333"/>
      <c r="AD540" s="333"/>
    </row>
    <row r="541" spans="1:30" x14ac:dyDescent="0.2">
      <c r="A541" s="332" t="s">
        <v>989</v>
      </c>
      <c r="B541" s="332" t="s">
        <v>795</v>
      </c>
      <c r="C541" s="332">
        <v>1048</v>
      </c>
      <c r="D541" s="332">
        <v>1048</v>
      </c>
      <c r="E541" s="332">
        <v>1048</v>
      </c>
      <c r="F541" s="332">
        <v>1101</v>
      </c>
      <c r="G541" s="332">
        <v>1101</v>
      </c>
      <c r="H541" s="332">
        <v>1101</v>
      </c>
      <c r="I541" s="332">
        <v>1101</v>
      </c>
      <c r="J541" s="332">
        <v>1101</v>
      </c>
      <c r="K541" s="332">
        <v>1101</v>
      </c>
      <c r="L541" s="332">
        <v>1101</v>
      </c>
      <c r="M541" s="332">
        <v>1101</v>
      </c>
      <c r="N541" s="332">
        <v>1101</v>
      </c>
      <c r="O541" s="332">
        <v>1101</v>
      </c>
      <c r="P541" s="332">
        <v>1090190</v>
      </c>
      <c r="Q541" s="333"/>
      <c r="R541" s="333"/>
      <c r="S541" s="333"/>
      <c r="T541" s="333"/>
      <c r="U541" s="333"/>
      <c r="V541" s="333"/>
      <c r="W541" s="333"/>
      <c r="X541" s="333"/>
      <c r="Y541" s="333"/>
      <c r="Z541" s="333"/>
      <c r="AA541" s="333"/>
      <c r="AB541" s="333"/>
      <c r="AC541" s="333"/>
      <c r="AD541" s="333"/>
    </row>
    <row r="542" spans="1:30" x14ac:dyDescent="0.2">
      <c r="A542" s="332" t="s">
        <v>1240</v>
      </c>
      <c r="B542" s="332" t="s">
        <v>795</v>
      </c>
      <c r="C542" s="332">
        <v>0</v>
      </c>
      <c r="D542" s="332">
        <v>0</v>
      </c>
      <c r="E542" s="332">
        <v>0</v>
      </c>
      <c r="F542" s="332">
        <v>0</v>
      </c>
      <c r="G542" s="332">
        <v>0</v>
      </c>
      <c r="H542" s="332">
        <v>0</v>
      </c>
      <c r="I542" s="332">
        <v>0</v>
      </c>
      <c r="J542" s="332">
        <v>0</v>
      </c>
      <c r="K542" s="332">
        <v>0</v>
      </c>
      <c r="L542" s="332">
        <v>0</v>
      </c>
      <c r="M542" s="332">
        <v>0</v>
      </c>
      <c r="N542" s="332">
        <v>0</v>
      </c>
      <c r="O542" s="332">
        <v>0</v>
      </c>
      <c r="P542" s="332">
        <v>0</v>
      </c>
      <c r="Q542" s="333"/>
      <c r="R542" s="333"/>
      <c r="S542" s="333"/>
      <c r="T542" s="333"/>
      <c r="U542" s="333"/>
      <c r="V542" s="333"/>
      <c r="W542" s="333"/>
      <c r="X542" s="333"/>
      <c r="Y542" s="333"/>
      <c r="Z542" s="333"/>
      <c r="AA542" s="333"/>
      <c r="AB542" s="333"/>
      <c r="AC542" s="333"/>
      <c r="AD542" s="333"/>
    </row>
    <row r="543" spans="1:30" x14ac:dyDescent="0.2">
      <c r="A543" s="332" t="s">
        <v>270</v>
      </c>
      <c r="B543" s="332" t="s">
        <v>795</v>
      </c>
      <c r="C543" s="332">
        <v>0</v>
      </c>
      <c r="D543" s="332">
        <v>0</v>
      </c>
      <c r="E543" s="332">
        <v>0</v>
      </c>
      <c r="F543" s="332">
        <v>0</v>
      </c>
      <c r="G543" s="332">
        <v>0</v>
      </c>
      <c r="H543" s="332">
        <v>0</v>
      </c>
      <c r="I543" s="332">
        <v>0</v>
      </c>
      <c r="J543" s="332">
        <v>0</v>
      </c>
      <c r="K543" s="332">
        <v>0</v>
      </c>
      <c r="L543" s="332">
        <v>0</v>
      </c>
      <c r="M543" s="332">
        <v>0</v>
      </c>
      <c r="N543" s="332">
        <v>0</v>
      </c>
      <c r="O543" s="332">
        <v>0</v>
      </c>
      <c r="P543" s="332">
        <v>0</v>
      </c>
      <c r="Q543" s="333"/>
      <c r="R543" s="333"/>
      <c r="S543" s="333"/>
      <c r="T543" s="333"/>
      <c r="U543" s="333"/>
      <c r="V543" s="333"/>
      <c r="W543" s="333"/>
      <c r="X543" s="333"/>
      <c r="Y543" s="333"/>
      <c r="Z543" s="333"/>
      <c r="AA543" s="333"/>
      <c r="AB543" s="333"/>
      <c r="AC543" s="333"/>
      <c r="AD543" s="333"/>
    </row>
    <row r="544" spans="1:30" x14ac:dyDescent="0.2">
      <c r="A544" s="332" t="s">
        <v>1241</v>
      </c>
      <c r="B544" s="332" t="s">
        <v>795</v>
      </c>
      <c r="C544" s="332">
        <v>0</v>
      </c>
      <c r="D544" s="332">
        <v>0</v>
      </c>
      <c r="E544" s="332">
        <v>0</v>
      </c>
      <c r="F544" s="332">
        <v>0</v>
      </c>
      <c r="G544" s="332">
        <v>0</v>
      </c>
      <c r="H544" s="332">
        <v>0</v>
      </c>
      <c r="I544" s="332">
        <v>0</v>
      </c>
      <c r="J544" s="332">
        <v>0</v>
      </c>
      <c r="K544" s="332">
        <v>0</v>
      </c>
      <c r="L544" s="332">
        <v>0</v>
      </c>
      <c r="M544" s="332">
        <v>0</v>
      </c>
      <c r="N544" s="332">
        <v>0</v>
      </c>
      <c r="O544" s="332">
        <v>0</v>
      </c>
      <c r="P544" s="332">
        <v>0</v>
      </c>
      <c r="Q544" s="333"/>
      <c r="R544" s="333"/>
      <c r="S544" s="333"/>
      <c r="T544" s="333"/>
      <c r="U544" s="333"/>
      <c r="V544" s="333"/>
      <c r="W544" s="333"/>
      <c r="X544" s="333"/>
      <c r="Y544" s="333"/>
      <c r="Z544" s="333"/>
      <c r="AA544" s="333"/>
      <c r="AB544" s="333"/>
      <c r="AC544" s="333"/>
      <c r="AD544" s="333"/>
    </row>
    <row r="545" spans="1:30" x14ac:dyDescent="0.2">
      <c r="A545" s="332" t="s">
        <v>580</v>
      </c>
      <c r="B545" s="332" t="s">
        <v>795</v>
      </c>
      <c r="C545" s="332">
        <v>0</v>
      </c>
      <c r="D545" s="332">
        <v>0</v>
      </c>
      <c r="E545" s="332">
        <v>0</v>
      </c>
      <c r="F545" s="332">
        <v>0</v>
      </c>
      <c r="G545" s="332">
        <v>0</v>
      </c>
      <c r="H545" s="332">
        <v>0</v>
      </c>
      <c r="I545" s="332">
        <v>0</v>
      </c>
      <c r="J545" s="332">
        <v>0</v>
      </c>
      <c r="K545" s="332">
        <v>0</v>
      </c>
      <c r="L545" s="332">
        <v>0</v>
      </c>
      <c r="M545" s="332">
        <v>0</v>
      </c>
      <c r="N545" s="332">
        <v>0</v>
      </c>
      <c r="O545" s="332">
        <v>0</v>
      </c>
      <c r="P545" s="332">
        <v>0</v>
      </c>
      <c r="Q545" s="333"/>
      <c r="R545" s="333"/>
      <c r="S545" s="333"/>
      <c r="T545" s="333"/>
      <c r="U545" s="333"/>
      <c r="V545" s="333"/>
      <c r="W545" s="333"/>
      <c r="X545" s="333"/>
      <c r="Y545" s="333"/>
      <c r="Z545" s="333"/>
      <c r="AA545" s="333"/>
      <c r="AB545" s="333"/>
      <c r="AC545" s="333"/>
      <c r="AD545" s="333"/>
    </row>
    <row r="546" spans="1:30" x14ac:dyDescent="0.2">
      <c r="A546" s="332" t="s">
        <v>1242</v>
      </c>
      <c r="B546" s="332" t="s">
        <v>795</v>
      </c>
      <c r="C546" s="332">
        <v>0</v>
      </c>
      <c r="D546" s="332">
        <v>0</v>
      </c>
      <c r="E546" s="332">
        <v>0</v>
      </c>
      <c r="F546" s="332">
        <v>0</v>
      </c>
      <c r="G546" s="332">
        <v>0</v>
      </c>
      <c r="H546" s="332">
        <v>0</v>
      </c>
      <c r="I546" s="332">
        <v>0</v>
      </c>
      <c r="J546" s="332">
        <v>0</v>
      </c>
      <c r="K546" s="332">
        <v>0</v>
      </c>
      <c r="L546" s="332">
        <v>0</v>
      </c>
      <c r="M546" s="332">
        <v>0</v>
      </c>
      <c r="N546" s="332">
        <v>0</v>
      </c>
      <c r="O546" s="332">
        <v>0</v>
      </c>
      <c r="P546" s="332">
        <v>0</v>
      </c>
      <c r="Q546" s="333"/>
      <c r="R546" s="333"/>
      <c r="S546" s="333"/>
      <c r="T546" s="333"/>
      <c r="U546" s="333"/>
      <c r="V546" s="333"/>
      <c r="W546" s="333"/>
      <c r="X546" s="333"/>
      <c r="Y546" s="333"/>
      <c r="Z546" s="333"/>
      <c r="AA546" s="333"/>
      <c r="AB546" s="333"/>
      <c r="AC546" s="333"/>
      <c r="AD546" s="333"/>
    </row>
    <row r="547" spans="1:30" x14ac:dyDescent="0.2">
      <c r="A547" s="332" t="s">
        <v>679</v>
      </c>
      <c r="B547" s="332" t="s">
        <v>795</v>
      </c>
      <c r="C547" s="332">
        <v>0</v>
      </c>
      <c r="D547" s="332">
        <v>0</v>
      </c>
      <c r="E547" s="332">
        <v>0</v>
      </c>
      <c r="F547" s="332">
        <v>0</v>
      </c>
      <c r="G547" s="332">
        <v>0</v>
      </c>
      <c r="H547" s="332">
        <v>0</v>
      </c>
      <c r="I547" s="332">
        <v>0</v>
      </c>
      <c r="J547" s="332">
        <v>0</v>
      </c>
      <c r="K547" s="332">
        <v>0</v>
      </c>
      <c r="L547" s="332">
        <v>0</v>
      </c>
      <c r="M547" s="332">
        <v>0</v>
      </c>
      <c r="N547" s="332">
        <v>0</v>
      </c>
      <c r="O547" s="332">
        <v>0</v>
      </c>
      <c r="P547" s="332">
        <v>0</v>
      </c>
      <c r="Q547" s="333"/>
      <c r="R547" s="333"/>
      <c r="S547" s="333"/>
      <c r="T547" s="333"/>
      <c r="U547" s="333"/>
      <c r="V547" s="333"/>
      <c r="W547" s="333"/>
      <c r="X547" s="333"/>
      <c r="Y547" s="333"/>
      <c r="Z547" s="333"/>
      <c r="AA547" s="333"/>
      <c r="AB547" s="333"/>
      <c r="AC547" s="333"/>
      <c r="AD547" s="333"/>
    </row>
    <row r="548" spans="1:30" x14ac:dyDescent="0.2">
      <c r="A548" s="332" t="s">
        <v>680</v>
      </c>
      <c r="B548" s="332" t="s">
        <v>795</v>
      </c>
      <c r="C548" s="332">
        <v>0</v>
      </c>
      <c r="D548" s="332">
        <v>0</v>
      </c>
      <c r="E548" s="332">
        <v>0</v>
      </c>
      <c r="F548" s="332">
        <v>0</v>
      </c>
      <c r="G548" s="332">
        <v>0</v>
      </c>
      <c r="H548" s="332">
        <v>0</v>
      </c>
      <c r="I548" s="332">
        <v>0</v>
      </c>
      <c r="J548" s="332">
        <v>0</v>
      </c>
      <c r="K548" s="332">
        <v>0</v>
      </c>
      <c r="L548" s="332">
        <v>0</v>
      </c>
      <c r="M548" s="332">
        <v>0</v>
      </c>
      <c r="N548" s="332">
        <v>0</v>
      </c>
      <c r="O548" s="332">
        <v>0</v>
      </c>
      <c r="P548" s="332">
        <v>0</v>
      </c>
      <c r="Q548" s="333"/>
      <c r="R548" s="333"/>
      <c r="S548" s="333"/>
      <c r="T548" s="333"/>
      <c r="U548" s="333"/>
      <c r="V548" s="333"/>
      <c r="W548" s="333"/>
      <c r="X548" s="333"/>
      <c r="Y548" s="333"/>
      <c r="Z548" s="333"/>
      <c r="AA548" s="333"/>
      <c r="AB548" s="333"/>
      <c r="AC548" s="333"/>
      <c r="AD548" s="333"/>
    </row>
    <row r="549" spans="1:30" x14ac:dyDescent="0.2">
      <c r="A549" s="332" t="s">
        <v>193</v>
      </c>
      <c r="B549" s="332" t="s">
        <v>795</v>
      </c>
      <c r="C549" s="332">
        <v>71</v>
      </c>
      <c r="D549" s="332">
        <v>71</v>
      </c>
      <c r="E549" s="332">
        <v>71</v>
      </c>
      <c r="F549" s="332">
        <v>71</v>
      </c>
      <c r="G549" s="332">
        <v>71</v>
      </c>
      <c r="H549" s="332">
        <v>71</v>
      </c>
      <c r="I549" s="332">
        <v>71</v>
      </c>
      <c r="J549" s="332">
        <v>71</v>
      </c>
      <c r="K549" s="332">
        <v>71</v>
      </c>
      <c r="L549" s="332">
        <v>71</v>
      </c>
      <c r="M549" s="332">
        <v>71</v>
      </c>
      <c r="N549" s="332">
        <v>71</v>
      </c>
      <c r="O549" s="332">
        <v>71</v>
      </c>
      <c r="P549" s="332">
        <v>71312</v>
      </c>
      <c r="Q549" s="333"/>
      <c r="R549" s="333"/>
      <c r="S549" s="333"/>
      <c r="T549" s="333"/>
      <c r="U549" s="333"/>
      <c r="V549" s="333"/>
      <c r="W549" s="333"/>
      <c r="X549" s="333"/>
      <c r="Y549" s="333"/>
      <c r="Z549" s="333"/>
      <c r="AA549" s="333"/>
      <c r="AB549" s="333"/>
      <c r="AC549" s="333"/>
      <c r="AD549" s="333"/>
    </row>
    <row r="550" spans="1:30" x14ac:dyDescent="0.2">
      <c r="A550" s="332" t="s">
        <v>1243</v>
      </c>
      <c r="B550" s="332" t="s">
        <v>795</v>
      </c>
      <c r="C550" s="332">
        <v>0</v>
      </c>
      <c r="D550" s="332">
        <v>0</v>
      </c>
      <c r="E550" s="332">
        <v>0</v>
      </c>
      <c r="F550" s="332">
        <v>0</v>
      </c>
      <c r="G550" s="332">
        <v>0</v>
      </c>
      <c r="H550" s="332">
        <v>0</v>
      </c>
      <c r="I550" s="332">
        <v>0</v>
      </c>
      <c r="J550" s="332">
        <v>0</v>
      </c>
      <c r="K550" s="332">
        <v>0</v>
      </c>
      <c r="L550" s="332">
        <v>0</v>
      </c>
      <c r="M550" s="332">
        <v>0</v>
      </c>
      <c r="N550" s="332">
        <v>0</v>
      </c>
      <c r="O550" s="332">
        <v>0</v>
      </c>
      <c r="P550" s="332">
        <v>0</v>
      </c>
      <c r="Q550" s="333"/>
      <c r="R550" s="333"/>
      <c r="S550" s="333"/>
      <c r="T550" s="333"/>
      <c r="U550" s="333"/>
      <c r="V550" s="333"/>
      <c r="W550" s="333"/>
      <c r="X550" s="333"/>
      <c r="Y550" s="333"/>
      <c r="Z550" s="333"/>
      <c r="AA550" s="333"/>
      <c r="AB550" s="333"/>
      <c r="AC550" s="333"/>
      <c r="AD550" s="333"/>
    </row>
    <row r="551" spans="1:30" x14ac:dyDescent="0.2">
      <c r="A551" s="332" t="s">
        <v>1244</v>
      </c>
      <c r="B551" s="332" t="s">
        <v>795</v>
      </c>
      <c r="C551" s="332">
        <v>0</v>
      </c>
      <c r="D551" s="332">
        <v>0</v>
      </c>
      <c r="E551" s="332">
        <v>0</v>
      </c>
      <c r="F551" s="332">
        <v>0</v>
      </c>
      <c r="G551" s="332">
        <v>0</v>
      </c>
      <c r="H551" s="332">
        <v>0</v>
      </c>
      <c r="I551" s="332">
        <v>0</v>
      </c>
      <c r="J551" s="332">
        <v>0</v>
      </c>
      <c r="K551" s="332">
        <v>0</v>
      </c>
      <c r="L551" s="332">
        <v>0</v>
      </c>
      <c r="M551" s="332">
        <v>0</v>
      </c>
      <c r="N551" s="332">
        <v>0</v>
      </c>
      <c r="O551" s="332">
        <v>0</v>
      </c>
      <c r="P551" s="332">
        <v>0</v>
      </c>
      <c r="Q551" s="333"/>
      <c r="R551" s="333"/>
      <c r="S551" s="333"/>
      <c r="T551" s="333"/>
      <c r="U551" s="333"/>
      <c r="V551" s="333"/>
      <c r="W551" s="333"/>
      <c r="X551" s="333"/>
      <c r="Y551" s="333"/>
      <c r="Z551" s="333"/>
      <c r="AA551" s="333"/>
      <c r="AB551" s="333"/>
      <c r="AC551" s="333"/>
      <c r="AD551" s="333"/>
    </row>
    <row r="552" spans="1:30" x14ac:dyDescent="0.2">
      <c r="A552" s="332" t="s">
        <v>1245</v>
      </c>
      <c r="B552" s="332" t="s">
        <v>795</v>
      </c>
      <c r="C552" s="332">
        <v>0</v>
      </c>
      <c r="D552" s="332">
        <v>0</v>
      </c>
      <c r="E552" s="332">
        <v>0</v>
      </c>
      <c r="F552" s="332">
        <v>0</v>
      </c>
      <c r="G552" s="332">
        <v>0</v>
      </c>
      <c r="H552" s="332">
        <v>0</v>
      </c>
      <c r="I552" s="332">
        <v>0</v>
      </c>
      <c r="J552" s="332">
        <v>0</v>
      </c>
      <c r="K552" s="332">
        <v>0</v>
      </c>
      <c r="L552" s="332">
        <v>0</v>
      </c>
      <c r="M552" s="332">
        <v>0</v>
      </c>
      <c r="N552" s="332">
        <v>0</v>
      </c>
      <c r="O552" s="332">
        <v>0</v>
      </c>
      <c r="P552" s="332">
        <v>0</v>
      </c>
      <c r="Q552" s="333"/>
      <c r="R552" s="333"/>
      <c r="S552" s="333"/>
      <c r="T552" s="333"/>
      <c r="U552" s="333"/>
      <c r="V552" s="333"/>
      <c r="W552" s="333"/>
      <c r="X552" s="333"/>
      <c r="Y552" s="333"/>
      <c r="Z552" s="333"/>
      <c r="AA552" s="333"/>
      <c r="AB552" s="333"/>
      <c r="AC552" s="333"/>
      <c r="AD552" s="333"/>
    </row>
    <row r="553" spans="1:30" x14ac:dyDescent="0.2">
      <c r="A553" s="332" t="s">
        <v>271</v>
      </c>
      <c r="B553" s="332" t="s">
        <v>795</v>
      </c>
      <c r="C553" s="332">
        <v>366549</v>
      </c>
      <c r="D553" s="332">
        <v>369714</v>
      </c>
      <c r="E553" s="332">
        <v>370334</v>
      </c>
      <c r="F553" s="332">
        <v>369302</v>
      </c>
      <c r="G553" s="332">
        <v>368747</v>
      </c>
      <c r="H553" s="332">
        <v>370358</v>
      </c>
      <c r="I553" s="332">
        <v>370996</v>
      </c>
      <c r="J553" s="332">
        <v>372013</v>
      </c>
      <c r="K553" s="332">
        <v>373211</v>
      </c>
      <c r="L553" s="332">
        <v>374738</v>
      </c>
      <c r="M553" s="332">
        <v>376650</v>
      </c>
      <c r="N553" s="332">
        <v>380360</v>
      </c>
      <c r="O553" s="332">
        <v>387177</v>
      </c>
      <c r="P553" s="332">
        <v>372773811</v>
      </c>
      <c r="Q553" s="333"/>
      <c r="R553" s="333"/>
      <c r="S553" s="333"/>
      <c r="T553" s="333"/>
      <c r="U553" s="333"/>
      <c r="V553" s="333"/>
      <c r="W553" s="333"/>
      <c r="X553" s="333"/>
      <c r="Y553" s="333"/>
      <c r="Z553" s="333"/>
      <c r="AA553" s="333"/>
      <c r="AB553" s="333"/>
      <c r="AC553" s="333"/>
      <c r="AD553" s="333"/>
    </row>
    <row r="554" spans="1:30" x14ac:dyDescent="0.2">
      <c r="A554" s="332" t="s">
        <v>272</v>
      </c>
      <c r="B554" s="332" t="s">
        <v>795</v>
      </c>
      <c r="C554" s="332">
        <v>0</v>
      </c>
      <c r="D554" s="332">
        <v>0</v>
      </c>
      <c r="E554" s="332">
        <v>0</v>
      </c>
      <c r="F554" s="332">
        <v>0</v>
      </c>
      <c r="G554" s="332">
        <v>0</v>
      </c>
      <c r="H554" s="332">
        <v>0</v>
      </c>
      <c r="I554" s="332">
        <v>0</v>
      </c>
      <c r="J554" s="332">
        <v>0</v>
      </c>
      <c r="K554" s="332">
        <v>0</v>
      </c>
      <c r="L554" s="332">
        <v>0</v>
      </c>
      <c r="M554" s="332">
        <v>0</v>
      </c>
      <c r="N554" s="332">
        <v>0</v>
      </c>
      <c r="O554" s="332">
        <v>0</v>
      </c>
      <c r="P554" s="332">
        <v>0</v>
      </c>
      <c r="Q554" s="333"/>
      <c r="R554" s="333"/>
      <c r="S554" s="333"/>
      <c r="T554" s="333"/>
      <c r="U554" s="333"/>
      <c r="V554" s="333"/>
      <c r="W554" s="333"/>
      <c r="X554" s="333"/>
      <c r="Y554" s="333"/>
      <c r="Z554" s="333"/>
      <c r="AA554" s="333"/>
      <c r="AB554" s="333"/>
      <c r="AC554" s="333"/>
      <c r="AD554" s="333"/>
    </row>
    <row r="555" spans="1:30" x14ac:dyDescent="0.2">
      <c r="A555" s="332" t="s">
        <v>273</v>
      </c>
      <c r="B555" s="332" t="s">
        <v>795</v>
      </c>
      <c r="C555" s="332">
        <v>0</v>
      </c>
      <c r="D555" s="332">
        <v>0</v>
      </c>
      <c r="E555" s="332">
        <v>0</v>
      </c>
      <c r="F555" s="332">
        <v>0</v>
      </c>
      <c r="G555" s="332">
        <v>0</v>
      </c>
      <c r="H555" s="332">
        <v>0</v>
      </c>
      <c r="I555" s="332">
        <v>0</v>
      </c>
      <c r="J555" s="332">
        <v>0</v>
      </c>
      <c r="K555" s="332">
        <v>0</v>
      </c>
      <c r="L555" s="332">
        <v>0</v>
      </c>
      <c r="M555" s="332">
        <v>0</v>
      </c>
      <c r="N555" s="332">
        <v>0</v>
      </c>
      <c r="O555" s="332">
        <v>0</v>
      </c>
      <c r="P555" s="332">
        <v>0</v>
      </c>
      <c r="Q555" s="333"/>
      <c r="R555" s="333"/>
      <c r="S555" s="333"/>
      <c r="T555" s="333"/>
      <c r="U555" s="333"/>
      <c r="V555" s="333"/>
      <c r="W555" s="333"/>
      <c r="X555" s="333"/>
      <c r="Y555" s="333"/>
      <c r="Z555" s="333"/>
      <c r="AA555" s="333"/>
      <c r="AB555" s="333"/>
      <c r="AC555" s="333"/>
      <c r="AD555" s="333"/>
    </row>
    <row r="556" spans="1:30" x14ac:dyDescent="0.2">
      <c r="A556" s="332" t="s">
        <v>752</v>
      </c>
      <c r="B556" s="332" t="s">
        <v>795</v>
      </c>
      <c r="C556" s="332">
        <v>0</v>
      </c>
      <c r="D556" s="332">
        <v>0</v>
      </c>
      <c r="E556" s="332">
        <v>0</v>
      </c>
      <c r="F556" s="332">
        <v>0</v>
      </c>
      <c r="G556" s="332">
        <v>0</v>
      </c>
      <c r="H556" s="332">
        <v>0</v>
      </c>
      <c r="I556" s="332">
        <v>0</v>
      </c>
      <c r="J556" s="332">
        <v>0</v>
      </c>
      <c r="K556" s="332">
        <v>0</v>
      </c>
      <c r="L556" s="332">
        <v>0</v>
      </c>
      <c r="M556" s="332">
        <v>0</v>
      </c>
      <c r="N556" s="332">
        <v>0</v>
      </c>
      <c r="O556" s="332">
        <v>0</v>
      </c>
      <c r="P556" s="332">
        <v>0</v>
      </c>
      <c r="Q556" s="333"/>
      <c r="R556" s="333"/>
      <c r="S556" s="333"/>
      <c r="T556" s="333"/>
      <c r="U556" s="333"/>
      <c r="V556" s="333"/>
      <c r="W556" s="333"/>
      <c r="X556" s="333"/>
      <c r="Y556" s="333"/>
      <c r="Z556" s="333"/>
      <c r="AA556" s="333"/>
      <c r="AB556" s="333"/>
      <c r="AC556" s="333"/>
      <c r="AD556" s="333"/>
    </row>
    <row r="557" spans="1:30" x14ac:dyDescent="0.2">
      <c r="A557" s="332" t="s">
        <v>681</v>
      </c>
      <c r="B557" s="332" t="s">
        <v>795</v>
      </c>
      <c r="C557" s="332">
        <v>0</v>
      </c>
      <c r="D557" s="332">
        <v>0</v>
      </c>
      <c r="E557" s="332">
        <v>0</v>
      </c>
      <c r="F557" s="332">
        <v>0</v>
      </c>
      <c r="G557" s="332">
        <v>0</v>
      </c>
      <c r="H557" s="332">
        <v>0</v>
      </c>
      <c r="I557" s="332">
        <v>0</v>
      </c>
      <c r="J557" s="332">
        <v>0</v>
      </c>
      <c r="K557" s="332">
        <v>0</v>
      </c>
      <c r="L557" s="332">
        <v>0</v>
      </c>
      <c r="M557" s="332">
        <v>0</v>
      </c>
      <c r="N557" s="332">
        <v>0</v>
      </c>
      <c r="O557" s="332">
        <v>0</v>
      </c>
      <c r="P557" s="332">
        <v>0</v>
      </c>
      <c r="Q557" s="333"/>
      <c r="R557" s="333"/>
      <c r="S557" s="333"/>
      <c r="T557" s="333"/>
      <c r="U557" s="333"/>
      <c r="V557" s="333"/>
      <c r="W557" s="333"/>
      <c r="X557" s="333"/>
      <c r="Y557" s="333"/>
      <c r="Z557" s="333"/>
      <c r="AA557" s="333"/>
      <c r="AB557" s="333"/>
      <c r="AC557" s="333"/>
      <c r="AD557" s="333"/>
    </row>
    <row r="558" spans="1:30" x14ac:dyDescent="0.2">
      <c r="A558" s="332" t="s">
        <v>682</v>
      </c>
      <c r="B558" s="332" t="s">
        <v>795</v>
      </c>
      <c r="C558" s="332">
        <v>0</v>
      </c>
      <c r="D558" s="332">
        <v>0</v>
      </c>
      <c r="E558" s="332">
        <v>0</v>
      </c>
      <c r="F558" s="332">
        <v>0</v>
      </c>
      <c r="G558" s="332">
        <v>0</v>
      </c>
      <c r="H558" s="332">
        <v>0</v>
      </c>
      <c r="I558" s="332">
        <v>0</v>
      </c>
      <c r="J558" s="332">
        <v>0</v>
      </c>
      <c r="K558" s="332">
        <v>0</v>
      </c>
      <c r="L558" s="332">
        <v>0</v>
      </c>
      <c r="M558" s="332">
        <v>0</v>
      </c>
      <c r="N558" s="332">
        <v>0</v>
      </c>
      <c r="O558" s="332">
        <v>0</v>
      </c>
      <c r="P558" s="332">
        <v>0</v>
      </c>
      <c r="Q558" s="333"/>
      <c r="R558" s="333"/>
      <c r="S558" s="333"/>
      <c r="T558" s="333"/>
      <c r="U558" s="333"/>
      <c r="V558" s="333"/>
      <c r="W558" s="333"/>
      <c r="X558" s="333"/>
      <c r="Y558" s="333"/>
      <c r="Z558" s="333"/>
      <c r="AA558" s="333"/>
      <c r="AB558" s="333"/>
      <c r="AC558" s="333"/>
      <c r="AD558" s="333"/>
    </row>
    <row r="559" spans="1:30" x14ac:dyDescent="0.2">
      <c r="A559" s="332" t="s">
        <v>274</v>
      </c>
      <c r="B559" s="332" t="s">
        <v>795</v>
      </c>
      <c r="C559" s="332">
        <v>75</v>
      </c>
      <c r="D559" s="332">
        <v>75</v>
      </c>
      <c r="E559" s="332">
        <v>75</v>
      </c>
      <c r="F559" s="332">
        <v>75</v>
      </c>
      <c r="G559" s="332">
        <v>75</v>
      </c>
      <c r="H559" s="332">
        <v>75</v>
      </c>
      <c r="I559" s="332">
        <v>75</v>
      </c>
      <c r="J559" s="332">
        <v>75</v>
      </c>
      <c r="K559" s="332">
        <v>75</v>
      </c>
      <c r="L559" s="332">
        <v>75</v>
      </c>
      <c r="M559" s="332">
        <v>75</v>
      </c>
      <c r="N559" s="332">
        <v>75</v>
      </c>
      <c r="O559" s="332">
        <v>75</v>
      </c>
      <c r="P559" s="332">
        <v>75387</v>
      </c>
      <c r="Q559" s="333"/>
      <c r="R559" s="333"/>
      <c r="S559" s="333"/>
      <c r="T559" s="333"/>
      <c r="U559" s="333"/>
      <c r="V559" s="333"/>
      <c r="W559" s="333"/>
      <c r="X559" s="333"/>
      <c r="Y559" s="333"/>
      <c r="Z559" s="333"/>
      <c r="AA559" s="333"/>
      <c r="AB559" s="333"/>
      <c r="AC559" s="333"/>
      <c r="AD559" s="333"/>
    </row>
    <row r="560" spans="1:30" x14ac:dyDescent="0.2">
      <c r="A560" s="332" t="s">
        <v>275</v>
      </c>
      <c r="B560" s="332" t="s">
        <v>795</v>
      </c>
      <c r="C560" s="332">
        <v>445929</v>
      </c>
      <c r="D560" s="332">
        <v>448292</v>
      </c>
      <c r="E560" s="332">
        <v>448095</v>
      </c>
      <c r="F560" s="332">
        <v>449624</v>
      </c>
      <c r="G560" s="332">
        <v>451390</v>
      </c>
      <c r="H560" s="332">
        <v>452540</v>
      </c>
      <c r="I560" s="332">
        <v>453065</v>
      </c>
      <c r="J560" s="332">
        <v>454560</v>
      </c>
      <c r="K560" s="332">
        <v>455426</v>
      </c>
      <c r="L560" s="332">
        <v>456256</v>
      </c>
      <c r="M560" s="332">
        <v>458380</v>
      </c>
      <c r="N560" s="332">
        <v>462363</v>
      </c>
      <c r="O560" s="332">
        <v>470279</v>
      </c>
      <c r="P560" s="332">
        <v>454007925</v>
      </c>
      <c r="Q560" s="333"/>
      <c r="R560" s="333"/>
      <c r="S560" s="333"/>
      <c r="T560" s="333"/>
      <c r="U560" s="333"/>
      <c r="V560" s="333"/>
      <c r="W560" s="333"/>
      <c r="X560" s="333"/>
      <c r="Y560" s="333"/>
      <c r="Z560" s="333"/>
      <c r="AA560" s="333"/>
      <c r="AB560" s="333"/>
      <c r="AC560" s="333"/>
      <c r="AD560" s="333"/>
    </row>
    <row r="561" spans="1:30" x14ac:dyDescent="0.2">
      <c r="A561" s="332" t="s">
        <v>1246</v>
      </c>
      <c r="B561" s="332" t="s">
        <v>795</v>
      </c>
      <c r="C561" s="332">
        <v>0</v>
      </c>
      <c r="D561" s="332">
        <v>0</v>
      </c>
      <c r="E561" s="332">
        <v>0</v>
      </c>
      <c r="F561" s="332">
        <v>0</v>
      </c>
      <c r="G561" s="332">
        <v>0</v>
      </c>
      <c r="H561" s="332">
        <v>0</v>
      </c>
      <c r="I561" s="332">
        <v>0</v>
      </c>
      <c r="J561" s="332">
        <v>0</v>
      </c>
      <c r="K561" s="332">
        <v>0</v>
      </c>
      <c r="L561" s="332">
        <v>0</v>
      </c>
      <c r="M561" s="332">
        <v>0</v>
      </c>
      <c r="N561" s="332">
        <v>0</v>
      </c>
      <c r="O561" s="332">
        <v>0</v>
      </c>
      <c r="P561" s="332">
        <v>0</v>
      </c>
      <c r="Q561" s="333"/>
      <c r="R561" s="333"/>
      <c r="S561" s="333"/>
      <c r="T561" s="333"/>
      <c r="U561" s="333"/>
      <c r="V561" s="333"/>
      <c r="W561" s="333"/>
      <c r="X561" s="333"/>
      <c r="Y561" s="333"/>
      <c r="Z561" s="333"/>
      <c r="AA561" s="333"/>
      <c r="AB561" s="333"/>
      <c r="AC561" s="333"/>
      <c r="AD561" s="333"/>
    </row>
    <row r="562" spans="1:30" x14ac:dyDescent="0.2">
      <c r="A562" s="332" t="s">
        <v>240</v>
      </c>
      <c r="B562" s="332" t="s">
        <v>795</v>
      </c>
      <c r="C562" s="332">
        <v>0</v>
      </c>
      <c r="D562" s="332">
        <v>0</v>
      </c>
      <c r="E562" s="332">
        <v>0</v>
      </c>
      <c r="F562" s="332">
        <v>0</v>
      </c>
      <c r="G562" s="332">
        <v>0</v>
      </c>
      <c r="H562" s="332">
        <v>0</v>
      </c>
      <c r="I562" s="332">
        <v>0</v>
      </c>
      <c r="J562" s="332">
        <v>0</v>
      </c>
      <c r="K562" s="332">
        <v>0</v>
      </c>
      <c r="L562" s="332">
        <v>0</v>
      </c>
      <c r="M562" s="332">
        <v>0</v>
      </c>
      <c r="N562" s="332">
        <v>0</v>
      </c>
      <c r="O562" s="332">
        <v>0</v>
      </c>
      <c r="P562" s="332">
        <v>0</v>
      </c>
    </row>
    <row r="563" spans="1:30" x14ac:dyDescent="0.2">
      <c r="A563" s="332" t="s">
        <v>194</v>
      </c>
      <c r="B563" s="332" t="s">
        <v>795</v>
      </c>
      <c r="C563" s="332">
        <v>0</v>
      </c>
      <c r="D563" s="332">
        <v>0</v>
      </c>
      <c r="E563" s="332">
        <v>0</v>
      </c>
      <c r="F563" s="332">
        <v>0</v>
      </c>
      <c r="G563" s="332">
        <v>0</v>
      </c>
      <c r="H563" s="332">
        <v>0</v>
      </c>
      <c r="I563" s="332">
        <v>0</v>
      </c>
      <c r="J563" s="332">
        <v>0</v>
      </c>
      <c r="K563" s="332">
        <v>0</v>
      </c>
      <c r="L563" s="332">
        <v>0</v>
      </c>
      <c r="M563" s="332">
        <v>0</v>
      </c>
      <c r="N563" s="332">
        <v>0</v>
      </c>
      <c r="O563" s="332">
        <v>0</v>
      </c>
      <c r="P563" s="332">
        <v>0</v>
      </c>
    </row>
    <row r="564" spans="1:30" x14ac:dyDescent="0.2">
      <c r="A564" s="332" t="s">
        <v>195</v>
      </c>
      <c r="B564" s="332" t="s">
        <v>795</v>
      </c>
      <c r="C564" s="332">
        <v>0</v>
      </c>
      <c r="D564" s="332">
        <v>0</v>
      </c>
      <c r="E564" s="332">
        <v>0</v>
      </c>
      <c r="F564" s="332">
        <v>0</v>
      </c>
      <c r="G564" s="332">
        <v>0</v>
      </c>
      <c r="H564" s="332">
        <v>0</v>
      </c>
      <c r="I564" s="332">
        <v>0</v>
      </c>
      <c r="J564" s="332">
        <v>0</v>
      </c>
      <c r="K564" s="332">
        <v>0</v>
      </c>
      <c r="L564" s="332">
        <v>0</v>
      </c>
      <c r="M564" s="332">
        <v>0</v>
      </c>
      <c r="N564" s="332">
        <v>0</v>
      </c>
      <c r="O564" s="332">
        <v>0</v>
      </c>
      <c r="P564" s="332">
        <v>0</v>
      </c>
    </row>
    <row r="565" spans="1:30" x14ac:dyDescent="0.2">
      <c r="A565" s="332" t="s">
        <v>1247</v>
      </c>
      <c r="B565" s="332" t="s">
        <v>795</v>
      </c>
      <c r="C565" s="332">
        <v>0</v>
      </c>
      <c r="D565" s="332">
        <v>0</v>
      </c>
      <c r="E565" s="332">
        <v>0</v>
      </c>
      <c r="F565" s="332">
        <v>0</v>
      </c>
      <c r="G565" s="332">
        <v>0</v>
      </c>
      <c r="H565" s="332">
        <v>0</v>
      </c>
      <c r="I565" s="332">
        <v>0</v>
      </c>
      <c r="J565" s="332">
        <v>0</v>
      </c>
      <c r="K565" s="332">
        <v>0</v>
      </c>
      <c r="L565" s="332">
        <v>0</v>
      </c>
      <c r="M565" s="332">
        <v>0</v>
      </c>
      <c r="N565" s="332">
        <v>0</v>
      </c>
      <c r="O565" s="332">
        <v>0</v>
      </c>
      <c r="P565" s="332">
        <v>0</v>
      </c>
    </row>
    <row r="566" spans="1:30" x14ac:dyDescent="0.2">
      <c r="A566" s="332" t="s">
        <v>1248</v>
      </c>
      <c r="B566" s="332" t="s">
        <v>795</v>
      </c>
      <c r="C566" s="332">
        <v>0</v>
      </c>
      <c r="D566" s="332">
        <v>0</v>
      </c>
      <c r="E566" s="332">
        <v>0</v>
      </c>
      <c r="F566" s="332">
        <v>0</v>
      </c>
      <c r="G566" s="332">
        <v>0</v>
      </c>
      <c r="H566" s="332">
        <v>0</v>
      </c>
      <c r="I566" s="332">
        <v>0</v>
      </c>
      <c r="J566" s="332">
        <v>0</v>
      </c>
      <c r="K566" s="332">
        <v>0</v>
      </c>
      <c r="L566" s="332">
        <v>0</v>
      </c>
      <c r="M566" s="332">
        <v>0</v>
      </c>
      <c r="N566" s="332">
        <v>0</v>
      </c>
      <c r="O566" s="332">
        <v>0</v>
      </c>
      <c r="P566" s="332">
        <v>0</v>
      </c>
    </row>
    <row r="567" spans="1:30" x14ac:dyDescent="0.2">
      <c r="A567" s="332" t="s">
        <v>1249</v>
      </c>
      <c r="B567" s="332" t="s">
        <v>795</v>
      </c>
      <c r="C567" s="332">
        <v>0</v>
      </c>
      <c r="D567" s="332">
        <v>0</v>
      </c>
      <c r="E567" s="332">
        <v>0</v>
      </c>
      <c r="F567" s="332">
        <v>0</v>
      </c>
      <c r="G567" s="332">
        <v>0</v>
      </c>
      <c r="H567" s="332">
        <v>0</v>
      </c>
      <c r="I567" s="332">
        <v>0</v>
      </c>
      <c r="J567" s="332">
        <v>0</v>
      </c>
      <c r="K567" s="332">
        <v>0</v>
      </c>
      <c r="L567" s="332">
        <v>0</v>
      </c>
      <c r="M567" s="332">
        <v>0</v>
      </c>
      <c r="N567" s="332">
        <v>0</v>
      </c>
      <c r="O567" s="332">
        <v>0</v>
      </c>
      <c r="P567" s="332">
        <v>0</v>
      </c>
    </row>
    <row r="568" spans="1:30" x14ac:dyDescent="0.2">
      <c r="A568" s="332" t="s">
        <v>276</v>
      </c>
      <c r="B568" s="332" t="s">
        <v>795</v>
      </c>
      <c r="C568" s="332">
        <v>708531</v>
      </c>
      <c r="D568" s="332">
        <v>709377</v>
      </c>
      <c r="E568" s="332">
        <v>711146</v>
      </c>
      <c r="F568" s="332">
        <v>710827</v>
      </c>
      <c r="G568" s="332">
        <v>713402</v>
      </c>
      <c r="H568" s="332">
        <v>716968</v>
      </c>
      <c r="I568" s="332">
        <v>718473</v>
      </c>
      <c r="J568" s="332">
        <v>722203</v>
      </c>
      <c r="K568" s="332">
        <v>723471</v>
      </c>
      <c r="L568" s="332">
        <v>726837</v>
      </c>
      <c r="M568" s="332">
        <v>731215</v>
      </c>
      <c r="N568" s="332">
        <v>735660</v>
      </c>
      <c r="O568" s="332">
        <v>742386</v>
      </c>
      <c r="P568" s="332">
        <v>720419940</v>
      </c>
    </row>
    <row r="569" spans="1:30" x14ac:dyDescent="0.2">
      <c r="A569" s="332" t="s">
        <v>277</v>
      </c>
      <c r="B569" s="332" t="s">
        <v>795</v>
      </c>
      <c r="C569" s="332">
        <v>0</v>
      </c>
      <c r="D569" s="332">
        <v>0</v>
      </c>
      <c r="E569" s="332">
        <v>0</v>
      </c>
      <c r="F569" s="332">
        <v>0</v>
      </c>
      <c r="G569" s="332">
        <v>0</v>
      </c>
      <c r="H569" s="332">
        <v>0</v>
      </c>
      <c r="I569" s="332">
        <v>0</v>
      </c>
      <c r="J569" s="332">
        <v>0</v>
      </c>
      <c r="K569" s="332">
        <v>0</v>
      </c>
      <c r="L569" s="332">
        <v>0</v>
      </c>
      <c r="M569" s="332">
        <v>0</v>
      </c>
      <c r="N569" s="332">
        <v>0</v>
      </c>
      <c r="O569" s="332">
        <v>0</v>
      </c>
      <c r="P569" s="332">
        <v>0</v>
      </c>
    </row>
    <row r="570" spans="1:30" x14ac:dyDescent="0.2">
      <c r="A570" s="332" t="s">
        <v>1250</v>
      </c>
      <c r="B570" s="332" t="s">
        <v>795</v>
      </c>
      <c r="C570" s="332">
        <v>0</v>
      </c>
      <c r="D570" s="332">
        <v>0</v>
      </c>
      <c r="E570" s="332">
        <v>0</v>
      </c>
      <c r="F570" s="332">
        <v>0</v>
      </c>
      <c r="G570" s="332">
        <v>0</v>
      </c>
      <c r="H570" s="332">
        <v>0</v>
      </c>
      <c r="I570" s="332">
        <v>0</v>
      </c>
      <c r="J570" s="332">
        <v>0</v>
      </c>
      <c r="K570" s="332">
        <v>0</v>
      </c>
      <c r="L570" s="332">
        <v>0</v>
      </c>
      <c r="M570" s="332">
        <v>0</v>
      </c>
      <c r="N570" s="332">
        <v>0</v>
      </c>
      <c r="O570" s="332">
        <v>0</v>
      </c>
      <c r="P570" s="332">
        <v>0</v>
      </c>
    </row>
    <row r="571" spans="1:30" x14ac:dyDescent="0.2">
      <c r="A571" s="332" t="s">
        <v>581</v>
      </c>
      <c r="B571" s="332" t="s">
        <v>795</v>
      </c>
      <c r="C571" s="332">
        <v>0</v>
      </c>
      <c r="D571" s="332">
        <v>0</v>
      </c>
      <c r="E571" s="332">
        <v>0</v>
      </c>
      <c r="F571" s="332">
        <v>0</v>
      </c>
      <c r="G571" s="332">
        <v>0</v>
      </c>
      <c r="H571" s="332">
        <v>0</v>
      </c>
      <c r="I571" s="332">
        <v>0</v>
      </c>
      <c r="J571" s="332">
        <v>0</v>
      </c>
      <c r="K571" s="332">
        <v>0</v>
      </c>
      <c r="L571" s="332">
        <v>0</v>
      </c>
      <c r="M571" s="332">
        <v>0</v>
      </c>
      <c r="N571" s="332">
        <v>0</v>
      </c>
      <c r="O571" s="332">
        <v>0</v>
      </c>
      <c r="P571" s="332">
        <v>0</v>
      </c>
    </row>
    <row r="572" spans="1:30" x14ac:dyDescent="0.2">
      <c r="A572" s="332" t="s">
        <v>1251</v>
      </c>
      <c r="B572" s="332" t="s">
        <v>795</v>
      </c>
      <c r="C572" s="332">
        <v>0</v>
      </c>
      <c r="D572" s="332">
        <v>0</v>
      </c>
      <c r="E572" s="332">
        <v>0</v>
      </c>
      <c r="F572" s="332">
        <v>0</v>
      </c>
      <c r="G572" s="332">
        <v>0</v>
      </c>
      <c r="H572" s="332">
        <v>0</v>
      </c>
      <c r="I572" s="332">
        <v>0</v>
      </c>
      <c r="J572" s="332">
        <v>0</v>
      </c>
      <c r="K572" s="332">
        <v>0</v>
      </c>
      <c r="L572" s="332">
        <v>0</v>
      </c>
      <c r="M572" s="332">
        <v>0</v>
      </c>
      <c r="N572" s="332">
        <v>0</v>
      </c>
      <c r="O572" s="332">
        <v>0</v>
      </c>
      <c r="P572" s="332">
        <v>0</v>
      </c>
    </row>
    <row r="573" spans="1:30" x14ac:dyDescent="0.2">
      <c r="A573" s="332" t="s">
        <v>1252</v>
      </c>
      <c r="B573" s="332" t="s">
        <v>795</v>
      </c>
      <c r="C573" s="332">
        <v>0</v>
      </c>
      <c r="D573" s="332">
        <v>0</v>
      </c>
      <c r="E573" s="332">
        <v>0</v>
      </c>
      <c r="F573" s="332">
        <v>0</v>
      </c>
      <c r="G573" s="332">
        <v>0</v>
      </c>
      <c r="H573" s="332">
        <v>0</v>
      </c>
      <c r="I573" s="332">
        <v>0</v>
      </c>
      <c r="J573" s="332">
        <v>0</v>
      </c>
      <c r="K573" s="332">
        <v>0</v>
      </c>
      <c r="L573" s="332">
        <v>0</v>
      </c>
      <c r="M573" s="332">
        <v>0</v>
      </c>
      <c r="N573" s="332">
        <v>0</v>
      </c>
      <c r="O573" s="332">
        <v>0</v>
      </c>
      <c r="P573" s="332">
        <v>0</v>
      </c>
    </row>
    <row r="574" spans="1:30" x14ac:dyDescent="0.2">
      <c r="A574" s="332" t="s">
        <v>278</v>
      </c>
      <c r="B574" s="332" t="s">
        <v>795</v>
      </c>
      <c r="C574" s="332">
        <v>0</v>
      </c>
      <c r="D574" s="332">
        <v>0</v>
      </c>
      <c r="E574" s="332">
        <v>0</v>
      </c>
      <c r="F574" s="332">
        <v>0</v>
      </c>
      <c r="G574" s="332">
        <v>0</v>
      </c>
      <c r="H574" s="332">
        <v>0</v>
      </c>
      <c r="I574" s="332">
        <v>0</v>
      </c>
      <c r="J574" s="332">
        <v>0</v>
      </c>
      <c r="K574" s="332">
        <v>0</v>
      </c>
      <c r="L574" s="332">
        <v>0</v>
      </c>
      <c r="M574" s="332">
        <v>0</v>
      </c>
      <c r="N574" s="332">
        <v>0</v>
      </c>
      <c r="O574" s="332">
        <v>0</v>
      </c>
      <c r="P574" s="332">
        <v>0</v>
      </c>
    </row>
    <row r="575" spans="1:30" x14ac:dyDescent="0.2">
      <c r="A575" s="332" t="s">
        <v>582</v>
      </c>
      <c r="B575" s="332" t="s">
        <v>795</v>
      </c>
      <c r="C575" s="332">
        <v>0</v>
      </c>
      <c r="D575" s="332">
        <v>0</v>
      </c>
      <c r="E575" s="332">
        <v>0</v>
      </c>
      <c r="F575" s="332">
        <v>0</v>
      </c>
      <c r="G575" s="332">
        <v>0</v>
      </c>
      <c r="H575" s="332">
        <v>0</v>
      </c>
      <c r="I575" s="332">
        <v>0</v>
      </c>
      <c r="J575" s="332">
        <v>0</v>
      </c>
      <c r="K575" s="332">
        <v>0</v>
      </c>
      <c r="L575" s="332">
        <v>0</v>
      </c>
      <c r="M575" s="332">
        <v>0</v>
      </c>
      <c r="N575" s="332">
        <v>0</v>
      </c>
      <c r="O575" s="332">
        <v>0</v>
      </c>
      <c r="P575" s="332">
        <v>0</v>
      </c>
    </row>
    <row r="576" spans="1:30" x14ac:dyDescent="0.2">
      <c r="A576" s="332" t="s">
        <v>1253</v>
      </c>
      <c r="B576" s="332" t="s">
        <v>795</v>
      </c>
      <c r="C576" s="332">
        <v>0</v>
      </c>
      <c r="D576" s="332">
        <v>0</v>
      </c>
      <c r="E576" s="332">
        <v>0</v>
      </c>
      <c r="F576" s="332">
        <v>0</v>
      </c>
      <c r="G576" s="332">
        <v>0</v>
      </c>
      <c r="H576" s="332">
        <v>0</v>
      </c>
      <c r="I576" s="332">
        <v>0</v>
      </c>
      <c r="J576" s="332">
        <v>0</v>
      </c>
      <c r="K576" s="332">
        <v>0</v>
      </c>
      <c r="L576" s="332">
        <v>0</v>
      </c>
      <c r="M576" s="332">
        <v>0</v>
      </c>
      <c r="N576" s="332">
        <v>0</v>
      </c>
      <c r="O576" s="332">
        <v>0</v>
      </c>
      <c r="P576" s="332">
        <v>0</v>
      </c>
    </row>
    <row r="577" spans="1:16" x14ac:dyDescent="0.2">
      <c r="A577" s="332" t="s">
        <v>279</v>
      </c>
      <c r="B577" s="332" t="s">
        <v>795</v>
      </c>
      <c r="C577" s="332">
        <v>0</v>
      </c>
      <c r="D577" s="332">
        <v>0</v>
      </c>
      <c r="E577" s="332">
        <v>0</v>
      </c>
      <c r="F577" s="332">
        <v>0</v>
      </c>
      <c r="G577" s="332">
        <v>0</v>
      </c>
      <c r="H577" s="332">
        <v>0</v>
      </c>
      <c r="I577" s="332">
        <v>0</v>
      </c>
      <c r="J577" s="332">
        <v>0</v>
      </c>
      <c r="K577" s="332">
        <v>0</v>
      </c>
      <c r="L577" s="332">
        <v>0</v>
      </c>
      <c r="M577" s="332">
        <v>0</v>
      </c>
      <c r="N577" s="332">
        <v>0</v>
      </c>
      <c r="O577" s="332">
        <v>0</v>
      </c>
      <c r="P577" s="332">
        <v>0</v>
      </c>
    </row>
    <row r="578" spans="1:16" x14ac:dyDescent="0.2">
      <c r="A578" s="332" t="s">
        <v>241</v>
      </c>
      <c r="B578" s="332" t="s">
        <v>795</v>
      </c>
      <c r="C578" s="332">
        <v>0</v>
      </c>
      <c r="D578" s="332">
        <v>0</v>
      </c>
      <c r="E578" s="332">
        <v>0</v>
      </c>
      <c r="F578" s="332">
        <v>0</v>
      </c>
      <c r="G578" s="332">
        <v>0</v>
      </c>
      <c r="H578" s="332">
        <v>0</v>
      </c>
      <c r="I578" s="332">
        <v>0</v>
      </c>
      <c r="J578" s="332">
        <v>0</v>
      </c>
      <c r="K578" s="332">
        <v>0</v>
      </c>
      <c r="L578" s="332">
        <v>0</v>
      </c>
      <c r="M578" s="332">
        <v>0</v>
      </c>
      <c r="N578" s="332">
        <v>0</v>
      </c>
      <c r="O578" s="332">
        <v>0</v>
      </c>
      <c r="P578" s="332">
        <v>0</v>
      </c>
    </row>
    <row r="579" spans="1:16" x14ac:dyDescent="0.2">
      <c r="A579" s="332" t="s">
        <v>1254</v>
      </c>
      <c r="B579" s="332" t="s">
        <v>795</v>
      </c>
      <c r="C579" s="332">
        <v>0</v>
      </c>
      <c r="D579" s="332">
        <v>0</v>
      </c>
      <c r="E579" s="332">
        <v>0</v>
      </c>
      <c r="F579" s="332">
        <v>0</v>
      </c>
      <c r="G579" s="332">
        <v>0</v>
      </c>
      <c r="H579" s="332">
        <v>0</v>
      </c>
      <c r="I579" s="332">
        <v>0</v>
      </c>
      <c r="J579" s="332">
        <v>0</v>
      </c>
      <c r="K579" s="332">
        <v>0</v>
      </c>
      <c r="L579" s="332">
        <v>0</v>
      </c>
      <c r="M579" s="332">
        <v>0</v>
      </c>
      <c r="N579" s="332">
        <v>0</v>
      </c>
      <c r="O579" s="332">
        <v>0</v>
      </c>
      <c r="P579" s="332">
        <v>0</v>
      </c>
    </row>
    <row r="580" spans="1:16" x14ac:dyDescent="0.2">
      <c r="A580" s="332" t="s">
        <v>1255</v>
      </c>
      <c r="B580" s="332" t="s">
        <v>795</v>
      </c>
      <c r="C580" s="332">
        <v>0</v>
      </c>
      <c r="D580" s="332">
        <v>0</v>
      </c>
      <c r="E580" s="332">
        <v>0</v>
      </c>
      <c r="F580" s="332">
        <v>0</v>
      </c>
      <c r="G580" s="332">
        <v>0</v>
      </c>
      <c r="H580" s="332">
        <v>0</v>
      </c>
      <c r="I580" s="332">
        <v>0</v>
      </c>
      <c r="J580" s="332">
        <v>0</v>
      </c>
      <c r="K580" s="332">
        <v>0</v>
      </c>
      <c r="L580" s="332">
        <v>0</v>
      </c>
      <c r="M580" s="332">
        <v>0</v>
      </c>
      <c r="N580" s="332">
        <v>0</v>
      </c>
      <c r="O580" s="332">
        <v>0</v>
      </c>
      <c r="P580" s="332">
        <v>0</v>
      </c>
    </row>
    <row r="581" spans="1:16" x14ac:dyDescent="0.2">
      <c r="A581" s="332" t="s">
        <v>280</v>
      </c>
      <c r="B581" s="332" t="s">
        <v>795</v>
      </c>
      <c r="C581" s="332">
        <v>918878</v>
      </c>
      <c r="D581" s="332">
        <v>922313</v>
      </c>
      <c r="E581" s="332">
        <v>926816</v>
      </c>
      <c r="F581" s="332">
        <v>930804</v>
      </c>
      <c r="G581" s="332">
        <v>933367</v>
      </c>
      <c r="H581" s="332">
        <v>938918</v>
      </c>
      <c r="I581" s="332">
        <v>942290</v>
      </c>
      <c r="J581" s="332">
        <v>949164</v>
      </c>
      <c r="K581" s="332">
        <v>955528</v>
      </c>
      <c r="L581" s="332">
        <v>960320</v>
      </c>
      <c r="M581" s="332">
        <v>967767</v>
      </c>
      <c r="N581" s="332">
        <v>974575</v>
      </c>
      <c r="O581" s="332">
        <v>982990</v>
      </c>
      <c r="P581" s="332">
        <v>946066160</v>
      </c>
    </row>
    <row r="582" spans="1:16" x14ac:dyDescent="0.2">
      <c r="A582" s="332" t="s">
        <v>281</v>
      </c>
      <c r="B582" s="332" t="s">
        <v>795</v>
      </c>
      <c r="C582" s="332">
        <v>481753</v>
      </c>
      <c r="D582" s="332">
        <v>483491</v>
      </c>
      <c r="E582" s="332">
        <v>485387</v>
      </c>
      <c r="F582" s="332">
        <v>489155</v>
      </c>
      <c r="G582" s="332">
        <v>489491</v>
      </c>
      <c r="H582" s="332">
        <v>489738</v>
      </c>
      <c r="I582" s="332">
        <v>491301</v>
      </c>
      <c r="J582" s="332">
        <v>492760</v>
      </c>
      <c r="K582" s="332">
        <v>493957</v>
      </c>
      <c r="L582" s="332">
        <v>496349</v>
      </c>
      <c r="M582" s="332">
        <v>496202</v>
      </c>
      <c r="N582" s="332">
        <v>497669</v>
      </c>
      <c r="O582" s="332">
        <v>499517</v>
      </c>
      <c r="P582" s="332">
        <v>491344638</v>
      </c>
    </row>
    <row r="583" spans="1:16" x14ac:dyDescent="0.2">
      <c r="A583" s="332" t="s">
        <v>1256</v>
      </c>
      <c r="B583" s="332" t="s">
        <v>795</v>
      </c>
      <c r="C583" s="332">
        <v>0</v>
      </c>
      <c r="D583" s="332">
        <v>0</v>
      </c>
      <c r="E583" s="332">
        <v>0</v>
      </c>
      <c r="F583" s="332">
        <v>0</v>
      </c>
      <c r="G583" s="332">
        <v>0</v>
      </c>
      <c r="H583" s="332">
        <v>0</v>
      </c>
      <c r="I583" s="332">
        <v>0</v>
      </c>
      <c r="J583" s="332">
        <v>0</v>
      </c>
      <c r="K583" s="332">
        <v>0</v>
      </c>
      <c r="L583" s="332">
        <v>0</v>
      </c>
      <c r="M583" s="332">
        <v>0</v>
      </c>
      <c r="N583" s="332">
        <v>0</v>
      </c>
      <c r="O583" s="332">
        <v>0</v>
      </c>
      <c r="P583" s="332">
        <v>0</v>
      </c>
    </row>
    <row r="584" spans="1:16" x14ac:dyDescent="0.2">
      <c r="A584" s="332" t="s">
        <v>282</v>
      </c>
      <c r="B584" s="332" t="s">
        <v>795</v>
      </c>
      <c r="C584" s="332">
        <v>185266</v>
      </c>
      <c r="D584" s="332">
        <v>185913</v>
      </c>
      <c r="E584" s="332">
        <v>186124</v>
      </c>
      <c r="F584" s="332">
        <v>186413</v>
      </c>
      <c r="G584" s="332">
        <v>186634</v>
      </c>
      <c r="H584" s="332">
        <v>186806</v>
      </c>
      <c r="I584" s="332">
        <v>186935</v>
      </c>
      <c r="J584" s="332">
        <v>187017</v>
      </c>
      <c r="K584" s="332">
        <v>187276</v>
      </c>
      <c r="L584" s="332">
        <v>187677</v>
      </c>
      <c r="M584" s="332">
        <v>188219</v>
      </c>
      <c r="N584" s="332">
        <v>188528</v>
      </c>
      <c r="O584" s="332">
        <v>189026</v>
      </c>
      <c r="P584" s="332">
        <v>187057274</v>
      </c>
    </row>
    <row r="585" spans="1:16" x14ac:dyDescent="0.2">
      <c r="A585" s="332" t="s">
        <v>1257</v>
      </c>
      <c r="B585" s="332" t="s">
        <v>795</v>
      </c>
      <c r="C585" s="332">
        <v>0</v>
      </c>
      <c r="D585" s="332">
        <v>0</v>
      </c>
      <c r="E585" s="332">
        <v>0</v>
      </c>
      <c r="F585" s="332">
        <v>0</v>
      </c>
      <c r="G585" s="332">
        <v>0</v>
      </c>
      <c r="H585" s="332">
        <v>0</v>
      </c>
      <c r="I585" s="332">
        <v>0</v>
      </c>
      <c r="J585" s="332">
        <v>0</v>
      </c>
      <c r="K585" s="332">
        <v>0</v>
      </c>
      <c r="L585" s="332">
        <v>0</v>
      </c>
      <c r="M585" s="332">
        <v>0</v>
      </c>
      <c r="N585" s="332">
        <v>0</v>
      </c>
      <c r="O585" s="332">
        <v>0</v>
      </c>
      <c r="P585" s="332">
        <v>0</v>
      </c>
    </row>
    <row r="586" spans="1:16" x14ac:dyDescent="0.2">
      <c r="A586" s="332" t="s">
        <v>920</v>
      </c>
      <c r="B586" s="332" t="s">
        <v>795</v>
      </c>
      <c r="C586" s="332">
        <v>0</v>
      </c>
      <c r="D586" s="332">
        <v>0</v>
      </c>
      <c r="E586" s="332">
        <v>0</v>
      </c>
      <c r="F586" s="332">
        <v>0</v>
      </c>
      <c r="G586" s="332">
        <v>0</v>
      </c>
      <c r="H586" s="332">
        <v>0</v>
      </c>
      <c r="I586" s="332">
        <v>0</v>
      </c>
      <c r="J586" s="332">
        <v>0</v>
      </c>
      <c r="K586" s="332">
        <v>0</v>
      </c>
      <c r="L586" s="332">
        <v>0</v>
      </c>
      <c r="M586" s="332">
        <v>0</v>
      </c>
      <c r="N586" s="332">
        <v>0</v>
      </c>
      <c r="O586" s="332">
        <v>0</v>
      </c>
      <c r="P586" s="332">
        <v>0</v>
      </c>
    </row>
    <row r="587" spans="1:16" x14ac:dyDescent="0.2">
      <c r="A587" s="332" t="s">
        <v>954</v>
      </c>
      <c r="B587" s="332" t="s">
        <v>795</v>
      </c>
      <c r="C587" s="332">
        <v>153129</v>
      </c>
      <c r="D587" s="332">
        <v>153269</v>
      </c>
      <c r="E587" s="332">
        <v>153444</v>
      </c>
      <c r="F587" s="332">
        <v>153667</v>
      </c>
      <c r="G587" s="332">
        <v>154311</v>
      </c>
      <c r="H587" s="332">
        <v>153814</v>
      </c>
      <c r="I587" s="332">
        <v>153370</v>
      </c>
      <c r="J587" s="332">
        <v>153321</v>
      </c>
      <c r="K587" s="332">
        <v>152534</v>
      </c>
      <c r="L587" s="332">
        <v>151790</v>
      </c>
      <c r="M587" s="332">
        <v>150636</v>
      </c>
      <c r="N587" s="332">
        <v>149578</v>
      </c>
      <c r="O587" s="332">
        <v>148860</v>
      </c>
      <c r="P587" s="332">
        <v>152560709</v>
      </c>
    </row>
    <row r="588" spans="1:16" x14ac:dyDescent="0.2">
      <c r="A588" s="332" t="s">
        <v>1258</v>
      </c>
      <c r="B588" s="332" t="s">
        <v>795</v>
      </c>
      <c r="C588" s="332">
        <v>0</v>
      </c>
      <c r="D588" s="332">
        <v>0</v>
      </c>
      <c r="E588" s="332">
        <v>0</v>
      </c>
      <c r="F588" s="332">
        <v>0</v>
      </c>
      <c r="G588" s="332">
        <v>0</v>
      </c>
      <c r="H588" s="332">
        <v>0</v>
      </c>
      <c r="I588" s="332">
        <v>0</v>
      </c>
      <c r="J588" s="332">
        <v>0</v>
      </c>
      <c r="K588" s="332">
        <v>0</v>
      </c>
      <c r="L588" s="332">
        <v>0</v>
      </c>
      <c r="M588" s="332">
        <v>0</v>
      </c>
      <c r="N588" s="332">
        <v>0</v>
      </c>
      <c r="O588" s="332">
        <v>0</v>
      </c>
      <c r="P588" s="332">
        <v>0</v>
      </c>
    </row>
    <row r="589" spans="1:16" x14ac:dyDescent="0.2">
      <c r="A589" s="332" t="s">
        <v>955</v>
      </c>
      <c r="B589" s="332" t="s">
        <v>795</v>
      </c>
      <c r="C589" s="332">
        <v>38</v>
      </c>
      <c r="D589" s="332">
        <v>38</v>
      </c>
      <c r="E589" s="332">
        <v>38</v>
      </c>
      <c r="F589" s="332">
        <v>15653</v>
      </c>
      <c r="G589" s="332">
        <v>15653</v>
      </c>
      <c r="H589" s="332">
        <v>15653</v>
      </c>
      <c r="I589" s="332">
        <v>15651</v>
      </c>
      <c r="J589" s="332">
        <v>19542</v>
      </c>
      <c r="K589" s="332">
        <v>20138</v>
      </c>
      <c r="L589" s="332">
        <v>23398</v>
      </c>
      <c r="M589" s="332">
        <v>31071</v>
      </c>
      <c r="N589" s="332">
        <v>31199</v>
      </c>
      <c r="O589" s="332">
        <v>32500</v>
      </c>
      <c r="P589" s="332">
        <v>17025150</v>
      </c>
    </row>
    <row r="590" spans="1:16" x14ac:dyDescent="0.2">
      <c r="A590" s="332" t="s">
        <v>1259</v>
      </c>
      <c r="B590" s="332" t="s">
        <v>795</v>
      </c>
      <c r="C590" s="332">
        <v>0</v>
      </c>
      <c r="D590" s="332">
        <v>0</v>
      </c>
      <c r="E590" s="332">
        <v>0</v>
      </c>
      <c r="F590" s="332">
        <v>0</v>
      </c>
      <c r="G590" s="332">
        <v>0</v>
      </c>
      <c r="H590" s="332">
        <v>0</v>
      </c>
      <c r="I590" s="332">
        <v>0</v>
      </c>
      <c r="J590" s="332">
        <v>0</v>
      </c>
      <c r="K590" s="332">
        <v>0</v>
      </c>
      <c r="L590" s="332">
        <v>0</v>
      </c>
      <c r="M590" s="332">
        <v>0</v>
      </c>
      <c r="N590" s="332">
        <v>0</v>
      </c>
      <c r="O590" s="332">
        <v>0</v>
      </c>
      <c r="P590" s="332">
        <v>0</v>
      </c>
    </row>
    <row r="591" spans="1:16" x14ac:dyDescent="0.2">
      <c r="A591" s="332" t="s">
        <v>1034</v>
      </c>
      <c r="B591" s="332" t="s">
        <v>795</v>
      </c>
      <c r="C591" s="332">
        <v>0</v>
      </c>
      <c r="D591" s="332">
        <v>0</v>
      </c>
      <c r="E591" s="332">
        <v>0</v>
      </c>
      <c r="F591" s="332">
        <v>0</v>
      </c>
      <c r="G591" s="332">
        <v>0</v>
      </c>
      <c r="H591" s="332">
        <v>0</v>
      </c>
      <c r="I591" s="332">
        <v>0</v>
      </c>
      <c r="J591" s="332">
        <v>0</v>
      </c>
      <c r="K591" s="332">
        <v>0</v>
      </c>
      <c r="L591" s="332">
        <v>0</v>
      </c>
      <c r="M591" s="332">
        <v>0</v>
      </c>
      <c r="N591" s="332">
        <v>0</v>
      </c>
      <c r="O591" s="332">
        <v>0</v>
      </c>
      <c r="P591" s="332">
        <v>0</v>
      </c>
    </row>
    <row r="592" spans="1:16" x14ac:dyDescent="0.2">
      <c r="A592" s="332" t="s">
        <v>1035</v>
      </c>
      <c r="B592" s="332" t="s">
        <v>795</v>
      </c>
      <c r="C592" s="332">
        <v>0</v>
      </c>
      <c r="D592" s="332">
        <v>0</v>
      </c>
      <c r="E592" s="332">
        <v>0</v>
      </c>
      <c r="F592" s="332">
        <v>0</v>
      </c>
      <c r="G592" s="332">
        <v>0</v>
      </c>
      <c r="H592" s="332">
        <v>0</v>
      </c>
      <c r="I592" s="332">
        <v>0</v>
      </c>
      <c r="J592" s="332">
        <v>0</v>
      </c>
      <c r="K592" s="332">
        <v>0</v>
      </c>
      <c r="L592" s="332">
        <v>0</v>
      </c>
      <c r="M592" s="332">
        <v>0</v>
      </c>
      <c r="N592" s="332">
        <v>0</v>
      </c>
      <c r="O592" s="332">
        <v>0</v>
      </c>
      <c r="P592" s="332">
        <v>0</v>
      </c>
    </row>
    <row r="593" spans="1:16" x14ac:dyDescent="0.2">
      <c r="A593" s="332" t="s">
        <v>793</v>
      </c>
      <c r="B593" s="332" t="s">
        <v>795</v>
      </c>
      <c r="C593" s="332">
        <v>0</v>
      </c>
      <c r="D593" s="332">
        <v>0</v>
      </c>
      <c r="E593" s="332">
        <v>0</v>
      </c>
      <c r="F593" s="332">
        <v>0</v>
      </c>
      <c r="G593" s="332">
        <v>0</v>
      </c>
      <c r="H593" s="332">
        <v>0</v>
      </c>
      <c r="I593" s="332">
        <v>0</v>
      </c>
      <c r="J593" s="332">
        <v>0</v>
      </c>
      <c r="K593" s="332">
        <v>0</v>
      </c>
      <c r="L593" s="332">
        <v>0</v>
      </c>
      <c r="M593" s="332">
        <v>0</v>
      </c>
      <c r="N593" s="332">
        <v>0</v>
      </c>
      <c r="O593" s="332">
        <v>0</v>
      </c>
      <c r="P593" s="332">
        <v>0</v>
      </c>
    </row>
    <row r="594" spans="1:16" x14ac:dyDescent="0.2">
      <c r="A594" s="332" t="s">
        <v>794</v>
      </c>
      <c r="B594" s="332" t="s">
        <v>795</v>
      </c>
      <c r="C594" s="332">
        <v>0</v>
      </c>
      <c r="D594" s="332">
        <v>0</v>
      </c>
      <c r="E594" s="332">
        <v>0</v>
      </c>
      <c r="F594" s="332">
        <v>0</v>
      </c>
      <c r="G594" s="332">
        <v>0</v>
      </c>
      <c r="H594" s="332">
        <v>0</v>
      </c>
      <c r="I594" s="332">
        <v>0</v>
      </c>
      <c r="J594" s="332">
        <v>0</v>
      </c>
      <c r="K594" s="332">
        <v>0</v>
      </c>
      <c r="L594" s="332">
        <v>0</v>
      </c>
      <c r="M594" s="332">
        <v>0</v>
      </c>
      <c r="N594" s="332">
        <v>0</v>
      </c>
      <c r="O594" s="332">
        <v>0</v>
      </c>
      <c r="P594" s="332">
        <v>0</v>
      </c>
    </row>
    <row r="595" spans="1:16" x14ac:dyDescent="0.2">
      <c r="A595" s="332" t="s">
        <v>283</v>
      </c>
      <c r="B595" s="332" t="s">
        <v>795</v>
      </c>
      <c r="C595" s="332">
        <v>55229</v>
      </c>
      <c r="D595" s="332">
        <v>55547</v>
      </c>
      <c r="E595" s="332">
        <v>55575</v>
      </c>
      <c r="F595" s="332">
        <v>55422</v>
      </c>
      <c r="G595" s="332">
        <v>55383</v>
      </c>
      <c r="H595" s="332">
        <v>55221</v>
      </c>
      <c r="I595" s="332">
        <v>55285</v>
      </c>
      <c r="J595" s="332">
        <v>55271</v>
      </c>
      <c r="K595" s="332">
        <v>55218</v>
      </c>
      <c r="L595" s="332">
        <v>55177</v>
      </c>
      <c r="M595" s="332">
        <v>55150</v>
      </c>
      <c r="N595" s="332">
        <v>55182</v>
      </c>
      <c r="O595" s="332">
        <v>57241</v>
      </c>
      <c r="P595" s="332">
        <v>55388796</v>
      </c>
    </row>
    <row r="596" spans="1:16" x14ac:dyDescent="0.2">
      <c r="A596" s="332" t="s">
        <v>1260</v>
      </c>
      <c r="B596" s="332" t="s">
        <v>795</v>
      </c>
      <c r="C596" s="332">
        <v>0</v>
      </c>
      <c r="D596" s="332">
        <v>0</v>
      </c>
      <c r="E596" s="332">
        <v>0</v>
      </c>
      <c r="F596" s="332">
        <v>0</v>
      </c>
      <c r="G596" s="332">
        <v>0</v>
      </c>
      <c r="H596" s="332">
        <v>0</v>
      </c>
      <c r="I596" s="332">
        <v>0</v>
      </c>
      <c r="J596" s="332">
        <v>0</v>
      </c>
      <c r="K596" s="332">
        <v>0</v>
      </c>
      <c r="L596" s="332">
        <v>0</v>
      </c>
      <c r="M596" s="332">
        <v>0</v>
      </c>
      <c r="N596" s="332">
        <v>0</v>
      </c>
      <c r="O596" s="332">
        <v>0</v>
      </c>
      <c r="P596" s="332">
        <v>0</v>
      </c>
    </row>
    <row r="597" spans="1:16" x14ac:dyDescent="0.2">
      <c r="A597" s="332" t="s">
        <v>284</v>
      </c>
      <c r="B597" s="332" t="s">
        <v>795</v>
      </c>
      <c r="C597" s="332">
        <v>3412</v>
      </c>
      <c r="D597" s="332">
        <v>3412</v>
      </c>
      <c r="E597" s="332">
        <v>3412</v>
      </c>
      <c r="F597" s="332">
        <v>3412</v>
      </c>
      <c r="G597" s="332">
        <v>3412</v>
      </c>
      <c r="H597" s="332">
        <v>3412</v>
      </c>
      <c r="I597" s="332">
        <v>3412</v>
      </c>
      <c r="J597" s="332">
        <v>3412</v>
      </c>
      <c r="K597" s="332">
        <v>3412</v>
      </c>
      <c r="L597" s="332">
        <v>3412</v>
      </c>
      <c r="M597" s="332">
        <v>3412</v>
      </c>
      <c r="N597" s="332">
        <v>3412</v>
      </c>
      <c r="O597" s="332">
        <v>2343</v>
      </c>
      <c r="P597" s="332">
        <v>3367727</v>
      </c>
    </row>
    <row r="598" spans="1:16" x14ac:dyDescent="0.2">
      <c r="A598" s="332" t="s">
        <v>285</v>
      </c>
      <c r="B598" s="332" t="s">
        <v>795</v>
      </c>
      <c r="C598" s="332">
        <v>0</v>
      </c>
      <c r="D598" s="332">
        <v>0</v>
      </c>
      <c r="E598" s="332">
        <v>0</v>
      </c>
      <c r="F598" s="332">
        <v>0</v>
      </c>
      <c r="G598" s="332">
        <v>0</v>
      </c>
      <c r="H598" s="332">
        <v>0</v>
      </c>
      <c r="I598" s="332">
        <v>0</v>
      </c>
      <c r="J598" s="332">
        <v>0</v>
      </c>
      <c r="K598" s="332">
        <v>0</v>
      </c>
      <c r="L598" s="332">
        <v>0</v>
      </c>
      <c r="M598" s="332">
        <v>0</v>
      </c>
      <c r="N598" s="332">
        <v>0</v>
      </c>
      <c r="O598" s="332">
        <v>0</v>
      </c>
      <c r="P598" s="332">
        <v>0</v>
      </c>
    </row>
    <row r="599" spans="1:16" s="337" customFormat="1" x14ac:dyDescent="0.2">
      <c r="B599" s="335" t="s">
        <v>1261</v>
      </c>
      <c r="C599" s="335">
        <f>SUM(C478:C598)</f>
        <v>3828368</v>
      </c>
      <c r="D599" s="335">
        <f t="shared" ref="D599:P599" si="1">SUM(D478:D598)</f>
        <v>3841052</v>
      </c>
      <c r="E599" s="335">
        <f t="shared" si="1"/>
        <v>3853358</v>
      </c>
      <c r="F599" s="335">
        <f t="shared" si="1"/>
        <v>3876883</v>
      </c>
      <c r="G599" s="335">
        <f t="shared" si="1"/>
        <v>3884539</v>
      </c>
      <c r="H599" s="335">
        <f t="shared" si="1"/>
        <v>3900343</v>
      </c>
      <c r="I599" s="335">
        <f t="shared" si="1"/>
        <v>3905671</v>
      </c>
      <c r="J599" s="335">
        <f t="shared" si="1"/>
        <v>3924203</v>
      </c>
      <c r="K599" s="335">
        <f t="shared" si="1"/>
        <v>3935524</v>
      </c>
      <c r="L599" s="335">
        <f t="shared" si="1"/>
        <v>3953589</v>
      </c>
      <c r="M599" s="335">
        <f t="shared" si="1"/>
        <v>3981219</v>
      </c>
      <c r="N599" s="335">
        <f t="shared" si="1"/>
        <v>4002399</v>
      </c>
      <c r="O599" s="335">
        <f t="shared" si="1"/>
        <v>4044524</v>
      </c>
      <c r="P599" s="335">
        <f t="shared" si="1"/>
        <v>3916270559</v>
      </c>
    </row>
    <row r="600" spans="1:16" x14ac:dyDescent="0.2">
      <c r="A600" s="332" t="s">
        <v>286</v>
      </c>
      <c r="B600" s="332" t="s">
        <v>287</v>
      </c>
      <c r="C600" s="332">
        <v>404</v>
      </c>
      <c r="D600" s="332">
        <v>404</v>
      </c>
      <c r="E600" s="332">
        <v>404</v>
      </c>
      <c r="F600" s="332">
        <v>404</v>
      </c>
      <c r="G600" s="332">
        <v>404</v>
      </c>
      <c r="H600" s="332">
        <v>404</v>
      </c>
      <c r="I600" s="332">
        <v>404</v>
      </c>
      <c r="J600" s="332">
        <v>404</v>
      </c>
      <c r="K600" s="332">
        <v>404</v>
      </c>
      <c r="L600" s="332">
        <v>404</v>
      </c>
      <c r="M600" s="332">
        <v>404</v>
      </c>
      <c r="N600" s="332">
        <v>404</v>
      </c>
      <c r="O600" s="332">
        <v>404</v>
      </c>
      <c r="P600" s="332">
        <v>404023</v>
      </c>
    </row>
    <row r="601" spans="1:16" x14ac:dyDescent="0.2">
      <c r="A601" s="332" t="s">
        <v>288</v>
      </c>
      <c r="B601" s="332" t="s">
        <v>287</v>
      </c>
      <c r="C601" s="332">
        <v>5117</v>
      </c>
      <c r="D601" s="332">
        <v>5117</v>
      </c>
      <c r="E601" s="332">
        <v>5117</v>
      </c>
      <c r="F601" s="332">
        <v>5117</v>
      </c>
      <c r="G601" s="332">
        <v>5117</v>
      </c>
      <c r="H601" s="332">
        <v>5117</v>
      </c>
      <c r="I601" s="332">
        <v>5117</v>
      </c>
      <c r="J601" s="332">
        <v>5117</v>
      </c>
      <c r="K601" s="332">
        <v>5117</v>
      </c>
      <c r="L601" s="332">
        <v>5117</v>
      </c>
      <c r="M601" s="332">
        <v>5117</v>
      </c>
      <c r="N601" s="332">
        <v>5117</v>
      </c>
      <c r="O601" s="332">
        <v>5117</v>
      </c>
      <c r="P601" s="332">
        <v>5116919</v>
      </c>
    </row>
    <row r="602" spans="1:16" x14ac:dyDescent="0.2">
      <c r="A602" s="332" t="s">
        <v>796</v>
      </c>
      <c r="B602" s="332" t="s">
        <v>287</v>
      </c>
      <c r="C602" s="332">
        <v>0</v>
      </c>
      <c r="D602" s="332">
        <v>0</v>
      </c>
      <c r="E602" s="332">
        <v>0</v>
      </c>
      <c r="F602" s="332">
        <v>0</v>
      </c>
      <c r="G602" s="332">
        <v>0</v>
      </c>
      <c r="H602" s="332">
        <v>0</v>
      </c>
      <c r="I602" s="332">
        <v>0</v>
      </c>
      <c r="J602" s="332">
        <v>0</v>
      </c>
      <c r="K602" s="332">
        <v>0</v>
      </c>
      <c r="L602" s="332">
        <v>0</v>
      </c>
      <c r="M602" s="332">
        <v>0</v>
      </c>
      <c r="N602" s="332">
        <v>0</v>
      </c>
      <c r="O602" s="332">
        <v>0</v>
      </c>
      <c r="P602" s="332">
        <v>0</v>
      </c>
    </row>
    <row r="603" spans="1:16" x14ac:dyDescent="0.2">
      <c r="A603" s="332" t="s">
        <v>843</v>
      </c>
      <c r="B603" s="332" t="s">
        <v>287</v>
      </c>
      <c r="C603" s="332">
        <v>0</v>
      </c>
      <c r="D603" s="332">
        <v>0</v>
      </c>
      <c r="E603" s="332">
        <v>0</v>
      </c>
      <c r="F603" s="332">
        <v>0</v>
      </c>
      <c r="G603" s="332">
        <v>0</v>
      </c>
      <c r="H603" s="332">
        <v>0</v>
      </c>
      <c r="I603" s="332">
        <v>0</v>
      </c>
      <c r="J603" s="332">
        <v>0</v>
      </c>
      <c r="K603" s="332">
        <v>0</v>
      </c>
      <c r="L603" s="332">
        <v>0</v>
      </c>
      <c r="M603" s="332">
        <v>0</v>
      </c>
      <c r="N603" s="332">
        <v>0</v>
      </c>
      <c r="O603" s="332">
        <v>0</v>
      </c>
      <c r="P603" s="332">
        <v>0</v>
      </c>
    </row>
    <row r="604" spans="1:16" x14ac:dyDescent="0.2">
      <c r="A604" s="332" t="s">
        <v>869</v>
      </c>
      <c r="B604" s="332" t="s">
        <v>287</v>
      </c>
      <c r="C604" s="332">
        <v>0</v>
      </c>
      <c r="D604" s="332">
        <v>0</v>
      </c>
      <c r="E604" s="332">
        <v>0</v>
      </c>
      <c r="F604" s="332">
        <v>0</v>
      </c>
      <c r="G604" s="332">
        <v>0</v>
      </c>
      <c r="H604" s="332">
        <v>0</v>
      </c>
      <c r="I604" s="332">
        <v>0</v>
      </c>
      <c r="J604" s="332">
        <v>0</v>
      </c>
      <c r="K604" s="332">
        <v>0</v>
      </c>
      <c r="L604" s="332">
        <v>0</v>
      </c>
      <c r="M604" s="332">
        <v>0</v>
      </c>
      <c r="N604" s="332">
        <v>0</v>
      </c>
      <c r="O604" s="332">
        <v>0</v>
      </c>
      <c r="P604" s="332">
        <v>0</v>
      </c>
    </row>
    <row r="605" spans="1:16" x14ac:dyDescent="0.2">
      <c r="A605" s="332" t="s">
        <v>870</v>
      </c>
      <c r="B605" s="332" t="s">
        <v>287</v>
      </c>
      <c r="C605" s="332">
        <v>0</v>
      </c>
      <c r="D605" s="332">
        <v>0</v>
      </c>
      <c r="E605" s="332">
        <v>0</v>
      </c>
      <c r="F605" s="332">
        <v>0</v>
      </c>
      <c r="G605" s="332">
        <v>0</v>
      </c>
      <c r="H605" s="332">
        <v>0</v>
      </c>
      <c r="I605" s="332">
        <v>0</v>
      </c>
      <c r="J605" s="332">
        <v>0</v>
      </c>
      <c r="K605" s="332">
        <v>0</v>
      </c>
      <c r="L605" s="332">
        <v>0</v>
      </c>
      <c r="M605" s="332">
        <v>0</v>
      </c>
      <c r="N605" s="332">
        <v>0</v>
      </c>
      <c r="O605" s="332">
        <v>0</v>
      </c>
      <c r="P605" s="332">
        <v>0</v>
      </c>
    </row>
    <row r="606" spans="1:16" x14ac:dyDescent="0.2">
      <c r="A606" s="332" t="s">
        <v>871</v>
      </c>
      <c r="B606" s="332" t="s">
        <v>287</v>
      </c>
      <c r="C606" s="332">
        <v>0</v>
      </c>
      <c r="D606" s="332">
        <v>0</v>
      </c>
      <c r="E606" s="332">
        <v>0</v>
      </c>
      <c r="F606" s="332">
        <v>0</v>
      </c>
      <c r="G606" s="332">
        <v>0</v>
      </c>
      <c r="H606" s="332">
        <v>0</v>
      </c>
      <c r="I606" s="332">
        <v>0</v>
      </c>
      <c r="J606" s="332">
        <v>0</v>
      </c>
      <c r="K606" s="332">
        <v>0</v>
      </c>
      <c r="L606" s="332">
        <v>0</v>
      </c>
      <c r="M606" s="332">
        <v>0</v>
      </c>
      <c r="N606" s="332">
        <v>0</v>
      </c>
      <c r="O606" s="332">
        <v>0</v>
      </c>
      <c r="P606" s="332">
        <v>0</v>
      </c>
    </row>
    <row r="607" spans="1:16" x14ac:dyDescent="0.2">
      <c r="A607" s="332" t="s">
        <v>872</v>
      </c>
      <c r="B607" s="332" t="s">
        <v>287</v>
      </c>
      <c r="C607" s="332">
        <v>0</v>
      </c>
      <c r="D607" s="332">
        <v>0</v>
      </c>
      <c r="E607" s="332">
        <v>0</v>
      </c>
      <c r="F607" s="332">
        <v>0</v>
      </c>
      <c r="G607" s="332">
        <v>0</v>
      </c>
      <c r="H607" s="332">
        <v>0</v>
      </c>
      <c r="I607" s="332">
        <v>0</v>
      </c>
      <c r="J607" s="332">
        <v>0</v>
      </c>
      <c r="K607" s="332">
        <v>0</v>
      </c>
      <c r="L607" s="332">
        <v>0</v>
      </c>
      <c r="M607" s="332">
        <v>0</v>
      </c>
      <c r="N607" s="332">
        <v>0</v>
      </c>
      <c r="O607" s="332">
        <v>0</v>
      </c>
      <c r="P607" s="332">
        <v>0</v>
      </c>
    </row>
    <row r="608" spans="1:16" x14ac:dyDescent="0.2">
      <c r="A608" s="332" t="s">
        <v>873</v>
      </c>
      <c r="B608" s="332" t="s">
        <v>287</v>
      </c>
      <c r="C608" s="332">
        <v>0</v>
      </c>
      <c r="D608" s="332">
        <v>0</v>
      </c>
      <c r="E608" s="332">
        <v>0</v>
      </c>
      <c r="F608" s="332">
        <v>0</v>
      </c>
      <c r="G608" s="332">
        <v>0</v>
      </c>
      <c r="H608" s="332">
        <v>0</v>
      </c>
      <c r="I608" s="332">
        <v>0</v>
      </c>
      <c r="J608" s="332">
        <v>0</v>
      </c>
      <c r="K608" s="332">
        <v>0</v>
      </c>
      <c r="L608" s="332">
        <v>0</v>
      </c>
      <c r="M608" s="332">
        <v>0</v>
      </c>
      <c r="N608" s="332">
        <v>0</v>
      </c>
      <c r="O608" s="332">
        <v>0</v>
      </c>
      <c r="P608" s="332">
        <v>0</v>
      </c>
    </row>
    <row r="609" spans="1:16" x14ac:dyDescent="0.2">
      <c r="A609" s="332" t="s">
        <v>874</v>
      </c>
      <c r="B609" s="332" t="s">
        <v>287</v>
      </c>
      <c r="C609" s="332">
        <v>0</v>
      </c>
      <c r="D609" s="332">
        <v>0</v>
      </c>
      <c r="E609" s="332">
        <v>0</v>
      </c>
      <c r="F609" s="332">
        <v>0</v>
      </c>
      <c r="G609" s="332">
        <v>0</v>
      </c>
      <c r="H609" s="332">
        <v>0</v>
      </c>
      <c r="I609" s="332">
        <v>0</v>
      </c>
      <c r="J609" s="332">
        <v>0</v>
      </c>
      <c r="K609" s="332">
        <v>0</v>
      </c>
      <c r="L609" s="332">
        <v>0</v>
      </c>
      <c r="M609" s="332">
        <v>0</v>
      </c>
      <c r="N609" s="332">
        <v>0</v>
      </c>
      <c r="O609" s="332">
        <v>0</v>
      </c>
      <c r="P609" s="332">
        <v>0</v>
      </c>
    </row>
    <row r="610" spans="1:16" x14ac:dyDescent="0.2">
      <c r="A610" s="332" t="s">
        <v>875</v>
      </c>
      <c r="B610" s="332" t="s">
        <v>287</v>
      </c>
      <c r="C610" s="332">
        <v>0</v>
      </c>
      <c r="D610" s="332">
        <v>0</v>
      </c>
      <c r="E610" s="332">
        <v>0</v>
      </c>
      <c r="F610" s="332">
        <v>0</v>
      </c>
      <c r="G610" s="332">
        <v>0</v>
      </c>
      <c r="H610" s="332">
        <v>0</v>
      </c>
      <c r="I610" s="332">
        <v>0</v>
      </c>
      <c r="J610" s="332">
        <v>0</v>
      </c>
      <c r="K610" s="332">
        <v>0</v>
      </c>
      <c r="L610" s="332">
        <v>0</v>
      </c>
      <c r="M610" s="332">
        <v>0</v>
      </c>
      <c r="N610" s="332">
        <v>0</v>
      </c>
      <c r="O610" s="332">
        <v>0</v>
      </c>
      <c r="P610" s="332">
        <v>0</v>
      </c>
    </row>
    <row r="611" spans="1:16" x14ac:dyDescent="0.2">
      <c r="A611" s="332" t="s">
        <v>876</v>
      </c>
      <c r="B611" s="332" t="s">
        <v>287</v>
      </c>
      <c r="C611" s="332">
        <v>0</v>
      </c>
      <c r="D611" s="332">
        <v>0</v>
      </c>
      <c r="E611" s="332">
        <v>0</v>
      </c>
      <c r="F611" s="332">
        <v>0</v>
      </c>
      <c r="G611" s="332">
        <v>0</v>
      </c>
      <c r="H611" s="332">
        <v>0</v>
      </c>
      <c r="I611" s="332">
        <v>0</v>
      </c>
      <c r="J611" s="332">
        <v>0</v>
      </c>
      <c r="K611" s="332">
        <v>0</v>
      </c>
      <c r="L611" s="332">
        <v>0</v>
      </c>
      <c r="M611" s="332">
        <v>0</v>
      </c>
      <c r="N611" s="332">
        <v>0</v>
      </c>
      <c r="O611" s="332">
        <v>0</v>
      </c>
      <c r="P611" s="332">
        <v>0</v>
      </c>
    </row>
    <row r="612" spans="1:16" x14ac:dyDescent="0.2">
      <c r="A612" s="332" t="s">
        <v>877</v>
      </c>
      <c r="B612" s="332" t="s">
        <v>287</v>
      </c>
      <c r="C612" s="332">
        <v>0</v>
      </c>
      <c r="D612" s="332">
        <v>0</v>
      </c>
      <c r="E612" s="332">
        <v>0</v>
      </c>
      <c r="F612" s="332">
        <v>0</v>
      </c>
      <c r="G612" s="332">
        <v>0</v>
      </c>
      <c r="H612" s="332">
        <v>0</v>
      </c>
      <c r="I612" s="332">
        <v>0</v>
      </c>
      <c r="J612" s="332">
        <v>0</v>
      </c>
      <c r="K612" s="332">
        <v>0</v>
      </c>
      <c r="L612" s="332">
        <v>0</v>
      </c>
      <c r="M612" s="332">
        <v>0</v>
      </c>
      <c r="N612" s="332">
        <v>0</v>
      </c>
      <c r="O612" s="332">
        <v>0</v>
      </c>
      <c r="P612" s="332">
        <v>0</v>
      </c>
    </row>
    <row r="613" spans="1:16" x14ac:dyDescent="0.2">
      <c r="A613" s="332" t="s">
        <v>878</v>
      </c>
      <c r="B613" s="332" t="s">
        <v>287</v>
      </c>
      <c r="C613" s="332">
        <v>0</v>
      </c>
      <c r="D613" s="332">
        <v>0</v>
      </c>
      <c r="E613" s="332">
        <v>0</v>
      </c>
      <c r="F613" s="332">
        <v>0</v>
      </c>
      <c r="G613" s="332">
        <v>0</v>
      </c>
      <c r="H613" s="332">
        <v>0</v>
      </c>
      <c r="I613" s="332">
        <v>0</v>
      </c>
      <c r="J613" s="332">
        <v>0</v>
      </c>
      <c r="K613" s="332">
        <v>0</v>
      </c>
      <c r="L613" s="332">
        <v>0</v>
      </c>
      <c r="M613" s="332">
        <v>0</v>
      </c>
      <c r="N613" s="332">
        <v>0</v>
      </c>
      <c r="O613" s="332">
        <v>0</v>
      </c>
      <c r="P613" s="332">
        <v>0</v>
      </c>
    </row>
    <row r="614" spans="1:16" x14ac:dyDescent="0.2">
      <c r="A614" s="332" t="s">
        <v>797</v>
      </c>
      <c r="B614" s="332" t="s">
        <v>287</v>
      </c>
      <c r="C614" s="332">
        <v>0</v>
      </c>
      <c r="D614" s="332">
        <v>0</v>
      </c>
      <c r="E614" s="332">
        <v>0</v>
      </c>
      <c r="F614" s="332">
        <v>0</v>
      </c>
      <c r="G614" s="332">
        <v>0</v>
      </c>
      <c r="H614" s="332">
        <v>0</v>
      </c>
      <c r="I614" s="332">
        <v>0</v>
      </c>
      <c r="J614" s="332">
        <v>0</v>
      </c>
      <c r="K614" s="332">
        <v>0</v>
      </c>
      <c r="L614" s="332">
        <v>0</v>
      </c>
      <c r="M614" s="332">
        <v>0</v>
      </c>
      <c r="N614" s="332">
        <v>0</v>
      </c>
      <c r="O614" s="332">
        <v>0</v>
      </c>
      <c r="P614" s="332">
        <v>0</v>
      </c>
    </row>
    <row r="615" spans="1:16" x14ac:dyDescent="0.2">
      <c r="A615" s="332" t="s">
        <v>1262</v>
      </c>
      <c r="B615" s="332" t="s">
        <v>287</v>
      </c>
      <c r="C615" s="332">
        <v>0</v>
      </c>
      <c r="D615" s="332">
        <v>0</v>
      </c>
      <c r="E615" s="332">
        <v>0</v>
      </c>
      <c r="F615" s="332">
        <v>0</v>
      </c>
      <c r="G615" s="332">
        <v>0</v>
      </c>
      <c r="H615" s="332">
        <v>0</v>
      </c>
      <c r="I615" s="332">
        <v>0</v>
      </c>
      <c r="J615" s="332">
        <v>0</v>
      </c>
      <c r="K615" s="332">
        <v>0</v>
      </c>
      <c r="L615" s="332">
        <v>0</v>
      </c>
      <c r="M615" s="332">
        <v>0</v>
      </c>
      <c r="N615" s="332">
        <v>0</v>
      </c>
      <c r="O615" s="332">
        <v>0</v>
      </c>
      <c r="P615" s="332">
        <v>0</v>
      </c>
    </row>
    <row r="616" spans="1:16" x14ac:dyDescent="0.2">
      <c r="A616" s="332" t="s">
        <v>990</v>
      </c>
      <c r="B616" s="332" t="s">
        <v>287</v>
      </c>
      <c r="C616" s="332">
        <v>20918</v>
      </c>
      <c r="D616" s="332">
        <v>20918</v>
      </c>
      <c r="E616" s="332">
        <v>20918</v>
      </c>
      <c r="F616" s="332">
        <v>20918</v>
      </c>
      <c r="G616" s="332">
        <v>20918</v>
      </c>
      <c r="H616" s="332">
        <v>20918</v>
      </c>
      <c r="I616" s="332">
        <v>20918</v>
      </c>
      <c r="J616" s="332">
        <v>20918</v>
      </c>
      <c r="K616" s="332">
        <v>20918</v>
      </c>
      <c r="L616" s="332">
        <v>20918</v>
      </c>
      <c r="M616" s="332">
        <v>20918</v>
      </c>
      <c r="N616" s="332">
        <v>20918</v>
      </c>
      <c r="O616" s="332">
        <v>20918</v>
      </c>
      <c r="P616" s="332">
        <v>20917598</v>
      </c>
    </row>
    <row r="617" spans="1:16" x14ac:dyDescent="0.2">
      <c r="A617" s="332" t="s">
        <v>289</v>
      </c>
      <c r="B617" s="332" t="s">
        <v>287</v>
      </c>
      <c r="C617" s="332">
        <v>539</v>
      </c>
      <c r="D617" s="332">
        <v>539</v>
      </c>
      <c r="E617" s="332">
        <v>539</v>
      </c>
      <c r="F617" s="332">
        <v>539</v>
      </c>
      <c r="G617" s="332">
        <v>539</v>
      </c>
      <c r="H617" s="332">
        <v>539</v>
      </c>
      <c r="I617" s="332">
        <v>539</v>
      </c>
      <c r="J617" s="332">
        <v>539</v>
      </c>
      <c r="K617" s="332">
        <v>539</v>
      </c>
      <c r="L617" s="332">
        <v>539</v>
      </c>
      <c r="M617" s="332">
        <v>539</v>
      </c>
      <c r="N617" s="332">
        <v>539</v>
      </c>
      <c r="O617" s="332">
        <v>539</v>
      </c>
      <c r="P617" s="332">
        <v>539295</v>
      </c>
    </row>
    <row r="618" spans="1:16" x14ac:dyDescent="0.2">
      <c r="A618" s="332" t="s">
        <v>1263</v>
      </c>
      <c r="B618" s="332" t="s">
        <v>287</v>
      </c>
      <c r="C618" s="332">
        <v>0</v>
      </c>
      <c r="D618" s="332">
        <v>0</v>
      </c>
      <c r="E618" s="332">
        <v>0</v>
      </c>
      <c r="F618" s="332">
        <v>0</v>
      </c>
      <c r="G618" s="332">
        <v>0</v>
      </c>
      <c r="H618" s="332">
        <v>0</v>
      </c>
      <c r="I618" s="332">
        <v>0</v>
      </c>
      <c r="J618" s="332">
        <v>0</v>
      </c>
      <c r="K618" s="332">
        <v>0</v>
      </c>
      <c r="L618" s="332">
        <v>0</v>
      </c>
      <c r="M618" s="332">
        <v>0</v>
      </c>
      <c r="N618" s="332">
        <v>0</v>
      </c>
      <c r="O618" s="332">
        <v>0</v>
      </c>
      <c r="P618" s="332">
        <v>0</v>
      </c>
    </row>
    <row r="619" spans="1:16" x14ac:dyDescent="0.2">
      <c r="A619" s="332" t="s">
        <v>290</v>
      </c>
      <c r="B619" s="332" t="s">
        <v>287</v>
      </c>
      <c r="C619" s="332">
        <v>735</v>
      </c>
      <c r="D619" s="332">
        <v>735</v>
      </c>
      <c r="E619" s="332">
        <v>735</v>
      </c>
      <c r="F619" s="332">
        <v>735</v>
      </c>
      <c r="G619" s="332">
        <v>735</v>
      </c>
      <c r="H619" s="332">
        <v>735</v>
      </c>
      <c r="I619" s="332">
        <v>735</v>
      </c>
      <c r="J619" s="332">
        <v>735</v>
      </c>
      <c r="K619" s="332">
        <v>735</v>
      </c>
      <c r="L619" s="332">
        <v>735</v>
      </c>
      <c r="M619" s="332">
        <v>735</v>
      </c>
      <c r="N619" s="332">
        <v>735</v>
      </c>
      <c r="O619" s="332">
        <v>735</v>
      </c>
      <c r="P619" s="332">
        <v>735273</v>
      </c>
    </row>
    <row r="620" spans="1:16" x14ac:dyDescent="0.2">
      <c r="A620" s="332" t="s">
        <v>1264</v>
      </c>
      <c r="B620" s="332" t="s">
        <v>287</v>
      </c>
      <c r="C620" s="332">
        <v>0</v>
      </c>
      <c r="D620" s="332">
        <v>0</v>
      </c>
      <c r="E620" s="332">
        <v>0</v>
      </c>
      <c r="F620" s="332">
        <v>0</v>
      </c>
      <c r="G620" s="332">
        <v>0</v>
      </c>
      <c r="H620" s="332">
        <v>0</v>
      </c>
      <c r="I620" s="332">
        <v>0</v>
      </c>
      <c r="J620" s="332">
        <v>0</v>
      </c>
      <c r="K620" s="332">
        <v>0</v>
      </c>
      <c r="L620" s="332">
        <v>0</v>
      </c>
      <c r="M620" s="332">
        <v>0</v>
      </c>
      <c r="N620" s="332">
        <v>0</v>
      </c>
      <c r="O620" s="332">
        <v>0</v>
      </c>
      <c r="P620" s="332">
        <v>0</v>
      </c>
    </row>
    <row r="621" spans="1:16" x14ac:dyDescent="0.2">
      <c r="A621" s="332" t="s">
        <v>291</v>
      </c>
      <c r="B621" s="332" t="s">
        <v>287</v>
      </c>
      <c r="C621" s="332">
        <v>44528</v>
      </c>
      <c r="D621" s="332">
        <v>44108</v>
      </c>
      <c r="E621" s="332">
        <v>44466</v>
      </c>
      <c r="F621" s="332">
        <v>44620</v>
      </c>
      <c r="G621" s="332">
        <v>44629</v>
      </c>
      <c r="H621" s="332">
        <v>46375</v>
      </c>
      <c r="I621" s="332">
        <v>47124</v>
      </c>
      <c r="J621" s="332">
        <v>47394</v>
      </c>
      <c r="K621" s="332">
        <v>47400</v>
      </c>
      <c r="L621" s="332">
        <v>47401</v>
      </c>
      <c r="M621" s="332">
        <v>47387</v>
      </c>
      <c r="N621" s="332">
        <v>47387</v>
      </c>
      <c r="O621" s="332">
        <v>48094</v>
      </c>
      <c r="P621" s="332">
        <v>46216862</v>
      </c>
    </row>
    <row r="622" spans="1:16" x14ac:dyDescent="0.2">
      <c r="A622" s="332" t="s">
        <v>1265</v>
      </c>
      <c r="B622" s="332" t="s">
        <v>287</v>
      </c>
      <c r="C622" s="332">
        <v>0</v>
      </c>
      <c r="D622" s="332">
        <v>0</v>
      </c>
      <c r="E622" s="332">
        <v>0</v>
      </c>
      <c r="F622" s="332">
        <v>0</v>
      </c>
      <c r="G622" s="332">
        <v>0</v>
      </c>
      <c r="H622" s="332">
        <v>0</v>
      </c>
      <c r="I622" s="332">
        <v>0</v>
      </c>
      <c r="J622" s="332">
        <v>0</v>
      </c>
      <c r="K622" s="332">
        <v>0</v>
      </c>
      <c r="L622" s="332">
        <v>0</v>
      </c>
      <c r="M622" s="332">
        <v>0</v>
      </c>
      <c r="N622" s="332">
        <v>0</v>
      </c>
      <c r="O622" s="332">
        <v>0</v>
      </c>
      <c r="P622" s="332">
        <v>0</v>
      </c>
    </row>
    <row r="623" spans="1:16" x14ac:dyDescent="0.2">
      <c r="A623" s="332" t="s">
        <v>292</v>
      </c>
      <c r="B623" s="332" t="s">
        <v>287</v>
      </c>
      <c r="C623" s="332">
        <v>170</v>
      </c>
      <c r="D623" s="332">
        <v>170</v>
      </c>
      <c r="E623" s="332">
        <v>170</v>
      </c>
      <c r="F623" s="332">
        <v>170</v>
      </c>
      <c r="G623" s="332">
        <v>170</v>
      </c>
      <c r="H623" s="332">
        <v>170</v>
      </c>
      <c r="I623" s="332">
        <v>170</v>
      </c>
      <c r="J623" s="332">
        <v>170</v>
      </c>
      <c r="K623" s="332">
        <v>170</v>
      </c>
      <c r="L623" s="332">
        <v>170</v>
      </c>
      <c r="M623" s="332">
        <v>170</v>
      </c>
      <c r="N623" s="332">
        <v>170</v>
      </c>
      <c r="O623" s="332">
        <v>170</v>
      </c>
      <c r="P623" s="332">
        <v>170443</v>
      </c>
    </row>
    <row r="624" spans="1:16" x14ac:dyDescent="0.2">
      <c r="A624" s="332" t="s">
        <v>1266</v>
      </c>
      <c r="B624" s="332" t="s">
        <v>287</v>
      </c>
      <c r="C624" s="332">
        <v>0</v>
      </c>
      <c r="D624" s="332">
        <v>0</v>
      </c>
      <c r="E624" s="332">
        <v>0</v>
      </c>
      <c r="F624" s="332">
        <v>0</v>
      </c>
      <c r="G624" s="332">
        <v>0</v>
      </c>
      <c r="H624" s="332">
        <v>0</v>
      </c>
      <c r="I624" s="332">
        <v>0</v>
      </c>
      <c r="J624" s="332">
        <v>0</v>
      </c>
      <c r="K624" s="332">
        <v>0</v>
      </c>
      <c r="L624" s="332">
        <v>0</v>
      </c>
      <c r="M624" s="332">
        <v>0</v>
      </c>
      <c r="N624" s="332">
        <v>0</v>
      </c>
      <c r="O624" s="332">
        <v>0</v>
      </c>
      <c r="P624" s="332">
        <v>0</v>
      </c>
    </row>
    <row r="625" spans="1:16" x14ac:dyDescent="0.2">
      <c r="A625" s="332" t="s">
        <v>209</v>
      </c>
      <c r="B625" s="332" t="s">
        <v>287</v>
      </c>
      <c r="C625" s="332">
        <v>14</v>
      </c>
      <c r="D625" s="332">
        <v>14</v>
      </c>
      <c r="E625" s="332">
        <v>14</v>
      </c>
      <c r="F625" s="332">
        <v>14</v>
      </c>
      <c r="G625" s="332">
        <v>14</v>
      </c>
      <c r="H625" s="332">
        <v>14</v>
      </c>
      <c r="I625" s="332">
        <v>14</v>
      </c>
      <c r="J625" s="332">
        <v>14</v>
      </c>
      <c r="K625" s="332">
        <v>14</v>
      </c>
      <c r="L625" s="332">
        <v>14</v>
      </c>
      <c r="M625" s="332">
        <v>14</v>
      </c>
      <c r="N625" s="332">
        <v>14</v>
      </c>
      <c r="O625" s="332">
        <v>14</v>
      </c>
      <c r="P625" s="332">
        <v>14333</v>
      </c>
    </row>
    <row r="626" spans="1:16" x14ac:dyDescent="0.2">
      <c r="A626" s="332" t="s">
        <v>1267</v>
      </c>
      <c r="B626" s="332" t="s">
        <v>287</v>
      </c>
      <c r="C626" s="332">
        <v>0</v>
      </c>
      <c r="D626" s="332">
        <v>0</v>
      </c>
      <c r="E626" s="332">
        <v>0</v>
      </c>
      <c r="F626" s="332">
        <v>0</v>
      </c>
      <c r="G626" s="332">
        <v>0</v>
      </c>
      <c r="H626" s="332">
        <v>0</v>
      </c>
      <c r="I626" s="332">
        <v>0</v>
      </c>
      <c r="J626" s="332">
        <v>0</v>
      </c>
      <c r="K626" s="332">
        <v>0</v>
      </c>
      <c r="L626" s="332">
        <v>0</v>
      </c>
      <c r="M626" s="332">
        <v>0</v>
      </c>
      <c r="N626" s="332">
        <v>0</v>
      </c>
      <c r="O626" s="332">
        <v>0</v>
      </c>
      <c r="P626" s="332">
        <v>0</v>
      </c>
    </row>
    <row r="627" spans="1:16" x14ac:dyDescent="0.2">
      <c r="A627" s="332" t="s">
        <v>293</v>
      </c>
      <c r="B627" s="332" t="s">
        <v>287</v>
      </c>
      <c r="C627" s="332">
        <v>0</v>
      </c>
      <c r="D627" s="332">
        <v>0</v>
      </c>
      <c r="E627" s="332">
        <v>0</v>
      </c>
      <c r="F627" s="332">
        <v>0</v>
      </c>
      <c r="G627" s="332">
        <v>0</v>
      </c>
      <c r="H627" s="332">
        <v>0</v>
      </c>
      <c r="I627" s="332">
        <v>0</v>
      </c>
      <c r="J627" s="332">
        <v>0</v>
      </c>
      <c r="K627" s="332">
        <v>0</v>
      </c>
      <c r="L627" s="332">
        <v>0</v>
      </c>
      <c r="M627" s="332">
        <v>0</v>
      </c>
      <c r="N627" s="332">
        <v>0</v>
      </c>
      <c r="O627" s="332">
        <v>0</v>
      </c>
      <c r="P627" s="332">
        <v>0</v>
      </c>
    </row>
    <row r="628" spans="1:16" x14ac:dyDescent="0.2">
      <c r="A628" s="332" t="s">
        <v>879</v>
      </c>
      <c r="B628" s="332" t="s">
        <v>287</v>
      </c>
      <c r="C628" s="332">
        <v>0</v>
      </c>
      <c r="D628" s="332">
        <v>0</v>
      </c>
      <c r="E628" s="332">
        <v>0</v>
      </c>
      <c r="F628" s="332">
        <v>0</v>
      </c>
      <c r="G628" s="332">
        <v>0</v>
      </c>
      <c r="H628" s="332">
        <v>0</v>
      </c>
      <c r="I628" s="332">
        <v>0</v>
      </c>
      <c r="J628" s="332">
        <v>0</v>
      </c>
      <c r="K628" s="332">
        <v>0</v>
      </c>
      <c r="L628" s="332">
        <v>0</v>
      </c>
      <c r="M628" s="332">
        <v>0</v>
      </c>
      <c r="N628" s="332">
        <v>0</v>
      </c>
      <c r="O628" s="332">
        <v>0</v>
      </c>
      <c r="P628" s="332">
        <v>0</v>
      </c>
    </row>
    <row r="629" spans="1:16" x14ac:dyDescent="0.2">
      <c r="A629" s="332" t="s">
        <v>880</v>
      </c>
      <c r="B629" s="332" t="s">
        <v>287</v>
      </c>
      <c r="C629" s="332">
        <v>0</v>
      </c>
      <c r="D629" s="332">
        <v>0</v>
      </c>
      <c r="E629" s="332">
        <v>0</v>
      </c>
      <c r="F629" s="332">
        <v>0</v>
      </c>
      <c r="G629" s="332">
        <v>0</v>
      </c>
      <c r="H629" s="332">
        <v>0</v>
      </c>
      <c r="I629" s="332">
        <v>0</v>
      </c>
      <c r="J629" s="332">
        <v>0</v>
      </c>
      <c r="K629" s="332">
        <v>0</v>
      </c>
      <c r="L629" s="332">
        <v>0</v>
      </c>
      <c r="M629" s="332">
        <v>0</v>
      </c>
      <c r="N629" s="332">
        <v>0</v>
      </c>
      <c r="O629" s="332">
        <v>0</v>
      </c>
      <c r="P629" s="332">
        <v>0</v>
      </c>
    </row>
    <row r="630" spans="1:16" x14ac:dyDescent="0.2">
      <c r="A630" s="332" t="s">
        <v>881</v>
      </c>
      <c r="B630" s="332" t="s">
        <v>287</v>
      </c>
      <c r="C630" s="332">
        <v>0</v>
      </c>
      <c r="D630" s="332">
        <v>0</v>
      </c>
      <c r="E630" s="332">
        <v>0</v>
      </c>
      <c r="F630" s="332">
        <v>0</v>
      </c>
      <c r="G630" s="332">
        <v>0</v>
      </c>
      <c r="H630" s="332">
        <v>0</v>
      </c>
      <c r="I630" s="332">
        <v>0</v>
      </c>
      <c r="J630" s="332">
        <v>0</v>
      </c>
      <c r="K630" s="332">
        <v>0</v>
      </c>
      <c r="L630" s="332">
        <v>0</v>
      </c>
      <c r="M630" s="332">
        <v>0</v>
      </c>
      <c r="N630" s="332">
        <v>0</v>
      </c>
      <c r="O630" s="332">
        <v>0</v>
      </c>
      <c r="P630" s="332">
        <v>0</v>
      </c>
    </row>
    <row r="631" spans="1:16" x14ac:dyDescent="0.2">
      <c r="A631" s="332" t="s">
        <v>956</v>
      </c>
      <c r="B631" s="332" t="s">
        <v>287</v>
      </c>
      <c r="C631" s="332">
        <v>0</v>
      </c>
      <c r="D631" s="332">
        <v>0</v>
      </c>
      <c r="E631" s="332">
        <v>0</v>
      </c>
      <c r="F631" s="332">
        <v>0</v>
      </c>
      <c r="G631" s="332">
        <v>0</v>
      </c>
      <c r="H631" s="332">
        <v>0</v>
      </c>
      <c r="I631" s="332">
        <v>0</v>
      </c>
      <c r="J631" s="332">
        <v>0</v>
      </c>
      <c r="K631" s="332">
        <v>0</v>
      </c>
      <c r="L631" s="332">
        <v>0</v>
      </c>
      <c r="M631" s="332">
        <v>0</v>
      </c>
      <c r="N631" s="332">
        <v>0</v>
      </c>
      <c r="O631" s="332">
        <v>0</v>
      </c>
      <c r="P631" s="332">
        <v>0</v>
      </c>
    </row>
    <row r="632" spans="1:16" x14ac:dyDescent="0.2">
      <c r="A632" s="332" t="s">
        <v>957</v>
      </c>
      <c r="B632" s="332" t="s">
        <v>287</v>
      </c>
      <c r="C632" s="332">
        <v>0</v>
      </c>
      <c r="D632" s="332">
        <v>0</v>
      </c>
      <c r="E632" s="332">
        <v>0</v>
      </c>
      <c r="F632" s="332">
        <v>0</v>
      </c>
      <c r="G632" s="332">
        <v>0</v>
      </c>
      <c r="H632" s="332">
        <v>0</v>
      </c>
      <c r="I632" s="332">
        <v>0</v>
      </c>
      <c r="J632" s="332">
        <v>0</v>
      </c>
      <c r="K632" s="332">
        <v>0</v>
      </c>
      <c r="L632" s="332">
        <v>0</v>
      </c>
      <c r="M632" s="332">
        <v>0</v>
      </c>
      <c r="N632" s="332">
        <v>0</v>
      </c>
      <c r="O632" s="332">
        <v>0</v>
      </c>
      <c r="P632" s="332">
        <v>0</v>
      </c>
    </row>
    <row r="633" spans="1:16" x14ac:dyDescent="0.2">
      <c r="A633" s="332" t="s">
        <v>958</v>
      </c>
      <c r="B633" s="332" t="s">
        <v>287</v>
      </c>
      <c r="C633" s="332">
        <v>0</v>
      </c>
      <c r="D633" s="332">
        <v>0</v>
      </c>
      <c r="E633" s="332">
        <v>0</v>
      </c>
      <c r="F633" s="332">
        <v>0</v>
      </c>
      <c r="G633" s="332">
        <v>0</v>
      </c>
      <c r="H633" s="332">
        <v>0</v>
      </c>
      <c r="I633" s="332">
        <v>0</v>
      </c>
      <c r="J633" s="332">
        <v>0</v>
      </c>
      <c r="K633" s="332">
        <v>0</v>
      </c>
      <c r="L633" s="332">
        <v>0</v>
      </c>
      <c r="M633" s="332">
        <v>0</v>
      </c>
      <c r="N633" s="332">
        <v>0</v>
      </c>
      <c r="O633" s="332">
        <v>0</v>
      </c>
      <c r="P633" s="332">
        <v>0</v>
      </c>
    </row>
    <row r="634" spans="1:16" x14ac:dyDescent="0.2">
      <c r="A634" s="332" t="s">
        <v>210</v>
      </c>
      <c r="B634" s="332" t="s">
        <v>287</v>
      </c>
      <c r="C634" s="332">
        <v>105</v>
      </c>
      <c r="D634" s="332">
        <v>105</v>
      </c>
      <c r="E634" s="332">
        <v>105</v>
      </c>
      <c r="F634" s="332">
        <v>105</v>
      </c>
      <c r="G634" s="332">
        <v>105</v>
      </c>
      <c r="H634" s="332">
        <v>105</v>
      </c>
      <c r="I634" s="332">
        <v>105</v>
      </c>
      <c r="J634" s="332">
        <v>0</v>
      </c>
      <c r="K634" s="332">
        <v>0</v>
      </c>
      <c r="L634" s="332">
        <v>0</v>
      </c>
      <c r="M634" s="332">
        <v>0</v>
      </c>
      <c r="N634" s="332">
        <v>0</v>
      </c>
      <c r="O634" s="332">
        <v>0</v>
      </c>
      <c r="P634" s="332">
        <v>56875</v>
      </c>
    </row>
    <row r="635" spans="1:16" x14ac:dyDescent="0.2">
      <c r="A635" s="332" t="s">
        <v>1268</v>
      </c>
      <c r="B635" s="332" t="s">
        <v>287</v>
      </c>
      <c r="C635" s="332">
        <v>0</v>
      </c>
      <c r="D635" s="332">
        <v>0</v>
      </c>
      <c r="E635" s="332">
        <v>0</v>
      </c>
      <c r="F635" s="332">
        <v>0</v>
      </c>
      <c r="G635" s="332">
        <v>0</v>
      </c>
      <c r="H635" s="332">
        <v>0</v>
      </c>
      <c r="I635" s="332">
        <v>0</v>
      </c>
      <c r="J635" s="332">
        <v>0</v>
      </c>
      <c r="K635" s="332">
        <v>0</v>
      </c>
      <c r="L635" s="332">
        <v>0</v>
      </c>
      <c r="M635" s="332">
        <v>0</v>
      </c>
      <c r="N635" s="332">
        <v>0</v>
      </c>
      <c r="O635" s="332">
        <v>0</v>
      </c>
      <c r="P635" s="332">
        <v>0</v>
      </c>
    </row>
    <row r="636" spans="1:16" x14ac:dyDescent="0.2">
      <c r="A636" s="332" t="s">
        <v>583</v>
      </c>
      <c r="B636" s="332" t="s">
        <v>287</v>
      </c>
      <c r="C636" s="332">
        <v>471</v>
      </c>
      <c r="D636" s="332">
        <v>471</v>
      </c>
      <c r="E636" s="332">
        <v>471</v>
      </c>
      <c r="F636" s="332">
        <v>471</v>
      </c>
      <c r="G636" s="332">
        <v>471</v>
      </c>
      <c r="H636" s="332">
        <v>471</v>
      </c>
      <c r="I636" s="332">
        <v>471</v>
      </c>
      <c r="J636" s="332">
        <v>471</v>
      </c>
      <c r="K636" s="332">
        <v>471</v>
      </c>
      <c r="L636" s="332">
        <v>471</v>
      </c>
      <c r="M636" s="332">
        <v>471</v>
      </c>
      <c r="N636" s="332">
        <v>471</v>
      </c>
      <c r="O636" s="332">
        <v>471</v>
      </c>
      <c r="P636" s="332">
        <v>470534</v>
      </c>
    </row>
    <row r="637" spans="1:16" x14ac:dyDescent="0.2">
      <c r="A637" s="332" t="s">
        <v>1269</v>
      </c>
      <c r="B637" s="332" t="s">
        <v>287</v>
      </c>
      <c r="C637" s="332">
        <v>0</v>
      </c>
      <c r="D637" s="332">
        <v>0</v>
      </c>
      <c r="E637" s="332">
        <v>0</v>
      </c>
      <c r="F637" s="332">
        <v>0</v>
      </c>
      <c r="G637" s="332">
        <v>0</v>
      </c>
      <c r="H637" s="332">
        <v>0</v>
      </c>
      <c r="I637" s="332">
        <v>0</v>
      </c>
      <c r="J637" s="332">
        <v>0</v>
      </c>
      <c r="K637" s="332">
        <v>0</v>
      </c>
      <c r="L637" s="332">
        <v>0</v>
      </c>
      <c r="M637" s="332">
        <v>0</v>
      </c>
      <c r="N637" s="332">
        <v>0</v>
      </c>
      <c r="O637" s="332">
        <v>0</v>
      </c>
      <c r="P637" s="332">
        <v>0</v>
      </c>
    </row>
    <row r="638" spans="1:16" x14ac:dyDescent="0.2">
      <c r="A638" s="332" t="s">
        <v>196</v>
      </c>
      <c r="B638" s="332" t="s">
        <v>287</v>
      </c>
      <c r="C638" s="332">
        <v>0</v>
      </c>
      <c r="D638" s="332">
        <v>0</v>
      </c>
      <c r="E638" s="332">
        <v>0</v>
      </c>
      <c r="F638" s="332">
        <v>0</v>
      </c>
      <c r="G638" s="332">
        <v>0</v>
      </c>
      <c r="H638" s="332">
        <v>0</v>
      </c>
      <c r="I638" s="332">
        <v>0</v>
      </c>
      <c r="J638" s="332">
        <v>0</v>
      </c>
      <c r="K638" s="332">
        <v>0</v>
      </c>
      <c r="L638" s="332">
        <v>0</v>
      </c>
      <c r="M638" s="332">
        <v>0</v>
      </c>
      <c r="N638" s="332">
        <v>0</v>
      </c>
      <c r="O638" s="332">
        <v>0</v>
      </c>
      <c r="P638" s="332">
        <v>0</v>
      </c>
    </row>
    <row r="639" spans="1:16" x14ac:dyDescent="0.2">
      <c r="A639" s="332" t="s">
        <v>1270</v>
      </c>
      <c r="B639" s="332" t="s">
        <v>287</v>
      </c>
      <c r="C639" s="332">
        <v>0</v>
      </c>
      <c r="D639" s="332">
        <v>0</v>
      </c>
      <c r="E639" s="332">
        <v>0</v>
      </c>
      <c r="F639" s="332">
        <v>0</v>
      </c>
      <c r="G639" s="332">
        <v>0</v>
      </c>
      <c r="H639" s="332">
        <v>0</v>
      </c>
      <c r="I639" s="332">
        <v>0</v>
      </c>
      <c r="J639" s="332">
        <v>0</v>
      </c>
      <c r="K639" s="332">
        <v>0</v>
      </c>
      <c r="L639" s="332">
        <v>0</v>
      </c>
      <c r="M639" s="332">
        <v>0</v>
      </c>
      <c r="N639" s="332">
        <v>0</v>
      </c>
      <c r="O639" s="332">
        <v>0</v>
      </c>
      <c r="P639" s="332">
        <v>0</v>
      </c>
    </row>
    <row r="640" spans="1:16" x14ac:dyDescent="0.2">
      <c r="A640" s="332" t="s">
        <v>197</v>
      </c>
      <c r="B640" s="332" t="s">
        <v>287</v>
      </c>
      <c r="C640" s="332">
        <v>3</v>
      </c>
      <c r="D640" s="332">
        <v>3</v>
      </c>
      <c r="E640" s="332">
        <v>3</v>
      </c>
      <c r="F640" s="332">
        <v>3</v>
      </c>
      <c r="G640" s="332">
        <v>3</v>
      </c>
      <c r="H640" s="332">
        <v>3</v>
      </c>
      <c r="I640" s="332">
        <v>3</v>
      </c>
      <c r="J640" s="332">
        <v>3</v>
      </c>
      <c r="K640" s="332">
        <v>3</v>
      </c>
      <c r="L640" s="332">
        <v>3</v>
      </c>
      <c r="M640" s="332">
        <v>3</v>
      </c>
      <c r="N640" s="332">
        <v>3</v>
      </c>
      <c r="O640" s="332">
        <v>3</v>
      </c>
      <c r="P640" s="332">
        <v>2891</v>
      </c>
    </row>
    <row r="641" spans="1:16" x14ac:dyDescent="0.2">
      <c r="A641" s="332" t="s">
        <v>1271</v>
      </c>
      <c r="B641" s="332" t="s">
        <v>287</v>
      </c>
      <c r="C641" s="332">
        <v>0</v>
      </c>
      <c r="D641" s="332">
        <v>0</v>
      </c>
      <c r="E641" s="332">
        <v>0</v>
      </c>
      <c r="F641" s="332">
        <v>0</v>
      </c>
      <c r="G641" s="332">
        <v>0</v>
      </c>
      <c r="H641" s="332">
        <v>0</v>
      </c>
      <c r="I641" s="332">
        <v>0</v>
      </c>
      <c r="J641" s="332">
        <v>0</v>
      </c>
      <c r="K641" s="332">
        <v>0</v>
      </c>
      <c r="L641" s="332">
        <v>0</v>
      </c>
      <c r="M641" s="332">
        <v>0</v>
      </c>
      <c r="N641" s="332">
        <v>0</v>
      </c>
      <c r="O641" s="332">
        <v>0</v>
      </c>
      <c r="P641" s="332">
        <v>0</v>
      </c>
    </row>
    <row r="642" spans="1:16" x14ac:dyDescent="0.2">
      <c r="A642" s="332" t="s">
        <v>1272</v>
      </c>
      <c r="B642" s="332" t="s">
        <v>287</v>
      </c>
      <c r="C642" s="332">
        <v>0</v>
      </c>
      <c r="D642" s="332">
        <v>0</v>
      </c>
      <c r="E642" s="332">
        <v>0</v>
      </c>
      <c r="F642" s="332">
        <v>0</v>
      </c>
      <c r="G642" s="332">
        <v>0</v>
      </c>
      <c r="H642" s="332">
        <v>0</v>
      </c>
      <c r="I642" s="332">
        <v>0</v>
      </c>
      <c r="J642" s="332">
        <v>0</v>
      </c>
      <c r="K642" s="332">
        <v>0</v>
      </c>
      <c r="L642" s="332">
        <v>0</v>
      </c>
      <c r="M642" s="332">
        <v>0</v>
      </c>
      <c r="N642" s="332">
        <v>0</v>
      </c>
      <c r="O642" s="332">
        <v>0</v>
      </c>
      <c r="P642" s="332">
        <v>0</v>
      </c>
    </row>
    <row r="643" spans="1:16" x14ac:dyDescent="0.2">
      <c r="A643" s="332" t="s">
        <v>844</v>
      </c>
      <c r="B643" s="332" t="s">
        <v>287</v>
      </c>
      <c r="C643" s="332">
        <v>7</v>
      </c>
      <c r="D643" s="332">
        <v>7</v>
      </c>
      <c r="E643" s="332">
        <v>7</v>
      </c>
      <c r="F643" s="332">
        <v>7</v>
      </c>
      <c r="G643" s="332">
        <v>7</v>
      </c>
      <c r="H643" s="332">
        <v>7</v>
      </c>
      <c r="I643" s="332">
        <v>7</v>
      </c>
      <c r="J643" s="332">
        <v>7</v>
      </c>
      <c r="K643" s="332">
        <v>7</v>
      </c>
      <c r="L643" s="332">
        <v>7</v>
      </c>
      <c r="M643" s="332">
        <v>7</v>
      </c>
      <c r="N643" s="332">
        <v>7</v>
      </c>
      <c r="O643" s="332">
        <v>7</v>
      </c>
      <c r="P643" s="332">
        <v>6824</v>
      </c>
    </row>
    <row r="644" spans="1:16" x14ac:dyDescent="0.2">
      <c r="A644" s="332" t="s">
        <v>242</v>
      </c>
      <c r="B644" s="332" t="s">
        <v>287</v>
      </c>
      <c r="C644" s="332">
        <v>0</v>
      </c>
      <c r="D644" s="332">
        <v>0</v>
      </c>
      <c r="E644" s="332">
        <v>0</v>
      </c>
      <c r="F644" s="332">
        <v>0</v>
      </c>
      <c r="G644" s="332">
        <v>0</v>
      </c>
      <c r="H644" s="332">
        <v>0</v>
      </c>
      <c r="I644" s="332">
        <v>0</v>
      </c>
      <c r="J644" s="332">
        <v>105</v>
      </c>
      <c r="K644" s="332">
        <v>105</v>
      </c>
      <c r="L644" s="332">
        <v>105</v>
      </c>
      <c r="M644" s="332">
        <v>105</v>
      </c>
      <c r="N644" s="332">
        <v>105</v>
      </c>
      <c r="O644" s="332">
        <v>105</v>
      </c>
      <c r="P644" s="332">
        <v>48125</v>
      </c>
    </row>
    <row r="645" spans="1:16" x14ac:dyDescent="0.2">
      <c r="A645" s="332" t="s">
        <v>1273</v>
      </c>
      <c r="B645" s="332" t="s">
        <v>287</v>
      </c>
      <c r="C645" s="332">
        <v>0</v>
      </c>
      <c r="D645" s="332">
        <v>0</v>
      </c>
      <c r="E645" s="332">
        <v>0</v>
      </c>
      <c r="F645" s="332">
        <v>0</v>
      </c>
      <c r="G645" s="332">
        <v>0</v>
      </c>
      <c r="H645" s="332">
        <v>0</v>
      </c>
      <c r="I645" s="332">
        <v>0</v>
      </c>
      <c r="J645" s="332">
        <v>0</v>
      </c>
      <c r="K645" s="332">
        <v>0</v>
      </c>
      <c r="L645" s="332">
        <v>0</v>
      </c>
      <c r="M645" s="332">
        <v>0</v>
      </c>
      <c r="N645" s="332">
        <v>0</v>
      </c>
      <c r="O645" s="332">
        <v>0</v>
      </c>
      <c r="P645" s="332">
        <v>0</v>
      </c>
    </row>
    <row r="646" spans="1:16" x14ac:dyDescent="0.2">
      <c r="A646" s="332" t="s">
        <v>211</v>
      </c>
      <c r="B646" s="332" t="s">
        <v>287</v>
      </c>
      <c r="C646" s="332">
        <v>25</v>
      </c>
      <c r="D646" s="332">
        <v>25</v>
      </c>
      <c r="E646" s="332">
        <v>25</v>
      </c>
      <c r="F646" s="332">
        <v>25</v>
      </c>
      <c r="G646" s="332">
        <v>25</v>
      </c>
      <c r="H646" s="332">
        <v>25</v>
      </c>
      <c r="I646" s="332">
        <v>25</v>
      </c>
      <c r="J646" s="332">
        <v>0</v>
      </c>
      <c r="K646" s="332">
        <v>0</v>
      </c>
      <c r="L646" s="332">
        <v>0</v>
      </c>
      <c r="M646" s="332">
        <v>0</v>
      </c>
      <c r="N646" s="332">
        <v>0</v>
      </c>
      <c r="O646" s="332">
        <v>0</v>
      </c>
      <c r="P646" s="332">
        <v>13631</v>
      </c>
    </row>
    <row r="647" spans="1:16" x14ac:dyDescent="0.2">
      <c r="A647" s="332" t="s">
        <v>1274</v>
      </c>
      <c r="B647" s="332" t="s">
        <v>287</v>
      </c>
      <c r="C647" s="332">
        <v>0</v>
      </c>
      <c r="D647" s="332">
        <v>0</v>
      </c>
      <c r="E647" s="332">
        <v>0</v>
      </c>
      <c r="F647" s="332">
        <v>0</v>
      </c>
      <c r="G647" s="332">
        <v>0</v>
      </c>
      <c r="H647" s="332">
        <v>0</v>
      </c>
      <c r="I647" s="332">
        <v>0</v>
      </c>
      <c r="J647" s="332">
        <v>0</v>
      </c>
      <c r="K647" s="332">
        <v>0</v>
      </c>
      <c r="L647" s="332">
        <v>0</v>
      </c>
      <c r="M647" s="332">
        <v>0</v>
      </c>
      <c r="N647" s="332">
        <v>0</v>
      </c>
      <c r="O647" s="332">
        <v>0</v>
      </c>
      <c r="P647" s="332">
        <v>0</v>
      </c>
    </row>
    <row r="648" spans="1:16" x14ac:dyDescent="0.2">
      <c r="A648" s="332" t="s">
        <v>845</v>
      </c>
      <c r="B648" s="332" t="s">
        <v>287</v>
      </c>
      <c r="C648" s="332">
        <v>46</v>
      </c>
      <c r="D648" s="332">
        <v>46</v>
      </c>
      <c r="E648" s="332">
        <v>46</v>
      </c>
      <c r="F648" s="332">
        <v>46</v>
      </c>
      <c r="G648" s="332">
        <v>46</v>
      </c>
      <c r="H648" s="332">
        <v>46</v>
      </c>
      <c r="I648" s="332">
        <v>46</v>
      </c>
      <c r="J648" s="332">
        <v>46</v>
      </c>
      <c r="K648" s="332">
        <v>46</v>
      </c>
      <c r="L648" s="332">
        <v>46</v>
      </c>
      <c r="M648" s="332">
        <v>46</v>
      </c>
      <c r="N648" s="332">
        <v>46</v>
      </c>
      <c r="O648" s="332">
        <v>46</v>
      </c>
      <c r="P648" s="332">
        <v>45505</v>
      </c>
    </row>
    <row r="649" spans="1:16" x14ac:dyDescent="0.2">
      <c r="A649" s="332" t="s">
        <v>742</v>
      </c>
      <c r="B649" s="332" t="s">
        <v>287</v>
      </c>
      <c r="C649" s="332">
        <v>0</v>
      </c>
      <c r="D649" s="332">
        <v>0</v>
      </c>
      <c r="E649" s="332">
        <v>0</v>
      </c>
      <c r="F649" s="332">
        <v>0</v>
      </c>
      <c r="G649" s="332">
        <v>0</v>
      </c>
      <c r="H649" s="332">
        <v>0</v>
      </c>
      <c r="I649" s="332">
        <v>0</v>
      </c>
      <c r="J649" s="332">
        <v>0</v>
      </c>
      <c r="K649" s="332">
        <v>0</v>
      </c>
      <c r="L649" s="332">
        <v>0</v>
      </c>
      <c r="M649" s="332">
        <v>0</v>
      </c>
      <c r="N649" s="332">
        <v>0</v>
      </c>
      <c r="O649" s="332">
        <v>0</v>
      </c>
      <c r="P649" s="332">
        <v>0</v>
      </c>
    </row>
    <row r="650" spans="1:16" x14ac:dyDescent="0.2">
      <c r="A650" s="332" t="s">
        <v>1275</v>
      </c>
      <c r="B650" s="332" t="s">
        <v>287</v>
      </c>
      <c r="C650" s="332">
        <v>0</v>
      </c>
      <c r="D650" s="332">
        <v>0</v>
      </c>
      <c r="E650" s="332">
        <v>0</v>
      </c>
      <c r="F650" s="332">
        <v>0</v>
      </c>
      <c r="G650" s="332">
        <v>0</v>
      </c>
      <c r="H650" s="332">
        <v>0</v>
      </c>
      <c r="I650" s="332">
        <v>0</v>
      </c>
      <c r="J650" s="332">
        <v>0</v>
      </c>
      <c r="K650" s="332">
        <v>0</v>
      </c>
      <c r="L650" s="332">
        <v>0</v>
      </c>
      <c r="M650" s="332">
        <v>0</v>
      </c>
      <c r="N650" s="332">
        <v>0</v>
      </c>
      <c r="O650" s="332">
        <v>0</v>
      </c>
      <c r="P650" s="332">
        <v>0</v>
      </c>
    </row>
    <row r="651" spans="1:16" x14ac:dyDescent="0.2">
      <c r="A651" s="332" t="s">
        <v>1276</v>
      </c>
      <c r="B651" s="332" t="s">
        <v>287</v>
      </c>
      <c r="C651" s="332">
        <v>0</v>
      </c>
      <c r="D651" s="332">
        <v>0</v>
      </c>
      <c r="E651" s="332">
        <v>0</v>
      </c>
      <c r="F651" s="332">
        <v>0</v>
      </c>
      <c r="G651" s="332">
        <v>0</v>
      </c>
      <c r="H651" s="332">
        <v>0</v>
      </c>
      <c r="I651" s="332">
        <v>0</v>
      </c>
      <c r="J651" s="332">
        <v>0</v>
      </c>
      <c r="K651" s="332">
        <v>0</v>
      </c>
      <c r="L651" s="332">
        <v>0</v>
      </c>
      <c r="M651" s="332">
        <v>0</v>
      </c>
      <c r="N651" s="332">
        <v>0</v>
      </c>
      <c r="O651" s="332">
        <v>0</v>
      </c>
      <c r="P651" s="332">
        <v>0</v>
      </c>
    </row>
    <row r="652" spans="1:16" x14ac:dyDescent="0.2">
      <c r="A652" s="332" t="s">
        <v>743</v>
      </c>
      <c r="B652" s="332" t="s">
        <v>287</v>
      </c>
      <c r="C652" s="332">
        <v>0</v>
      </c>
      <c r="D652" s="332">
        <v>0</v>
      </c>
      <c r="E652" s="332">
        <v>0</v>
      </c>
      <c r="F652" s="332">
        <v>0</v>
      </c>
      <c r="G652" s="332">
        <v>0</v>
      </c>
      <c r="H652" s="332">
        <v>0</v>
      </c>
      <c r="I652" s="332">
        <v>0</v>
      </c>
      <c r="J652" s="332">
        <v>0</v>
      </c>
      <c r="K652" s="332">
        <v>0</v>
      </c>
      <c r="L652" s="332">
        <v>0</v>
      </c>
      <c r="M652" s="332">
        <v>0</v>
      </c>
      <c r="N652" s="332">
        <v>0</v>
      </c>
      <c r="O652" s="332">
        <v>0</v>
      </c>
      <c r="P652" s="332">
        <v>0</v>
      </c>
    </row>
    <row r="653" spans="1:16" x14ac:dyDescent="0.2">
      <c r="A653" s="332" t="s">
        <v>1277</v>
      </c>
      <c r="B653" s="332" t="s">
        <v>287</v>
      </c>
      <c r="C653" s="332">
        <v>0</v>
      </c>
      <c r="D653" s="332">
        <v>0</v>
      </c>
      <c r="E653" s="332">
        <v>0</v>
      </c>
      <c r="F653" s="332">
        <v>0</v>
      </c>
      <c r="G653" s="332">
        <v>0</v>
      </c>
      <c r="H653" s="332">
        <v>0</v>
      </c>
      <c r="I653" s="332">
        <v>0</v>
      </c>
      <c r="J653" s="332">
        <v>0</v>
      </c>
      <c r="K653" s="332">
        <v>0</v>
      </c>
      <c r="L653" s="332">
        <v>0</v>
      </c>
      <c r="M653" s="332">
        <v>0</v>
      </c>
      <c r="N653" s="332">
        <v>0</v>
      </c>
      <c r="O653" s="332">
        <v>0</v>
      </c>
      <c r="P653" s="332">
        <v>0</v>
      </c>
    </row>
    <row r="654" spans="1:16" x14ac:dyDescent="0.2">
      <c r="A654" s="332" t="s">
        <v>846</v>
      </c>
      <c r="B654" s="332" t="s">
        <v>287</v>
      </c>
      <c r="C654" s="332">
        <v>22</v>
      </c>
      <c r="D654" s="332">
        <v>22</v>
      </c>
      <c r="E654" s="332">
        <v>22</v>
      </c>
      <c r="F654" s="332">
        <v>22</v>
      </c>
      <c r="G654" s="332">
        <v>22</v>
      </c>
      <c r="H654" s="332">
        <v>22</v>
      </c>
      <c r="I654" s="332">
        <v>22</v>
      </c>
      <c r="J654" s="332">
        <v>212</v>
      </c>
      <c r="K654" s="332">
        <v>212</v>
      </c>
      <c r="L654" s="332">
        <v>212</v>
      </c>
      <c r="M654" s="332">
        <v>212</v>
      </c>
      <c r="N654" s="332">
        <v>212</v>
      </c>
      <c r="O654" s="332">
        <v>212</v>
      </c>
      <c r="P654" s="332">
        <v>108805</v>
      </c>
    </row>
    <row r="655" spans="1:16" x14ac:dyDescent="0.2">
      <c r="A655" s="332" t="s">
        <v>744</v>
      </c>
      <c r="B655" s="332" t="s">
        <v>287</v>
      </c>
      <c r="C655" s="332">
        <v>20</v>
      </c>
      <c r="D655" s="332">
        <v>20</v>
      </c>
      <c r="E655" s="332">
        <v>20</v>
      </c>
      <c r="F655" s="332">
        <v>20</v>
      </c>
      <c r="G655" s="332">
        <v>20</v>
      </c>
      <c r="H655" s="332">
        <v>20</v>
      </c>
      <c r="I655" s="332">
        <v>20</v>
      </c>
      <c r="J655" s="332">
        <v>45</v>
      </c>
      <c r="K655" s="332">
        <v>45</v>
      </c>
      <c r="L655" s="332">
        <v>45</v>
      </c>
      <c r="M655" s="332">
        <v>45</v>
      </c>
      <c r="N655" s="332">
        <v>45</v>
      </c>
      <c r="O655" s="332">
        <v>45</v>
      </c>
      <c r="P655" s="332">
        <v>31789</v>
      </c>
    </row>
    <row r="656" spans="1:16" x14ac:dyDescent="0.2">
      <c r="A656" s="332" t="s">
        <v>1278</v>
      </c>
      <c r="B656" s="332" t="s">
        <v>287</v>
      </c>
      <c r="C656" s="332">
        <v>0</v>
      </c>
      <c r="D656" s="332">
        <v>0</v>
      </c>
      <c r="E656" s="332">
        <v>0</v>
      </c>
      <c r="F656" s="332">
        <v>0</v>
      </c>
      <c r="G656" s="332">
        <v>0</v>
      </c>
      <c r="H656" s="332">
        <v>0</v>
      </c>
      <c r="I656" s="332">
        <v>0</v>
      </c>
      <c r="J656" s="332">
        <v>0</v>
      </c>
      <c r="K656" s="332">
        <v>0</v>
      </c>
      <c r="L656" s="332">
        <v>0</v>
      </c>
      <c r="M656" s="332">
        <v>0</v>
      </c>
      <c r="N656" s="332">
        <v>0</v>
      </c>
      <c r="O656" s="332">
        <v>0</v>
      </c>
      <c r="P656" s="332">
        <v>0</v>
      </c>
    </row>
    <row r="657" spans="1:16" x14ac:dyDescent="0.2">
      <c r="A657" s="332" t="s">
        <v>294</v>
      </c>
      <c r="B657" s="332" t="s">
        <v>287</v>
      </c>
      <c r="C657" s="332">
        <v>971</v>
      </c>
      <c r="D657" s="332">
        <v>971</v>
      </c>
      <c r="E657" s="332">
        <v>971</v>
      </c>
      <c r="F657" s="332">
        <v>971</v>
      </c>
      <c r="G657" s="332">
        <v>971</v>
      </c>
      <c r="H657" s="332">
        <v>971</v>
      </c>
      <c r="I657" s="332">
        <v>971</v>
      </c>
      <c r="J657" s="332">
        <v>3340</v>
      </c>
      <c r="K657" s="332">
        <v>3340</v>
      </c>
      <c r="L657" s="332">
        <v>3037</v>
      </c>
      <c r="M657" s="332">
        <v>3037</v>
      </c>
      <c r="N657" s="332">
        <v>3037</v>
      </c>
      <c r="O657" s="332">
        <v>3037</v>
      </c>
      <c r="P657" s="332">
        <v>1968217</v>
      </c>
    </row>
    <row r="658" spans="1:16" x14ac:dyDescent="0.2">
      <c r="A658" s="332" t="s">
        <v>295</v>
      </c>
      <c r="B658" s="332" t="s">
        <v>287</v>
      </c>
      <c r="C658" s="332">
        <v>2563</v>
      </c>
      <c r="D658" s="332">
        <v>2563</v>
      </c>
      <c r="E658" s="332">
        <v>2563</v>
      </c>
      <c r="F658" s="332">
        <v>2563</v>
      </c>
      <c r="G658" s="332">
        <v>2563</v>
      </c>
      <c r="H658" s="332">
        <v>2563</v>
      </c>
      <c r="I658" s="332">
        <v>2563</v>
      </c>
      <c r="J658" s="332">
        <v>0</v>
      </c>
      <c r="K658" s="332">
        <v>0</v>
      </c>
      <c r="L658" s="332">
        <v>0</v>
      </c>
      <c r="M658" s="332">
        <v>0</v>
      </c>
      <c r="N658" s="332">
        <v>0</v>
      </c>
      <c r="O658" s="332">
        <v>0</v>
      </c>
      <c r="P658" s="332">
        <v>1388075</v>
      </c>
    </row>
    <row r="659" spans="1:16" x14ac:dyDescent="0.2">
      <c r="A659" s="332" t="s">
        <v>1279</v>
      </c>
      <c r="B659" s="332" t="s">
        <v>287</v>
      </c>
      <c r="C659" s="332">
        <v>0</v>
      </c>
      <c r="D659" s="332">
        <v>0</v>
      </c>
      <c r="E659" s="332">
        <v>0</v>
      </c>
      <c r="F659" s="332">
        <v>0</v>
      </c>
      <c r="G659" s="332">
        <v>0</v>
      </c>
      <c r="H659" s="332">
        <v>0</v>
      </c>
      <c r="I659" s="332">
        <v>0</v>
      </c>
      <c r="J659" s="332">
        <v>0</v>
      </c>
      <c r="K659" s="332">
        <v>0</v>
      </c>
      <c r="L659" s="332">
        <v>0</v>
      </c>
      <c r="M659" s="332">
        <v>0</v>
      </c>
      <c r="N659" s="332">
        <v>0</v>
      </c>
      <c r="O659" s="332">
        <v>0</v>
      </c>
      <c r="P659" s="332">
        <v>0</v>
      </c>
    </row>
    <row r="660" spans="1:16" x14ac:dyDescent="0.2">
      <c r="A660" s="332" t="s">
        <v>847</v>
      </c>
      <c r="B660" s="332" t="s">
        <v>287</v>
      </c>
      <c r="C660" s="332">
        <v>22</v>
      </c>
      <c r="D660" s="332">
        <v>22</v>
      </c>
      <c r="E660" s="332">
        <v>22</v>
      </c>
      <c r="F660" s="332">
        <v>22</v>
      </c>
      <c r="G660" s="332">
        <v>22</v>
      </c>
      <c r="H660" s="332">
        <v>22</v>
      </c>
      <c r="I660" s="332">
        <v>22</v>
      </c>
      <c r="J660" s="332">
        <v>25</v>
      </c>
      <c r="K660" s="332">
        <v>25</v>
      </c>
      <c r="L660" s="332">
        <v>25</v>
      </c>
      <c r="M660" s="332">
        <v>25</v>
      </c>
      <c r="N660" s="332">
        <v>25</v>
      </c>
      <c r="O660" s="332">
        <v>25</v>
      </c>
      <c r="P660" s="332">
        <v>22949</v>
      </c>
    </row>
    <row r="661" spans="1:16" x14ac:dyDescent="0.2">
      <c r="A661" s="332" t="s">
        <v>1280</v>
      </c>
      <c r="B661" s="332" t="s">
        <v>287</v>
      </c>
      <c r="C661" s="332">
        <v>0</v>
      </c>
      <c r="D661" s="332">
        <v>0</v>
      </c>
      <c r="E661" s="332">
        <v>0</v>
      </c>
      <c r="F661" s="332">
        <v>0</v>
      </c>
      <c r="G661" s="332">
        <v>0</v>
      </c>
      <c r="H661" s="332">
        <v>0</v>
      </c>
      <c r="I661" s="332">
        <v>0</v>
      </c>
      <c r="J661" s="332">
        <v>0</v>
      </c>
      <c r="K661" s="332">
        <v>0</v>
      </c>
      <c r="L661" s="332">
        <v>0</v>
      </c>
      <c r="M661" s="332">
        <v>0</v>
      </c>
      <c r="N661" s="332">
        <v>0</v>
      </c>
      <c r="O661" s="332">
        <v>0</v>
      </c>
      <c r="P661" s="332">
        <v>0</v>
      </c>
    </row>
    <row r="662" spans="1:16" x14ac:dyDescent="0.2">
      <c r="A662" s="332" t="s">
        <v>809</v>
      </c>
      <c r="B662" s="332" t="s">
        <v>287</v>
      </c>
      <c r="C662" s="332">
        <v>0</v>
      </c>
      <c r="D662" s="332">
        <v>0</v>
      </c>
      <c r="E662" s="332">
        <v>0</v>
      </c>
      <c r="F662" s="332">
        <v>0</v>
      </c>
      <c r="G662" s="332">
        <v>0</v>
      </c>
      <c r="H662" s="332">
        <v>0</v>
      </c>
      <c r="I662" s="332">
        <v>0</v>
      </c>
      <c r="J662" s="332">
        <v>0</v>
      </c>
      <c r="K662" s="332">
        <v>0</v>
      </c>
      <c r="L662" s="332">
        <v>0</v>
      </c>
      <c r="M662" s="332">
        <v>0</v>
      </c>
      <c r="N662" s="332">
        <v>0</v>
      </c>
      <c r="O662" s="332">
        <v>0</v>
      </c>
      <c r="P662" s="332">
        <v>0</v>
      </c>
    </row>
    <row r="663" spans="1:16" x14ac:dyDescent="0.2">
      <c r="A663" s="332" t="s">
        <v>810</v>
      </c>
      <c r="B663" s="332" t="s">
        <v>287</v>
      </c>
      <c r="C663" s="332">
        <v>1855</v>
      </c>
      <c r="D663" s="332">
        <v>1855</v>
      </c>
      <c r="E663" s="332">
        <v>1855</v>
      </c>
      <c r="F663" s="332">
        <v>1855</v>
      </c>
      <c r="G663" s="332">
        <v>1855</v>
      </c>
      <c r="H663" s="332">
        <v>1855</v>
      </c>
      <c r="I663" s="332">
        <v>1855</v>
      </c>
      <c r="J663" s="332">
        <v>1855</v>
      </c>
      <c r="K663" s="332">
        <v>1855</v>
      </c>
      <c r="L663" s="332">
        <v>1855</v>
      </c>
      <c r="M663" s="332">
        <v>1855</v>
      </c>
      <c r="N663" s="332">
        <v>1855</v>
      </c>
      <c r="O663" s="332">
        <v>0</v>
      </c>
      <c r="P663" s="332">
        <v>1777830</v>
      </c>
    </row>
    <row r="664" spans="1:16" x14ac:dyDescent="0.2">
      <c r="A664" s="332" t="s">
        <v>1281</v>
      </c>
      <c r="B664" s="332" t="s">
        <v>287</v>
      </c>
      <c r="C664" s="332">
        <v>0</v>
      </c>
      <c r="D664" s="332">
        <v>0</v>
      </c>
      <c r="E664" s="332">
        <v>0</v>
      </c>
      <c r="F664" s="332">
        <v>0</v>
      </c>
      <c r="G664" s="332">
        <v>0</v>
      </c>
      <c r="H664" s="332">
        <v>0</v>
      </c>
      <c r="I664" s="332">
        <v>0</v>
      </c>
      <c r="J664" s="332">
        <v>0</v>
      </c>
      <c r="K664" s="332">
        <v>0</v>
      </c>
      <c r="L664" s="332">
        <v>0</v>
      </c>
      <c r="M664" s="332">
        <v>0</v>
      </c>
      <c r="N664" s="332">
        <v>0</v>
      </c>
      <c r="O664" s="332">
        <v>0</v>
      </c>
      <c r="P664" s="332">
        <v>0</v>
      </c>
    </row>
    <row r="665" spans="1:16" x14ac:dyDescent="0.2">
      <c r="A665" s="332" t="s">
        <v>921</v>
      </c>
      <c r="B665" s="332" t="s">
        <v>287</v>
      </c>
      <c r="C665" s="332">
        <v>0</v>
      </c>
      <c r="D665" s="332">
        <v>0</v>
      </c>
      <c r="E665" s="332">
        <v>0</v>
      </c>
      <c r="F665" s="332">
        <v>0</v>
      </c>
      <c r="G665" s="332">
        <v>0</v>
      </c>
      <c r="H665" s="332">
        <v>0</v>
      </c>
      <c r="I665" s="332">
        <v>0</v>
      </c>
      <c r="J665" s="332">
        <v>0</v>
      </c>
      <c r="K665" s="332">
        <v>0</v>
      </c>
      <c r="L665" s="332">
        <v>0</v>
      </c>
      <c r="M665" s="332">
        <v>0</v>
      </c>
      <c r="N665" s="332">
        <v>0</v>
      </c>
      <c r="O665" s="332">
        <v>0</v>
      </c>
      <c r="P665" s="332">
        <v>0</v>
      </c>
    </row>
    <row r="666" spans="1:16" x14ac:dyDescent="0.2">
      <c r="A666" s="332" t="s">
        <v>811</v>
      </c>
      <c r="B666" s="332" t="s">
        <v>287</v>
      </c>
      <c r="C666" s="332">
        <v>84</v>
      </c>
      <c r="D666" s="332">
        <v>84</v>
      </c>
      <c r="E666" s="332">
        <v>84</v>
      </c>
      <c r="F666" s="332">
        <v>84</v>
      </c>
      <c r="G666" s="332">
        <v>84</v>
      </c>
      <c r="H666" s="332">
        <v>84</v>
      </c>
      <c r="I666" s="332">
        <v>84</v>
      </c>
      <c r="J666" s="332">
        <v>84</v>
      </c>
      <c r="K666" s="332">
        <v>84</v>
      </c>
      <c r="L666" s="332">
        <v>84</v>
      </c>
      <c r="M666" s="332">
        <v>84</v>
      </c>
      <c r="N666" s="332">
        <v>84</v>
      </c>
      <c r="O666" s="332">
        <v>84</v>
      </c>
      <c r="P666" s="332">
        <v>83654</v>
      </c>
    </row>
    <row r="667" spans="1:16" x14ac:dyDescent="0.2">
      <c r="A667" s="332" t="s">
        <v>1282</v>
      </c>
      <c r="B667" s="332" t="s">
        <v>287</v>
      </c>
      <c r="C667" s="332">
        <v>0</v>
      </c>
      <c r="D667" s="332">
        <v>0</v>
      </c>
      <c r="E667" s="332">
        <v>0</v>
      </c>
      <c r="F667" s="332">
        <v>0</v>
      </c>
      <c r="G667" s="332">
        <v>0</v>
      </c>
      <c r="H667" s="332">
        <v>0</v>
      </c>
      <c r="I667" s="332">
        <v>0</v>
      </c>
      <c r="J667" s="332">
        <v>0</v>
      </c>
      <c r="K667" s="332">
        <v>0</v>
      </c>
      <c r="L667" s="332">
        <v>0</v>
      </c>
      <c r="M667" s="332">
        <v>0</v>
      </c>
      <c r="N667" s="332">
        <v>0</v>
      </c>
      <c r="O667" s="332">
        <v>0</v>
      </c>
      <c r="P667" s="332">
        <v>0</v>
      </c>
    </row>
    <row r="668" spans="1:16" x14ac:dyDescent="0.2">
      <c r="A668" s="332" t="s">
        <v>848</v>
      </c>
      <c r="B668" s="332" t="s">
        <v>287</v>
      </c>
      <c r="C668" s="332">
        <v>1653</v>
      </c>
      <c r="D668" s="332">
        <v>1653</v>
      </c>
      <c r="E668" s="332">
        <v>1653</v>
      </c>
      <c r="F668" s="332">
        <v>1653</v>
      </c>
      <c r="G668" s="332">
        <v>1653</v>
      </c>
      <c r="H668" s="332">
        <v>1653</v>
      </c>
      <c r="I668" s="332">
        <v>1653</v>
      </c>
      <c r="J668" s="332">
        <v>0</v>
      </c>
      <c r="K668" s="332">
        <v>0</v>
      </c>
      <c r="L668" s="332">
        <v>0</v>
      </c>
      <c r="M668" s="332">
        <v>0</v>
      </c>
      <c r="N668" s="332">
        <v>0</v>
      </c>
      <c r="O668" s="332">
        <v>0</v>
      </c>
      <c r="P668" s="332">
        <v>895128</v>
      </c>
    </row>
    <row r="669" spans="1:16" x14ac:dyDescent="0.2">
      <c r="A669" s="332" t="s">
        <v>1283</v>
      </c>
      <c r="B669" s="332" t="s">
        <v>287</v>
      </c>
      <c r="C669" s="332">
        <v>0</v>
      </c>
      <c r="D669" s="332">
        <v>0</v>
      </c>
      <c r="E669" s="332">
        <v>0</v>
      </c>
      <c r="F669" s="332">
        <v>0</v>
      </c>
      <c r="G669" s="332">
        <v>0</v>
      </c>
      <c r="H669" s="332">
        <v>0</v>
      </c>
      <c r="I669" s="332">
        <v>0</v>
      </c>
      <c r="J669" s="332">
        <v>0</v>
      </c>
      <c r="K669" s="332">
        <v>0</v>
      </c>
      <c r="L669" s="332">
        <v>0</v>
      </c>
      <c r="M669" s="332">
        <v>0</v>
      </c>
      <c r="N669" s="332">
        <v>0</v>
      </c>
      <c r="O669" s="332">
        <v>0</v>
      </c>
      <c r="P669" s="332">
        <v>0</v>
      </c>
    </row>
    <row r="670" spans="1:16" x14ac:dyDescent="0.2">
      <c r="A670" s="332" t="s">
        <v>49</v>
      </c>
      <c r="B670" s="332" t="s">
        <v>287</v>
      </c>
      <c r="C670" s="332">
        <v>720</v>
      </c>
      <c r="D670" s="332">
        <v>720</v>
      </c>
      <c r="E670" s="332">
        <v>720</v>
      </c>
      <c r="F670" s="332">
        <v>720</v>
      </c>
      <c r="G670" s="332">
        <v>720</v>
      </c>
      <c r="H670" s="332">
        <v>720</v>
      </c>
      <c r="I670" s="332">
        <v>235</v>
      </c>
      <c r="J670" s="332">
        <v>235</v>
      </c>
      <c r="K670" s="332">
        <v>235</v>
      </c>
      <c r="L670" s="332">
        <v>235</v>
      </c>
      <c r="M670" s="332">
        <v>235</v>
      </c>
      <c r="N670" s="332">
        <v>235</v>
      </c>
      <c r="O670" s="332">
        <v>191</v>
      </c>
      <c r="P670" s="332">
        <v>455290</v>
      </c>
    </row>
    <row r="671" spans="1:16" x14ac:dyDescent="0.2">
      <c r="A671" s="332" t="s">
        <v>1284</v>
      </c>
      <c r="B671" s="332" t="s">
        <v>287</v>
      </c>
      <c r="C671" s="332">
        <v>0</v>
      </c>
      <c r="D671" s="332">
        <v>0</v>
      </c>
      <c r="E671" s="332">
        <v>0</v>
      </c>
      <c r="F671" s="332">
        <v>0</v>
      </c>
      <c r="G671" s="332">
        <v>0</v>
      </c>
      <c r="H671" s="332">
        <v>0</v>
      </c>
      <c r="I671" s="332">
        <v>0</v>
      </c>
      <c r="J671" s="332">
        <v>0</v>
      </c>
      <c r="K671" s="332">
        <v>0</v>
      </c>
      <c r="L671" s="332">
        <v>0</v>
      </c>
      <c r="M671" s="332">
        <v>0</v>
      </c>
      <c r="N671" s="332">
        <v>0</v>
      </c>
      <c r="O671" s="332">
        <v>0</v>
      </c>
      <c r="P671" s="332">
        <v>0</v>
      </c>
    </row>
    <row r="672" spans="1:16" x14ac:dyDescent="0.2">
      <c r="A672" s="332" t="s">
        <v>849</v>
      </c>
      <c r="B672" s="332" t="s">
        <v>287</v>
      </c>
      <c r="C672" s="332">
        <v>-17</v>
      </c>
      <c r="D672" s="332">
        <v>-17</v>
      </c>
      <c r="E672" s="332">
        <v>-17</v>
      </c>
      <c r="F672" s="332">
        <v>35</v>
      </c>
      <c r="G672" s="332">
        <v>35</v>
      </c>
      <c r="H672" s="332">
        <v>35</v>
      </c>
      <c r="I672" s="332">
        <v>35</v>
      </c>
      <c r="J672" s="332">
        <v>35</v>
      </c>
      <c r="K672" s="332">
        <v>35</v>
      </c>
      <c r="L672" s="332">
        <v>35</v>
      </c>
      <c r="M672" s="332">
        <v>35</v>
      </c>
      <c r="N672" s="332">
        <v>35</v>
      </c>
      <c r="O672" s="332">
        <v>35</v>
      </c>
      <c r="P672" s="332">
        <v>24046</v>
      </c>
    </row>
    <row r="673" spans="1:16" x14ac:dyDescent="0.2">
      <c r="A673" s="332" t="s">
        <v>1285</v>
      </c>
      <c r="B673" s="332" t="s">
        <v>287</v>
      </c>
      <c r="C673" s="332">
        <v>0</v>
      </c>
      <c r="D673" s="332">
        <v>0</v>
      </c>
      <c r="E673" s="332">
        <v>0</v>
      </c>
      <c r="F673" s="332">
        <v>0</v>
      </c>
      <c r="G673" s="332">
        <v>0</v>
      </c>
      <c r="H673" s="332">
        <v>0</v>
      </c>
      <c r="I673" s="332">
        <v>0</v>
      </c>
      <c r="J673" s="332">
        <v>0</v>
      </c>
      <c r="K673" s="332">
        <v>0</v>
      </c>
      <c r="L673" s="332">
        <v>0</v>
      </c>
      <c r="M673" s="332">
        <v>0</v>
      </c>
      <c r="N673" s="332">
        <v>0</v>
      </c>
      <c r="O673" s="332">
        <v>0</v>
      </c>
      <c r="P673" s="332">
        <v>0</v>
      </c>
    </row>
    <row r="674" spans="1:16" x14ac:dyDescent="0.2">
      <c r="A674" s="332" t="s">
        <v>683</v>
      </c>
      <c r="B674" s="332" t="s">
        <v>287</v>
      </c>
      <c r="C674" s="332">
        <v>27</v>
      </c>
      <c r="D674" s="332">
        <v>27</v>
      </c>
      <c r="E674" s="332">
        <v>27</v>
      </c>
      <c r="F674" s="332">
        <v>27</v>
      </c>
      <c r="G674" s="332">
        <v>27</v>
      </c>
      <c r="H674" s="332">
        <v>27</v>
      </c>
      <c r="I674" s="332">
        <v>27</v>
      </c>
      <c r="J674" s="332">
        <v>0</v>
      </c>
      <c r="K674" s="332">
        <v>0</v>
      </c>
      <c r="L674" s="332">
        <v>0</v>
      </c>
      <c r="M674" s="332">
        <v>0</v>
      </c>
      <c r="N674" s="332">
        <v>0</v>
      </c>
      <c r="O674" s="332">
        <v>0</v>
      </c>
      <c r="P674" s="332">
        <v>14867</v>
      </c>
    </row>
    <row r="675" spans="1:16" x14ac:dyDescent="0.2">
      <c r="A675" s="332" t="s">
        <v>1286</v>
      </c>
      <c r="B675" s="332" t="s">
        <v>287</v>
      </c>
      <c r="C675" s="332">
        <v>0</v>
      </c>
      <c r="D675" s="332">
        <v>0</v>
      </c>
      <c r="E675" s="332">
        <v>0</v>
      </c>
      <c r="F675" s="332">
        <v>0</v>
      </c>
      <c r="G675" s="332">
        <v>0</v>
      </c>
      <c r="H675" s="332">
        <v>0</v>
      </c>
      <c r="I675" s="332">
        <v>0</v>
      </c>
      <c r="J675" s="332">
        <v>0</v>
      </c>
      <c r="K675" s="332">
        <v>0</v>
      </c>
      <c r="L675" s="332">
        <v>0</v>
      </c>
      <c r="M675" s="332">
        <v>0</v>
      </c>
      <c r="N675" s="332">
        <v>0</v>
      </c>
      <c r="O675" s="332">
        <v>0</v>
      </c>
      <c r="P675" s="332">
        <v>0</v>
      </c>
    </row>
    <row r="676" spans="1:16" x14ac:dyDescent="0.2">
      <c r="A676" s="332" t="s">
        <v>812</v>
      </c>
      <c r="B676" s="332" t="s">
        <v>287</v>
      </c>
      <c r="C676" s="332">
        <v>64</v>
      </c>
      <c r="D676" s="332">
        <v>64</v>
      </c>
      <c r="E676" s="332">
        <v>64</v>
      </c>
      <c r="F676" s="332">
        <v>64</v>
      </c>
      <c r="G676" s="332">
        <v>64</v>
      </c>
      <c r="H676" s="332">
        <v>64</v>
      </c>
      <c r="I676" s="332">
        <v>0</v>
      </c>
      <c r="J676" s="332">
        <v>0</v>
      </c>
      <c r="K676" s="332">
        <v>0</v>
      </c>
      <c r="L676" s="332">
        <v>0</v>
      </c>
      <c r="M676" s="332">
        <v>0</v>
      </c>
      <c r="N676" s="332">
        <v>0</v>
      </c>
      <c r="O676" s="332">
        <v>0</v>
      </c>
      <c r="P676" s="332">
        <v>29366</v>
      </c>
    </row>
    <row r="677" spans="1:16" x14ac:dyDescent="0.2">
      <c r="A677" s="332" t="s">
        <v>1287</v>
      </c>
      <c r="B677" s="332" t="s">
        <v>287</v>
      </c>
      <c r="C677" s="332">
        <v>0</v>
      </c>
      <c r="D677" s="332">
        <v>0</v>
      </c>
      <c r="E677" s="332">
        <v>0</v>
      </c>
      <c r="F677" s="332">
        <v>0</v>
      </c>
      <c r="G677" s="332">
        <v>0</v>
      </c>
      <c r="H677" s="332">
        <v>0</v>
      </c>
      <c r="I677" s="332">
        <v>0</v>
      </c>
      <c r="J677" s="332">
        <v>0</v>
      </c>
      <c r="K677" s="332">
        <v>0</v>
      </c>
      <c r="L677" s="332">
        <v>0</v>
      </c>
      <c r="M677" s="332">
        <v>0</v>
      </c>
      <c r="N677" s="332">
        <v>0</v>
      </c>
      <c r="O677" s="332">
        <v>0</v>
      </c>
      <c r="P677" s="332">
        <v>0</v>
      </c>
    </row>
    <row r="678" spans="1:16" x14ac:dyDescent="0.2">
      <c r="A678" s="332" t="s">
        <v>753</v>
      </c>
      <c r="B678" s="332" t="s">
        <v>287</v>
      </c>
      <c r="C678" s="332">
        <v>0</v>
      </c>
      <c r="D678" s="332">
        <v>0</v>
      </c>
      <c r="E678" s="332">
        <v>0</v>
      </c>
      <c r="F678" s="332">
        <v>0</v>
      </c>
      <c r="G678" s="332">
        <v>0</v>
      </c>
      <c r="H678" s="332">
        <v>0</v>
      </c>
      <c r="I678" s="332">
        <v>0</v>
      </c>
      <c r="J678" s="332">
        <v>0</v>
      </c>
      <c r="K678" s="332">
        <v>0</v>
      </c>
      <c r="L678" s="332">
        <v>0</v>
      </c>
      <c r="M678" s="332">
        <v>0</v>
      </c>
      <c r="N678" s="332">
        <v>0</v>
      </c>
      <c r="O678" s="332">
        <v>0</v>
      </c>
      <c r="P678" s="332">
        <v>0</v>
      </c>
    </row>
    <row r="679" spans="1:16" x14ac:dyDescent="0.2">
      <c r="A679" s="332" t="s">
        <v>1288</v>
      </c>
      <c r="B679" s="332" t="s">
        <v>287</v>
      </c>
      <c r="C679" s="332">
        <v>0</v>
      </c>
      <c r="D679" s="332">
        <v>0</v>
      </c>
      <c r="E679" s="332">
        <v>0</v>
      </c>
      <c r="F679" s="332">
        <v>0</v>
      </c>
      <c r="G679" s="332">
        <v>0</v>
      </c>
      <c r="H679" s="332">
        <v>0</v>
      </c>
      <c r="I679" s="332">
        <v>0</v>
      </c>
      <c r="J679" s="332">
        <v>0</v>
      </c>
      <c r="K679" s="332">
        <v>0</v>
      </c>
      <c r="L679" s="332">
        <v>0</v>
      </c>
      <c r="M679" s="332">
        <v>0</v>
      </c>
      <c r="N679" s="332">
        <v>0</v>
      </c>
      <c r="O679" s="332">
        <v>0</v>
      </c>
      <c r="P679" s="332">
        <v>0</v>
      </c>
    </row>
    <row r="680" spans="1:16" x14ac:dyDescent="0.2">
      <c r="A680" s="332" t="s">
        <v>813</v>
      </c>
      <c r="B680" s="332" t="s">
        <v>287</v>
      </c>
      <c r="C680" s="332">
        <v>571</v>
      </c>
      <c r="D680" s="332">
        <v>571</v>
      </c>
      <c r="E680" s="332">
        <v>571</v>
      </c>
      <c r="F680" s="332">
        <v>571</v>
      </c>
      <c r="G680" s="332">
        <v>571</v>
      </c>
      <c r="H680" s="332">
        <v>571</v>
      </c>
      <c r="I680" s="332">
        <v>4</v>
      </c>
      <c r="J680" s="332">
        <v>4</v>
      </c>
      <c r="K680" s="332">
        <v>0</v>
      </c>
      <c r="L680" s="332">
        <v>0</v>
      </c>
      <c r="M680" s="332">
        <v>0</v>
      </c>
      <c r="N680" s="332">
        <v>0</v>
      </c>
      <c r="O680" s="332">
        <v>0</v>
      </c>
      <c r="P680" s="332">
        <v>262569</v>
      </c>
    </row>
    <row r="681" spans="1:16" x14ac:dyDescent="0.2">
      <c r="A681" s="332" t="s">
        <v>1289</v>
      </c>
      <c r="B681" s="332" t="s">
        <v>287</v>
      </c>
      <c r="C681" s="332">
        <v>0</v>
      </c>
      <c r="D681" s="332">
        <v>0</v>
      </c>
      <c r="E681" s="332">
        <v>0</v>
      </c>
      <c r="F681" s="332">
        <v>0</v>
      </c>
      <c r="G681" s="332">
        <v>0</v>
      </c>
      <c r="H681" s="332">
        <v>0</v>
      </c>
      <c r="I681" s="332">
        <v>0</v>
      </c>
      <c r="J681" s="332">
        <v>0</v>
      </c>
      <c r="K681" s="332">
        <v>0</v>
      </c>
      <c r="L681" s="332">
        <v>0</v>
      </c>
      <c r="M681" s="332">
        <v>0</v>
      </c>
      <c r="N681" s="332">
        <v>0</v>
      </c>
      <c r="O681" s="332">
        <v>0</v>
      </c>
      <c r="P681" s="332">
        <v>0</v>
      </c>
    </row>
    <row r="682" spans="1:16" x14ac:dyDescent="0.2">
      <c r="A682" s="332" t="s">
        <v>814</v>
      </c>
      <c r="B682" s="332" t="s">
        <v>287</v>
      </c>
      <c r="C682" s="332">
        <v>0</v>
      </c>
      <c r="D682" s="332">
        <v>0</v>
      </c>
      <c r="E682" s="332">
        <v>0</v>
      </c>
      <c r="F682" s="332">
        <v>0</v>
      </c>
      <c r="G682" s="332">
        <v>0</v>
      </c>
      <c r="H682" s="332">
        <v>0</v>
      </c>
      <c r="I682" s="332">
        <v>0</v>
      </c>
      <c r="J682" s="332">
        <v>0</v>
      </c>
      <c r="K682" s="332">
        <v>0</v>
      </c>
      <c r="L682" s="332">
        <v>0</v>
      </c>
      <c r="M682" s="332">
        <v>0</v>
      </c>
      <c r="N682" s="332">
        <v>0</v>
      </c>
      <c r="O682" s="332">
        <v>0</v>
      </c>
      <c r="P682" s="332">
        <v>0</v>
      </c>
    </row>
    <row r="683" spans="1:16" x14ac:dyDescent="0.2">
      <c r="A683" s="332" t="s">
        <v>1290</v>
      </c>
      <c r="B683" s="332" t="s">
        <v>287</v>
      </c>
      <c r="C683" s="332">
        <v>0</v>
      </c>
      <c r="D683" s="332">
        <v>0</v>
      </c>
      <c r="E683" s="332">
        <v>0</v>
      </c>
      <c r="F683" s="332">
        <v>0</v>
      </c>
      <c r="G683" s="332">
        <v>0</v>
      </c>
      <c r="H683" s="332">
        <v>0</v>
      </c>
      <c r="I683" s="332">
        <v>0</v>
      </c>
      <c r="J683" s="332">
        <v>0</v>
      </c>
      <c r="K683" s="332">
        <v>0</v>
      </c>
      <c r="L683" s="332">
        <v>0</v>
      </c>
      <c r="M683" s="332">
        <v>0</v>
      </c>
      <c r="N683" s="332">
        <v>0</v>
      </c>
      <c r="O683" s="332">
        <v>0</v>
      </c>
      <c r="P683" s="332">
        <v>0</v>
      </c>
    </row>
    <row r="684" spans="1:16" x14ac:dyDescent="0.2">
      <c r="A684" s="332" t="s">
        <v>296</v>
      </c>
      <c r="B684" s="332" t="s">
        <v>287</v>
      </c>
      <c r="C684" s="332">
        <v>16852</v>
      </c>
      <c r="D684" s="332">
        <v>16725</v>
      </c>
      <c r="E684" s="332">
        <v>17091</v>
      </c>
      <c r="F684" s="332">
        <v>17177</v>
      </c>
      <c r="G684" s="332">
        <v>17201</v>
      </c>
      <c r="H684" s="332">
        <v>13035</v>
      </c>
      <c r="I684" s="332">
        <v>13229</v>
      </c>
      <c r="J684" s="332">
        <v>13494</v>
      </c>
      <c r="K684" s="332">
        <v>14278</v>
      </c>
      <c r="L684" s="332">
        <v>14957</v>
      </c>
      <c r="M684" s="332">
        <v>16183</v>
      </c>
      <c r="N684" s="332">
        <v>16648</v>
      </c>
      <c r="O684" s="332">
        <v>15661</v>
      </c>
      <c r="P684" s="332">
        <v>15522796</v>
      </c>
    </row>
    <row r="685" spans="1:16" x14ac:dyDescent="0.2">
      <c r="A685" s="332" t="s">
        <v>1291</v>
      </c>
      <c r="B685" s="332" t="s">
        <v>287</v>
      </c>
      <c r="C685" s="332">
        <v>0</v>
      </c>
      <c r="D685" s="332">
        <v>0</v>
      </c>
      <c r="E685" s="332">
        <v>0</v>
      </c>
      <c r="F685" s="332">
        <v>0</v>
      </c>
      <c r="G685" s="332">
        <v>0</v>
      </c>
      <c r="H685" s="332">
        <v>0</v>
      </c>
      <c r="I685" s="332">
        <v>0</v>
      </c>
      <c r="J685" s="332">
        <v>0</v>
      </c>
      <c r="K685" s="332">
        <v>0</v>
      </c>
      <c r="L685" s="332">
        <v>0</v>
      </c>
      <c r="M685" s="332">
        <v>0</v>
      </c>
      <c r="N685" s="332">
        <v>0</v>
      </c>
      <c r="O685" s="332">
        <v>0</v>
      </c>
      <c r="P685" s="332">
        <v>0</v>
      </c>
    </row>
    <row r="686" spans="1:16" x14ac:dyDescent="0.2">
      <c r="A686" s="332" t="s">
        <v>745</v>
      </c>
      <c r="B686" s="332" t="s">
        <v>287</v>
      </c>
      <c r="C686" s="332">
        <v>0</v>
      </c>
      <c r="D686" s="332">
        <v>0</v>
      </c>
      <c r="E686" s="332">
        <v>0</v>
      </c>
      <c r="F686" s="332">
        <v>0</v>
      </c>
      <c r="G686" s="332">
        <v>0</v>
      </c>
      <c r="H686" s="332">
        <v>0</v>
      </c>
      <c r="I686" s="332">
        <v>0</v>
      </c>
      <c r="J686" s="332">
        <v>0</v>
      </c>
      <c r="K686" s="332">
        <v>0</v>
      </c>
      <c r="L686" s="332">
        <v>0</v>
      </c>
      <c r="M686" s="332">
        <v>0</v>
      </c>
      <c r="N686" s="332">
        <v>0</v>
      </c>
      <c r="O686" s="332">
        <v>0</v>
      </c>
      <c r="P686" s="332">
        <v>0</v>
      </c>
    </row>
    <row r="687" spans="1:16" x14ac:dyDescent="0.2">
      <c r="A687" s="332" t="s">
        <v>798</v>
      </c>
      <c r="B687" s="332" t="s">
        <v>287</v>
      </c>
      <c r="C687" s="332">
        <v>62</v>
      </c>
      <c r="D687" s="332">
        <v>62</v>
      </c>
      <c r="E687" s="332">
        <v>62</v>
      </c>
      <c r="F687" s="332">
        <v>62</v>
      </c>
      <c r="G687" s="332">
        <v>62</v>
      </c>
      <c r="H687" s="332">
        <v>62</v>
      </c>
      <c r="I687" s="332">
        <v>62</v>
      </c>
      <c r="J687" s="332">
        <v>62</v>
      </c>
      <c r="K687" s="332">
        <v>62</v>
      </c>
      <c r="L687" s="332">
        <v>62</v>
      </c>
      <c r="M687" s="332">
        <v>62</v>
      </c>
      <c r="N687" s="332">
        <v>62</v>
      </c>
      <c r="O687" s="332">
        <v>0</v>
      </c>
      <c r="P687" s="332">
        <v>59412</v>
      </c>
    </row>
    <row r="688" spans="1:16" x14ac:dyDescent="0.2">
      <c r="A688" s="332" t="s">
        <v>799</v>
      </c>
      <c r="B688" s="332" t="s">
        <v>287</v>
      </c>
      <c r="C688" s="332">
        <v>47</v>
      </c>
      <c r="D688" s="332">
        <v>47</v>
      </c>
      <c r="E688" s="332">
        <v>47</v>
      </c>
      <c r="F688" s="332">
        <v>47</v>
      </c>
      <c r="G688" s="332">
        <v>47</v>
      </c>
      <c r="H688" s="332">
        <v>47</v>
      </c>
      <c r="I688" s="332">
        <v>47</v>
      </c>
      <c r="J688" s="332">
        <v>47</v>
      </c>
      <c r="K688" s="332">
        <v>47</v>
      </c>
      <c r="L688" s="332">
        <v>47</v>
      </c>
      <c r="M688" s="332">
        <v>47</v>
      </c>
      <c r="N688" s="332">
        <v>47</v>
      </c>
      <c r="O688" s="332">
        <v>0</v>
      </c>
      <c r="P688" s="332">
        <v>44819</v>
      </c>
    </row>
    <row r="689" spans="1:16" x14ac:dyDescent="0.2">
      <c r="A689" s="332" t="s">
        <v>815</v>
      </c>
      <c r="B689" s="332" t="s">
        <v>287</v>
      </c>
      <c r="C689" s="332">
        <v>0</v>
      </c>
      <c r="D689" s="332">
        <v>0</v>
      </c>
      <c r="E689" s="332">
        <v>0</v>
      </c>
      <c r="F689" s="332">
        <v>0</v>
      </c>
      <c r="G689" s="332">
        <v>0</v>
      </c>
      <c r="H689" s="332">
        <v>0</v>
      </c>
      <c r="I689" s="332">
        <v>0</v>
      </c>
      <c r="J689" s="332">
        <v>0</v>
      </c>
      <c r="K689" s="332">
        <v>0</v>
      </c>
      <c r="L689" s="332">
        <v>0</v>
      </c>
      <c r="M689" s="332">
        <v>0</v>
      </c>
      <c r="N689" s="332">
        <v>0</v>
      </c>
      <c r="O689" s="332">
        <v>0</v>
      </c>
      <c r="P689" s="332">
        <v>0</v>
      </c>
    </row>
    <row r="690" spans="1:16" x14ac:dyDescent="0.2">
      <c r="A690" s="332" t="s">
        <v>746</v>
      </c>
      <c r="B690" s="332" t="s">
        <v>287</v>
      </c>
      <c r="C690" s="332">
        <v>0</v>
      </c>
      <c r="D690" s="332">
        <v>0</v>
      </c>
      <c r="E690" s="332">
        <v>0</v>
      </c>
      <c r="F690" s="332">
        <v>0</v>
      </c>
      <c r="G690" s="332">
        <v>0</v>
      </c>
      <c r="H690" s="332">
        <v>0</v>
      </c>
      <c r="I690" s="332">
        <v>0</v>
      </c>
      <c r="J690" s="332">
        <v>0</v>
      </c>
      <c r="K690" s="332">
        <v>0</v>
      </c>
      <c r="L690" s="332">
        <v>0</v>
      </c>
      <c r="M690" s="332">
        <v>0</v>
      </c>
      <c r="N690" s="332">
        <v>0</v>
      </c>
      <c r="O690" s="332">
        <v>0</v>
      </c>
      <c r="P690" s="332">
        <v>0</v>
      </c>
    </row>
    <row r="691" spans="1:16" x14ac:dyDescent="0.2">
      <c r="A691" s="332" t="s">
        <v>1292</v>
      </c>
      <c r="B691" s="332" t="s">
        <v>287</v>
      </c>
      <c r="C691" s="332">
        <v>0</v>
      </c>
      <c r="D691" s="332">
        <v>0</v>
      </c>
      <c r="E691" s="332">
        <v>0</v>
      </c>
      <c r="F691" s="332">
        <v>0</v>
      </c>
      <c r="G691" s="332">
        <v>0</v>
      </c>
      <c r="H691" s="332">
        <v>0</v>
      </c>
      <c r="I691" s="332">
        <v>0</v>
      </c>
      <c r="J691" s="332">
        <v>0</v>
      </c>
      <c r="K691" s="332">
        <v>0</v>
      </c>
      <c r="L691" s="332">
        <v>0</v>
      </c>
      <c r="M691" s="332">
        <v>0</v>
      </c>
      <c r="N691" s="332">
        <v>0</v>
      </c>
      <c r="O691" s="332">
        <v>0</v>
      </c>
      <c r="P691" s="332">
        <v>0</v>
      </c>
    </row>
    <row r="692" spans="1:16" x14ac:dyDescent="0.2">
      <c r="A692" s="332" t="s">
        <v>800</v>
      </c>
      <c r="B692" s="332" t="s">
        <v>287</v>
      </c>
      <c r="C692" s="332">
        <v>72</v>
      </c>
      <c r="D692" s="332">
        <v>72</v>
      </c>
      <c r="E692" s="332">
        <v>72</v>
      </c>
      <c r="F692" s="332">
        <v>72</v>
      </c>
      <c r="G692" s="332">
        <v>72</v>
      </c>
      <c r="H692" s="332">
        <v>72</v>
      </c>
      <c r="I692" s="332">
        <v>72</v>
      </c>
      <c r="J692" s="332">
        <v>72</v>
      </c>
      <c r="K692" s="332">
        <v>72</v>
      </c>
      <c r="L692" s="332">
        <v>72</v>
      </c>
      <c r="M692" s="332">
        <v>72</v>
      </c>
      <c r="N692" s="332">
        <v>72</v>
      </c>
      <c r="O692" s="332">
        <v>72</v>
      </c>
      <c r="P692" s="332">
        <v>71744</v>
      </c>
    </row>
    <row r="693" spans="1:16" x14ac:dyDescent="0.2">
      <c r="A693" s="332" t="s">
        <v>1293</v>
      </c>
      <c r="B693" s="332" t="s">
        <v>287</v>
      </c>
      <c r="C693" s="332">
        <v>0</v>
      </c>
      <c r="D693" s="332">
        <v>0</v>
      </c>
      <c r="E693" s="332">
        <v>0</v>
      </c>
      <c r="F693" s="332">
        <v>0</v>
      </c>
      <c r="G693" s="332">
        <v>0</v>
      </c>
      <c r="H693" s="332">
        <v>0</v>
      </c>
      <c r="I693" s="332">
        <v>0</v>
      </c>
      <c r="J693" s="332">
        <v>0</v>
      </c>
      <c r="K693" s="332">
        <v>0</v>
      </c>
      <c r="L693" s="332">
        <v>0</v>
      </c>
      <c r="M693" s="332">
        <v>0</v>
      </c>
      <c r="N693" s="332">
        <v>0</v>
      </c>
      <c r="O693" s="332">
        <v>0</v>
      </c>
      <c r="P693" s="332">
        <v>0</v>
      </c>
    </row>
    <row r="694" spans="1:16" x14ac:dyDescent="0.2">
      <c r="A694" s="332" t="s">
        <v>850</v>
      </c>
      <c r="B694" s="332" t="s">
        <v>287</v>
      </c>
      <c r="C694" s="332">
        <v>5</v>
      </c>
      <c r="D694" s="332">
        <v>5</v>
      </c>
      <c r="E694" s="332">
        <v>5</v>
      </c>
      <c r="F694" s="332">
        <v>5</v>
      </c>
      <c r="G694" s="332">
        <v>5</v>
      </c>
      <c r="H694" s="332">
        <v>5</v>
      </c>
      <c r="I694" s="332">
        <v>5</v>
      </c>
      <c r="J694" s="332">
        <v>5</v>
      </c>
      <c r="K694" s="332">
        <v>5</v>
      </c>
      <c r="L694" s="332">
        <v>5</v>
      </c>
      <c r="M694" s="332">
        <v>5</v>
      </c>
      <c r="N694" s="332">
        <v>5</v>
      </c>
      <c r="O694" s="332">
        <v>5</v>
      </c>
      <c r="P694" s="332">
        <v>4881</v>
      </c>
    </row>
    <row r="695" spans="1:16" x14ac:dyDescent="0.2">
      <c r="A695" s="332" t="s">
        <v>212</v>
      </c>
      <c r="B695" s="332" t="s">
        <v>287</v>
      </c>
      <c r="C695" s="332">
        <v>53</v>
      </c>
      <c r="D695" s="332">
        <v>53</v>
      </c>
      <c r="E695" s="332">
        <v>53</v>
      </c>
      <c r="F695" s="332">
        <v>53</v>
      </c>
      <c r="G695" s="332">
        <v>53</v>
      </c>
      <c r="H695" s="332">
        <v>53</v>
      </c>
      <c r="I695" s="332">
        <v>53</v>
      </c>
      <c r="J695" s="332">
        <v>53</v>
      </c>
      <c r="K695" s="332">
        <v>53</v>
      </c>
      <c r="L695" s="332">
        <v>53</v>
      </c>
      <c r="M695" s="332">
        <v>53</v>
      </c>
      <c r="N695" s="332">
        <v>53</v>
      </c>
      <c r="O695" s="332">
        <v>53</v>
      </c>
      <c r="P695" s="332">
        <v>53224</v>
      </c>
    </row>
    <row r="696" spans="1:16" x14ac:dyDescent="0.2">
      <c r="A696" s="332" t="s">
        <v>1294</v>
      </c>
      <c r="B696" s="332" t="s">
        <v>287</v>
      </c>
      <c r="C696" s="332">
        <v>0</v>
      </c>
      <c r="D696" s="332">
        <v>0</v>
      </c>
      <c r="E696" s="332">
        <v>0</v>
      </c>
      <c r="F696" s="332">
        <v>0</v>
      </c>
      <c r="G696" s="332">
        <v>0</v>
      </c>
      <c r="H696" s="332">
        <v>0</v>
      </c>
      <c r="I696" s="332">
        <v>0</v>
      </c>
      <c r="J696" s="332">
        <v>0</v>
      </c>
      <c r="K696" s="332">
        <v>0</v>
      </c>
      <c r="L696" s="332">
        <v>0</v>
      </c>
      <c r="M696" s="332">
        <v>0</v>
      </c>
      <c r="N696" s="332">
        <v>0</v>
      </c>
      <c r="O696" s="332">
        <v>0</v>
      </c>
      <c r="P696" s="332">
        <v>0</v>
      </c>
    </row>
    <row r="697" spans="1:16" x14ac:dyDescent="0.2">
      <c r="A697" s="332" t="s">
        <v>1295</v>
      </c>
      <c r="B697" s="332" t="s">
        <v>287</v>
      </c>
      <c r="C697" s="332">
        <v>0</v>
      </c>
      <c r="D697" s="332">
        <v>0</v>
      </c>
      <c r="E697" s="332">
        <v>0</v>
      </c>
      <c r="F697" s="332">
        <v>0</v>
      </c>
      <c r="G697" s="332">
        <v>0</v>
      </c>
      <c r="H697" s="332">
        <v>0</v>
      </c>
      <c r="I697" s="332">
        <v>0</v>
      </c>
      <c r="J697" s="332">
        <v>0</v>
      </c>
      <c r="K697" s="332">
        <v>0</v>
      </c>
      <c r="L697" s="332">
        <v>0</v>
      </c>
      <c r="M697" s="332">
        <v>0</v>
      </c>
      <c r="N697" s="332">
        <v>0</v>
      </c>
      <c r="O697" s="332">
        <v>0</v>
      </c>
      <c r="P697" s="332">
        <v>0</v>
      </c>
    </row>
    <row r="698" spans="1:16" x14ac:dyDescent="0.2">
      <c r="A698" s="332" t="s">
        <v>801</v>
      </c>
      <c r="B698" s="332" t="s">
        <v>287</v>
      </c>
      <c r="C698" s="332">
        <v>555</v>
      </c>
      <c r="D698" s="332">
        <v>555</v>
      </c>
      <c r="E698" s="332">
        <v>555</v>
      </c>
      <c r="F698" s="332">
        <v>555</v>
      </c>
      <c r="G698" s="332">
        <v>555</v>
      </c>
      <c r="H698" s="332">
        <v>555</v>
      </c>
      <c r="I698" s="332">
        <v>555</v>
      </c>
      <c r="J698" s="332">
        <v>555</v>
      </c>
      <c r="K698" s="332">
        <v>555</v>
      </c>
      <c r="L698" s="332">
        <v>555</v>
      </c>
      <c r="M698" s="332">
        <v>555</v>
      </c>
      <c r="N698" s="332">
        <v>555</v>
      </c>
      <c r="O698" s="332">
        <v>555</v>
      </c>
      <c r="P698" s="332">
        <v>555347</v>
      </c>
    </row>
    <row r="699" spans="1:16" x14ac:dyDescent="0.2">
      <c r="A699" s="332" t="s">
        <v>1296</v>
      </c>
      <c r="B699" s="332" t="s">
        <v>287</v>
      </c>
      <c r="C699" s="332">
        <v>0</v>
      </c>
      <c r="D699" s="332">
        <v>0</v>
      </c>
      <c r="E699" s="332">
        <v>0</v>
      </c>
      <c r="F699" s="332">
        <v>0</v>
      </c>
      <c r="G699" s="332">
        <v>0</v>
      </c>
      <c r="H699" s="332">
        <v>0</v>
      </c>
      <c r="I699" s="332">
        <v>0</v>
      </c>
      <c r="J699" s="332">
        <v>0</v>
      </c>
      <c r="K699" s="332">
        <v>0</v>
      </c>
      <c r="L699" s="332">
        <v>0</v>
      </c>
      <c r="M699" s="332">
        <v>0</v>
      </c>
      <c r="N699" s="332">
        <v>0</v>
      </c>
      <c r="O699" s="332">
        <v>0</v>
      </c>
      <c r="P699" s="332">
        <v>0</v>
      </c>
    </row>
    <row r="700" spans="1:16" x14ac:dyDescent="0.2">
      <c r="A700" s="332" t="s">
        <v>922</v>
      </c>
      <c r="B700" s="332" t="s">
        <v>287</v>
      </c>
      <c r="C700" s="332">
        <v>0</v>
      </c>
      <c r="D700" s="332">
        <v>0</v>
      </c>
      <c r="E700" s="332">
        <v>0</v>
      </c>
      <c r="F700" s="332">
        <v>0</v>
      </c>
      <c r="G700" s="332">
        <v>0</v>
      </c>
      <c r="H700" s="332">
        <v>0</v>
      </c>
      <c r="I700" s="332">
        <v>0</v>
      </c>
      <c r="J700" s="332">
        <v>0</v>
      </c>
      <c r="K700" s="332">
        <v>0</v>
      </c>
      <c r="L700" s="332">
        <v>0</v>
      </c>
      <c r="M700" s="332">
        <v>0</v>
      </c>
      <c r="N700" s="332">
        <v>0</v>
      </c>
      <c r="O700" s="332">
        <v>0</v>
      </c>
      <c r="P700" s="332">
        <v>0</v>
      </c>
    </row>
    <row r="701" spans="1:16" x14ac:dyDescent="0.2">
      <c r="A701" s="332" t="s">
        <v>1297</v>
      </c>
      <c r="B701" s="332" t="s">
        <v>287</v>
      </c>
      <c r="C701" s="332">
        <v>0</v>
      </c>
      <c r="D701" s="332">
        <v>0</v>
      </c>
      <c r="E701" s="332">
        <v>0</v>
      </c>
      <c r="F701" s="332">
        <v>0</v>
      </c>
      <c r="G701" s="332">
        <v>0</v>
      </c>
      <c r="H701" s="332">
        <v>0</v>
      </c>
      <c r="I701" s="332">
        <v>0</v>
      </c>
      <c r="J701" s="332">
        <v>0</v>
      </c>
      <c r="K701" s="332">
        <v>0</v>
      </c>
      <c r="L701" s="332">
        <v>0</v>
      </c>
      <c r="M701" s="332">
        <v>0</v>
      </c>
      <c r="N701" s="332">
        <v>0</v>
      </c>
      <c r="O701" s="332">
        <v>0</v>
      </c>
      <c r="P701" s="332">
        <v>0</v>
      </c>
    </row>
    <row r="702" spans="1:16" x14ac:dyDescent="0.2">
      <c r="A702" s="332" t="s">
        <v>959</v>
      </c>
      <c r="B702" s="332" t="s">
        <v>287</v>
      </c>
      <c r="C702" s="332">
        <v>0</v>
      </c>
      <c r="D702" s="332">
        <v>0</v>
      </c>
      <c r="E702" s="332">
        <v>0</v>
      </c>
      <c r="F702" s="332">
        <v>0</v>
      </c>
      <c r="G702" s="332">
        <v>0</v>
      </c>
      <c r="H702" s="332">
        <v>0</v>
      </c>
      <c r="I702" s="332">
        <v>0</v>
      </c>
      <c r="J702" s="332">
        <v>0</v>
      </c>
      <c r="K702" s="332">
        <v>0</v>
      </c>
      <c r="L702" s="332">
        <v>0</v>
      </c>
      <c r="M702" s="332">
        <v>0</v>
      </c>
      <c r="N702" s="332">
        <v>0</v>
      </c>
      <c r="O702" s="332">
        <v>0</v>
      </c>
      <c r="P702" s="332">
        <v>0</v>
      </c>
    </row>
    <row r="703" spans="1:16" x14ac:dyDescent="0.2">
      <c r="A703" s="332" t="s">
        <v>851</v>
      </c>
      <c r="B703" s="332" t="s">
        <v>287</v>
      </c>
      <c r="C703" s="332">
        <v>99</v>
      </c>
      <c r="D703" s="332">
        <v>99</v>
      </c>
      <c r="E703" s="332">
        <v>99</v>
      </c>
      <c r="F703" s="332">
        <v>145</v>
      </c>
      <c r="G703" s="332">
        <v>145</v>
      </c>
      <c r="H703" s="332">
        <v>145</v>
      </c>
      <c r="I703" s="332">
        <v>145</v>
      </c>
      <c r="J703" s="332">
        <v>145</v>
      </c>
      <c r="K703" s="332">
        <v>145</v>
      </c>
      <c r="L703" s="332">
        <v>148</v>
      </c>
      <c r="M703" s="332">
        <v>152</v>
      </c>
      <c r="N703" s="332">
        <v>152</v>
      </c>
      <c r="O703" s="332">
        <v>152</v>
      </c>
      <c r="P703" s="332">
        <v>137123</v>
      </c>
    </row>
    <row r="704" spans="1:16" x14ac:dyDescent="0.2">
      <c r="A704" s="332" t="s">
        <v>852</v>
      </c>
      <c r="B704" s="332" t="s">
        <v>287</v>
      </c>
      <c r="C704" s="332">
        <v>99</v>
      </c>
      <c r="D704" s="332">
        <v>99</v>
      </c>
      <c r="E704" s="332">
        <v>99</v>
      </c>
      <c r="F704" s="332">
        <v>145</v>
      </c>
      <c r="G704" s="332">
        <v>145</v>
      </c>
      <c r="H704" s="332">
        <v>145</v>
      </c>
      <c r="I704" s="332">
        <v>145</v>
      </c>
      <c r="J704" s="332">
        <v>145</v>
      </c>
      <c r="K704" s="332">
        <v>145</v>
      </c>
      <c r="L704" s="332">
        <v>148</v>
      </c>
      <c r="M704" s="332">
        <v>152</v>
      </c>
      <c r="N704" s="332">
        <v>152</v>
      </c>
      <c r="O704" s="332">
        <v>152</v>
      </c>
      <c r="P704" s="332">
        <v>137123</v>
      </c>
    </row>
    <row r="705" spans="1:16" x14ac:dyDescent="0.2">
      <c r="A705" s="332" t="s">
        <v>853</v>
      </c>
      <c r="B705" s="332" t="s">
        <v>287</v>
      </c>
      <c r="C705" s="332">
        <v>63</v>
      </c>
      <c r="D705" s="332">
        <v>63</v>
      </c>
      <c r="E705" s="332">
        <v>63</v>
      </c>
      <c r="F705" s="332">
        <v>97</v>
      </c>
      <c r="G705" s="332">
        <v>97</v>
      </c>
      <c r="H705" s="332">
        <v>97</v>
      </c>
      <c r="I705" s="332">
        <v>97</v>
      </c>
      <c r="J705" s="332">
        <v>97</v>
      </c>
      <c r="K705" s="332">
        <v>97</v>
      </c>
      <c r="L705" s="332">
        <v>99</v>
      </c>
      <c r="M705" s="332">
        <v>102</v>
      </c>
      <c r="N705" s="332">
        <v>102</v>
      </c>
      <c r="O705" s="332">
        <v>102</v>
      </c>
      <c r="P705" s="332">
        <v>91188</v>
      </c>
    </row>
    <row r="706" spans="1:16" x14ac:dyDescent="0.2">
      <c r="A706" s="332" t="s">
        <v>854</v>
      </c>
      <c r="B706" s="332" t="s">
        <v>287</v>
      </c>
      <c r="C706" s="332">
        <v>63</v>
      </c>
      <c r="D706" s="332">
        <v>63</v>
      </c>
      <c r="E706" s="332">
        <v>63</v>
      </c>
      <c r="F706" s="332">
        <v>92</v>
      </c>
      <c r="G706" s="332">
        <v>92</v>
      </c>
      <c r="H706" s="332">
        <v>92</v>
      </c>
      <c r="I706" s="332">
        <v>92</v>
      </c>
      <c r="J706" s="332">
        <v>92</v>
      </c>
      <c r="K706" s="332">
        <v>92</v>
      </c>
      <c r="L706" s="332">
        <v>94</v>
      </c>
      <c r="M706" s="332">
        <v>96</v>
      </c>
      <c r="N706" s="332">
        <v>96</v>
      </c>
      <c r="O706" s="332">
        <v>96</v>
      </c>
      <c r="P706" s="332">
        <v>86866</v>
      </c>
    </row>
    <row r="707" spans="1:16" x14ac:dyDescent="0.2">
      <c r="A707" s="332" t="s">
        <v>1298</v>
      </c>
      <c r="B707" s="332" t="s">
        <v>287</v>
      </c>
      <c r="C707" s="332">
        <v>0</v>
      </c>
      <c r="D707" s="332">
        <v>0</v>
      </c>
      <c r="E707" s="332">
        <v>0</v>
      </c>
      <c r="F707" s="332">
        <v>0</v>
      </c>
      <c r="G707" s="332">
        <v>0</v>
      </c>
      <c r="H707" s="332">
        <v>0</v>
      </c>
      <c r="I707" s="332">
        <v>0</v>
      </c>
      <c r="J707" s="332">
        <v>0</v>
      </c>
      <c r="K707" s="332">
        <v>0</v>
      </c>
      <c r="L707" s="332">
        <v>0</v>
      </c>
      <c r="M707" s="332">
        <v>0</v>
      </c>
      <c r="N707" s="332">
        <v>0</v>
      </c>
      <c r="O707" s="332">
        <v>0</v>
      </c>
      <c r="P707" s="332">
        <v>0</v>
      </c>
    </row>
    <row r="708" spans="1:16" x14ac:dyDescent="0.2">
      <c r="A708" s="332" t="s">
        <v>1299</v>
      </c>
      <c r="B708" s="332" t="s">
        <v>287</v>
      </c>
      <c r="C708" s="332">
        <v>0</v>
      </c>
      <c r="D708" s="332">
        <v>0</v>
      </c>
      <c r="E708" s="332">
        <v>0</v>
      </c>
      <c r="F708" s="332">
        <v>0</v>
      </c>
      <c r="G708" s="332">
        <v>0</v>
      </c>
      <c r="H708" s="332">
        <v>0</v>
      </c>
      <c r="I708" s="332">
        <v>0</v>
      </c>
      <c r="J708" s="332">
        <v>0</v>
      </c>
      <c r="K708" s="332">
        <v>0</v>
      </c>
      <c r="L708" s="332">
        <v>0</v>
      </c>
      <c r="M708" s="332">
        <v>0</v>
      </c>
      <c r="N708" s="332">
        <v>0</v>
      </c>
      <c r="O708" s="332">
        <v>0</v>
      </c>
      <c r="P708" s="332">
        <v>0</v>
      </c>
    </row>
    <row r="709" spans="1:16" x14ac:dyDescent="0.2">
      <c r="A709" s="332" t="s">
        <v>1300</v>
      </c>
      <c r="B709" s="332" t="s">
        <v>287</v>
      </c>
      <c r="C709" s="332">
        <v>0</v>
      </c>
      <c r="D709" s="332">
        <v>0</v>
      </c>
      <c r="E709" s="332">
        <v>0</v>
      </c>
      <c r="F709" s="332">
        <v>0</v>
      </c>
      <c r="G709" s="332">
        <v>0</v>
      </c>
      <c r="H709" s="332">
        <v>0</v>
      </c>
      <c r="I709" s="332">
        <v>0</v>
      </c>
      <c r="J709" s="332">
        <v>0</v>
      </c>
      <c r="K709" s="332">
        <v>0</v>
      </c>
      <c r="L709" s="332">
        <v>0</v>
      </c>
      <c r="M709" s="332">
        <v>0</v>
      </c>
      <c r="N709" s="332">
        <v>0</v>
      </c>
      <c r="O709" s="332">
        <v>0</v>
      </c>
      <c r="P709" s="332">
        <v>0</v>
      </c>
    </row>
    <row r="710" spans="1:16" x14ac:dyDescent="0.2">
      <c r="A710" s="332" t="s">
        <v>1301</v>
      </c>
      <c r="B710" s="332" t="s">
        <v>287</v>
      </c>
      <c r="C710" s="332">
        <v>0</v>
      </c>
      <c r="D710" s="332">
        <v>0</v>
      </c>
      <c r="E710" s="332">
        <v>0</v>
      </c>
      <c r="F710" s="332">
        <v>0</v>
      </c>
      <c r="G710" s="332">
        <v>0</v>
      </c>
      <c r="H710" s="332">
        <v>0</v>
      </c>
      <c r="I710" s="332">
        <v>0</v>
      </c>
      <c r="J710" s="332">
        <v>0</v>
      </c>
      <c r="K710" s="332">
        <v>0</v>
      </c>
      <c r="L710" s="332">
        <v>0</v>
      </c>
      <c r="M710" s="332">
        <v>0</v>
      </c>
      <c r="N710" s="332">
        <v>0</v>
      </c>
      <c r="O710" s="332">
        <v>0</v>
      </c>
      <c r="P710" s="332">
        <v>0</v>
      </c>
    </row>
    <row r="711" spans="1:16" x14ac:dyDescent="0.2">
      <c r="A711" s="332" t="s">
        <v>297</v>
      </c>
      <c r="B711" s="332" t="s">
        <v>287</v>
      </c>
      <c r="C711" s="332">
        <v>9043</v>
      </c>
      <c r="D711" s="332">
        <v>9043</v>
      </c>
      <c r="E711" s="332">
        <v>9043</v>
      </c>
      <c r="F711" s="332">
        <v>10463</v>
      </c>
      <c r="G711" s="332">
        <v>10463</v>
      </c>
      <c r="H711" s="332">
        <v>10463</v>
      </c>
      <c r="I711" s="332">
        <v>10463</v>
      </c>
      <c r="J711" s="332">
        <v>10499</v>
      </c>
      <c r="K711" s="332">
        <v>10499</v>
      </c>
      <c r="L711" s="332">
        <v>10499</v>
      </c>
      <c r="M711" s="332">
        <v>10515</v>
      </c>
      <c r="N711" s="332">
        <v>10623</v>
      </c>
      <c r="O711" s="332">
        <v>10679</v>
      </c>
      <c r="P711" s="332">
        <v>10202825</v>
      </c>
    </row>
    <row r="712" spans="1:16" x14ac:dyDescent="0.2">
      <c r="A712" s="332" t="s">
        <v>298</v>
      </c>
      <c r="B712" s="332" t="s">
        <v>287</v>
      </c>
      <c r="C712" s="332">
        <v>0</v>
      </c>
      <c r="D712" s="332">
        <v>0</v>
      </c>
      <c r="E712" s="332">
        <v>0</v>
      </c>
      <c r="F712" s="332">
        <v>0</v>
      </c>
      <c r="G712" s="332">
        <v>0</v>
      </c>
      <c r="H712" s="332">
        <v>0</v>
      </c>
      <c r="I712" s="332">
        <v>0</v>
      </c>
      <c r="J712" s="332">
        <v>0</v>
      </c>
      <c r="K712" s="332">
        <v>0</v>
      </c>
      <c r="L712" s="332">
        <v>0</v>
      </c>
      <c r="M712" s="332">
        <v>0</v>
      </c>
      <c r="N712" s="332">
        <v>0</v>
      </c>
      <c r="O712" s="332">
        <v>0</v>
      </c>
      <c r="P712" s="332">
        <v>72</v>
      </c>
    </row>
    <row r="713" spans="1:16" x14ac:dyDescent="0.2">
      <c r="A713" s="332" t="s">
        <v>1302</v>
      </c>
      <c r="B713" s="332" t="s">
        <v>287</v>
      </c>
      <c r="C713" s="332">
        <v>0</v>
      </c>
      <c r="D713" s="332">
        <v>0</v>
      </c>
      <c r="E713" s="332">
        <v>0</v>
      </c>
      <c r="F713" s="332">
        <v>0</v>
      </c>
      <c r="G713" s="332">
        <v>0</v>
      </c>
      <c r="H713" s="332">
        <v>0</v>
      </c>
      <c r="I713" s="332">
        <v>0</v>
      </c>
      <c r="J713" s="332">
        <v>0</v>
      </c>
      <c r="K713" s="332">
        <v>0</v>
      </c>
      <c r="L713" s="332">
        <v>0</v>
      </c>
      <c r="M713" s="332">
        <v>0</v>
      </c>
      <c r="N713" s="332">
        <v>0</v>
      </c>
      <c r="O713" s="332">
        <v>0</v>
      </c>
      <c r="P713" s="332">
        <v>0</v>
      </c>
    </row>
    <row r="714" spans="1:16" x14ac:dyDescent="0.2">
      <c r="A714" s="332" t="s">
        <v>816</v>
      </c>
      <c r="B714" s="332" t="s">
        <v>287</v>
      </c>
      <c r="C714" s="332">
        <v>23</v>
      </c>
      <c r="D714" s="332">
        <v>23</v>
      </c>
      <c r="E714" s="332">
        <v>23</v>
      </c>
      <c r="F714" s="332">
        <v>23</v>
      </c>
      <c r="G714" s="332">
        <v>23</v>
      </c>
      <c r="H714" s="332">
        <v>23</v>
      </c>
      <c r="I714" s="332">
        <v>23</v>
      </c>
      <c r="J714" s="332">
        <v>23</v>
      </c>
      <c r="K714" s="332">
        <v>23</v>
      </c>
      <c r="L714" s="332">
        <v>23</v>
      </c>
      <c r="M714" s="332">
        <v>23</v>
      </c>
      <c r="N714" s="332">
        <v>23</v>
      </c>
      <c r="O714" s="332">
        <v>23</v>
      </c>
      <c r="P714" s="332">
        <v>22994</v>
      </c>
    </row>
    <row r="715" spans="1:16" x14ac:dyDescent="0.2">
      <c r="A715" s="332" t="s">
        <v>1303</v>
      </c>
      <c r="B715" s="332" t="s">
        <v>287</v>
      </c>
      <c r="C715" s="332">
        <v>0</v>
      </c>
      <c r="D715" s="332">
        <v>0</v>
      </c>
      <c r="E715" s="332">
        <v>0</v>
      </c>
      <c r="F715" s="332">
        <v>0</v>
      </c>
      <c r="G715" s="332">
        <v>0</v>
      </c>
      <c r="H715" s="332">
        <v>0</v>
      </c>
      <c r="I715" s="332">
        <v>0</v>
      </c>
      <c r="J715" s="332">
        <v>0</v>
      </c>
      <c r="K715" s="332">
        <v>0</v>
      </c>
      <c r="L715" s="332">
        <v>0</v>
      </c>
      <c r="M715" s="332">
        <v>0</v>
      </c>
      <c r="N715" s="332">
        <v>0</v>
      </c>
      <c r="O715" s="332">
        <v>0</v>
      </c>
      <c r="P715" s="332">
        <v>0</v>
      </c>
    </row>
    <row r="716" spans="1:16" x14ac:dyDescent="0.2">
      <c r="A716" s="332" t="s">
        <v>243</v>
      </c>
      <c r="B716" s="332" t="s">
        <v>287</v>
      </c>
      <c r="C716" s="332">
        <v>26</v>
      </c>
      <c r="D716" s="332">
        <v>0</v>
      </c>
      <c r="E716" s="332">
        <v>0</v>
      </c>
      <c r="F716" s="332">
        <v>0</v>
      </c>
      <c r="G716" s="332">
        <v>0</v>
      </c>
      <c r="H716" s="332">
        <v>0</v>
      </c>
      <c r="I716" s="332">
        <v>0</v>
      </c>
      <c r="J716" s="332">
        <v>0</v>
      </c>
      <c r="K716" s="332">
        <v>0</v>
      </c>
      <c r="L716" s="332">
        <v>0</v>
      </c>
      <c r="M716" s="332">
        <v>0</v>
      </c>
      <c r="N716" s="332">
        <v>0</v>
      </c>
      <c r="O716" s="332">
        <v>0</v>
      </c>
      <c r="P716" s="332">
        <v>1100</v>
      </c>
    </row>
    <row r="717" spans="1:16" x14ac:dyDescent="0.2">
      <c r="A717" s="332" t="s">
        <v>1304</v>
      </c>
      <c r="B717" s="332" t="s">
        <v>287</v>
      </c>
      <c r="C717" s="332">
        <v>0</v>
      </c>
      <c r="D717" s="332">
        <v>0</v>
      </c>
      <c r="E717" s="332">
        <v>0</v>
      </c>
      <c r="F717" s="332">
        <v>0</v>
      </c>
      <c r="G717" s="332">
        <v>0</v>
      </c>
      <c r="H717" s="332">
        <v>0</v>
      </c>
      <c r="I717" s="332">
        <v>0</v>
      </c>
      <c r="J717" s="332">
        <v>0</v>
      </c>
      <c r="K717" s="332">
        <v>0</v>
      </c>
      <c r="L717" s="332">
        <v>0</v>
      </c>
      <c r="M717" s="332">
        <v>0</v>
      </c>
      <c r="N717" s="332">
        <v>0</v>
      </c>
      <c r="O717" s="332">
        <v>0</v>
      </c>
      <c r="P717" s="332">
        <v>0</v>
      </c>
    </row>
    <row r="718" spans="1:16" x14ac:dyDescent="0.2">
      <c r="A718" s="332" t="s">
        <v>299</v>
      </c>
      <c r="B718" s="332" t="s">
        <v>287</v>
      </c>
      <c r="C718" s="332">
        <v>171</v>
      </c>
      <c r="D718" s="332">
        <v>171</v>
      </c>
      <c r="E718" s="332">
        <v>171</v>
      </c>
      <c r="F718" s="332">
        <v>171</v>
      </c>
      <c r="G718" s="332">
        <v>171</v>
      </c>
      <c r="H718" s="332">
        <v>171</v>
      </c>
      <c r="I718" s="332">
        <v>171</v>
      </c>
      <c r="J718" s="332">
        <v>171</v>
      </c>
      <c r="K718" s="332">
        <v>171</v>
      </c>
      <c r="L718" s="332">
        <v>171</v>
      </c>
      <c r="M718" s="332">
        <v>171</v>
      </c>
      <c r="N718" s="332">
        <v>171</v>
      </c>
      <c r="O718" s="332">
        <v>171</v>
      </c>
      <c r="P718" s="332">
        <v>170596</v>
      </c>
    </row>
    <row r="719" spans="1:16" x14ac:dyDescent="0.2">
      <c r="A719" s="332" t="s">
        <v>300</v>
      </c>
      <c r="B719" s="332" t="s">
        <v>287</v>
      </c>
      <c r="C719" s="332">
        <v>0</v>
      </c>
      <c r="D719" s="332">
        <v>0</v>
      </c>
      <c r="E719" s="332">
        <v>0</v>
      </c>
      <c r="F719" s="332">
        <v>0</v>
      </c>
      <c r="G719" s="332">
        <v>0</v>
      </c>
      <c r="H719" s="332">
        <v>0</v>
      </c>
      <c r="I719" s="332">
        <v>0</v>
      </c>
      <c r="J719" s="332">
        <v>0</v>
      </c>
      <c r="K719" s="332">
        <v>0</v>
      </c>
      <c r="L719" s="332">
        <v>0</v>
      </c>
      <c r="M719" s="332">
        <v>0</v>
      </c>
      <c r="N719" s="332">
        <v>0</v>
      </c>
      <c r="O719" s="332">
        <v>0</v>
      </c>
      <c r="P719" s="332">
        <v>0</v>
      </c>
    </row>
    <row r="720" spans="1:16" x14ac:dyDescent="0.2">
      <c r="A720" s="332" t="s">
        <v>1305</v>
      </c>
      <c r="B720" s="332" t="s">
        <v>287</v>
      </c>
      <c r="C720" s="332">
        <v>0</v>
      </c>
      <c r="D720" s="332">
        <v>0</v>
      </c>
      <c r="E720" s="332">
        <v>0</v>
      </c>
      <c r="F720" s="332">
        <v>0</v>
      </c>
      <c r="G720" s="332">
        <v>0</v>
      </c>
      <c r="H720" s="332">
        <v>0</v>
      </c>
      <c r="I720" s="332">
        <v>0</v>
      </c>
      <c r="J720" s="332">
        <v>0</v>
      </c>
      <c r="K720" s="332">
        <v>0</v>
      </c>
      <c r="L720" s="332">
        <v>0</v>
      </c>
      <c r="M720" s="332">
        <v>0</v>
      </c>
      <c r="N720" s="332">
        <v>0</v>
      </c>
      <c r="O720" s="332">
        <v>0</v>
      </c>
      <c r="P720" s="332">
        <v>0</v>
      </c>
    </row>
    <row r="721" spans="1:16" x14ac:dyDescent="0.2">
      <c r="A721" s="332" t="s">
        <v>1036</v>
      </c>
      <c r="B721" s="332" t="s">
        <v>287</v>
      </c>
      <c r="C721" s="332">
        <v>0</v>
      </c>
      <c r="D721" s="332">
        <v>0</v>
      </c>
      <c r="E721" s="332">
        <v>0</v>
      </c>
      <c r="F721" s="332">
        <v>0</v>
      </c>
      <c r="G721" s="332">
        <v>0</v>
      </c>
      <c r="H721" s="332">
        <v>0</v>
      </c>
      <c r="I721" s="332">
        <v>0</v>
      </c>
      <c r="J721" s="332">
        <v>0</v>
      </c>
      <c r="K721" s="332">
        <v>0</v>
      </c>
      <c r="L721" s="332">
        <v>0</v>
      </c>
      <c r="M721" s="332">
        <v>0</v>
      </c>
      <c r="N721" s="332">
        <v>0</v>
      </c>
      <c r="O721" s="332">
        <v>0</v>
      </c>
      <c r="P721" s="332">
        <v>0</v>
      </c>
    </row>
    <row r="722" spans="1:16" x14ac:dyDescent="0.2">
      <c r="A722" s="332" t="s">
        <v>1306</v>
      </c>
      <c r="B722" s="332" t="s">
        <v>287</v>
      </c>
      <c r="C722" s="332">
        <v>0</v>
      </c>
      <c r="D722" s="332">
        <v>0</v>
      </c>
      <c r="E722" s="332">
        <v>0</v>
      </c>
      <c r="F722" s="332">
        <v>0</v>
      </c>
      <c r="G722" s="332">
        <v>0</v>
      </c>
      <c r="H722" s="332">
        <v>0</v>
      </c>
      <c r="I722" s="332">
        <v>0</v>
      </c>
      <c r="J722" s="332">
        <v>0</v>
      </c>
      <c r="K722" s="332">
        <v>0</v>
      </c>
      <c r="L722" s="332">
        <v>0</v>
      </c>
      <c r="M722" s="332">
        <v>0</v>
      </c>
      <c r="N722" s="332">
        <v>0</v>
      </c>
      <c r="O722" s="332">
        <v>0</v>
      </c>
      <c r="P722" s="332">
        <v>0</v>
      </c>
    </row>
    <row r="723" spans="1:16" x14ac:dyDescent="0.2">
      <c r="A723" s="332" t="s">
        <v>560</v>
      </c>
      <c r="B723" s="332" t="s">
        <v>287</v>
      </c>
      <c r="C723" s="332">
        <v>24</v>
      </c>
      <c r="D723" s="332">
        <v>24</v>
      </c>
      <c r="E723" s="332">
        <v>24</v>
      </c>
      <c r="F723" s="332">
        <v>24</v>
      </c>
      <c r="G723" s="332">
        <v>24</v>
      </c>
      <c r="H723" s="332">
        <v>24</v>
      </c>
      <c r="I723" s="332">
        <v>24</v>
      </c>
      <c r="J723" s="332">
        <v>24</v>
      </c>
      <c r="K723" s="332">
        <v>24</v>
      </c>
      <c r="L723" s="332">
        <v>24</v>
      </c>
      <c r="M723" s="332">
        <v>24</v>
      </c>
      <c r="N723" s="332">
        <v>24</v>
      </c>
      <c r="O723" s="332">
        <v>24</v>
      </c>
      <c r="P723" s="332">
        <v>23785</v>
      </c>
    </row>
    <row r="724" spans="1:16" x14ac:dyDescent="0.2">
      <c r="A724" s="332" t="s">
        <v>584</v>
      </c>
      <c r="B724" s="332" t="s">
        <v>287</v>
      </c>
      <c r="C724" s="332">
        <v>313</v>
      </c>
      <c r="D724" s="332">
        <v>313</v>
      </c>
      <c r="E724" s="332">
        <v>313</v>
      </c>
      <c r="F724" s="332">
        <v>313</v>
      </c>
      <c r="G724" s="332">
        <v>313</v>
      </c>
      <c r="H724" s="332">
        <v>313</v>
      </c>
      <c r="I724" s="332">
        <v>313</v>
      </c>
      <c r="J724" s="332">
        <v>313</v>
      </c>
      <c r="K724" s="332">
        <v>313</v>
      </c>
      <c r="L724" s="332">
        <v>313</v>
      </c>
      <c r="M724" s="332">
        <v>313</v>
      </c>
      <c r="N724" s="332">
        <v>313</v>
      </c>
      <c r="O724" s="332">
        <v>313</v>
      </c>
      <c r="P724" s="332">
        <v>312542</v>
      </c>
    </row>
    <row r="725" spans="1:16" x14ac:dyDescent="0.2">
      <c r="A725" s="332" t="s">
        <v>1307</v>
      </c>
      <c r="B725" s="332" t="s">
        <v>287</v>
      </c>
      <c r="C725" s="332">
        <v>0</v>
      </c>
      <c r="D725" s="332">
        <v>0</v>
      </c>
      <c r="E725" s="332">
        <v>0</v>
      </c>
      <c r="F725" s="332">
        <v>0</v>
      </c>
      <c r="G725" s="332">
        <v>0</v>
      </c>
      <c r="H725" s="332">
        <v>0</v>
      </c>
      <c r="I725" s="332">
        <v>0</v>
      </c>
      <c r="J725" s="332">
        <v>0</v>
      </c>
      <c r="K725" s="332">
        <v>0</v>
      </c>
      <c r="L725" s="332">
        <v>0</v>
      </c>
      <c r="M725" s="332">
        <v>0</v>
      </c>
      <c r="N725" s="332">
        <v>0</v>
      </c>
      <c r="O725" s="332">
        <v>0</v>
      </c>
      <c r="P725" s="332">
        <v>0</v>
      </c>
    </row>
    <row r="726" spans="1:16" x14ac:dyDescent="0.2">
      <c r="A726" s="332" t="s">
        <v>855</v>
      </c>
      <c r="B726" s="332" t="s">
        <v>287</v>
      </c>
      <c r="C726" s="332">
        <v>198</v>
      </c>
      <c r="D726" s="332">
        <v>200</v>
      </c>
      <c r="E726" s="332">
        <v>201</v>
      </c>
      <c r="F726" s="332">
        <v>201</v>
      </c>
      <c r="G726" s="332">
        <v>201</v>
      </c>
      <c r="H726" s="332">
        <v>201</v>
      </c>
      <c r="I726" s="332">
        <v>201</v>
      </c>
      <c r="J726" s="332">
        <v>201</v>
      </c>
      <c r="K726" s="332">
        <v>201</v>
      </c>
      <c r="L726" s="332">
        <v>204</v>
      </c>
      <c r="M726" s="332">
        <v>204</v>
      </c>
      <c r="N726" s="332">
        <v>204</v>
      </c>
      <c r="O726" s="332">
        <v>204</v>
      </c>
      <c r="P726" s="332">
        <v>201984</v>
      </c>
    </row>
    <row r="727" spans="1:16" x14ac:dyDescent="0.2">
      <c r="A727" s="332" t="s">
        <v>1308</v>
      </c>
      <c r="B727" s="332" t="s">
        <v>287</v>
      </c>
      <c r="C727" s="332">
        <v>0</v>
      </c>
      <c r="D727" s="332">
        <v>0</v>
      </c>
      <c r="E727" s="332">
        <v>0</v>
      </c>
      <c r="F727" s="332">
        <v>0</v>
      </c>
      <c r="G727" s="332">
        <v>0</v>
      </c>
      <c r="H727" s="332">
        <v>0</v>
      </c>
      <c r="I727" s="332">
        <v>0</v>
      </c>
      <c r="J727" s="332">
        <v>0</v>
      </c>
      <c r="K727" s="332">
        <v>0</v>
      </c>
      <c r="L727" s="332">
        <v>0</v>
      </c>
      <c r="M727" s="332">
        <v>0</v>
      </c>
      <c r="N727" s="332">
        <v>0</v>
      </c>
      <c r="O727" s="332">
        <v>0</v>
      </c>
      <c r="P727" s="332">
        <v>0</v>
      </c>
    </row>
    <row r="728" spans="1:16" x14ac:dyDescent="0.2">
      <c r="A728" s="332" t="s">
        <v>856</v>
      </c>
      <c r="B728" s="332" t="s">
        <v>287</v>
      </c>
      <c r="C728" s="332">
        <v>185</v>
      </c>
      <c r="D728" s="332">
        <v>186</v>
      </c>
      <c r="E728" s="332">
        <v>187</v>
      </c>
      <c r="F728" s="332">
        <v>188</v>
      </c>
      <c r="G728" s="332">
        <v>188</v>
      </c>
      <c r="H728" s="332">
        <v>188</v>
      </c>
      <c r="I728" s="332">
        <v>188</v>
      </c>
      <c r="J728" s="332">
        <v>188</v>
      </c>
      <c r="K728" s="332">
        <v>188</v>
      </c>
      <c r="L728" s="332">
        <v>191</v>
      </c>
      <c r="M728" s="332">
        <v>191</v>
      </c>
      <c r="N728" s="332">
        <v>191</v>
      </c>
      <c r="O728" s="332">
        <v>191</v>
      </c>
      <c r="P728" s="332">
        <v>188367</v>
      </c>
    </row>
    <row r="729" spans="1:16" x14ac:dyDescent="0.2">
      <c r="A729" s="332" t="s">
        <v>1309</v>
      </c>
      <c r="B729" s="332" t="s">
        <v>287</v>
      </c>
      <c r="C729" s="332">
        <v>0</v>
      </c>
      <c r="D729" s="332">
        <v>0</v>
      </c>
      <c r="E729" s="332">
        <v>0</v>
      </c>
      <c r="F729" s="332">
        <v>0</v>
      </c>
      <c r="G729" s="332">
        <v>0</v>
      </c>
      <c r="H729" s="332">
        <v>0</v>
      </c>
      <c r="I729" s="332">
        <v>0</v>
      </c>
      <c r="J729" s="332">
        <v>0</v>
      </c>
      <c r="K729" s="332">
        <v>0</v>
      </c>
      <c r="L729" s="332">
        <v>0</v>
      </c>
      <c r="M729" s="332">
        <v>0</v>
      </c>
      <c r="N729" s="332">
        <v>0</v>
      </c>
      <c r="O729" s="332">
        <v>0</v>
      </c>
      <c r="P729" s="332">
        <v>0</v>
      </c>
    </row>
    <row r="730" spans="1:16" x14ac:dyDescent="0.2">
      <c r="A730" s="332" t="s">
        <v>857</v>
      </c>
      <c r="B730" s="332" t="s">
        <v>287</v>
      </c>
      <c r="C730" s="332">
        <v>143</v>
      </c>
      <c r="D730" s="332">
        <v>144</v>
      </c>
      <c r="E730" s="332">
        <v>145</v>
      </c>
      <c r="F730" s="332">
        <v>146</v>
      </c>
      <c r="G730" s="332">
        <v>146</v>
      </c>
      <c r="H730" s="332">
        <v>146</v>
      </c>
      <c r="I730" s="332">
        <v>146</v>
      </c>
      <c r="J730" s="332">
        <v>146</v>
      </c>
      <c r="K730" s="332">
        <v>147</v>
      </c>
      <c r="L730" s="332">
        <v>147</v>
      </c>
      <c r="M730" s="332">
        <v>147</v>
      </c>
      <c r="N730" s="332">
        <v>147</v>
      </c>
      <c r="O730" s="332">
        <v>147</v>
      </c>
      <c r="P730" s="332">
        <v>145805</v>
      </c>
    </row>
    <row r="731" spans="1:16" x14ac:dyDescent="0.2">
      <c r="A731" s="332" t="s">
        <v>1310</v>
      </c>
      <c r="B731" s="332" t="s">
        <v>287</v>
      </c>
      <c r="C731" s="332">
        <v>0</v>
      </c>
      <c r="D731" s="332">
        <v>0</v>
      </c>
      <c r="E731" s="332">
        <v>0</v>
      </c>
      <c r="F731" s="332">
        <v>0</v>
      </c>
      <c r="G731" s="332">
        <v>0</v>
      </c>
      <c r="H731" s="332">
        <v>0</v>
      </c>
      <c r="I731" s="332">
        <v>0</v>
      </c>
      <c r="J731" s="332">
        <v>0</v>
      </c>
      <c r="K731" s="332">
        <v>0</v>
      </c>
      <c r="L731" s="332">
        <v>0</v>
      </c>
      <c r="M731" s="332">
        <v>0</v>
      </c>
      <c r="N731" s="332">
        <v>0</v>
      </c>
      <c r="O731" s="332">
        <v>0</v>
      </c>
      <c r="P731" s="332">
        <v>0</v>
      </c>
    </row>
    <row r="732" spans="1:16" x14ac:dyDescent="0.2">
      <c r="A732" s="332" t="s">
        <v>858</v>
      </c>
      <c r="B732" s="332" t="s">
        <v>287</v>
      </c>
      <c r="C732" s="332">
        <v>137</v>
      </c>
      <c r="D732" s="332">
        <v>137</v>
      </c>
      <c r="E732" s="332">
        <v>138</v>
      </c>
      <c r="F732" s="332">
        <v>139</v>
      </c>
      <c r="G732" s="332">
        <v>139</v>
      </c>
      <c r="H732" s="332">
        <v>139</v>
      </c>
      <c r="I732" s="332">
        <v>139</v>
      </c>
      <c r="J732" s="332">
        <v>139</v>
      </c>
      <c r="K732" s="332">
        <v>140</v>
      </c>
      <c r="L732" s="332">
        <v>140</v>
      </c>
      <c r="M732" s="332">
        <v>140</v>
      </c>
      <c r="N732" s="332">
        <v>140</v>
      </c>
      <c r="O732" s="332">
        <v>140</v>
      </c>
      <c r="P732" s="332">
        <v>139027</v>
      </c>
    </row>
    <row r="733" spans="1:16" x14ac:dyDescent="0.2">
      <c r="A733" s="332" t="s">
        <v>1311</v>
      </c>
      <c r="B733" s="332" t="s">
        <v>287</v>
      </c>
      <c r="C733" s="332">
        <v>0</v>
      </c>
      <c r="D733" s="332">
        <v>0</v>
      </c>
      <c r="E733" s="332">
        <v>0</v>
      </c>
      <c r="F733" s="332">
        <v>0</v>
      </c>
      <c r="G733" s="332">
        <v>0</v>
      </c>
      <c r="H733" s="332">
        <v>0</v>
      </c>
      <c r="I733" s="332">
        <v>0</v>
      </c>
      <c r="J733" s="332">
        <v>0</v>
      </c>
      <c r="K733" s="332">
        <v>0</v>
      </c>
      <c r="L733" s="332">
        <v>0</v>
      </c>
      <c r="M733" s="332">
        <v>0</v>
      </c>
      <c r="N733" s="332">
        <v>0</v>
      </c>
      <c r="O733" s="332">
        <v>0</v>
      </c>
      <c r="P733" s="332">
        <v>0</v>
      </c>
    </row>
    <row r="734" spans="1:16" x14ac:dyDescent="0.2">
      <c r="A734" s="332" t="s">
        <v>50</v>
      </c>
      <c r="B734" s="332" t="s">
        <v>287</v>
      </c>
      <c r="C734" s="332">
        <v>49</v>
      </c>
      <c r="D734" s="332">
        <v>49</v>
      </c>
      <c r="E734" s="332">
        <v>49</v>
      </c>
      <c r="F734" s="332">
        <v>49</v>
      </c>
      <c r="G734" s="332">
        <v>49</v>
      </c>
      <c r="H734" s="332">
        <v>49</v>
      </c>
      <c r="I734" s="332">
        <v>49</v>
      </c>
      <c r="J734" s="332">
        <v>49</v>
      </c>
      <c r="K734" s="332">
        <v>49</v>
      </c>
      <c r="L734" s="332">
        <v>49</v>
      </c>
      <c r="M734" s="332">
        <v>49</v>
      </c>
      <c r="N734" s="332">
        <v>49</v>
      </c>
      <c r="O734" s="332">
        <v>49</v>
      </c>
      <c r="P734" s="332">
        <v>49486</v>
      </c>
    </row>
    <row r="735" spans="1:16" x14ac:dyDescent="0.2">
      <c r="A735" s="332" t="s">
        <v>1312</v>
      </c>
      <c r="B735" s="332" t="s">
        <v>287</v>
      </c>
      <c r="C735" s="332">
        <v>0</v>
      </c>
      <c r="D735" s="332">
        <v>0</v>
      </c>
      <c r="E735" s="332">
        <v>0</v>
      </c>
      <c r="F735" s="332">
        <v>0</v>
      </c>
      <c r="G735" s="332">
        <v>0</v>
      </c>
      <c r="H735" s="332">
        <v>0</v>
      </c>
      <c r="I735" s="332">
        <v>0</v>
      </c>
      <c r="J735" s="332">
        <v>0</v>
      </c>
      <c r="K735" s="332">
        <v>0</v>
      </c>
      <c r="L735" s="332">
        <v>0</v>
      </c>
      <c r="M735" s="332">
        <v>0</v>
      </c>
      <c r="N735" s="332">
        <v>0</v>
      </c>
      <c r="O735" s="332">
        <v>0</v>
      </c>
      <c r="P735" s="332">
        <v>0</v>
      </c>
    </row>
    <row r="736" spans="1:16" x14ac:dyDescent="0.2">
      <c r="A736" s="332" t="s">
        <v>51</v>
      </c>
      <c r="B736" s="332" t="s">
        <v>287</v>
      </c>
      <c r="C736" s="332">
        <v>0</v>
      </c>
      <c r="D736" s="332">
        <v>0</v>
      </c>
      <c r="E736" s="332">
        <v>0</v>
      </c>
      <c r="F736" s="332">
        <v>0</v>
      </c>
      <c r="G736" s="332">
        <v>0</v>
      </c>
      <c r="H736" s="332">
        <v>0</v>
      </c>
      <c r="I736" s="332">
        <v>0</v>
      </c>
      <c r="J736" s="332">
        <v>0</v>
      </c>
      <c r="K736" s="332">
        <v>0</v>
      </c>
      <c r="L736" s="332">
        <v>0</v>
      </c>
      <c r="M736" s="332">
        <v>0</v>
      </c>
      <c r="N736" s="332">
        <v>0</v>
      </c>
      <c r="O736" s="332">
        <v>0</v>
      </c>
      <c r="P736" s="332">
        <v>0</v>
      </c>
    </row>
    <row r="737" spans="1:16" x14ac:dyDescent="0.2">
      <c r="A737" s="332" t="s">
        <v>1313</v>
      </c>
      <c r="B737" s="332" t="s">
        <v>287</v>
      </c>
      <c r="C737" s="332">
        <v>0</v>
      </c>
      <c r="D737" s="332">
        <v>0</v>
      </c>
      <c r="E737" s="332">
        <v>0</v>
      </c>
      <c r="F737" s="332">
        <v>0</v>
      </c>
      <c r="G737" s="332">
        <v>0</v>
      </c>
      <c r="H737" s="332">
        <v>0</v>
      </c>
      <c r="I737" s="332">
        <v>0</v>
      </c>
      <c r="J737" s="332">
        <v>0</v>
      </c>
      <c r="K737" s="332">
        <v>0</v>
      </c>
      <c r="L737" s="332">
        <v>0</v>
      </c>
      <c r="M737" s="332">
        <v>0</v>
      </c>
      <c r="N737" s="332">
        <v>0</v>
      </c>
      <c r="O737" s="332">
        <v>0</v>
      </c>
      <c r="P737" s="332">
        <v>0</v>
      </c>
    </row>
    <row r="738" spans="1:16" x14ac:dyDescent="0.2">
      <c r="A738" s="332" t="s">
        <v>1314</v>
      </c>
      <c r="B738" s="332" t="s">
        <v>287</v>
      </c>
      <c r="C738" s="332">
        <v>0</v>
      </c>
      <c r="D738" s="332">
        <v>0</v>
      </c>
      <c r="E738" s="332">
        <v>0</v>
      </c>
      <c r="F738" s="332">
        <v>0</v>
      </c>
      <c r="G738" s="332">
        <v>0</v>
      </c>
      <c r="H738" s="332">
        <v>0</v>
      </c>
      <c r="I738" s="332">
        <v>0</v>
      </c>
      <c r="J738" s="332">
        <v>0</v>
      </c>
      <c r="K738" s="332">
        <v>0</v>
      </c>
      <c r="L738" s="332">
        <v>0</v>
      </c>
      <c r="M738" s="332">
        <v>0</v>
      </c>
      <c r="N738" s="332">
        <v>0</v>
      </c>
      <c r="O738" s="332">
        <v>0</v>
      </c>
      <c r="P738" s="332">
        <v>0</v>
      </c>
    </row>
    <row r="739" spans="1:16" x14ac:dyDescent="0.2">
      <c r="A739" s="332" t="s">
        <v>301</v>
      </c>
      <c r="B739" s="332" t="s">
        <v>287</v>
      </c>
      <c r="C739" s="332">
        <v>9796</v>
      </c>
      <c r="D739" s="332">
        <v>9362</v>
      </c>
      <c r="E739" s="332">
        <v>9362</v>
      </c>
      <c r="F739" s="332">
        <v>9367</v>
      </c>
      <c r="G739" s="332">
        <v>9367</v>
      </c>
      <c r="H739" s="332">
        <v>9367</v>
      </c>
      <c r="I739" s="332">
        <v>9367</v>
      </c>
      <c r="J739" s="332">
        <v>10130</v>
      </c>
      <c r="K739" s="332">
        <v>10130</v>
      </c>
      <c r="L739" s="332">
        <v>10127</v>
      </c>
      <c r="M739" s="332">
        <v>10127</v>
      </c>
      <c r="N739" s="332">
        <v>10143</v>
      </c>
      <c r="O739" s="332">
        <v>12162</v>
      </c>
      <c r="P739" s="332">
        <v>9819186</v>
      </c>
    </row>
    <row r="740" spans="1:16" x14ac:dyDescent="0.2">
      <c r="A740" s="332" t="s">
        <v>302</v>
      </c>
      <c r="B740" s="332" t="s">
        <v>287</v>
      </c>
      <c r="C740" s="332">
        <v>763</v>
      </c>
      <c r="D740" s="332">
        <v>763</v>
      </c>
      <c r="E740" s="332">
        <v>763</v>
      </c>
      <c r="F740" s="332">
        <v>763</v>
      </c>
      <c r="G740" s="332">
        <v>763</v>
      </c>
      <c r="H740" s="332">
        <v>763</v>
      </c>
      <c r="I740" s="332">
        <v>763</v>
      </c>
      <c r="J740" s="332">
        <v>0</v>
      </c>
      <c r="K740" s="332">
        <v>0</v>
      </c>
      <c r="L740" s="332">
        <v>0</v>
      </c>
      <c r="M740" s="332">
        <v>0</v>
      </c>
      <c r="N740" s="332">
        <v>0</v>
      </c>
      <c r="O740" s="332">
        <v>0</v>
      </c>
      <c r="P740" s="332">
        <v>413328</v>
      </c>
    </row>
    <row r="741" spans="1:16" x14ac:dyDescent="0.2">
      <c r="A741" s="332" t="s">
        <v>1315</v>
      </c>
      <c r="B741" s="332" t="s">
        <v>287</v>
      </c>
      <c r="C741" s="332">
        <v>0</v>
      </c>
      <c r="D741" s="332">
        <v>0</v>
      </c>
      <c r="E741" s="332">
        <v>0</v>
      </c>
      <c r="F741" s="332">
        <v>0</v>
      </c>
      <c r="G741" s="332">
        <v>0</v>
      </c>
      <c r="H741" s="332">
        <v>0</v>
      </c>
      <c r="I741" s="332">
        <v>0</v>
      </c>
      <c r="J741" s="332">
        <v>0</v>
      </c>
      <c r="K741" s="332">
        <v>0</v>
      </c>
      <c r="L741" s="332">
        <v>0</v>
      </c>
      <c r="M741" s="332">
        <v>0</v>
      </c>
      <c r="N741" s="332">
        <v>0</v>
      </c>
      <c r="O741" s="332">
        <v>0</v>
      </c>
      <c r="P741" s="332">
        <v>0</v>
      </c>
    </row>
    <row r="742" spans="1:16" x14ac:dyDescent="0.2">
      <c r="A742" s="332" t="s">
        <v>960</v>
      </c>
      <c r="B742" s="332" t="s">
        <v>287</v>
      </c>
      <c r="C742" s="332">
        <v>0</v>
      </c>
      <c r="D742" s="332">
        <v>0</v>
      </c>
      <c r="E742" s="332">
        <v>0</v>
      </c>
      <c r="F742" s="332">
        <v>0</v>
      </c>
      <c r="G742" s="332">
        <v>0</v>
      </c>
      <c r="H742" s="332">
        <v>0</v>
      </c>
      <c r="I742" s="332">
        <v>0</v>
      </c>
      <c r="J742" s="332">
        <v>0</v>
      </c>
      <c r="K742" s="332">
        <v>0</v>
      </c>
      <c r="L742" s="332">
        <v>0</v>
      </c>
      <c r="M742" s="332">
        <v>0</v>
      </c>
      <c r="N742" s="332">
        <v>0</v>
      </c>
      <c r="O742" s="332">
        <v>0</v>
      </c>
      <c r="P742" s="332">
        <v>0</v>
      </c>
    </row>
    <row r="743" spans="1:16" x14ac:dyDescent="0.2">
      <c r="A743" s="332" t="s">
        <v>961</v>
      </c>
      <c r="B743" s="332" t="s">
        <v>287</v>
      </c>
      <c r="C743" s="332">
        <v>0</v>
      </c>
      <c r="D743" s="332">
        <v>0</v>
      </c>
      <c r="E743" s="332">
        <v>0</v>
      </c>
      <c r="F743" s="332">
        <v>0</v>
      </c>
      <c r="G743" s="332">
        <v>0</v>
      </c>
      <c r="H743" s="332">
        <v>0</v>
      </c>
      <c r="I743" s="332">
        <v>0</v>
      </c>
      <c r="J743" s="332">
        <v>0</v>
      </c>
      <c r="K743" s="332">
        <v>0</v>
      </c>
      <c r="L743" s="332">
        <v>0</v>
      </c>
      <c r="M743" s="332">
        <v>0</v>
      </c>
      <c r="N743" s="332">
        <v>0</v>
      </c>
      <c r="O743" s="332">
        <v>0</v>
      </c>
      <c r="P743" s="332">
        <v>0</v>
      </c>
    </row>
    <row r="744" spans="1:16" x14ac:dyDescent="0.2">
      <c r="A744" s="332" t="s">
        <v>303</v>
      </c>
      <c r="B744" s="332" t="s">
        <v>287</v>
      </c>
      <c r="C744" s="332">
        <v>3096</v>
      </c>
      <c r="D744" s="332">
        <v>3096</v>
      </c>
      <c r="E744" s="332">
        <v>3097</v>
      </c>
      <c r="F744" s="332">
        <v>3097</v>
      </c>
      <c r="G744" s="332">
        <v>3097</v>
      </c>
      <c r="H744" s="332">
        <v>3097</v>
      </c>
      <c r="I744" s="332">
        <v>3097</v>
      </c>
      <c r="J744" s="332">
        <v>8009</v>
      </c>
      <c r="K744" s="332">
        <v>8009</v>
      </c>
      <c r="L744" s="332">
        <v>7820</v>
      </c>
      <c r="M744" s="332">
        <v>7820</v>
      </c>
      <c r="N744" s="332">
        <v>7820</v>
      </c>
      <c r="O744" s="332">
        <v>7820</v>
      </c>
      <c r="P744" s="332">
        <v>5292878</v>
      </c>
    </row>
    <row r="745" spans="1:16" x14ac:dyDescent="0.2">
      <c r="A745" s="332" t="s">
        <v>1316</v>
      </c>
      <c r="B745" s="332" t="s">
        <v>287</v>
      </c>
      <c r="C745" s="332">
        <v>0</v>
      </c>
      <c r="D745" s="332">
        <v>0</v>
      </c>
      <c r="E745" s="332">
        <v>0</v>
      </c>
      <c r="F745" s="332">
        <v>0</v>
      </c>
      <c r="G745" s="332">
        <v>0</v>
      </c>
      <c r="H745" s="332">
        <v>0</v>
      </c>
      <c r="I745" s="332">
        <v>0</v>
      </c>
      <c r="J745" s="332">
        <v>0</v>
      </c>
      <c r="K745" s="332">
        <v>0</v>
      </c>
      <c r="L745" s="332">
        <v>0</v>
      </c>
      <c r="M745" s="332">
        <v>0</v>
      </c>
      <c r="N745" s="332">
        <v>0</v>
      </c>
      <c r="O745" s="332">
        <v>0</v>
      </c>
      <c r="P745" s="332">
        <v>0</v>
      </c>
    </row>
    <row r="746" spans="1:16" x14ac:dyDescent="0.2">
      <c r="A746" s="332" t="s">
        <v>304</v>
      </c>
      <c r="B746" s="332" t="s">
        <v>287</v>
      </c>
      <c r="C746" s="332">
        <v>4913</v>
      </c>
      <c r="D746" s="332">
        <v>4913</v>
      </c>
      <c r="E746" s="332">
        <v>4913</v>
      </c>
      <c r="F746" s="332">
        <v>4913</v>
      </c>
      <c r="G746" s="332">
        <v>4913</v>
      </c>
      <c r="H746" s="332">
        <v>4913</v>
      </c>
      <c r="I746" s="332">
        <v>4913</v>
      </c>
      <c r="J746" s="332">
        <v>0</v>
      </c>
      <c r="K746" s="332">
        <v>0</v>
      </c>
      <c r="L746" s="332">
        <v>0</v>
      </c>
      <c r="M746" s="332">
        <v>0</v>
      </c>
      <c r="N746" s="332">
        <v>0</v>
      </c>
      <c r="O746" s="332">
        <v>0</v>
      </c>
      <c r="P746" s="332">
        <v>2660940</v>
      </c>
    </row>
    <row r="747" spans="1:16" x14ac:dyDescent="0.2">
      <c r="A747" s="332" t="s">
        <v>1317</v>
      </c>
      <c r="B747" s="332" t="s">
        <v>287</v>
      </c>
      <c r="C747" s="332">
        <v>0</v>
      </c>
      <c r="D747" s="332">
        <v>0</v>
      </c>
      <c r="E747" s="332">
        <v>0</v>
      </c>
      <c r="F747" s="332">
        <v>0</v>
      </c>
      <c r="G747" s="332">
        <v>0</v>
      </c>
      <c r="H747" s="332">
        <v>0</v>
      </c>
      <c r="I747" s="332">
        <v>0</v>
      </c>
      <c r="J747" s="332">
        <v>0</v>
      </c>
      <c r="K747" s="332">
        <v>0</v>
      </c>
      <c r="L747" s="332">
        <v>0</v>
      </c>
      <c r="M747" s="332">
        <v>0</v>
      </c>
      <c r="N747" s="332">
        <v>0</v>
      </c>
      <c r="O747" s="332">
        <v>0</v>
      </c>
      <c r="P747" s="332">
        <v>0</v>
      </c>
    </row>
    <row r="748" spans="1:16" x14ac:dyDescent="0.2">
      <c r="A748" s="332" t="s">
        <v>962</v>
      </c>
      <c r="B748" s="332" t="s">
        <v>287</v>
      </c>
      <c r="C748" s="332">
        <v>0</v>
      </c>
      <c r="D748" s="332">
        <v>0</v>
      </c>
      <c r="E748" s="332">
        <v>0</v>
      </c>
      <c r="F748" s="332">
        <v>0</v>
      </c>
      <c r="G748" s="332">
        <v>0</v>
      </c>
      <c r="H748" s="332">
        <v>0</v>
      </c>
      <c r="I748" s="332">
        <v>0</v>
      </c>
      <c r="J748" s="332">
        <v>0</v>
      </c>
      <c r="K748" s="332">
        <v>0</v>
      </c>
      <c r="L748" s="332">
        <v>0</v>
      </c>
      <c r="M748" s="332">
        <v>0</v>
      </c>
      <c r="N748" s="332">
        <v>0</v>
      </c>
      <c r="O748" s="332">
        <v>0</v>
      </c>
      <c r="P748" s="332">
        <v>0</v>
      </c>
    </row>
    <row r="749" spans="1:16" x14ac:dyDescent="0.2">
      <c r="A749" s="332" t="s">
        <v>859</v>
      </c>
      <c r="B749" s="332" t="s">
        <v>287</v>
      </c>
      <c r="C749" s="332">
        <v>169</v>
      </c>
      <c r="D749" s="332">
        <v>177</v>
      </c>
      <c r="E749" s="332">
        <v>177</v>
      </c>
      <c r="F749" s="332">
        <v>132</v>
      </c>
      <c r="G749" s="332">
        <v>132</v>
      </c>
      <c r="H749" s="332">
        <v>132</v>
      </c>
      <c r="I749" s="332">
        <v>139</v>
      </c>
      <c r="J749" s="332">
        <v>139</v>
      </c>
      <c r="K749" s="332">
        <v>139</v>
      </c>
      <c r="L749" s="332">
        <v>139</v>
      </c>
      <c r="M749" s="332">
        <v>139</v>
      </c>
      <c r="N749" s="332">
        <v>141</v>
      </c>
      <c r="O749" s="332">
        <v>141</v>
      </c>
      <c r="P749" s="332">
        <v>145164</v>
      </c>
    </row>
    <row r="750" spans="1:16" x14ac:dyDescent="0.2">
      <c r="A750" s="332" t="s">
        <v>860</v>
      </c>
      <c r="B750" s="332" t="s">
        <v>287</v>
      </c>
      <c r="C750" s="332">
        <v>169</v>
      </c>
      <c r="D750" s="332">
        <v>177</v>
      </c>
      <c r="E750" s="332">
        <v>177</v>
      </c>
      <c r="F750" s="332">
        <v>132</v>
      </c>
      <c r="G750" s="332">
        <v>132</v>
      </c>
      <c r="H750" s="332">
        <v>132</v>
      </c>
      <c r="I750" s="332">
        <v>139</v>
      </c>
      <c r="J750" s="332">
        <v>139</v>
      </c>
      <c r="K750" s="332">
        <v>139</v>
      </c>
      <c r="L750" s="332">
        <v>139</v>
      </c>
      <c r="M750" s="332">
        <v>139</v>
      </c>
      <c r="N750" s="332">
        <v>141</v>
      </c>
      <c r="O750" s="332">
        <v>141</v>
      </c>
      <c r="P750" s="332">
        <v>145163</v>
      </c>
    </row>
    <row r="751" spans="1:16" x14ac:dyDescent="0.2">
      <c r="A751" s="332" t="s">
        <v>861</v>
      </c>
      <c r="B751" s="332" t="s">
        <v>287</v>
      </c>
      <c r="C751" s="332">
        <v>111</v>
      </c>
      <c r="D751" s="332">
        <v>116</v>
      </c>
      <c r="E751" s="332">
        <v>116</v>
      </c>
      <c r="F751" s="332">
        <v>82</v>
      </c>
      <c r="G751" s="332">
        <v>82</v>
      </c>
      <c r="H751" s="332">
        <v>82</v>
      </c>
      <c r="I751" s="332">
        <v>87</v>
      </c>
      <c r="J751" s="332">
        <v>87</v>
      </c>
      <c r="K751" s="332">
        <v>87</v>
      </c>
      <c r="L751" s="332">
        <v>87</v>
      </c>
      <c r="M751" s="332">
        <v>87</v>
      </c>
      <c r="N751" s="332">
        <v>87</v>
      </c>
      <c r="O751" s="332">
        <v>89</v>
      </c>
      <c r="P751" s="332">
        <v>91915</v>
      </c>
    </row>
    <row r="752" spans="1:16" x14ac:dyDescent="0.2">
      <c r="A752" s="332" t="s">
        <v>862</v>
      </c>
      <c r="B752" s="332" t="s">
        <v>287</v>
      </c>
      <c r="C752" s="332">
        <v>112</v>
      </c>
      <c r="D752" s="332">
        <v>117</v>
      </c>
      <c r="E752" s="332">
        <v>117</v>
      </c>
      <c r="F752" s="332">
        <v>89</v>
      </c>
      <c r="G752" s="332">
        <v>89</v>
      </c>
      <c r="H752" s="332">
        <v>89</v>
      </c>
      <c r="I752" s="332">
        <v>94</v>
      </c>
      <c r="J752" s="332">
        <v>94</v>
      </c>
      <c r="K752" s="332">
        <v>94</v>
      </c>
      <c r="L752" s="332">
        <v>94</v>
      </c>
      <c r="M752" s="332">
        <v>94</v>
      </c>
      <c r="N752" s="332">
        <v>94</v>
      </c>
      <c r="O752" s="332">
        <v>95</v>
      </c>
      <c r="P752" s="332">
        <v>97296</v>
      </c>
    </row>
    <row r="753" spans="1:16" x14ac:dyDescent="0.2">
      <c r="A753" s="332" t="s">
        <v>305</v>
      </c>
      <c r="B753" s="332" t="s">
        <v>287</v>
      </c>
      <c r="C753" s="332">
        <v>5662</v>
      </c>
      <c r="D753" s="332">
        <v>5662</v>
      </c>
      <c r="E753" s="332">
        <v>5662</v>
      </c>
      <c r="F753" s="332">
        <v>4242</v>
      </c>
      <c r="G753" s="332">
        <v>4242</v>
      </c>
      <c r="H753" s="332">
        <v>4242</v>
      </c>
      <c r="I753" s="332">
        <v>4242</v>
      </c>
      <c r="J753" s="332">
        <v>4266</v>
      </c>
      <c r="K753" s="332">
        <v>4266</v>
      </c>
      <c r="L753" s="332">
        <v>4266</v>
      </c>
      <c r="M753" s="332">
        <v>4250</v>
      </c>
      <c r="N753" s="332">
        <v>4322</v>
      </c>
      <c r="O753" s="332">
        <v>4360</v>
      </c>
      <c r="P753" s="332">
        <v>4556270</v>
      </c>
    </row>
    <row r="754" spans="1:16" x14ac:dyDescent="0.2">
      <c r="A754" s="332" t="s">
        <v>1055</v>
      </c>
      <c r="B754" s="332" t="s">
        <v>287</v>
      </c>
      <c r="C754" s="332">
        <v>0</v>
      </c>
      <c r="D754" s="332">
        <v>0</v>
      </c>
      <c r="E754" s="332">
        <v>0</v>
      </c>
      <c r="F754" s="332">
        <v>0</v>
      </c>
      <c r="G754" s="332">
        <v>0</v>
      </c>
      <c r="H754" s="332">
        <v>0</v>
      </c>
      <c r="I754" s="332">
        <v>0</v>
      </c>
      <c r="J754" s="332">
        <v>0</v>
      </c>
      <c r="K754" s="332">
        <v>0</v>
      </c>
      <c r="L754" s="332">
        <v>0</v>
      </c>
      <c r="M754" s="332">
        <v>0</v>
      </c>
      <c r="N754" s="332">
        <v>0</v>
      </c>
      <c r="O754" s="332">
        <v>0</v>
      </c>
      <c r="P754" s="332">
        <v>0</v>
      </c>
    </row>
    <row r="755" spans="1:16" x14ac:dyDescent="0.2">
      <c r="A755" s="332" t="s">
        <v>1318</v>
      </c>
      <c r="B755" s="332" t="s">
        <v>287</v>
      </c>
      <c r="C755" s="332">
        <v>0</v>
      </c>
      <c r="D755" s="332">
        <v>0</v>
      </c>
      <c r="E755" s="332">
        <v>0</v>
      </c>
      <c r="F755" s="332">
        <v>0</v>
      </c>
      <c r="G755" s="332">
        <v>0</v>
      </c>
      <c r="H755" s="332">
        <v>0</v>
      </c>
      <c r="I755" s="332">
        <v>0</v>
      </c>
      <c r="J755" s="332">
        <v>0</v>
      </c>
      <c r="K755" s="332">
        <v>0</v>
      </c>
      <c r="L755" s="332">
        <v>0</v>
      </c>
      <c r="M755" s="332">
        <v>0</v>
      </c>
      <c r="N755" s="332">
        <v>0</v>
      </c>
      <c r="O755" s="332">
        <v>0</v>
      </c>
      <c r="P755" s="332">
        <v>0</v>
      </c>
    </row>
    <row r="756" spans="1:16" x14ac:dyDescent="0.2">
      <c r="A756" s="332" t="s">
        <v>1319</v>
      </c>
      <c r="B756" s="332" t="s">
        <v>287</v>
      </c>
      <c r="C756" s="332">
        <v>0</v>
      </c>
      <c r="D756" s="332">
        <v>0</v>
      </c>
      <c r="E756" s="332">
        <v>0</v>
      </c>
      <c r="F756" s="332">
        <v>0</v>
      </c>
      <c r="G756" s="332">
        <v>0</v>
      </c>
      <c r="H756" s="332">
        <v>0</v>
      </c>
      <c r="I756" s="332">
        <v>0</v>
      </c>
      <c r="J756" s="332">
        <v>0</v>
      </c>
      <c r="K756" s="332">
        <v>0</v>
      </c>
      <c r="L756" s="332">
        <v>0</v>
      </c>
      <c r="M756" s="332">
        <v>0</v>
      </c>
      <c r="N756" s="332">
        <v>0</v>
      </c>
      <c r="O756" s="332">
        <v>0</v>
      </c>
      <c r="P756" s="332">
        <v>0</v>
      </c>
    </row>
    <row r="757" spans="1:16" x14ac:dyDescent="0.2">
      <c r="A757" s="332" t="s">
        <v>1320</v>
      </c>
      <c r="B757" s="332" t="s">
        <v>287</v>
      </c>
      <c r="C757" s="332">
        <v>0</v>
      </c>
      <c r="D757" s="332">
        <v>0</v>
      </c>
      <c r="E757" s="332">
        <v>0</v>
      </c>
      <c r="F757" s="332">
        <v>0</v>
      </c>
      <c r="G757" s="332">
        <v>0</v>
      </c>
      <c r="H757" s="332">
        <v>0</v>
      </c>
      <c r="I757" s="332">
        <v>0</v>
      </c>
      <c r="J757" s="332">
        <v>0</v>
      </c>
      <c r="K757" s="332">
        <v>0</v>
      </c>
      <c r="L757" s="332">
        <v>0</v>
      </c>
      <c r="M757" s="332">
        <v>0</v>
      </c>
      <c r="N757" s="332">
        <v>0</v>
      </c>
      <c r="O757" s="332">
        <v>0</v>
      </c>
      <c r="P757" s="332">
        <v>0</v>
      </c>
    </row>
    <row r="758" spans="1:16" x14ac:dyDescent="0.2">
      <c r="A758" s="332" t="s">
        <v>1321</v>
      </c>
      <c r="B758" s="332" t="s">
        <v>287</v>
      </c>
      <c r="C758" s="332">
        <v>0</v>
      </c>
      <c r="D758" s="332">
        <v>0</v>
      </c>
      <c r="E758" s="332">
        <v>0</v>
      </c>
      <c r="F758" s="332">
        <v>0</v>
      </c>
      <c r="G758" s="332">
        <v>0</v>
      </c>
      <c r="H758" s="332">
        <v>0</v>
      </c>
      <c r="I758" s="332">
        <v>0</v>
      </c>
      <c r="J758" s="332">
        <v>0</v>
      </c>
      <c r="K758" s="332">
        <v>0</v>
      </c>
      <c r="L758" s="332">
        <v>0</v>
      </c>
      <c r="M758" s="332">
        <v>0</v>
      </c>
      <c r="N758" s="332">
        <v>0</v>
      </c>
      <c r="O758" s="332">
        <v>0</v>
      </c>
      <c r="P758" s="332">
        <v>0</v>
      </c>
    </row>
    <row r="759" spans="1:16" x14ac:dyDescent="0.2">
      <c r="A759" s="332" t="s">
        <v>882</v>
      </c>
      <c r="B759" s="332" t="s">
        <v>287</v>
      </c>
      <c r="C759" s="332">
        <v>0</v>
      </c>
      <c r="D759" s="332">
        <v>0</v>
      </c>
      <c r="E759" s="332">
        <v>0</v>
      </c>
      <c r="F759" s="332">
        <v>0</v>
      </c>
      <c r="G759" s="332">
        <v>0</v>
      </c>
      <c r="H759" s="332">
        <v>0</v>
      </c>
      <c r="I759" s="332">
        <v>0</v>
      </c>
      <c r="J759" s="332">
        <v>0</v>
      </c>
      <c r="K759" s="332">
        <v>0</v>
      </c>
      <c r="L759" s="332">
        <v>0</v>
      </c>
      <c r="M759" s="332">
        <v>0</v>
      </c>
      <c r="N759" s="332">
        <v>0</v>
      </c>
      <c r="O759" s="332">
        <v>0</v>
      </c>
      <c r="P759" s="332">
        <v>0</v>
      </c>
    </row>
    <row r="760" spans="1:16" x14ac:dyDescent="0.2">
      <c r="A760" s="332" t="s">
        <v>883</v>
      </c>
      <c r="B760" s="332" t="s">
        <v>287</v>
      </c>
      <c r="C760" s="332">
        <v>0</v>
      </c>
      <c r="D760" s="332">
        <v>0</v>
      </c>
      <c r="E760" s="332">
        <v>0</v>
      </c>
      <c r="F760" s="332">
        <v>0</v>
      </c>
      <c r="G760" s="332">
        <v>0</v>
      </c>
      <c r="H760" s="332">
        <v>0</v>
      </c>
      <c r="I760" s="332">
        <v>0</v>
      </c>
      <c r="J760" s="332">
        <v>0</v>
      </c>
      <c r="K760" s="332">
        <v>0</v>
      </c>
      <c r="L760" s="332">
        <v>0</v>
      </c>
      <c r="M760" s="332">
        <v>0</v>
      </c>
      <c r="N760" s="332">
        <v>0</v>
      </c>
      <c r="O760" s="332">
        <v>0</v>
      </c>
      <c r="P760" s="332">
        <v>0</v>
      </c>
    </row>
    <row r="761" spans="1:16" x14ac:dyDescent="0.2">
      <c r="A761" s="332" t="s">
        <v>884</v>
      </c>
      <c r="B761" s="332" t="s">
        <v>287</v>
      </c>
      <c r="C761" s="332">
        <v>0</v>
      </c>
      <c r="D761" s="332">
        <v>0</v>
      </c>
      <c r="E761" s="332">
        <v>0</v>
      </c>
      <c r="F761" s="332">
        <v>0</v>
      </c>
      <c r="G761" s="332">
        <v>0</v>
      </c>
      <c r="H761" s="332">
        <v>0</v>
      </c>
      <c r="I761" s="332">
        <v>0</v>
      </c>
      <c r="J761" s="332">
        <v>0</v>
      </c>
      <c r="K761" s="332">
        <v>0</v>
      </c>
      <c r="L761" s="332">
        <v>0</v>
      </c>
      <c r="M761" s="332">
        <v>0</v>
      </c>
      <c r="N761" s="332">
        <v>0</v>
      </c>
      <c r="O761" s="332">
        <v>0</v>
      </c>
      <c r="P761" s="332">
        <v>0</v>
      </c>
    </row>
    <row r="762" spans="1:16" x14ac:dyDescent="0.2">
      <c r="A762" s="332" t="s">
        <v>885</v>
      </c>
      <c r="B762" s="332" t="s">
        <v>287</v>
      </c>
      <c r="C762" s="332">
        <v>0</v>
      </c>
      <c r="D762" s="332">
        <v>0</v>
      </c>
      <c r="E762" s="332">
        <v>0</v>
      </c>
      <c r="F762" s="332">
        <v>0</v>
      </c>
      <c r="G762" s="332">
        <v>0</v>
      </c>
      <c r="H762" s="332">
        <v>0</v>
      </c>
      <c r="I762" s="332">
        <v>0</v>
      </c>
      <c r="J762" s="332">
        <v>0</v>
      </c>
      <c r="K762" s="332">
        <v>0</v>
      </c>
      <c r="L762" s="332">
        <v>0</v>
      </c>
      <c r="M762" s="332">
        <v>0</v>
      </c>
      <c r="N762" s="332">
        <v>0</v>
      </c>
      <c r="O762" s="332">
        <v>0</v>
      </c>
      <c r="P762" s="332">
        <v>0</v>
      </c>
    </row>
    <row r="763" spans="1:16" x14ac:dyDescent="0.2">
      <c r="A763" s="332" t="s">
        <v>886</v>
      </c>
      <c r="B763" s="332" t="s">
        <v>287</v>
      </c>
      <c r="C763" s="332">
        <v>0</v>
      </c>
      <c r="D763" s="332">
        <v>0</v>
      </c>
      <c r="E763" s="332">
        <v>0</v>
      </c>
      <c r="F763" s="332">
        <v>0</v>
      </c>
      <c r="G763" s="332">
        <v>0</v>
      </c>
      <c r="H763" s="332">
        <v>0</v>
      </c>
      <c r="I763" s="332">
        <v>0</v>
      </c>
      <c r="J763" s="332">
        <v>0</v>
      </c>
      <c r="K763" s="332">
        <v>0</v>
      </c>
      <c r="L763" s="332">
        <v>0</v>
      </c>
      <c r="M763" s="332">
        <v>0</v>
      </c>
      <c r="N763" s="332">
        <v>0</v>
      </c>
      <c r="O763" s="332">
        <v>0</v>
      </c>
      <c r="P763" s="332">
        <v>0</v>
      </c>
    </row>
    <row r="764" spans="1:16" x14ac:dyDescent="0.2">
      <c r="A764" s="332" t="s">
        <v>887</v>
      </c>
      <c r="B764" s="332" t="s">
        <v>287</v>
      </c>
      <c r="C764" s="332">
        <v>0</v>
      </c>
      <c r="D764" s="332">
        <v>0</v>
      </c>
      <c r="E764" s="332">
        <v>0</v>
      </c>
      <c r="F764" s="332">
        <v>0</v>
      </c>
      <c r="G764" s="332">
        <v>0</v>
      </c>
      <c r="H764" s="332">
        <v>0</v>
      </c>
      <c r="I764" s="332">
        <v>0</v>
      </c>
      <c r="J764" s="332">
        <v>0</v>
      </c>
      <c r="K764" s="332">
        <v>0</v>
      </c>
      <c r="L764" s="332">
        <v>0</v>
      </c>
      <c r="M764" s="332">
        <v>0</v>
      </c>
      <c r="N764" s="332">
        <v>0</v>
      </c>
      <c r="O764" s="332">
        <v>0</v>
      </c>
      <c r="P764" s="332">
        <v>0</v>
      </c>
    </row>
    <row r="765" spans="1:16" x14ac:dyDescent="0.2">
      <c r="A765" s="332" t="s">
        <v>888</v>
      </c>
      <c r="B765" s="332" t="s">
        <v>287</v>
      </c>
      <c r="C765" s="332">
        <v>0</v>
      </c>
      <c r="D765" s="332">
        <v>0</v>
      </c>
      <c r="E765" s="332">
        <v>0</v>
      </c>
      <c r="F765" s="332">
        <v>0</v>
      </c>
      <c r="G765" s="332">
        <v>0</v>
      </c>
      <c r="H765" s="332">
        <v>0</v>
      </c>
      <c r="I765" s="332">
        <v>0</v>
      </c>
      <c r="J765" s="332">
        <v>0</v>
      </c>
      <c r="K765" s="332">
        <v>0</v>
      </c>
      <c r="L765" s="332">
        <v>0</v>
      </c>
      <c r="M765" s="332">
        <v>0</v>
      </c>
      <c r="N765" s="332">
        <v>0</v>
      </c>
      <c r="O765" s="332">
        <v>0</v>
      </c>
      <c r="P765" s="332">
        <v>0</v>
      </c>
    </row>
    <row r="766" spans="1:16" x14ac:dyDescent="0.2">
      <c r="A766" s="332" t="s">
        <v>889</v>
      </c>
      <c r="B766" s="332" t="s">
        <v>287</v>
      </c>
      <c r="C766" s="332">
        <v>0</v>
      </c>
      <c r="D766" s="332">
        <v>0</v>
      </c>
      <c r="E766" s="332">
        <v>0</v>
      </c>
      <c r="F766" s="332">
        <v>0</v>
      </c>
      <c r="G766" s="332">
        <v>0</v>
      </c>
      <c r="H766" s="332">
        <v>0</v>
      </c>
      <c r="I766" s="332">
        <v>0</v>
      </c>
      <c r="J766" s="332">
        <v>0</v>
      </c>
      <c r="K766" s="332">
        <v>0</v>
      </c>
      <c r="L766" s="332">
        <v>0</v>
      </c>
      <c r="M766" s="332">
        <v>0</v>
      </c>
      <c r="N766" s="332">
        <v>0</v>
      </c>
      <c r="O766" s="332">
        <v>0</v>
      </c>
      <c r="P766" s="332">
        <v>0</v>
      </c>
    </row>
    <row r="767" spans="1:16" x14ac:dyDescent="0.2">
      <c r="A767" s="332" t="s">
        <v>890</v>
      </c>
      <c r="B767" s="332" t="s">
        <v>287</v>
      </c>
      <c r="C767" s="332">
        <v>0</v>
      </c>
      <c r="D767" s="332">
        <v>0</v>
      </c>
      <c r="E767" s="332">
        <v>0</v>
      </c>
      <c r="F767" s="332">
        <v>0</v>
      </c>
      <c r="G767" s="332">
        <v>0</v>
      </c>
      <c r="H767" s="332">
        <v>0</v>
      </c>
      <c r="I767" s="332">
        <v>0</v>
      </c>
      <c r="J767" s="332">
        <v>0</v>
      </c>
      <c r="K767" s="332">
        <v>0</v>
      </c>
      <c r="L767" s="332">
        <v>0</v>
      </c>
      <c r="M767" s="332">
        <v>0</v>
      </c>
      <c r="N767" s="332">
        <v>0</v>
      </c>
      <c r="O767" s="332">
        <v>0</v>
      </c>
      <c r="P767" s="332">
        <v>0</v>
      </c>
    </row>
    <row r="768" spans="1:16" x14ac:dyDescent="0.2">
      <c r="A768" s="332" t="s">
        <v>891</v>
      </c>
      <c r="B768" s="332" t="s">
        <v>287</v>
      </c>
      <c r="C768" s="332">
        <v>0</v>
      </c>
      <c r="D768" s="332">
        <v>0</v>
      </c>
      <c r="E768" s="332">
        <v>0</v>
      </c>
      <c r="F768" s="332">
        <v>0</v>
      </c>
      <c r="G768" s="332">
        <v>0</v>
      </c>
      <c r="H768" s="332">
        <v>0</v>
      </c>
      <c r="I768" s="332">
        <v>0</v>
      </c>
      <c r="J768" s="332">
        <v>0</v>
      </c>
      <c r="K768" s="332">
        <v>0</v>
      </c>
      <c r="L768" s="332">
        <v>0</v>
      </c>
      <c r="M768" s="332">
        <v>0</v>
      </c>
      <c r="N768" s="332">
        <v>0</v>
      </c>
      <c r="O768" s="332">
        <v>0</v>
      </c>
      <c r="P768" s="332">
        <v>0</v>
      </c>
    </row>
    <row r="769" spans="1:16" x14ac:dyDescent="0.2">
      <c r="A769" s="332" t="s">
        <v>892</v>
      </c>
      <c r="B769" s="332" t="s">
        <v>287</v>
      </c>
      <c r="C769" s="332">
        <v>0</v>
      </c>
      <c r="D769" s="332">
        <v>0</v>
      </c>
      <c r="E769" s="332">
        <v>0</v>
      </c>
      <c r="F769" s="332">
        <v>0</v>
      </c>
      <c r="G769" s="332">
        <v>0</v>
      </c>
      <c r="H769" s="332">
        <v>0</v>
      </c>
      <c r="I769" s="332">
        <v>0</v>
      </c>
      <c r="J769" s="332">
        <v>0</v>
      </c>
      <c r="K769" s="332">
        <v>0</v>
      </c>
      <c r="L769" s="332">
        <v>0</v>
      </c>
      <c r="M769" s="332">
        <v>0</v>
      </c>
      <c r="N769" s="332">
        <v>0</v>
      </c>
      <c r="O769" s="332">
        <v>0</v>
      </c>
      <c r="P769" s="332">
        <v>0</v>
      </c>
    </row>
    <row r="770" spans="1:16" x14ac:dyDescent="0.2">
      <c r="A770" s="332" t="s">
        <v>684</v>
      </c>
      <c r="B770" s="332" t="s">
        <v>287</v>
      </c>
      <c r="C770" s="332">
        <v>0</v>
      </c>
      <c r="D770" s="332">
        <v>0</v>
      </c>
      <c r="E770" s="332">
        <v>0</v>
      </c>
      <c r="F770" s="332">
        <v>0</v>
      </c>
      <c r="G770" s="332">
        <v>0</v>
      </c>
      <c r="H770" s="332">
        <v>0</v>
      </c>
      <c r="I770" s="332">
        <v>0</v>
      </c>
      <c r="J770" s="332">
        <v>0</v>
      </c>
      <c r="K770" s="332">
        <v>0</v>
      </c>
      <c r="L770" s="332">
        <v>0</v>
      </c>
      <c r="M770" s="332">
        <v>0</v>
      </c>
      <c r="N770" s="332">
        <v>0</v>
      </c>
      <c r="O770" s="332">
        <v>0</v>
      </c>
      <c r="P770" s="332">
        <v>0</v>
      </c>
    </row>
    <row r="771" spans="1:16" x14ac:dyDescent="0.2">
      <c r="A771" s="332" t="s">
        <v>685</v>
      </c>
      <c r="B771" s="332" t="s">
        <v>287</v>
      </c>
      <c r="C771" s="332">
        <v>0</v>
      </c>
      <c r="D771" s="332">
        <v>0</v>
      </c>
      <c r="E771" s="332">
        <v>0</v>
      </c>
      <c r="F771" s="332">
        <v>0</v>
      </c>
      <c r="G771" s="332">
        <v>0</v>
      </c>
      <c r="H771" s="332">
        <v>0</v>
      </c>
      <c r="I771" s="332">
        <v>0</v>
      </c>
      <c r="J771" s="332">
        <v>0</v>
      </c>
      <c r="K771" s="332">
        <v>0</v>
      </c>
      <c r="L771" s="332">
        <v>0</v>
      </c>
      <c r="M771" s="332">
        <v>0</v>
      </c>
      <c r="N771" s="332">
        <v>0</v>
      </c>
      <c r="O771" s="332">
        <v>0</v>
      </c>
      <c r="P771" s="332">
        <v>0</v>
      </c>
    </row>
    <row r="772" spans="1:16" x14ac:dyDescent="0.2">
      <c r="A772" s="332" t="s">
        <v>686</v>
      </c>
      <c r="B772" s="332" t="s">
        <v>287</v>
      </c>
      <c r="C772" s="332">
        <v>0</v>
      </c>
      <c r="D772" s="332">
        <v>0</v>
      </c>
      <c r="E772" s="332">
        <v>0</v>
      </c>
      <c r="F772" s="332">
        <v>0</v>
      </c>
      <c r="G772" s="332">
        <v>0</v>
      </c>
      <c r="H772" s="332">
        <v>0</v>
      </c>
      <c r="I772" s="332">
        <v>0</v>
      </c>
      <c r="J772" s="332">
        <v>0</v>
      </c>
      <c r="K772" s="332">
        <v>0</v>
      </c>
      <c r="L772" s="332">
        <v>0</v>
      </c>
      <c r="M772" s="332">
        <v>0</v>
      </c>
      <c r="N772" s="332">
        <v>0</v>
      </c>
      <c r="O772" s="332">
        <v>0</v>
      </c>
      <c r="P772" s="332">
        <v>0</v>
      </c>
    </row>
    <row r="773" spans="1:16" x14ac:dyDescent="0.2">
      <c r="A773" s="332" t="s">
        <v>687</v>
      </c>
      <c r="B773" s="332" t="s">
        <v>287</v>
      </c>
      <c r="C773" s="332">
        <v>0</v>
      </c>
      <c r="D773" s="332">
        <v>0</v>
      </c>
      <c r="E773" s="332">
        <v>0</v>
      </c>
      <c r="F773" s="332">
        <v>0</v>
      </c>
      <c r="G773" s="332">
        <v>0</v>
      </c>
      <c r="H773" s="332">
        <v>0</v>
      </c>
      <c r="I773" s="332">
        <v>0</v>
      </c>
      <c r="J773" s="332">
        <v>0</v>
      </c>
      <c r="K773" s="332">
        <v>0</v>
      </c>
      <c r="L773" s="332">
        <v>0</v>
      </c>
      <c r="M773" s="332">
        <v>0</v>
      </c>
      <c r="N773" s="332">
        <v>0</v>
      </c>
      <c r="O773" s="332">
        <v>0</v>
      </c>
      <c r="P773" s="332">
        <v>0</v>
      </c>
    </row>
    <row r="774" spans="1:16" x14ac:dyDescent="0.2">
      <c r="A774" s="332" t="s">
        <v>306</v>
      </c>
      <c r="B774" s="332" t="s">
        <v>287</v>
      </c>
      <c r="C774" s="332">
        <v>56414</v>
      </c>
      <c r="D774" s="332">
        <v>56543</v>
      </c>
      <c r="E774" s="332">
        <v>56825</v>
      </c>
      <c r="F774" s="332">
        <v>56896</v>
      </c>
      <c r="G774" s="332">
        <v>56913</v>
      </c>
      <c r="H774" s="332">
        <v>56937</v>
      </c>
      <c r="I774" s="332">
        <v>56936</v>
      </c>
      <c r="J774" s="332">
        <v>64012</v>
      </c>
      <c r="K774" s="332">
        <v>64113</v>
      </c>
      <c r="L774" s="332">
        <v>64355</v>
      </c>
      <c r="M774" s="332">
        <v>64557</v>
      </c>
      <c r="N774" s="332">
        <v>64748</v>
      </c>
      <c r="O774" s="332">
        <v>64791</v>
      </c>
      <c r="P774" s="332">
        <v>60286424</v>
      </c>
    </row>
    <row r="775" spans="1:16" x14ac:dyDescent="0.2">
      <c r="A775" s="332" t="s">
        <v>307</v>
      </c>
      <c r="B775" s="332" t="s">
        <v>287</v>
      </c>
      <c r="C775" s="332">
        <v>7627</v>
      </c>
      <c r="D775" s="332">
        <v>7419</v>
      </c>
      <c r="E775" s="332">
        <v>7419</v>
      </c>
      <c r="F775" s="332">
        <v>7419</v>
      </c>
      <c r="G775" s="332">
        <v>7419</v>
      </c>
      <c r="H775" s="332">
        <v>7385</v>
      </c>
      <c r="I775" s="332">
        <v>7366</v>
      </c>
      <c r="J775" s="332">
        <v>0</v>
      </c>
      <c r="K775" s="332">
        <v>0</v>
      </c>
      <c r="L775" s="332">
        <v>0</v>
      </c>
      <c r="M775" s="332">
        <v>0</v>
      </c>
      <c r="N775" s="332">
        <v>0</v>
      </c>
      <c r="O775" s="332">
        <v>0</v>
      </c>
      <c r="P775" s="332">
        <v>4020151</v>
      </c>
    </row>
    <row r="776" spans="1:16" x14ac:dyDescent="0.2">
      <c r="A776" s="332" t="s">
        <v>1322</v>
      </c>
      <c r="B776" s="332" t="s">
        <v>287</v>
      </c>
      <c r="C776" s="332">
        <v>0</v>
      </c>
      <c r="D776" s="332">
        <v>0</v>
      </c>
      <c r="E776" s="332">
        <v>0</v>
      </c>
      <c r="F776" s="332">
        <v>0</v>
      </c>
      <c r="G776" s="332">
        <v>0</v>
      </c>
      <c r="H776" s="332">
        <v>0</v>
      </c>
      <c r="I776" s="332">
        <v>0</v>
      </c>
      <c r="J776" s="332">
        <v>0</v>
      </c>
      <c r="K776" s="332">
        <v>0</v>
      </c>
      <c r="L776" s="332">
        <v>0</v>
      </c>
      <c r="M776" s="332">
        <v>0</v>
      </c>
      <c r="N776" s="332">
        <v>0</v>
      </c>
      <c r="O776" s="332">
        <v>0</v>
      </c>
      <c r="P776" s="332">
        <v>0</v>
      </c>
    </row>
    <row r="777" spans="1:16" x14ac:dyDescent="0.2">
      <c r="A777" s="332" t="s">
        <v>1323</v>
      </c>
      <c r="B777" s="332" t="s">
        <v>287</v>
      </c>
      <c r="C777" s="332">
        <v>0</v>
      </c>
      <c r="D777" s="332">
        <v>0</v>
      </c>
      <c r="E777" s="332">
        <v>0</v>
      </c>
      <c r="F777" s="332">
        <v>0</v>
      </c>
      <c r="G777" s="332">
        <v>0</v>
      </c>
      <c r="H777" s="332">
        <v>0</v>
      </c>
      <c r="I777" s="332">
        <v>0</v>
      </c>
      <c r="J777" s="332">
        <v>0</v>
      </c>
      <c r="K777" s="332">
        <v>0</v>
      </c>
      <c r="L777" s="332">
        <v>0</v>
      </c>
      <c r="M777" s="332">
        <v>0</v>
      </c>
      <c r="N777" s="332">
        <v>0</v>
      </c>
      <c r="O777" s="332">
        <v>0</v>
      </c>
      <c r="P777" s="332">
        <v>0</v>
      </c>
    </row>
    <row r="778" spans="1:16" x14ac:dyDescent="0.2">
      <c r="A778" s="332" t="s">
        <v>863</v>
      </c>
      <c r="B778" s="332" t="s">
        <v>287</v>
      </c>
      <c r="C778" s="332">
        <v>749</v>
      </c>
      <c r="D778" s="332">
        <v>749</v>
      </c>
      <c r="E778" s="332">
        <v>749</v>
      </c>
      <c r="F778" s="332">
        <v>749</v>
      </c>
      <c r="G778" s="332">
        <v>749</v>
      </c>
      <c r="H778" s="332">
        <v>749</v>
      </c>
      <c r="I778" s="332">
        <v>749</v>
      </c>
      <c r="J778" s="332">
        <v>749</v>
      </c>
      <c r="K778" s="332">
        <v>749</v>
      </c>
      <c r="L778" s="332">
        <v>749</v>
      </c>
      <c r="M778" s="332">
        <v>749</v>
      </c>
      <c r="N778" s="332">
        <v>749</v>
      </c>
      <c r="O778" s="332">
        <v>749</v>
      </c>
      <c r="P778" s="332">
        <v>748903</v>
      </c>
    </row>
    <row r="779" spans="1:16" x14ac:dyDescent="0.2">
      <c r="A779" s="332" t="s">
        <v>52</v>
      </c>
      <c r="B779" s="332" t="s">
        <v>287</v>
      </c>
      <c r="C779" s="332">
        <v>85</v>
      </c>
      <c r="D779" s="332">
        <v>85</v>
      </c>
      <c r="E779" s="332">
        <v>85</v>
      </c>
      <c r="F779" s="332">
        <v>85</v>
      </c>
      <c r="G779" s="332">
        <v>85</v>
      </c>
      <c r="H779" s="332">
        <v>85</v>
      </c>
      <c r="I779" s="332">
        <v>85</v>
      </c>
      <c r="J779" s="332">
        <v>85</v>
      </c>
      <c r="K779" s="332">
        <v>85</v>
      </c>
      <c r="L779" s="332">
        <v>85</v>
      </c>
      <c r="M779" s="332">
        <v>85</v>
      </c>
      <c r="N779" s="332">
        <v>85</v>
      </c>
      <c r="O779" s="332">
        <v>85</v>
      </c>
      <c r="P779" s="332">
        <v>85203</v>
      </c>
    </row>
    <row r="780" spans="1:16" x14ac:dyDescent="0.2">
      <c r="A780" s="332" t="s">
        <v>1324</v>
      </c>
      <c r="B780" s="332" t="s">
        <v>287</v>
      </c>
      <c r="C780" s="332">
        <v>0</v>
      </c>
      <c r="D780" s="332">
        <v>0</v>
      </c>
      <c r="E780" s="332">
        <v>0</v>
      </c>
      <c r="F780" s="332">
        <v>0</v>
      </c>
      <c r="G780" s="332">
        <v>0</v>
      </c>
      <c r="H780" s="332">
        <v>0</v>
      </c>
      <c r="I780" s="332">
        <v>0</v>
      </c>
      <c r="J780" s="332">
        <v>0</v>
      </c>
      <c r="K780" s="332">
        <v>0</v>
      </c>
      <c r="L780" s="332">
        <v>0</v>
      </c>
      <c r="M780" s="332">
        <v>0</v>
      </c>
      <c r="N780" s="332">
        <v>0</v>
      </c>
      <c r="O780" s="332">
        <v>0</v>
      </c>
      <c r="P780" s="332">
        <v>0</v>
      </c>
    </row>
    <row r="781" spans="1:16" x14ac:dyDescent="0.2">
      <c r="A781" s="332" t="s">
        <v>53</v>
      </c>
      <c r="B781" s="332" t="s">
        <v>287</v>
      </c>
      <c r="C781" s="332">
        <v>0</v>
      </c>
      <c r="D781" s="332">
        <v>0</v>
      </c>
      <c r="E781" s="332">
        <v>0</v>
      </c>
      <c r="F781" s="332">
        <v>0</v>
      </c>
      <c r="G781" s="332">
        <v>0</v>
      </c>
      <c r="H781" s="332">
        <v>0</v>
      </c>
      <c r="I781" s="332">
        <v>0</v>
      </c>
      <c r="J781" s="332">
        <v>0</v>
      </c>
      <c r="K781" s="332">
        <v>0</v>
      </c>
      <c r="L781" s="332">
        <v>0</v>
      </c>
      <c r="M781" s="332">
        <v>0</v>
      </c>
      <c r="N781" s="332">
        <v>0</v>
      </c>
      <c r="O781" s="332">
        <v>0</v>
      </c>
      <c r="P781" s="332">
        <v>0</v>
      </c>
    </row>
    <row r="782" spans="1:16" x14ac:dyDescent="0.2">
      <c r="A782" s="332" t="s">
        <v>1325</v>
      </c>
      <c r="B782" s="332" t="s">
        <v>287</v>
      </c>
      <c r="C782" s="332">
        <v>0</v>
      </c>
      <c r="D782" s="332">
        <v>0</v>
      </c>
      <c r="E782" s="332">
        <v>0</v>
      </c>
      <c r="F782" s="332">
        <v>0</v>
      </c>
      <c r="G782" s="332">
        <v>0</v>
      </c>
      <c r="H782" s="332">
        <v>0</v>
      </c>
      <c r="I782" s="332">
        <v>0</v>
      </c>
      <c r="J782" s="332">
        <v>0</v>
      </c>
      <c r="K782" s="332">
        <v>0</v>
      </c>
      <c r="L782" s="332">
        <v>0</v>
      </c>
      <c r="M782" s="332">
        <v>0</v>
      </c>
      <c r="N782" s="332">
        <v>0</v>
      </c>
      <c r="O782" s="332">
        <v>0</v>
      </c>
      <c r="P782" s="332">
        <v>0</v>
      </c>
    </row>
    <row r="783" spans="1:16" x14ac:dyDescent="0.2">
      <c r="A783" s="332" t="s">
        <v>54</v>
      </c>
      <c r="B783" s="332" t="s">
        <v>287</v>
      </c>
      <c r="C783" s="332">
        <v>0</v>
      </c>
      <c r="D783" s="332">
        <v>0</v>
      </c>
      <c r="E783" s="332">
        <v>0</v>
      </c>
      <c r="F783" s="332">
        <v>0</v>
      </c>
      <c r="G783" s="332">
        <v>0</v>
      </c>
      <c r="H783" s="332">
        <v>0</v>
      </c>
      <c r="I783" s="332">
        <v>0</v>
      </c>
      <c r="J783" s="332">
        <v>0</v>
      </c>
      <c r="K783" s="332">
        <v>0</v>
      </c>
      <c r="L783" s="332">
        <v>0</v>
      </c>
      <c r="M783" s="332">
        <v>0</v>
      </c>
      <c r="N783" s="332">
        <v>0</v>
      </c>
      <c r="O783" s="332">
        <v>0</v>
      </c>
      <c r="P783" s="332">
        <v>0</v>
      </c>
    </row>
    <row r="784" spans="1:16" x14ac:dyDescent="0.2">
      <c r="A784" s="332" t="s">
        <v>55</v>
      </c>
      <c r="B784" s="332" t="s">
        <v>287</v>
      </c>
      <c r="C784" s="332">
        <v>0</v>
      </c>
      <c r="D784" s="332">
        <v>0</v>
      </c>
      <c r="E784" s="332">
        <v>0</v>
      </c>
      <c r="F784" s="332">
        <v>0</v>
      </c>
      <c r="G784" s="332">
        <v>0</v>
      </c>
      <c r="H784" s="332">
        <v>0</v>
      </c>
      <c r="I784" s="332">
        <v>0</v>
      </c>
      <c r="J784" s="332">
        <v>0</v>
      </c>
      <c r="K784" s="332">
        <v>0</v>
      </c>
      <c r="L784" s="332">
        <v>0</v>
      </c>
      <c r="M784" s="332">
        <v>0</v>
      </c>
      <c r="N784" s="332">
        <v>0</v>
      </c>
      <c r="O784" s="332">
        <v>0</v>
      </c>
      <c r="P784" s="332">
        <v>0</v>
      </c>
    </row>
    <row r="785" spans="1:16" x14ac:dyDescent="0.2">
      <c r="A785" s="332" t="s">
        <v>56</v>
      </c>
      <c r="B785" s="332" t="s">
        <v>287</v>
      </c>
      <c r="C785" s="332">
        <v>1412</v>
      </c>
      <c r="D785" s="332">
        <v>1412</v>
      </c>
      <c r="E785" s="332">
        <v>1412</v>
      </c>
      <c r="F785" s="332">
        <v>1412</v>
      </c>
      <c r="G785" s="332">
        <v>1412</v>
      </c>
      <c r="H785" s="332">
        <v>1412</v>
      </c>
      <c r="I785" s="332">
        <v>1412</v>
      </c>
      <c r="J785" s="332">
        <v>1902</v>
      </c>
      <c r="K785" s="332">
        <v>1902</v>
      </c>
      <c r="L785" s="332">
        <v>1902</v>
      </c>
      <c r="M785" s="332">
        <v>1902</v>
      </c>
      <c r="N785" s="332">
        <v>1902</v>
      </c>
      <c r="O785" s="332">
        <v>1902</v>
      </c>
      <c r="P785" s="332">
        <v>1636532</v>
      </c>
    </row>
    <row r="786" spans="1:16" x14ac:dyDescent="0.2">
      <c r="A786" s="332" t="s">
        <v>57</v>
      </c>
      <c r="B786" s="332" t="s">
        <v>287</v>
      </c>
      <c r="C786" s="332">
        <v>609</v>
      </c>
      <c r="D786" s="332">
        <v>491</v>
      </c>
      <c r="E786" s="332">
        <v>491</v>
      </c>
      <c r="F786" s="332">
        <v>491</v>
      </c>
      <c r="G786" s="332">
        <v>491</v>
      </c>
      <c r="H786" s="332">
        <v>491</v>
      </c>
      <c r="I786" s="332">
        <v>491</v>
      </c>
      <c r="J786" s="332">
        <v>0</v>
      </c>
      <c r="K786" s="332">
        <v>0</v>
      </c>
      <c r="L786" s="332">
        <v>0</v>
      </c>
      <c r="M786" s="332">
        <v>0</v>
      </c>
      <c r="N786" s="332">
        <v>0</v>
      </c>
      <c r="O786" s="332">
        <v>0</v>
      </c>
      <c r="P786" s="332">
        <v>270682</v>
      </c>
    </row>
    <row r="787" spans="1:16" x14ac:dyDescent="0.2">
      <c r="A787" s="332" t="s">
        <v>688</v>
      </c>
      <c r="B787" s="332" t="s">
        <v>287</v>
      </c>
      <c r="C787" s="332">
        <v>0</v>
      </c>
      <c r="D787" s="332">
        <v>0</v>
      </c>
      <c r="E787" s="332">
        <v>0</v>
      </c>
      <c r="F787" s="332">
        <v>0</v>
      </c>
      <c r="G787" s="332">
        <v>0</v>
      </c>
      <c r="H787" s="332">
        <v>0</v>
      </c>
      <c r="I787" s="332">
        <v>0</v>
      </c>
      <c r="J787" s="332">
        <v>0</v>
      </c>
      <c r="K787" s="332">
        <v>0</v>
      </c>
      <c r="L787" s="332">
        <v>0</v>
      </c>
      <c r="M787" s="332">
        <v>0</v>
      </c>
      <c r="N787" s="332">
        <v>0</v>
      </c>
      <c r="O787" s="332">
        <v>0</v>
      </c>
      <c r="P787" s="332">
        <v>0</v>
      </c>
    </row>
    <row r="788" spans="1:16" x14ac:dyDescent="0.2">
      <c r="A788" s="332" t="s">
        <v>1326</v>
      </c>
      <c r="B788" s="332" t="s">
        <v>287</v>
      </c>
      <c r="C788" s="332">
        <v>0</v>
      </c>
      <c r="D788" s="332">
        <v>0</v>
      </c>
      <c r="E788" s="332">
        <v>0</v>
      </c>
      <c r="F788" s="332">
        <v>0</v>
      </c>
      <c r="G788" s="332">
        <v>0</v>
      </c>
      <c r="H788" s="332">
        <v>0</v>
      </c>
      <c r="I788" s="332">
        <v>0</v>
      </c>
      <c r="J788" s="332">
        <v>0</v>
      </c>
      <c r="K788" s="332">
        <v>0</v>
      </c>
      <c r="L788" s="332">
        <v>0</v>
      </c>
      <c r="M788" s="332">
        <v>0</v>
      </c>
      <c r="N788" s="332">
        <v>0</v>
      </c>
      <c r="O788" s="332">
        <v>0</v>
      </c>
      <c r="P788" s="332">
        <v>0</v>
      </c>
    </row>
    <row r="789" spans="1:16" x14ac:dyDescent="0.2">
      <c r="A789" s="332" t="s">
        <v>1327</v>
      </c>
      <c r="B789" s="332" t="s">
        <v>287</v>
      </c>
      <c r="C789" s="332">
        <v>0</v>
      </c>
      <c r="D789" s="332">
        <v>0</v>
      </c>
      <c r="E789" s="332">
        <v>0</v>
      </c>
      <c r="F789" s="332">
        <v>0</v>
      </c>
      <c r="G789" s="332">
        <v>0</v>
      </c>
      <c r="H789" s="332">
        <v>0</v>
      </c>
      <c r="I789" s="332">
        <v>0</v>
      </c>
      <c r="J789" s="332">
        <v>0</v>
      </c>
      <c r="K789" s="332">
        <v>0</v>
      </c>
      <c r="L789" s="332">
        <v>0</v>
      </c>
      <c r="M789" s="332">
        <v>0</v>
      </c>
      <c r="N789" s="332">
        <v>0</v>
      </c>
      <c r="O789" s="332">
        <v>0</v>
      </c>
      <c r="P789" s="332">
        <v>0</v>
      </c>
    </row>
    <row r="790" spans="1:16" x14ac:dyDescent="0.2">
      <c r="A790" s="332" t="s">
        <v>1328</v>
      </c>
      <c r="B790" s="332" t="s">
        <v>287</v>
      </c>
      <c r="C790" s="332">
        <v>0</v>
      </c>
      <c r="D790" s="332">
        <v>0</v>
      </c>
      <c r="E790" s="332">
        <v>0</v>
      </c>
      <c r="F790" s="332">
        <v>0</v>
      </c>
      <c r="G790" s="332">
        <v>0</v>
      </c>
      <c r="H790" s="332">
        <v>0</v>
      </c>
      <c r="I790" s="332">
        <v>0</v>
      </c>
      <c r="J790" s="332">
        <v>0</v>
      </c>
      <c r="K790" s="332">
        <v>0</v>
      </c>
      <c r="L790" s="332">
        <v>0</v>
      </c>
      <c r="M790" s="332">
        <v>0</v>
      </c>
      <c r="N790" s="332">
        <v>0</v>
      </c>
      <c r="O790" s="332">
        <v>0</v>
      </c>
      <c r="P790" s="332">
        <v>0</v>
      </c>
    </row>
    <row r="791" spans="1:16" x14ac:dyDescent="0.2">
      <c r="A791" s="332" t="s">
        <v>1329</v>
      </c>
      <c r="B791" s="332" t="s">
        <v>287</v>
      </c>
      <c r="C791" s="332">
        <v>0</v>
      </c>
      <c r="D791" s="332">
        <v>0</v>
      </c>
      <c r="E791" s="332">
        <v>0</v>
      </c>
      <c r="F791" s="332">
        <v>0</v>
      </c>
      <c r="G791" s="332">
        <v>0</v>
      </c>
      <c r="H791" s="332">
        <v>0</v>
      </c>
      <c r="I791" s="332">
        <v>0</v>
      </c>
      <c r="J791" s="332">
        <v>0</v>
      </c>
      <c r="K791" s="332">
        <v>0</v>
      </c>
      <c r="L791" s="332">
        <v>0</v>
      </c>
      <c r="M791" s="332">
        <v>0</v>
      </c>
      <c r="N791" s="332">
        <v>0</v>
      </c>
      <c r="O791" s="332">
        <v>0</v>
      </c>
      <c r="P791" s="332">
        <v>0</v>
      </c>
    </row>
    <row r="792" spans="1:16" x14ac:dyDescent="0.2">
      <c r="A792" s="332" t="s">
        <v>1330</v>
      </c>
      <c r="B792" s="332" t="s">
        <v>287</v>
      </c>
      <c r="C792" s="332">
        <v>0</v>
      </c>
      <c r="D792" s="332">
        <v>0</v>
      </c>
      <c r="E792" s="332">
        <v>0</v>
      </c>
      <c r="F792" s="332">
        <v>0</v>
      </c>
      <c r="G792" s="332">
        <v>0</v>
      </c>
      <c r="H792" s="332">
        <v>0</v>
      </c>
      <c r="I792" s="332">
        <v>0</v>
      </c>
      <c r="J792" s="332">
        <v>0</v>
      </c>
      <c r="K792" s="332">
        <v>0</v>
      </c>
      <c r="L792" s="332">
        <v>0</v>
      </c>
      <c r="M792" s="332">
        <v>0</v>
      </c>
      <c r="N792" s="332">
        <v>0</v>
      </c>
      <c r="O792" s="332">
        <v>0</v>
      </c>
      <c r="P792" s="332">
        <v>0</v>
      </c>
    </row>
    <row r="793" spans="1:16" x14ac:dyDescent="0.2">
      <c r="A793" s="332" t="s">
        <v>817</v>
      </c>
      <c r="B793" s="332" t="s">
        <v>287</v>
      </c>
      <c r="C793" s="332">
        <v>0</v>
      </c>
      <c r="D793" s="332">
        <v>0</v>
      </c>
      <c r="E793" s="332">
        <v>0</v>
      </c>
      <c r="F793" s="332">
        <v>0</v>
      </c>
      <c r="G793" s="332">
        <v>0</v>
      </c>
      <c r="H793" s="332">
        <v>0</v>
      </c>
      <c r="I793" s="332">
        <v>0</v>
      </c>
      <c r="J793" s="332">
        <v>0</v>
      </c>
      <c r="K793" s="332">
        <v>0</v>
      </c>
      <c r="L793" s="332">
        <v>0</v>
      </c>
      <c r="M793" s="332">
        <v>0</v>
      </c>
      <c r="N793" s="332">
        <v>0</v>
      </c>
      <c r="O793" s="332">
        <v>0</v>
      </c>
      <c r="P793" s="332">
        <v>0</v>
      </c>
    </row>
    <row r="794" spans="1:16" x14ac:dyDescent="0.2">
      <c r="A794" s="332" t="s">
        <v>689</v>
      </c>
      <c r="B794" s="332" t="s">
        <v>287</v>
      </c>
      <c r="C794" s="332">
        <v>12</v>
      </c>
      <c r="D794" s="332">
        <v>12</v>
      </c>
      <c r="E794" s="332">
        <v>12</v>
      </c>
      <c r="F794" s="332">
        <v>12</v>
      </c>
      <c r="G794" s="332">
        <v>12</v>
      </c>
      <c r="H794" s="332">
        <v>12</v>
      </c>
      <c r="I794" s="332">
        <v>12</v>
      </c>
      <c r="J794" s="332">
        <v>69</v>
      </c>
      <c r="K794" s="332">
        <v>69</v>
      </c>
      <c r="L794" s="332">
        <v>69</v>
      </c>
      <c r="M794" s="332">
        <v>69</v>
      </c>
      <c r="N794" s="332">
        <v>69</v>
      </c>
      <c r="O794" s="332">
        <v>69</v>
      </c>
      <c r="P794" s="332">
        <v>37966</v>
      </c>
    </row>
    <row r="795" spans="1:16" x14ac:dyDescent="0.2">
      <c r="A795" s="332" t="s">
        <v>1331</v>
      </c>
      <c r="B795" s="332" t="s">
        <v>287</v>
      </c>
      <c r="C795" s="332">
        <v>0</v>
      </c>
      <c r="D795" s="332">
        <v>0</v>
      </c>
      <c r="E795" s="332">
        <v>0</v>
      </c>
      <c r="F795" s="332">
        <v>0</v>
      </c>
      <c r="G795" s="332">
        <v>0</v>
      </c>
      <c r="H795" s="332">
        <v>0</v>
      </c>
      <c r="I795" s="332">
        <v>0</v>
      </c>
      <c r="J795" s="332">
        <v>0</v>
      </c>
      <c r="K795" s="332">
        <v>0</v>
      </c>
      <c r="L795" s="332">
        <v>0</v>
      </c>
      <c r="M795" s="332">
        <v>0</v>
      </c>
      <c r="N795" s="332">
        <v>0</v>
      </c>
      <c r="O795" s="332">
        <v>0</v>
      </c>
      <c r="P795" s="332">
        <v>0</v>
      </c>
    </row>
    <row r="796" spans="1:16" x14ac:dyDescent="0.2">
      <c r="A796" s="332" t="s">
        <v>923</v>
      </c>
      <c r="B796" s="332" t="s">
        <v>287</v>
      </c>
      <c r="C796" s="332">
        <v>1</v>
      </c>
      <c r="D796" s="332">
        <v>1</v>
      </c>
      <c r="E796" s="332">
        <v>1</v>
      </c>
      <c r="F796" s="332">
        <v>1</v>
      </c>
      <c r="G796" s="332">
        <v>1</v>
      </c>
      <c r="H796" s="332">
        <v>1</v>
      </c>
      <c r="I796" s="332">
        <v>1</v>
      </c>
      <c r="J796" s="332">
        <v>204</v>
      </c>
      <c r="K796" s="332">
        <v>204</v>
      </c>
      <c r="L796" s="332">
        <v>204</v>
      </c>
      <c r="M796" s="332">
        <v>204</v>
      </c>
      <c r="N796" s="332">
        <v>204</v>
      </c>
      <c r="O796" s="332">
        <v>204</v>
      </c>
      <c r="P796" s="332">
        <v>94107</v>
      </c>
    </row>
    <row r="797" spans="1:16" x14ac:dyDescent="0.2">
      <c r="A797" s="332" t="s">
        <v>924</v>
      </c>
      <c r="B797" s="332" t="s">
        <v>287</v>
      </c>
      <c r="C797" s="332">
        <v>203</v>
      </c>
      <c r="D797" s="332">
        <v>203</v>
      </c>
      <c r="E797" s="332">
        <v>203</v>
      </c>
      <c r="F797" s="332">
        <v>203</v>
      </c>
      <c r="G797" s="332">
        <v>203</v>
      </c>
      <c r="H797" s="332">
        <v>203</v>
      </c>
      <c r="I797" s="332">
        <v>203</v>
      </c>
      <c r="J797" s="332">
        <v>0</v>
      </c>
      <c r="K797" s="332">
        <v>0</v>
      </c>
      <c r="L797" s="332">
        <v>0</v>
      </c>
      <c r="M797" s="332">
        <v>0</v>
      </c>
      <c r="N797" s="332">
        <v>0</v>
      </c>
      <c r="O797" s="332">
        <v>0</v>
      </c>
      <c r="P797" s="332">
        <v>109932</v>
      </c>
    </row>
    <row r="798" spans="1:16" x14ac:dyDescent="0.2">
      <c r="A798" s="332" t="s">
        <v>1332</v>
      </c>
      <c r="B798" s="332" t="s">
        <v>287</v>
      </c>
      <c r="C798" s="332">
        <v>0</v>
      </c>
      <c r="D798" s="332">
        <v>0</v>
      </c>
      <c r="E798" s="332">
        <v>0</v>
      </c>
      <c r="F798" s="332">
        <v>0</v>
      </c>
      <c r="G798" s="332">
        <v>0</v>
      </c>
      <c r="H798" s="332">
        <v>0</v>
      </c>
      <c r="I798" s="332">
        <v>0</v>
      </c>
      <c r="J798" s="332">
        <v>0</v>
      </c>
      <c r="K798" s="332">
        <v>0</v>
      </c>
      <c r="L798" s="332">
        <v>0</v>
      </c>
      <c r="M798" s="332">
        <v>0</v>
      </c>
      <c r="N798" s="332">
        <v>0</v>
      </c>
      <c r="O798" s="332">
        <v>0</v>
      </c>
      <c r="P798" s="332">
        <v>0</v>
      </c>
    </row>
    <row r="799" spans="1:16" x14ac:dyDescent="0.2">
      <c r="A799" s="332" t="s">
        <v>818</v>
      </c>
      <c r="B799" s="332" t="s">
        <v>287</v>
      </c>
      <c r="C799" s="332">
        <v>557</v>
      </c>
      <c r="D799" s="332">
        <v>557</v>
      </c>
      <c r="E799" s="332">
        <v>557</v>
      </c>
      <c r="F799" s="332">
        <v>557</v>
      </c>
      <c r="G799" s="332">
        <v>557</v>
      </c>
      <c r="H799" s="332">
        <v>557</v>
      </c>
      <c r="I799" s="332">
        <v>557</v>
      </c>
      <c r="J799" s="332">
        <v>557</v>
      </c>
      <c r="K799" s="332">
        <v>557</v>
      </c>
      <c r="L799" s="332">
        <v>557</v>
      </c>
      <c r="M799" s="332">
        <v>557</v>
      </c>
      <c r="N799" s="332">
        <v>557</v>
      </c>
      <c r="O799" s="332">
        <v>557</v>
      </c>
      <c r="P799" s="332">
        <v>556690</v>
      </c>
    </row>
    <row r="800" spans="1:16" x14ac:dyDescent="0.2">
      <c r="A800" s="332" t="s">
        <v>1333</v>
      </c>
      <c r="B800" s="332" t="s">
        <v>287</v>
      </c>
      <c r="C800" s="332">
        <v>0</v>
      </c>
      <c r="D800" s="332">
        <v>0</v>
      </c>
      <c r="E800" s="332">
        <v>0</v>
      </c>
      <c r="F800" s="332">
        <v>0</v>
      </c>
      <c r="G800" s="332">
        <v>0</v>
      </c>
      <c r="H800" s="332">
        <v>0</v>
      </c>
      <c r="I800" s="332">
        <v>0</v>
      </c>
      <c r="J800" s="332">
        <v>0</v>
      </c>
      <c r="K800" s="332">
        <v>0</v>
      </c>
      <c r="L800" s="332">
        <v>0</v>
      </c>
      <c r="M800" s="332">
        <v>0</v>
      </c>
      <c r="N800" s="332">
        <v>0</v>
      </c>
      <c r="O800" s="332">
        <v>0</v>
      </c>
      <c r="P800" s="332">
        <v>0</v>
      </c>
    </row>
    <row r="801" spans="1:16" x14ac:dyDescent="0.2">
      <c r="A801" s="332" t="s">
        <v>213</v>
      </c>
      <c r="B801" s="332" t="s">
        <v>287</v>
      </c>
      <c r="C801" s="332">
        <v>9</v>
      </c>
      <c r="D801" s="332">
        <v>9</v>
      </c>
      <c r="E801" s="332">
        <v>9</v>
      </c>
      <c r="F801" s="332">
        <v>9</v>
      </c>
      <c r="G801" s="332">
        <v>9</v>
      </c>
      <c r="H801" s="332">
        <v>9</v>
      </c>
      <c r="I801" s="332">
        <v>9</v>
      </c>
      <c r="J801" s="332">
        <v>0</v>
      </c>
      <c r="K801" s="332">
        <v>0</v>
      </c>
      <c r="L801" s="332">
        <v>0</v>
      </c>
      <c r="M801" s="332">
        <v>0</v>
      </c>
      <c r="N801" s="332">
        <v>0</v>
      </c>
      <c r="O801" s="332">
        <v>0</v>
      </c>
      <c r="P801" s="332">
        <v>5007</v>
      </c>
    </row>
    <row r="802" spans="1:16" x14ac:dyDescent="0.2">
      <c r="A802" s="332" t="s">
        <v>1334</v>
      </c>
      <c r="B802" s="332" t="s">
        <v>287</v>
      </c>
      <c r="C802" s="332">
        <v>0</v>
      </c>
      <c r="D802" s="332">
        <v>0</v>
      </c>
      <c r="E802" s="332">
        <v>0</v>
      </c>
      <c r="F802" s="332">
        <v>0</v>
      </c>
      <c r="G802" s="332">
        <v>0</v>
      </c>
      <c r="H802" s="332">
        <v>0</v>
      </c>
      <c r="I802" s="332">
        <v>0</v>
      </c>
      <c r="J802" s="332">
        <v>0</v>
      </c>
      <c r="K802" s="332">
        <v>0</v>
      </c>
      <c r="L802" s="332">
        <v>0</v>
      </c>
      <c r="M802" s="332">
        <v>0</v>
      </c>
      <c r="N802" s="332">
        <v>0</v>
      </c>
      <c r="O802" s="332">
        <v>0</v>
      </c>
      <c r="P802" s="332">
        <v>0</v>
      </c>
    </row>
    <row r="803" spans="1:16" x14ac:dyDescent="0.2">
      <c r="A803" s="332" t="s">
        <v>1335</v>
      </c>
      <c r="B803" s="332" t="s">
        <v>287</v>
      </c>
      <c r="C803" s="332">
        <v>0</v>
      </c>
      <c r="D803" s="332">
        <v>0</v>
      </c>
      <c r="E803" s="332">
        <v>0</v>
      </c>
      <c r="F803" s="332">
        <v>0</v>
      </c>
      <c r="G803" s="332">
        <v>0</v>
      </c>
      <c r="H803" s="332">
        <v>0</v>
      </c>
      <c r="I803" s="332">
        <v>0</v>
      </c>
      <c r="J803" s="332">
        <v>0</v>
      </c>
      <c r="K803" s="332">
        <v>0</v>
      </c>
      <c r="L803" s="332">
        <v>0</v>
      </c>
      <c r="M803" s="332">
        <v>0</v>
      </c>
      <c r="N803" s="332">
        <v>0</v>
      </c>
      <c r="O803" s="332">
        <v>0</v>
      </c>
      <c r="P803" s="332">
        <v>0</v>
      </c>
    </row>
    <row r="804" spans="1:16" x14ac:dyDescent="0.2">
      <c r="A804" s="332" t="s">
        <v>585</v>
      </c>
      <c r="B804" s="332" t="s">
        <v>287</v>
      </c>
      <c r="C804" s="332">
        <v>101</v>
      </c>
      <c r="D804" s="332">
        <v>101</v>
      </c>
      <c r="E804" s="332">
        <v>101</v>
      </c>
      <c r="F804" s="332">
        <v>101</v>
      </c>
      <c r="G804" s="332">
        <v>101</v>
      </c>
      <c r="H804" s="332">
        <v>101</v>
      </c>
      <c r="I804" s="332">
        <v>101</v>
      </c>
      <c r="J804" s="332">
        <v>110</v>
      </c>
      <c r="K804" s="332">
        <v>110</v>
      </c>
      <c r="L804" s="332">
        <v>110</v>
      </c>
      <c r="M804" s="332">
        <v>110</v>
      </c>
      <c r="N804" s="332">
        <v>110</v>
      </c>
      <c r="O804" s="332">
        <v>110</v>
      </c>
      <c r="P804" s="332">
        <v>104773</v>
      </c>
    </row>
    <row r="805" spans="1:16" x14ac:dyDescent="0.2">
      <c r="A805" s="332" t="s">
        <v>1336</v>
      </c>
      <c r="B805" s="332" t="s">
        <v>287</v>
      </c>
      <c r="C805" s="332">
        <v>0</v>
      </c>
      <c r="D805" s="332">
        <v>0</v>
      </c>
      <c r="E805" s="332">
        <v>0</v>
      </c>
      <c r="F805" s="332">
        <v>0</v>
      </c>
      <c r="G805" s="332">
        <v>0</v>
      </c>
      <c r="H805" s="332">
        <v>0</v>
      </c>
      <c r="I805" s="332">
        <v>0</v>
      </c>
      <c r="J805" s="332">
        <v>0</v>
      </c>
      <c r="K805" s="332">
        <v>0</v>
      </c>
      <c r="L805" s="332">
        <v>0</v>
      </c>
      <c r="M805" s="332">
        <v>0</v>
      </c>
      <c r="N805" s="332">
        <v>0</v>
      </c>
      <c r="O805" s="332">
        <v>0</v>
      </c>
      <c r="P805" s="332">
        <v>0</v>
      </c>
    </row>
    <row r="806" spans="1:16" x14ac:dyDescent="0.2">
      <c r="A806" s="332" t="s">
        <v>1337</v>
      </c>
      <c r="B806" s="332" t="s">
        <v>287</v>
      </c>
      <c r="C806" s="332">
        <v>0</v>
      </c>
      <c r="D806" s="332">
        <v>0</v>
      </c>
      <c r="E806" s="332">
        <v>0</v>
      </c>
      <c r="F806" s="332">
        <v>0</v>
      </c>
      <c r="G806" s="332">
        <v>0</v>
      </c>
      <c r="H806" s="332">
        <v>0</v>
      </c>
      <c r="I806" s="332">
        <v>0</v>
      </c>
      <c r="J806" s="332">
        <v>0</v>
      </c>
      <c r="K806" s="332">
        <v>0</v>
      </c>
      <c r="L806" s="332">
        <v>0</v>
      </c>
      <c r="M806" s="332">
        <v>0</v>
      </c>
      <c r="N806" s="332">
        <v>0</v>
      </c>
      <c r="O806" s="332">
        <v>0</v>
      </c>
      <c r="P806" s="332">
        <v>0</v>
      </c>
    </row>
    <row r="807" spans="1:16" x14ac:dyDescent="0.2">
      <c r="A807" s="332" t="s">
        <v>819</v>
      </c>
      <c r="B807" s="332" t="s">
        <v>287</v>
      </c>
      <c r="C807" s="332">
        <v>33</v>
      </c>
      <c r="D807" s="332">
        <v>33</v>
      </c>
      <c r="E807" s="332">
        <v>33</v>
      </c>
      <c r="F807" s="332">
        <v>33</v>
      </c>
      <c r="G807" s="332">
        <v>33</v>
      </c>
      <c r="H807" s="332">
        <v>33</v>
      </c>
      <c r="I807" s="332">
        <v>33</v>
      </c>
      <c r="J807" s="332">
        <v>33</v>
      </c>
      <c r="K807" s="332">
        <v>33</v>
      </c>
      <c r="L807" s="332">
        <v>33</v>
      </c>
      <c r="M807" s="332">
        <v>33</v>
      </c>
      <c r="N807" s="332">
        <v>33</v>
      </c>
      <c r="O807" s="332">
        <v>33</v>
      </c>
      <c r="P807" s="332">
        <v>32609</v>
      </c>
    </row>
    <row r="808" spans="1:16" x14ac:dyDescent="0.2">
      <c r="A808" s="332" t="s">
        <v>1338</v>
      </c>
      <c r="B808" s="332" t="s">
        <v>287</v>
      </c>
      <c r="C808" s="332">
        <v>0</v>
      </c>
      <c r="D808" s="332">
        <v>0</v>
      </c>
      <c r="E808" s="332">
        <v>0</v>
      </c>
      <c r="F808" s="332">
        <v>0</v>
      </c>
      <c r="G808" s="332">
        <v>0</v>
      </c>
      <c r="H808" s="332">
        <v>0</v>
      </c>
      <c r="I808" s="332">
        <v>0</v>
      </c>
      <c r="J808" s="332">
        <v>0</v>
      </c>
      <c r="K808" s="332">
        <v>0</v>
      </c>
      <c r="L808" s="332">
        <v>0</v>
      </c>
      <c r="M808" s="332">
        <v>0</v>
      </c>
      <c r="N808" s="332">
        <v>0</v>
      </c>
      <c r="O808" s="332">
        <v>0</v>
      </c>
      <c r="P808" s="332">
        <v>0</v>
      </c>
    </row>
    <row r="809" spans="1:16" x14ac:dyDescent="0.2">
      <c r="A809" s="332" t="s">
        <v>58</v>
      </c>
      <c r="B809" s="332" t="s">
        <v>287</v>
      </c>
      <c r="C809" s="332">
        <v>245</v>
      </c>
      <c r="D809" s="332">
        <v>245</v>
      </c>
      <c r="E809" s="332">
        <v>245</v>
      </c>
      <c r="F809" s="332">
        <v>245</v>
      </c>
      <c r="G809" s="332">
        <v>245</v>
      </c>
      <c r="H809" s="332">
        <v>245</v>
      </c>
      <c r="I809" s="332">
        <v>245</v>
      </c>
      <c r="J809" s="332">
        <v>2348</v>
      </c>
      <c r="K809" s="332">
        <v>2348</v>
      </c>
      <c r="L809" s="332">
        <v>2348</v>
      </c>
      <c r="M809" s="332">
        <v>2348</v>
      </c>
      <c r="N809" s="332">
        <v>2348</v>
      </c>
      <c r="O809" s="332">
        <v>2348</v>
      </c>
      <c r="P809" s="332">
        <v>1209240</v>
      </c>
    </row>
    <row r="810" spans="1:16" x14ac:dyDescent="0.2">
      <c r="A810" s="332" t="s">
        <v>198</v>
      </c>
      <c r="B810" s="332" t="s">
        <v>287</v>
      </c>
      <c r="C810" s="332">
        <v>2103</v>
      </c>
      <c r="D810" s="332">
        <v>2103</v>
      </c>
      <c r="E810" s="332">
        <v>2103</v>
      </c>
      <c r="F810" s="332">
        <v>2103</v>
      </c>
      <c r="G810" s="332">
        <v>2103</v>
      </c>
      <c r="H810" s="332">
        <v>2103</v>
      </c>
      <c r="I810" s="332">
        <v>2103</v>
      </c>
      <c r="J810" s="332">
        <v>0</v>
      </c>
      <c r="K810" s="332">
        <v>0</v>
      </c>
      <c r="L810" s="332">
        <v>0</v>
      </c>
      <c r="M810" s="332">
        <v>0</v>
      </c>
      <c r="N810" s="332">
        <v>0</v>
      </c>
      <c r="O810" s="332">
        <v>0</v>
      </c>
      <c r="P810" s="332">
        <v>1139062</v>
      </c>
    </row>
    <row r="811" spans="1:16" x14ac:dyDescent="0.2">
      <c r="A811" s="332" t="s">
        <v>864</v>
      </c>
      <c r="B811" s="332" t="s">
        <v>287</v>
      </c>
      <c r="C811" s="332">
        <v>70</v>
      </c>
      <c r="D811" s="332">
        <v>70</v>
      </c>
      <c r="E811" s="332">
        <v>70</v>
      </c>
      <c r="F811" s="332">
        <v>70</v>
      </c>
      <c r="G811" s="332">
        <v>70</v>
      </c>
      <c r="H811" s="332">
        <v>70</v>
      </c>
      <c r="I811" s="332">
        <v>70</v>
      </c>
      <c r="J811" s="332">
        <v>124</v>
      </c>
      <c r="K811" s="332">
        <v>124</v>
      </c>
      <c r="L811" s="332">
        <v>124</v>
      </c>
      <c r="M811" s="332">
        <v>124</v>
      </c>
      <c r="N811" s="332">
        <v>124</v>
      </c>
      <c r="O811" s="332">
        <v>124</v>
      </c>
      <c r="P811" s="332">
        <v>94516</v>
      </c>
    </row>
    <row r="812" spans="1:16" x14ac:dyDescent="0.2">
      <c r="A812" s="332" t="s">
        <v>1339</v>
      </c>
      <c r="B812" s="332" t="s">
        <v>287</v>
      </c>
      <c r="C812" s="332">
        <v>0</v>
      </c>
      <c r="D812" s="332">
        <v>0</v>
      </c>
      <c r="E812" s="332">
        <v>0</v>
      </c>
      <c r="F812" s="332">
        <v>0</v>
      </c>
      <c r="G812" s="332">
        <v>0</v>
      </c>
      <c r="H812" s="332">
        <v>0</v>
      </c>
      <c r="I812" s="332">
        <v>0</v>
      </c>
      <c r="J812" s="332">
        <v>0</v>
      </c>
      <c r="K812" s="332">
        <v>0</v>
      </c>
      <c r="L812" s="332">
        <v>0</v>
      </c>
      <c r="M812" s="332">
        <v>0</v>
      </c>
      <c r="N812" s="332">
        <v>0</v>
      </c>
      <c r="O812" s="332">
        <v>0</v>
      </c>
      <c r="P812" s="332">
        <v>0</v>
      </c>
    </row>
    <row r="813" spans="1:16" x14ac:dyDescent="0.2">
      <c r="A813" s="332" t="s">
        <v>690</v>
      </c>
      <c r="B813" s="332" t="s">
        <v>287</v>
      </c>
      <c r="C813" s="332">
        <v>1656</v>
      </c>
      <c r="D813" s="332">
        <v>1656</v>
      </c>
      <c r="E813" s="332">
        <v>1656</v>
      </c>
      <c r="F813" s="332">
        <v>1656</v>
      </c>
      <c r="G813" s="332">
        <v>1656</v>
      </c>
      <c r="H813" s="332">
        <v>1656</v>
      </c>
      <c r="I813" s="332">
        <v>1656</v>
      </c>
      <c r="J813" s="332">
        <v>1656</v>
      </c>
      <c r="K813" s="332">
        <v>1656</v>
      </c>
      <c r="L813" s="332">
        <v>1656</v>
      </c>
      <c r="M813" s="332">
        <v>1656</v>
      </c>
      <c r="N813" s="332">
        <v>1656</v>
      </c>
      <c r="O813" s="332">
        <v>1656</v>
      </c>
      <c r="P813" s="332">
        <v>1655837</v>
      </c>
    </row>
    <row r="814" spans="1:16" x14ac:dyDescent="0.2">
      <c r="A814" s="332" t="s">
        <v>1340</v>
      </c>
      <c r="B814" s="332" t="s">
        <v>287</v>
      </c>
      <c r="C814" s="332">
        <v>0</v>
      </c>
      <c r="D814" s="332">
        <v>0</v>
      </c>
      <c r="E814" s="332">
        <v>0</v>
      </c>
      <c r="F814" s="332">
        <v>0</v>
      </c>
      <c r="G814" s="332">
        <v>0</v>
      </c>
      <c r="H814" s="332">
        <v>0</v>
      </c>
      <c r="I814" s="332">
        <v>0</v>
      </c>
      <c r="J814" s="332">
        <v>0</v>
      </c>
      <c r="K814" s="332">
        <v>0</v>
      </c>
      <c r="L814" s="332">
        <v>0</v>
      </c>
      <c r="M814" s="332">
        <v>0</v>
      </c>
      <c r="N814" s="332">
        <v>0</v>
      </c>
      <c r="O814" s="332">
        <v>0</v>
      </c>
      <c r="P814" s="332">
        <v>0</v>
      </c>
    </row>
    <row r="815" spans="1:16" x14ac:dyDescent="0.2">
      <c r="A815" s="332" t="s">
        <v>561</v>
      </c>
      <c r="B815" s="332" t="s">
        <v>287</v>
      </c>
      <c r="C815" s="332">
        <v>15928</v>
      </c>
      <c r="D815" s="332">
        <v>15928</v>
      </c>
      <c r="E815" s="332">
        <v>15928</v>
      </c>
      <c r="F815" s="332">
        <v>15928</v>
      </c>
      <c r="G815" s="332">
        <v>15928</v>
      </c>
      <c r="H815" s="332">
        <v>15928</v>
      </c>
      <c r="I815" s="332">
        <v>15928</v>
      </c>
      <c r="J815" s="332">
        <v>15928</v>
      </c>
      <c r="K815" s="332">
        <v>15928</v>
      </c>
      <c r="L815" s="332">
        <v>15928</v>
      </c>
      <c r="M815" s="332">
        <v>15928</v>
      </c>
      <c r="N815" s="332">
        <v>15928</v>
      </c>
      <c r="O815" s="332">
        <v>15928</v>
      </c>
      <c r="P815" s="332">
        <v>15927851</v>
      </c>
    </row>
    <row r="816" spans="1:16" x14ac:dyDescent="0.2">
      <c r="A816" s="332" t="s">
        <v>1341</v>
      </c>
      <c r="B816" s="332" t="s">
        <v>287</v>
      </c>
      <c r="C816" s="332">
        <v>0</v>
      </c>
      <c r="D816" s="332">
        <v>0</v>
      </c>
      <c r="E816" s="332">
        <v>0</v>
      </c>
      <c r="F816" s="332">
        <v>0</v>
      </c>
      <c r="G816" s="332">
        <v>0</v>
      </c>
      <c r="H816" s="332">
        <v>0</v>
      </c>
      <c r="I816" s="332">
        <v>0</v>
      </c>
      <c r="J816" s="332">
        <v>0</v>
      </c>
      <c r="K816" s="332">
        <v>0</v>
      </c>
      <c r="L816" s="332">
        <v>0</v>
      </c>
      <c r="M816" s="332">
        <v>0</v>
      </c>
      <c r="N816" s="332">
        <v>0</v>
      </c>
      <c r="O816" s="332">
        <v>0</v>
      </c>
      <c r="P816" s="332">
        <v>0</v>
      </c>
    </row>
    <row r="817" spans="1:16" x14ac:dyDescent="0.2">
      <c r="A817" s="332" t="s">
        <v>199</v>
      </c>
      <c r="B817" s="332" t="s">
        <v>287</v>
      </c>
      <c r="C817" s="332">
        <v>3</v>
      </c>
      <c r="D817" s="332">
        <v>3</v>
      </c>
      <c r="E817" s="332">
        <v>3</v>
      </c>
      <c r="F817" s="332">
        <v>3</v>
      </c>
      <c r="G817" s="332">
        <v>3</v>
      </c>
      <c r="H817" s="332">
        <v>3</v>
      </c>
      <c r="I817" s="332">
        <v>3</v>
      </c>
      <c r="J817" s="332">
        <v>3</v>
      </c>
      <c r="K817" s="332">
        <v>3</v>
      </c>
      <c r="L817" s="332">
        <v>3</v>
      </c>
      <c r="M817" s="332">
        <v>3</v>
      </c>
      <c r="N817" s="332">
        <v>3</v>
      </c>
      <c r="O817" s="332">
        <v>3</v>
      </c>
      <c r="P817" s="332">
        <v>2655</v>
      </c>
    </row>
    <row r="818" spans="1:16" x14ac:dyDescent="0.2">
      <c r="A818" s="332" t="s">
        <v>1342</v>
      </c>
      <c r="B818" s="332" t="s">
        <v>287</v>
      </c>
      <c r="C818" s="332">
        <v>0</v>
      </c>
      <c r="D818" s="332">
        <v>0</v>
      </c>
      <c r="E818" s="332">
        <v>0</v>
      </c>
      <c r="F818" s="332">
        <v>0</v>
      </c>
      <c r="G818" s="332">
        <v>0</v>
      </c>
      <c r="H818" s="332">
        <v>0</v>
      </c>
      <c r="I818" s="332">
        <v>0</v>
      </c>
      <c r="J818" s="332">
        <v>0</v>
      </c>
      <c r="K818" s="332">
        <v>0</v>
      </c>
      <c r="L818" s="332">
        <v>0</v>
      </c>
      <c r="M818" s="332">
        <v>0</v>
      </c>
      <c r="N818" s="332">
        <v>0</v>
      </c>
      <c r="O818" s="332">
        <v>0</v>
      </c>
      <c r="P818" s="332">
        <v>0</v>
      </c>
    </row>
    <row r="819" spans="1:16" x14ac:dyDescent="0.2">
      <c r="A819" s="332" t="s">
        <v>200</v>
      </c>
      <c r="B819" s="332" t="s">
        <v>287</v>
      </c>
      <c r="C819" s="332">
        <v>299</v>
      </c>
      <c r="D819" s="332">
        <v>299</v>
      </c>
      <c r="E819" s="332">
        <v>299</v>
      </c>
      <c r="F819" s="332">
        <v>299</v>
      </c>
      <c r="G819" s="332">
        <v>299</v>
      </c>
      <c r="H819" s="332">
        <v>299</v>
      </c>
      <c r="I819" s="332">
        <v>299</v>
      </c>
      <c r="J819" s="332">
        <v>299</v>
      </c>
      <c r="K819" s="332">
        <v>299</v>
      </c>
      <c r="L819" s="332">
        <v>299</v>
      </c>
      <c r="M819" s="332">
        <v>299</v>
      </c>
      <c r="N819" s="332">
        <v>299</v>
      </c>
      <c r="O819" s="332">
        <v>299</v>
      </c>
      <c r="P819" s="332">
        <v>298561</v>
      </c>
    </row>
    <row r="820" spans="1:16" x14ac:dyDescent="0.2">
      <c r="A820" s="332" t="s">
        <v>1343</v>
      </c>
      <c r="B820" s="332" t="s">
        <v>287</v>
      </c>
      <c r="C820" s="332">
        <v>0</v>
      </c>
      <c r="D820" s="332">
        <v>0</v>
      </c>
      <c r="E820" s="332">
        <v>0</v>
      </c>
      <c r="F820" s="332">
        <v>0</v>
      </c>
      <c r="G820" s="332">
        <v>0</v>
      </c>
      <c r="H820" s="332">
        <v>0</v>
      </c>
      <c r="I820" s="332">
        <v>0</v>
      </c>
      <c r="J820" s="332">
        <v>0</v>
      </c>
      <c r="K820" s="332">
        <v>0</v>
      </c>
      <c r="L820" s="332">
        <v>0</v>
      </c>
      <c r="M820" s="332">
        <v>0</v>
      </c>
      <c r="N820" s="332">
        <v>0</v>
      </c>
      <c r="O820" s="332">
        <v>0</v>
      </c>
      <c r="P820" s="332">
        <v>0</v>
      </c>
    </row>
    <row r="821" spans="1:16" x14ac:dyDescent="0.2">
      <c r="A821" s="332" t="s">
        <v>691</v>
      </c>
      <c r="B821" s="332" t="s">
        <v>287</v>
      </c>
      <c r="C821" s="332">
        <v>0</v>
      </c>
      <c r="D821" s="332">
        <v>0</v>
      </c>
      <c r="E821" s="332">
        <v>0</v>
      </c>
      <c r="F821" s="332">
        <v>0</v>
      </c>
      <c r="G821" s="332">
        <v>0</v>
      </c>
      <c r="H821" s="332">
        <v>0</v>
      </c>
      <c r="I821" s="332">
        <v>0</v>
      </c>
      <c r="J821" s="332">
        <v>0</v>
      </c>
      <c r="K821" s="332">
        <v>0</v>
      </c>
      <c r="L821" s="332">
        <v>0</v>
      </c>
      <c r="M821" s="332">
        <v>0</v>
      </c>
      <c r="N821" s="332">
        <v>0</v>
      </c>
      <c r="O821" s="332">
        <v>0</v>
      </c>
      <c r="P821" s="332">
        <v>0</v>
      </c>
    </row>
    <row r="822" spans="1:16" x14ac:dyDescent="0.2">
      <c r="A822" s="332" t="s">
        <v>1344</v>
      </c>
      <c r="B822" s="332" t="s">
        <v>287</v>
      </c>
      <c r="C822" s="332">
        <v>0</v>
      </c>
      <c r="D822" s="332">
        <v>0</v>
      </c>
      <c r="E822" s="332">
        <v>0</v>
      </c>
      <c r="F822" s="332">
        <v>0</v>
      </c>
      <c r="G822" s="332">
        <v>0</v>
      </c>
      <c r="H822" s="332">
        <v>0</v>
      </c>
      <c r="I822" s="332">
        <v>0</v>
      </c>
      <c r="J822" s="332">
        <v>0</v>
      </c>
      <c r="K822" s="332">
        <v>0</v>
      </c>
      <c r="L822" s="332">
        <v>0</v>
      </c>
      <c r="M822" s="332">
        <v>0</v>
      </c>
      <c r="N822" s="332">
        <v>0</v>
      </c>
      <c r="O822" s="332">
        <v>0</v>
      </c>
      <c r="P822" s="332">
        <v>0</v>
      </c>
    </row>
    <row r="823" spans="1:16" x14ac:dyDescent="0.2">
      <c r="A823" s="332" t="s">
        <v>692</v>
      </c>
      <c r="B823" s="332" t="s">
        <v>287</v>
      </c>
      <c r="C823" s="332">
        <v>0</v>
      </c>
      <c r="D823" s="332">
        <v>0</v>
      </c>
      <c r="E823" s="332">
        <v>0</v>
      </c>
      <c r="F823" s="332">
        <v>0</v>
      </c>
      <c r="G823" s="332">
        <v>0</v>
      </c>
      <c r="H823" s="332">
        <v>0</v>
      </c>
      <c r="I823" s="332">
        <v>0</v>
      </c>
      <c r="J823" s="332">
        <v>0</v>
      </c>
      <c r="K823" s="332">
        <v>0</v>
      </c>
      <c r="L823" s="332">
        <v>0</v>
      </c>
      <c r="M823" s="332">
        <v>0</v>
      </c>
      <c r="N823" s="332">
        <v>0</v>
      </c>
      <c r="O823" s="332">
        <v>0</v>
      </c>
      <c r="P823" s="332">
        <v>0</v>
      </c>
    </row>
    <row r="824" spans="1:16" x14ac:dyDescent="0.2">
      <c r="A824" s="332" t="s">
        <v>1345</v>
      </c>
      <c r="B824" s="332" t="s">
        <v>287</v>
      </c>
      <c r="C824" s="332">
        <v>0</v>
      </c>
      <c r="D824" s="332">
        <v>0</v>
      </c>
      <c r="E824" s="332">
        <v>0</v>
      </c>
      <c r="F824" s="332">
        <v>0</v>
      </c>
      <c r="G824" s="332">
        <v>0</v>
      </c>
      <c r="H824" s="332">
        <v>0</v>
      </c>
      <c r="I824" s="332">
        <v>0</v>
      </c>
      <c r="J824" s="332">
        <v>0</v>
      </c>
      <c r="K824" s="332">
        <v>0</v>
      </c>
      <c r="L824" s="332">
        <v>0</v>
      </c>
      <c r="M824" s="332">
        <v>0</v>
      </c>
      <c r="N824" s="332">
        <v>0</v>
      </c>
      <c r="O824" s="332">
        <v>0</v>
      </c>
      <c r="P824" s="332">
        <v>0</v>
      </c>
    </row>
    <row r="825" spans="1:16" x14ac:dyDescent="0.2">
      <c r="A825" s="332" t="s">
        <v>586</v>
      </c>
      <c r="B825" s="332" t="s">
        <v>287</v>
      </c>
      <c r="C825" s="332">
        <v>150</v>
      </c>
      <c r="D825" s="332">
        <v>150</v>
      </c>
      <c r="E825" s="332">
        <v>150</v>
      </c>
      <c r="F825" s="332">
        <v>150</v>
      </c>
      <c r="G825" s="332">
        <v>150</v>
      </c>
      <c r="H825" s="332">
        <v>150</v>
      </c>
      <c r="I825" s="332">
        <v>150</v>
      </c>
      <c r="J825" s="332">
        <v>150</v>
      </c>
      <c r="K825" s="332">
        <v>150</v>
      </c>
      <c r="L825" s="332">
        <v>150</v>
      </c>
      <c r="M825" s="332">
        <v>150</v>
      </c>
      <c r="N825" s="332">
        <v>150</v>
      </c>
      <c r="O825" s="332">
        <v>150</v>
      </c>
      <c r="P825" s="332">
        <v>150385</v>
      </c>
    </row>
    <row r="826" spans="1:16" x14ac:dyDescent="0.2">
      <c r="A826" s="332" t="s">
        <v>1346</v>
      </c>
      <c r="B826" s="332" t="s">
        <v>287</v>
      </c>
      <c r="C826" s="332">
        <v>0</v>
      </c>
      <c r="D826" s="332">
        <v>0</v>
      </c>
      <c r="E826" s="332">
        <v>0</v>
      </c>
      <c r="F826" s="332">
        <v>0</v>
      </c>
      <c r="G826" s="332">
        <v>0</v>
      </c>
      <c r="H826" s="332">
        <v>0</v>
      </c>
      <c r="I826" s="332">
        <v>0</v>
      </c>
      <c r="J826" s="332">
        <v>0</v>
      </c>
      <c r="K826" s="332">
        <v>0</v>
      </c>
      <c r="L826" s="332">
        <v>0</v>
      </c>
      <c r="M826" s="332">
        <v>0</v>
      </c>
      <c r="N826" s="332">
        <v>0</v>
      </c>
      <c r="O826" s="332">
        <v>0</v>
      </c>
      <c r="P826" s="332">
        <v>0</v>
      </c>
    </row>
    <row r="827" spans="1:16" x14ac:dyDescent="0.2">
      <c r="A827" s="332" t="s">
        <v>1056</v>
      </c>
      <c r="B827" s="332" t="s">
        <v>287</v>
      </c>
      <c r="C827" s="332">
        <v>0</v>
      </c>
      <c r="D827" s="332">
        <v>0</v>
      </c>
      <c r="E827" s="332">
        <v>0</v>
      </c>
      <c r="F827" s="332">
        <v>0</v>
      </c>
      <c r="G827" s="332">
        <v>0</v>
      </c>
      <c r="H827" s="332">
        <v>0</v>
      </c>
      <c r="I827" s="332">
        <v>0</v>
      </c>
      <c r="J827" s="332">
        <v>0</v>
      </c>
      <c r="K827" s="332">
        <v>0</v>
      </c>
      <c r="L827" s="332">
        <v>0</v>
      </c>
      <c r="M827" s="332">
        <v>0</v>
      </c>
      <c r="N827" s="332">
        <v>0</v>
      </c>
      <c r="O827" s="332">
        <v>0</v>
      </c>
      <c r="P827" s="332">
        <v>0</v>
      </c>
    </row>
    <row r="828" spans="1:16" x14ac:dyDescent="0.2">
      <c r="A828" s="332" t="s">
        <v>865</v>
      </c>
      <c r="B828" s="332" t="s">
        <v>287</v>
      </c>
      <c r="C828" s="332">
        <v>70</v>
      </c>
      <c r="D828" s="332">
        <v>70</v>
      </c>
      <c r="E828" s="332">
        <v>70</v>
      </c>
      <c r="F828" s="332">
        <v>70</v>
      </c>
      <c r="G828" s="332">
        <v>70</v>
      </c>
      <c r="H828" s="332">
        <v>70</v>
      </c>
      <c r="I828" s="332">
        <v>70</v>
      </c>
      <c r="J828" s="332">
        <v>426</v>
      </c>
      <c r="K828" s="332">
        <v>426</v>
      </c>
      <c r="L828" s="332">
        <v>426</v>
      </c>
      <c r="M828" s="332">
        <v>426</v>
      </c>
      <c r="N828" s="332">
        <v>426</v>
      </c>
      <c r="O828" s="332">
        <v>426</v>
      </c>
      <c r="P828" s="332">
        <v>233036</v>
      </c>
    </row>
    <row r="829" spans="1:16" x14ac:dyDescent="0.2">
      <c r="A829" s="332" t="s">
        <v>1347</v>
      </c>
      <c r="B829" s="332" t="s">
        <v>287</v>
      </c>
      <c r="C829" s="332">
        <v>0</v>
      </c>
      <c r="D829" s="332">
        <v>0</v>
      </c>
      <c r="E829" s="332">
        <v>0</v>
      </c>
      <c r="F829" s="332">
        <v>0</v>
      </c>
      <c r="G829" s="332">
        <v>0</v>
      </c>
      <c r="H829" s="332">
        <v>0</v>
      </c>
      <c r="I829" s="332">
        <v>0</v>
      </c>
      <c r="J829" s="332">
        <v>0</v>
      </c>
      <c r="K829" s="332">
        <v>0</v>
      </c>
      <c r="L829" s="332">
        <v>0</v>
      </c>
      <c r="M829" s="332">
        <v>0</v>
      </c>
      <c r="N829" s="332">
        <v>0</v>
      </c>
      <c r="O829" s="332">
        <v>0</v>
      </c>
      <c r="P829" s="332">
        <v>0</v>
      </c>
    </row>
    <row r="830" spans="1:16" x14ac:dyDescent="0.2">
      <c r="A830" s="332" t="s">
        <v>244</v>
      </c>
      <c r="B830" s="332" t="s">
        <v>287</v>
      </c>
      <c r="C830" s="332">
        <v>805</v>
      </c>
      <c r="D830" s="332">
        <v>805</v>
      </c>
      <c r="E830" s="332">
        <v>805</v>
      </c>
      <c r="F830" s="332">
        <v>805</v>
      </c>
      <c r="G830" s="332">
        <v>805</v>
      </c>
      <c r="H830" s="332">
        <v>806</v>
      </c>
      <c r="I830" s="332">
        <v>806</v>
      </c>
      <c r="J830" s="332">
        <v>2619</v>
      </c>
      <c r="K830" s="332">
        <v>2619</v>
      </c>
      <c r="L830" s="332">
        <v>2619</v>
      </c>
      <c r="M830" s="332">
        <v>2619</v>
      </c>
      <c r="N830" s="332">
        <v>2619</v>
      </c>
      <c r="O830" s="332">
        <v>2619</v>
      </c>
      <c r="P830" s="332">
        <v>1636527</v>
      </c>
    </row>
    <row r="831" spans="1:16" x14ac:dyDescent="0.2">
      <c r="A831" s="332" t="s">
        <v>245</v>
      </c>
      <c r="B831" s="332" t="s">
        <v>287</v>
      </c>
      <c r="C831" s="332">
        <v>1813</v>
      </c>
      <c r="D831" s="332">
        <v>1813</v>
      </c>
      <c r="E831" s="332">
        <v>1813</v>
      </c>
      <c r="F831" s="332">
        <v>1813</v>
      </c>
      <c r="G831" s="332">
        <v>1813</v>
      </c>
      <c r="H831" s="332">
        <v>1813</v>
      </c>
      <c r="I831" s="332">
        <v>1813</v>
      </c>
      <c r="J831" s="332">
        <v>0</v>
      </c>
      <c r="K831" s="332">
        <v>0</v>
      </c>
      <c r="L831" s="332">
        <v>0</v>
      </c>
      <c r="M831" s="332">
        <v>0</v>
      </c>
      <c r="N831" s="332">
        <v>0</v>
      </c>
      <c r="O831" s="332">
        <v>0</v>
      </c>
      <c r="P831" s="332">
        <v>981859</v>
      </c>
    </row>
    <row r="832" spans="1:16" x14ac:dyDescent="0.2">
      <c r="A832" s="332" t="s">
        <v>1348</v>
      </c>
      <c r="B832" s="332" t="s">
        <v>287</v>
      </c>
      <c r="C832" s="332">
        <v>0</v>
      </c>
      <c r="D832" s="332">
        <v>0</v>
      </c>
      <c r="E832" s="332">
        <v>0</v>
      </c>
      <c r="F832" s="332">
        <v>0</v>
      </c>
      <c r="G832" s="332">
        <v>0</v>
      </c>
      <c r="H832" s="332">
        <v>0</v>
      </c>
      <c r="I832" s="332">
        <v>0</v>
      </c>
      <c r="J832" s="332">
        <v>0</v>
      </c>
      <c r="K832" s="332">
        <v>0</v>
      </c>
      <c r="L832" s="332">
        <v>0</v>
      </c>
      <c r="M832" s="332">
        <v>0</v>
      </c>
      <c r="N832" s="332">
        <v>0</v>
      </c>
      <c r="O832" s="332">
        <v>0</v>
      </c>
      <c r="P832" s="332">
        <v>0</v>
      </c>
    </row>
    <row r="833" spans="1:16" x14ac:dyDescent="0.2">
      <c r="A833" s="332" t="s">
        <v>1349</v>
      </c>
      <c r="B833" s="332" t="s">
        <v>287</v>
      </c>
      <c r="C833" s="332">
        <v>0</v>
      </c>
      <c r="D833" s="332">
        <v>0</v>
      </c>
      <c r="E833" s="332">
        <v>0</v>
      </c>
      <c r="F833" s="332">
        <v>0</v>
      </c>
      <c r="G833" s="332">
        <v>0</v>
      </c>
      <c r="H833" s="332">
        <v>0</v>
      </c>
      <c r="I833" s="332">
        <v>0</v>
      </c>
      <c r="J833" s="332">
        <v>0</v>
      </c>
      <c r="K833" s="332">
        <v>0</v>
      </c>
      <c r="L833" s="332">
        <v>0</v>
      </c>
      <c r="M833" s="332">
        <v>0</v>
      </c>
      <c r="N833" s="332">
        <v>0</v>
      </c>
      <c r="O833" s="332">
        <v>0</v>
      </c>
      <c r="P833" s="332">
        <v>0</v>
      </c>
    </row>
    <row r="834" spans="1:16" x14ac:dyDescent="0.2">
      <c r="A834" s="332" t="s">
        <v>963</v>
      </c>
      <c r="B834" s="332" t="s">
        <v>287</v>
      </c>
      <c r="C834" s="332">
        <v>0</v>
      </c>
      <c r="D834" s="332">
        <v>0</v>
      </c>
      <c r="E834" s="332">
        <v>0</v>
      </c>
      <c r="F834" s="332">
        <v>0</v>
      </c>
      <c r="G834" s="332">
        <v>0</v>
      </c>
      <c r="H834" s="332">
        <v>0</v>
      </c>
      <c r="I834" s="332">
        <v>0</v>
      </c>
      <c r="J834" s="332">
        <v>0</v>
      </c>
      <c r="K834" s="332">
        <v>0</v>
      </c>
      <c r="L834" s="332">
        <v>0</v>
      </c>
      <c r="M834" s="332">
        <v>0</v>
      </c>
      <c r="N834" s="332">
        <v>0</v>
      </c>
      <c r="O834" s="332">
        <v>0</v>
      </c>
      <c r="P834" s="332">
        <v>0</v>
      </c>
    </row>
    <row r="835" spans="1:16" x14ac:dyDescent="0.2">
      <c r="A835" s="332" t="s">
        <v>964</v>
      </c>
      <c r="B835" s="332" t="s">
        <v>287</v>
      </c>
      <c r="C835" s="332">
        <v>0</v>
      </c>
      <c r="D835" s="332">
        <v>0</v>
      </c>
      <c r="E835" s="332">
        <v>0</v>
      </c>
      <c r="F835" s="332">
        <v>0</v>
      </c>
      <c r="G835" s="332">
        <v>0</v>
      </c>
      <c r="H835" s="332">
        <v>0</v>
      </c>
      <c r="I835" s="332">
        <v>0</v>
      </c>
      <c r="J835" s="332">
        <v>0</v>
      </c>
      <c r="K835" s="332">
        <v>0</v>
      </c>
      <c r="L835" s="332">
        <v>0</v>
      </c>
      <c r="M835" s="332">
        <v>0</v>
      </c>
      <c r="N835" s="332">
        <v>0</v>
      </c>
      <c r="O835" s="332">
        <v>0</v>
      </c>
      <c r="P835" s="332">
        <v>0</v>
      </c>
    </row>
    <row r="836" spans="1:16" x14ac:dyDescent="0.2">
      <c r="A836" s="332" t="s">
        <v>820</v>
      </c>
      <c r="B836" s="332" t="s">
        <v>287</v>
      </c>
      <c r="C836" s="332">
        <v>0</v>
      </c>
      <c r="D836" s="332">
        <v>0</v>
      </c>
      <c r="E836" s="332">
        <v>0</v>
      </c>
      <c r="F836" s="332">
        <v>0</v>
      </c>
      <c r="G836" s="332">
        <v>0</v>
      </c>
      <c r="H836" s="332">
        <v>0</v>
      </c>
      <c r="I836" s="332">
        <v>0</v>
      </c>
      <c r="J836" s="332">
        <v>1</v>
      </c>
      <c r="K836" s="332">
        <v>1</v>
      </c>
      <c r="L836" s="332">
        <v>1</v>
      </c>
      <c r="M836" s="332">
        <v>1</v>
      </c>
      <c r="N836" s="332">
        <v>1</v>
      </c>
      <c r="O836" s="332">
        <v>1</v>
      </c>
      <c r="P836" s="332">
        <v>283</v>
      </c>
    </row>
    <row r="837" spans="1:16" x14ac:dyDescent="0.2">
      <c r="A837" s="332" t="s">
        <v>1350</v>
      </c>
      <c r="B837" s="332" t="s">
        <v>287</v>
      </c>
      <c r="C837" s="332">
        <v>0</v>
      </c>
      <c r="D837" s="332">
        <v>0</v>
      </c>
      <c r="E837" s="332">
        <v>0</v>
      </c>
      <c r="F837" s="332">
        <v>0</v>
      </c>
      <c r="G837" s="332">
        <v>0</v>
      </c>
      <c r="H837" s="332">
        <v>0</v>
      </c>
      <c r="I837" s="332">
        <v>0</v>
      </c>
      <c r="J837" s="332">
        <v>0</v>
      </c>
      <c r="K837" s="332">
        <v>0</v>
      </c>
      <c r="L837" s="332">
        <v>0</v>
      </c>
      <c r="M837" s="332">
        <v>0</v>
      </c>
      <c r="N837" s="332">
        <v>0</v>
      </c>
      <c r="O837" s="332">
        <v>0</v>
      </c>
      <c r="P837" s="332">
        <v>0</v>
      </c>
    </row>
    <row r="838" spans="1:16" x14ac:dyDescent="0.2">
      <c r="A838" s="332" t="s">
        <v>821</v>
      </c>
      <c r="B838" s="332" t="s">
        <v>287</v>
      </c>
      <c r="C838" s="332">
        <v>1</v>
      </c>
      <c r="D838" s="332">
        <v>1</v>
      </c>
      <c r="E838" s="332">
        <v>1</v>
      </c>
      <c r="F838" s="332">
        <v>1</v>
      </c>
      <c r="G838" s="332">
        <v>1</v>
      </c>
      <c r="H838" s="332">
        <v>1</v>
      </c>
      <c r="I838" s="332">
        <v>1</v>
      </c>
      <c r="J838" s="332">
        <v>1</v>
      </c>
      <c r="K838" s="332">
        <v>1</v>
      </c>
      <c r="L838" s="332">
        <v>1</v>
      </c>
      <c r="M838" s="332">
        <v>1</v>
      </c>
      <c r="N838" s="332">
        <v>1</v>
      </c>
      <c r="O838" s="332">
        <v>1</v>
      </c>
      <c r="P838" s="332">
        <v>1390</v>
      </c>
    </row>
    <row r="839" spans="1:16" x14ac:dyDescent="0.2">
      <c r="A839" s="332" t="s">
        <v>1351</v>
      </c>
      <c r="B839" s="332" t="s">
        <v>287</v>
      </c>
      <c r="C839" s="332">
        <v>0</v>
      </c>
      <c r="D839" s="332">
        <v>0</v>
      </c>
      <c r="E839" s="332">
        <v>0</v>
      </c>
      <c r="F839" s="332">
        <v>0</v>
      </c>
      <c r="G839" s="332">
        <v>0</v>
      </c>
      <c r="H839" s="332">
        <v>0</v>
      </c>
      <c r="I839" s="332">
        <v>0</v>
      </c>
      <c r="J839" s="332">
        <v>0</v>
      </c>
      <c r="K839" s="332">
        <v>0</v>
      </c>
      <c r="L839" s="332">
        <v>0</v>
      </c>
      <c r="M839" s="332">
        <v>0</v>
      </c>
      <c r="N839" s="332">
        <v>0</v>
      </c>
      <c r="O839" s="332">
        <v>0</v>
      </c>
      <c r="P839" s="332">
        <v>0</v>
      </c>
    </row>
    <row r="840" spans="1:16" x14ac:dyDescent="0.2">
      <c r="A840" s="332" t="s">
        <v>308</v>
      </c>
      <c r="B840" s="332" t="s">
        <v>287</v>
      </c>
      <c r="C840" s="332">
        <v>231</v>
      </c>
      <c r="D840" s="332">
        <v>231</v>
      </c>
      <c r="E840" s="332">
        <v>231</v>
      </c>
      <c r="F840" s="332">
        <v>231</v>
      </c>
      <c r="G840" s="332">
        <v>231</v>
      </c>
      <c r="H840" s="332">
        <v>231</v>
      </c>
      <c r="I840" s="332">
        <v>231</v>
      </c>
      <c r="J840" s="332">
        <v>269</v>
      </c>
      <c r="K840" s="332">
        <v>269</v>
      </c>
      <c r="L840" s="332">
        <v>269</v>
      </c>
      <c r="M840" s="332">
        <v>269</v>
      </c>
      <c r="N840" s="332">
        <v>269</v>
      </c>
      <c r="O840" s="332">
        <v>269</v>
      </c>
      <c r="P840" s="332">
        <v>248295</v>
      </c>
    </row>
    <row r="841" spans="1:16" x14ac:dyDescent="0.2">
      <c r="A841" s="332" t="s">
        <v>1352</v>
      </c>
      <c r="B841" s="332" t="s">
        <v>287</v>
      </c>
      <c r="C841" s="332">
        <v>0</v>
      </c>
      <c r="D841" s="332">
        <v>0</v>
      </c>
      <c r="E841" s="332">
        <v>0</v>
      </c>
      <c r="F841" s="332">
        <v>0</v>
      </c>
      <c r="G841" s="332">
        <v>0</v>
      </c>
      <c r="H841" s="332">
        <v>0</v>
      </c>
      <c r="I841" s="332">
        <v>0</v>
      </c>
      <c r="J841" s="332">
        <v>0</v>
      </c>
      <c r="K841" s="332">
        <v>0</v>
      </c>
      <c r="L841" s="332">
        <v>0</v>
      </c>
      <c r="M841" s="332">
        <v>0</v>
      </c>
      <c r="N841" s="332">
        <v>0</v>
      </c>
      <c r="O841" s="332">
        <v>0</v>
      </c>
      <c r="P841" s="332">
        <v>0</v>
      </c>
    </row>
    <row r="842" spans="1:16" x14ac:dyDescent="0.2">
      <c r="A842" s="332" t="s">
        <v>309</v>
      </c>
      <c r="B842" s="332" t="s">
        <v>287</v>
      </c>
      <c r="C842" s="332">
        <v>43</v>
      </c>
      <c r="D842" s="332">
        <v>43</v>
      </c>
      <c r="E842" s="332">
        <v>43</v>
      </c>
      <c r="F842" s="332">
        <v>43</v>
      </c>
      <c r="G842" s="332">
        <v>43</v>
      </c>
      <c r="H842" s="332">
        <v>43</v>
      </c>
      <c r="I842" s="332">
        <v>43</v>
      </c>
      <c r="J842" s="332">
        <v>0</v>
      </c>
      <c r="K842" s="332">
        <v>0</v>
      </c>
      <c r="L842" s="332">
        <v>0</v>
      </c>
      <c r="M842" s="332">
        <v>0</v>
      </c>
      <c r="N842" s="332">
        <v>0</v>
      </c>
      <c r="O842" s="332">
        <v>0</v>
      </c>
      <c r="P842" s="332">
        <v>23306</v>
      </c>
    </row>
    <row r="843" spans="1:16" x14ac:dyDescent="0.2">
      <c r="A843" s="332" t="s">
        <v>1353</v>
      </c>
      <c r="B843" s="332" t="s">
        <v>287</v>
      </c>
      <c r="C843" s="332">
        <v>0</v>
      </c>
      <c r="D843" s="332">
        <v>0</v>
      </c>
      <c r="E843" s="332">
        <v>0</v>
      </c>
      <c r="F843" s="332">
        <v>0</v>
      </c>
      <c r="G843" s="332">
        <v>0</v>
      </c>
      <c r="H843" s="332">
        <v>0</v>
      </c>
      <c r="I843" s="332">
        <v>0</v>
      </c>
      <c r="J843" s="332">
        <v>0</v>
      </c>
      <c r="K843" s="332">
        <v>0</v>
      </c>
      <c r="L843" s="332">
        <v>0</v>
      </c>
      <c r="M843" s="332">
        <v>0</v>
      </c>
      <c r="N843" s="332">
        <v>0</v>
      </c>
      <c r="O843" s="332">
        <v>0</v>
      </c>
      <c r="P843" s="332">
        <v>0</v>
      </c>
    </row>
    <row r="844" spans="1:16" x14ac:dyDescent="0.2">
      <c r="A844" s="332" t="s">
        <v>866</v>
      </c>
      <c r="B844" s="332" t="s">
        <v>287</v>
      </c>
      <c r="C844" s="332">
        <v>1</v>
      </c>
      <c r="D844" s="332">
        <v>1</v>
      </c>
      <c r="E844" s="332">
        <v>1</v>
      </c>
      <c r="F844" s="332">
        <v>1</v>
      </c>
      <c r="G844" s="332">
        <v>1</v>
      </c>
      <c r="H844" s="332">
        <v>1</v>
      </c>
      <c r="I844" s="332">
        <v>1</v>
      </c>
      <c r="J844" s="332">
        <v>1</v>
      </c>
      <c r="K844" s="332">
        <v>1</v>
      </c>
      <c r="L844" s="332">
        <v>1</v>
      </c>
      <c r="M844" s="332">
        <v>1</v>
      </c>
      <c r="N844" s="332">
        <v>1</v>
      </c>
      <c r="O844" s="332">
        <v>1</v>
      </c>
      <c r="P844" s="332">
        <v>1307</v>
      </c>
    </row>
    <row r="845" spans="1:16" x14ac:dyDescent="0.2">
      <c r="A845" s="332" t="s">
        <v>1354</v>
      </c>
      <c r="B845" s="332" t="s">
        <v>287</v>
      </c>
      <c r="C845" s="332">
        <v>0</v>
      </c>
      <c r="D845" s="332">
        <v>0</v>
      </c>
      <c r="E845" s="332">
        <v>0</v>
      </c>
      <c r="F845" s="332">
        <v>0</v>
      </c>
      <c r="G845" s="332">
        <v>0</v>
      </c>
      <c r="H845" s="332">
        <v>0</v>
      </c>
      <c r="I845" s="332">
        <v>0</v>
      </c>
      <c r="J845" s="332">
        <v>0</v>
      </c>
      <c r="K845" s="332">
        <v>0</v>
      </c>
      <c r="L845" s="332">
        <v>0</v>
      </c>
      <c r="M845" s="332">
        <v>0</v>
      </c>
      <c r="N845" s="332">
        <v>0</v>
      </c>
      <c r="O845" s="332">
        <v>0</v>
      </c>
      <c r="P845" s="332">
        <v>0</v>
      </c>
    </row>
    <row r="846" spans="1:16" x14ac:dyDescent="0.2">
      <c r="A846" s="332" t="s">
        <v>867</v>
      </c>
      <c r="B846" s="332" t="s">
        <v>287</v>
      </c>
      <c r="C846" s="332">
        <v>1</v>
      </c>
      <c r="D846" s="332">
        <v>1</v>
      </c>
      <c r="E846" s="332">
        <v>1</v>
      </c>
      <c r="F846" s="332">
        <v>1</v>
      </c>
      <c r="G846" s="332">
        <v>1</v>
      </c>
      <c r="H846" s="332">
        <v>1</v>
      </c>
      <c r="I846" s="332">
        <v>1</v>
      </c>
      <c r="J846" s="332">
        <v>5</v>
      </c>
      <c r="K846" s="332">
        <v>5</v>
      </c>
      <c r="L846" s="332">
        <v>5</v>
      </c>
      <c r="M846" s="332">
        <v>5</v>
      </c>
      <c r="N846" s="332">
        <v>5</v>
      </c>
      <c r="O846" s="332">
        <v>5</v>
      </c>
      <c r="P846" s="332">
        <v>2811</v>
      </c>
    </row>
    <row r="847" spans="1:16" x14ac:dyDescent="0.2">
      <c r="A847" s="332" t="s">
        <v>1355</v>
      </c>
      <c r="B847" s="332" t="s">
        <v>287</v>
      </c>
      <c r="C847" s="332">
        <v>0</v>
      </c>
      <c r="D847" s="332">
        <v>0</v>
      </c>
      <c r="E847" s="332">
        <v>0</v>
      </c>
      <c r="F847" s="332">
        <v>0</v>
      </c>
      <c r="G847" s="332">
        <v>0</v>
      </c>
      <c r="H847" s="332">
        <v>0</v>
      </c>
      <c r="I847" s="332">
        <v>0</v>
      </c>
      <c r="J847" s="332">
        <v>0</v>
      </c>
      <c r="K847" s="332">
        <v>0</v>
      </c>
      <c r="L847" s="332">
        <v>0</v>
      </c>
      <c r="M847" s="332">
        <v>0</v>
      </c>
      <c r="N847" s="332">
        <v>0</v>
      </c>
      <c r="O847" s="332">
        <v>0</v>
      </c>
      <c r="P847" s="332">
        <v>0</v>
      </c>
    </row>
    <row r="848" spans="1:16" x14ac:dyDescent="0.2">
      <c r="A848" s="332" t="s">
        <v>965</v>
      </c>
      <c r="B848" s="332" t="s">
        <v>287</v>
      </c>
      <c r="C848" s="332">
        <v>0</v>
      </c>
      <c r="D848" s="332">
        <v>0</v>
      </c>
      <c r="E848" s="332">
        <v>0</v>
      </c>
      <c r="F848" s="332">
        <v>0</v>
      </c>
      <c r="G848" s="332">
        <v>0</v>
      </c>
      <c r="H848" s="332">
        <v>0</v>
      </c>
      <c r="I848" s="332">
        <v>0</v>
      </c>
      <c r="J848" s="332">
        <v>0</v>
      </c>
      <c r="K848" s="332">
        <v>0</v>
      </c>
      <c r="L848" s="332">
        <v>0</v>
      </c>
      <c r="M848" s="332">
        <v>0</v>
      </c>
      <c r="N848" s="332">
        <v>0</v>
      </c>
      <c r="O848" s="332">
        <v>0</v>
      </c>
      <c r="P848" s="332">
        <v>0</v>
      </c>
    </row>
    <row r="849" spans="1:16" x14ac:dyDescent="0.2">
      <c r="A849" s="332" t="s">
        <v>868</v>
      </c>
      <c r="B849" s="332" t="s">
        <v>287</v>
      </c>
      <c r="C849" s="332">
        <v>0</v>
      </c>
      <c r="D849" s="332">
        <v>0</v>
      </c>
      <c r="E849" s="332">
        <v>0</v>
      </c>
      <c r="F849" s="332">
        <v>0</v>
      </c>
      <c r="G849" s="332">
        <v>0</v>
      </c>
      <c r="H849" s="332">
        <v>0</v>
      </c>
      <c r="I849" s="332">
        <v>0</v>
      </c>
      <c r="J849" s="332">
        <v>0</v>
      </c>
      <c r="K849" s="332">
        <v>0</v>
      </c>
      <c r="L849" s="332">
        <v>0</v>
      </c>
      <c r="M849" s="332">
        <v>0</v>
      </c>
      <c r="N849" s="332">
        <v>0</v>
      </c>
      <c r="O849" s="332">
        <v>0</v>
      </c>
      <c r="P849" s="332">
        <v>0</v>
      </c>
    </row>
    <row r="850" spans="1:16" s="337" customFormat="1" x14ac:dyDescent="0.2">
      <c r="B850" s="335" t="s">
        <v>1356</v>
      </c>
      <c r="C850" s="335">
        <f t="shared" ref="C850:P850" si="2">SUM(C600:C849)</f>
        <v>225941</v>
      </c>
      <c r="D850" s="335">
        <f t="shared" si="2"/>
        <v>224767</v>
      </c>
      <c r="E850" s="335">
        <f t="shared" si="2"/>
        <v>225778</v>
      </c>
      <c r="F850" s="335">
        <f t="shared" si="2"/>
        <v>226152</v>
      </c>
      <c r="G850" s="335">
        <f t="shared" si="2"/>
        <v>226202</v>
      </c>
      <c r="H850" s="335">
        <f t="shared" si="2"/>
        <v>223773</v>
      </c>
      <c r="I850" s="335">
        <f t="shared" si="2"/>
        <v>223604</v>
      </c>
      <c r="J850" s="335">
        <f t="shared" si="2"/>
        <v>222693</v>
      </c>
      <c r="K850" s="335">
        <f t="shared" si="2"/>
        <v>223582</v>
      </c>
      <c r="L850" s="335">
        <f t="shared" si="2"/>
        <v>224025</v>
      </c>
      <c r="M850" s="335">
        <f t="shared" si="2"/>
        <v>225452</v>
      </c>
      <c r="N850" s="335">
        <f t="shared" si="2"/>
        <v>226308</v>
      </c>
      <c r="O850" s="335">
        <f t="shared" si="2"/>
        <v>226179</v>
      </c>
      <c r="P850" s="335">
        <f t="shared" si="2"/>
        <v>224862862</v>
      </c>
    </row>
    <row r="851" spans="1:16" x14ac:dyDescent="0.2">
      <c r="P851" s="3"/>
    </row>
  </sheetData>
  <mergeCells count="2">
    <mergeCell ref="A2:A3"/>
    <mergeCell ref="B2:B3"/>
  </mergeCells>
  <pageMargins left="0.2" right="0.21" top="0.37" bottom="0.37" header="0.16" footer="0.17"/>
  <pageSetup scale="40" orientation="landscape" r:id="rId1"/>
  <headerFooter>
    <oddFooter>&amp;R&amp;P of &amp;N</oddFooter>
  </headerFooter>
  <rowBreaks count="4" manualBreakCount="4">
    <brk id="190" max="16" man="1"/>
    <brk id="283" max="16" man="1"/>
    <brk id="385" max="16" man="1"/>
    <brk id="49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zoomScale="110" zoomScaleNormal="110" workbookViewId="0">
      <pane xSplit="2" ySplit="3" topLeftCell="M125" activePane="bottomRight" state="frozen"/>
      <selection activeCell="B4" sqref="B4:J4"/>
      <selection pane="topRight" activeCell="B4" sqref="B4:J4"/>
      <selection pane="bottomLeft" activeCell="B4" sqref="B4:J4"/>
      <selection pane="bottomRight" activeCell="B4" sqref="B4:J4"/>
    </sheetView>
  </sheetViews>
  <sheetFormatPr defaultColWidth="9.1640625" defaultRowHeight="12" x14ac:dyDescent="0.2"/>
  <cols>
    <col min="1" max="1" width="40.5" style="338" bestFit="1" customWidth="1"/>
    <col min="2" max="2" width="31.83203125" style="338" bestFit="1" customWidth="1"/>
    <col min="3" max="3" width="15.1640625" style="338" bestFit="1" customWidth="1"/>
    <col min="4" max="15" width="14.5" style="338" bestFit="1" customWidth="1"/>
    <col min="16" max="16" width="20.33203125" style="338" bestFit="1" customWidth="1"/>
    <col min="17" max="16384" width="9.1640625" style="338"/>
  </cols>
  <sheetData>
    <row r="1" spans="1:30" ht="12.75" thickBot="1" x14ac:dyDescent="0.25">
      <c r="A1" s="338" t="s">
        <v>947</v>
      </c>
    </row>
    <row r="2" spans="1:30" ht="12.75" x14ac:dyDescent="0.2">
      <c r="A2" s="842" t="s">
        <v>310</v>
      </c>
      <c r="B2" s="844" t="s">
        <v>377</v>
      </c>
      <c r="C2" s="339"/>
      <c r="D2" s="339"/>
      <c r="E2" s="339"/>
      <c r="F2" s="339"/>
      <c r="G2" s="339"/>
      <c r="H2" s="340" t="s">
        <v>928</v>
      </c>
      <c r="I2" s="339"/>
      <c r="J2" s="339"/>
      <c r="K2" s="339"/>
      <c r="L2" s="339"/>
      <c r="M2" s="339"/>
      <c r="N2" s="339"/>
      <c r="O2" s="339"/>
      <c r="P2" s="341" t="s">
        <v>182</v>
      </c>
    </row>
    <row r="3" spans="1:30" ht="13.5" thickBot="1" x14ac:dyDescent="0.25">
      <c r="A3" s="843"/>
      <c r="B3" s="845"/>
      <c r="C3" s="342">
        <v>43070</v>
      </c>
      <c r="D3" s="342">
        <v>43101</v>
      </c>
      <c r="E3" s="342">
        <v>43132</v>
      </c>
      <c r="F3" s="342">
        <v>43160</v>
      </c>
      <c r="G3" s="342">
        <v>43191</v>
      </c>
      <c r="H3" s="342">
        <v>43221</v>
      </c>
      <c r="I3" s="342">
        <v>43252</v>
      </c>
      <c r="J3" s="342">
        <v>43282</v>
      </c>
      <c r="K3" s="342">
        <v>43313</v>
      </c>
      <c r="L3" s="342">
        <v>43344</v>
      </c>
      <c r="M3" s="342">
        <v>43374</v>
      </c>
      <c r="N3" s="342">
        <v>43405</v>
      </c>
      <c r="O3" s="342">
        <v>43435</v>
      </c>
      <c r="P3" s="343">
        <v>43435</v>
      </c>
    </row>
    <row r="4" spans="1:30" x14ac:dyDescent="0.2">
      <c r="A4" s="122" t="s">
        <v>1037</v>
      </c>
      <c r="B4" s="122" t="s">
        <v>1038</v>
      </c>
      <c r="C4" s="122">
        <v>0</v>
      </c>
      <c r="D4" s="122">
        <v>0</v>
      </c>
      <c r="E4" s="122">
        <v>0</v>
      </c>
      <c r="F4" s="122">
        <v>0</v>
      </c>
      <c r="G4" s="122">
        <v>0</v>
      </c>
      <c r="H4" s="122">
        <v>0</v>
      </c>
      <c r="I4" s="122">
        <v>0</v>
      </c>
      <c r="J4" s="122">
        <v>0</v>
      </c>
      <c r="K4" s="122">
        <v>0</v>
      </c>
      <c r="L4" s="122">
        <v>0</v>
      </c>
      <c r="M4" s="122">
        <v>0</v>
      </c>
      <c r="N4" s="122">
        <v>0</v>
      </c>
      <c r="O4" s="122">
        <v>0</v>
      </c>
      <c r="P4" s="122">
        <v>0</v>
      </c>
      <c r="Q4" s="344"/>
      <c r="R4" s="344"/>
      <c r="S4" s="344"/>
      <c r="T4" s="344"/>
      <c r="U4" s="344"/>
      <c r="V4" s="344"/>
      <c r="W4" s="344"/>
      <c r="X4" s="344"/>
      <c r="Y4" s="344"/>
      <c r="Z4" s="344"/>
      <c r="AA4" s="344"/>
      <c r="AB4" s="344"/>
      <c r="AC4" s="344"/>
      <c r="AD4" s="344"/>
    </row>
    <row r="5" spans="1:30" x14ac:dyDescent="0.2">
      <c r="A5" s="122" t="s">
        <v>1039</v>
      </c>
      <c r="B5" s="122" t="s">
        <v>1038</v>
      </c>
      <c r="C5" s="122">
        <v>0</v>
      </c>
      <c r="D5" s="122">
        <v>0</v>
      </c>
      <c r="E5" s="122">
        <v>0</v>
      </c>
      <c r="F5" s="122">
        <v>0</v>
      </c>
      <c r="G5" s="122">
        <v>0</v>
      </c>
      <c r="H5" s="122">
        <v>0</v>
      </c>
      <c r="I5" s="122">
        <v>0</v>
      </c>
      <c r="J5" s="122">
        <v>0</v>
      </c>
      <c r="K5" s="122">
        <v>0</v>
      </c>
      <c r="L5" s="122">
        <v>0</v>
      </c>
      <c r="M5" s="122">
        <v>0</v>
      </c>
      <c r="N5" s="122">
        <v>0</v>
      </c>
      <c r="O5" s="122">
        <v>0</v>
      </c>
      <c r="P5" s="122">
        <v>0</v>
      </c>
      <c r="Q5" s="344"/>
      <c r="R5" s="344"/>
      <c r="S5" s="344"/>
      <c r="T5" s="344"/>
      <c r="U5" s="344"/>
      <c r="V5" s="344"/>
      <c r="W5" s="344"/>
      <c r="X5" s="344"/>
      <c r="Y5" s="344"/>
      <c r="Z5" s="344"/>
      <c r="AA5" s="344"/>
      <c r="AB5" s="344"/>
      <c r="AC5" s="344"/>
      <c r="AD5" s="344"/>
    </row>
    <row r="6" spans="1:30" x14ac:dyDescent="0.2">
      <c r="A6" s="122" t="s">
        <v>1040</v>
      </c>
      <c r="B6" s="122" t="s">
        <v>1038</v>
      </c>
      <c r="C6" s="122">
        <v>0</v>
      </c>
      <c r="D6" s="122">
        <v>0</v>
      </c>
      <c r="E6" s="122">
        <v>0</v>
      </c>
      <c r="F6" s="122">
        <v>0</v>
      </c>
      <c r="G6" s="122">
        <v>0</v>
      </c>
      <c r="H6" s="122">
        <v>0</v>
      </c>
      <c r="I6" s="122">
        <v>0</v>
      </c>
      <c r="J6" s="122">
        <v>0</v>
      </c>
      <c r="K6" s="122">
        <v>0</v>
      </c>
      <c r="L6" s="122">
        <v>0</v>
      </c>
      <c r="M6" s="122">
        <v>0</v>
      </c>
      <c r="N6" s="122">
        <v>0</v>
      </c>
      <c r="O6" s="122">
        <v>0</v>
      </c>
      <c r="P6" s="122">
        <v>0</v>
      </c>
      <c r="Q6" s="344"/>
      <c r="R6" s="344"/>
      <c r="S6" s="344"/>
      <c r="T6" s="344"/>
      <c r="U6" s="344"/>
      <c r="V6" s="344"/>
      <c r="W6" s="344"/>
      <c r="X6" s="344"/>
      <c r="Y6" s="344"/>
      <c r="Z6" s="344"/>
      <c r="AA6" s="344"/>
      <c r="AB6" s="344"/>
      <c r="AC6" s="344"/>
      <c r="AD6" s="344"/>
    </row>
    <row r="7" spans="1:30" x14ac:dyDescent="0.2">
      <c r="A7" s="122" t="s">
        <v>1041</v>
      </c>
      <c r="B7" s="122" t="s">
        <v>1038</v>
      </c>
      <c r="C7" s="122">
        <v>0</v>
      </c>
      <c r="D7" s="122">
        <v>0</v>
      </c>
      <c r="E7" s="122">
        <v>0</v>
      </c>
      <c r="F7" s="122">
        <v>0</v>
      </c>
      <c r="G7" s="122">
        <v>0</v>
      </c>
      <c r="H7" s="122">
        <v>0</v>
      </c>
      <c r="I7" s="122">
        <v>0</v>
      </c>
      <c r="J7" s="122">
        <v>0</v>
      </c>
      <c r="K7" s="122">
        <v>0</v>
      </c>
      <c r="L7" s="122">
        <v>0</v>
      </c>
      <c r="M7" s="122">
        <v>0</v>
      </c>
      <c r="N7" s="122">
        <v>0</v>
      </c>
      <c r="O7" s="122">
        <v>0</v>
      </c>
      <c r="P7" s="122">
        <v>0</v>
      </c>
      <c r="Q7" s="344"/>
      <c r="R7" s="344"/>
      <c r="S7" s="344"/>
      <c r="T7" s="344"/>
      <c r="U7" s="344"/>
      <c r="V7" s="344"/>
      <c r="W7" s="344"/>
      <c r="X7" s="344"/>
      <c r="Y7" s="344"/>
      <c r="Z7" s="344"/>
      <c r="AA7" s="344"/>
      <c r="AB7" s="344"/>
      <c r="AC7" s="344"/>
      <c r="AD7" s="344"/>
    </row>
    <row r="8" spans="1:30" x14ac:dyDescent="0.2">
      <c r="A8" s="122" t="s">
        <v>1042</v>
      </c>
      <c r="B8" s="122" t="s">
        <v>1038</v>
      </c>
      <c r="C8" s="122">
        <v>0</v>
      </c>
      <c r="D8" s="122">
        <v>0</v>
      </c>
      <c r="E8" s="122">
        <v>0</v>
      </c>
      <c r="F8" s="122">
        <v>0</v>
      </c>
      <c r="G8" s="122">
        <v>0</v>
      </c>
      <c r="H8" s="122">
        <v>0</v>
      </c>
      <c r="I8" s="122">
        <v>0</v>
      </c>
      <c r="J8" s="122">
        <v>0</v>
      </c>
      <c r="K8" s="122">
        <v>0</v>
      </c>
      <c r="L8" s="122">
        <v>0</v>
      </c>
      <c r="M8" s="122">
        <v>0</v>
      </c>
      <c r="N8" s="122">
        <v>0</v>
      </c>
      <c r="O8" s="122">
        <v>0</v>
      </c>
      <c r="P8" s="122">
        <v>0</v>
      </c>
      <c r="Q8" s="344"/>
      <c r="R8" s="344"/>
      <c r="S8" s="344"/>
      <c r="T8" s="344"/>
      <c r="U8" s="344"/>
      <c r="V8" s="344"/>
      <c r="W8" s="344"/>
      <c r="X8" s="344"/>
      <c r="Y8" s="344"/>
      <c r="Z8" s="344"/>
      <c r="AA8" s="344"/>
      <c r="AB8" s="344"/>
      <c r="AC8" s="344"/>
      <c r="AD8" s="344"/>
    </row>
    <row r="9" spans="1:30" x14ac:dyDescent="0.2">
      <c r="A9" s="122" t="s">
        <v>1043</v>
      </c>
      <c r="B9" s="122" t="s">
        <v>1038</v>
      </c>
      <c r="C9" s="122">
        <v>0</v>
      </c>
      <c r="D9" s="122">
        <v>0</v>
      </c>
      <c r="E9" s="122">
        <v>0</v>
      </c>
      <c r="F9" s="122">
        <v>0</v>
      </c>
      <c r="G9" s="122">
        <v>0</v>
      </c>
      <c r="H9" s="122">
        <v>0</v>
      </c>
      <c r="I9" s="122">
        <v>0</v>
      </c>
      <c r="J9" s="122">
        <v>0</v>
      </c>
      <c r="K9" s="122">
        <v>0</v>
      </c>
      <c r="L9" s="122">
        <v>0</v>
      </c>
      <c r="M9" s="122">
        <v>0</v>
      </c>
      <c r="N9" s="122">
        <v>0</v>
      </c>
      <c r="O9" s="122">
        <v>0</v>
      </c>
      <c r="P9" s="122">
        <v>0</v>
      </c>
      <c r="Q9" s="344"/>
      <c r="R9" s="344"/>
      <c r="S9" s="344"/>
      <c r="T9" s="344"/>
      <c r="U9" s="344"/>
      <c r="V9" s="344"/>
      <c r="W9" s="344"/>
      <c r="X9" s="344"/>
      <c r="Y9" s="344"/>
      <c r="Z9" s="344"/>
      <c r="AA9" s="344"/>
      <c r="AB9" s="344"/>
      <c r="AC9" s="344"/>
      <c r="AD9" s="344"/>
    </row>
    <row r="10" spans="1:30" ht="13.5" thickBot="1" x14ac:dyDescent="0.25">
      <c r="A10" s="345"/>
      <c r="B10" s="346" t="s">
        <v>1050</v>
      </c>
      <c r="C10" s="347">
        <f>SUM(C4:C9)</f>
        <v>0</v>
      </c>
      <c r="D10" s="347">
        <f t="shared" ref="D10:P10" si="0">SUM(D4:D9)</f>
        <v>0</v>
      </c>
      <c r="E10" s="347">
        <f t="shared" si="0"/>
        <v>0</v>
      </c>
      <c r="F10" s="347">
        <f t="shared" si="0"/>
        <v>0</v>
      </c>
      <c r="G10" s="347">
        <f t="shared" si="0"/>
        <v>0</v>
      </c>
      <c r="H10" s="347">
        <f t="shared" si="0"/>
        <v>0</v>
      </c>
      <c r="I10" s="347">
        <f t="shared" si="0"/>
        <v>0</v>
      </c>
      <c r="J10" s="347">
        <f t="shared" si="0"/>
        <v>0</v>
      </c>
      <c r="K10" s="347">
        <f t="shared" si="0"/>
        <v>0</v>
      </c>
      <c r="L10" s="347">
        <f t="shared" si="0"/>
        <v>0</v>
      </c>
      <c r="M10" s="347">
        <f t="shared" si="0"/>
        <v>0</v>
      </c>
      <c r="N10" s="347">
        <f t="shared" si="0"/>
        <v>0</v>
      </c>
      <c r="O10" s="347">
        <f t="shared" si="0"/>
        <v>0</v>
      </c>
      <c r="P10" s="347">
        <f t="shared" si="0"/>
        <v>0</v>
      </c>
      <c r="Q10" s="344"/>
      <c r="R10" s="344"/>
      <c r="S10" s="344"/>
      <c r="T10" s="344"/>
      <c r="U10" s="344"/>
      <c r="V10" s="344"/>
      <c r="W10" s="344"/>
      <c r="X10" s="344"/>
      <c r="Y10" s="344"/>
      <c r="Z10" s="344"/>
      <c r="AA10" s="344"/>
      <c r="AB10" s="344"/>
      <c r="AC10" s="344"/>
      <c r="AD10" s="344"/>
    </row>
    <row r="11" spans="1:30" x14ac:dyDescent="0.2">
      <c r="A11" s="345"/>
      <c r="B11" s="345"/>
      <c r="C11" s="345"/>
      <c r="D11" s="345"/>
      <c r="E11" s="345"/>
      <c r="F11" s="345"/>
      <c r="G11" s="345"/>
      <c r="H11" s="345"/>
      <c r="I11" s="345"/>
      <c r="J11" s="345"/>
      <c r="K11" s="345"/>
      <c r="L11" s="345"/>
      <c r="M11" s="345"/>
      <c r="N11" s="345"/>
      <c r="O11" s="345"/>
      <c r="P11" s="345"/>
      <c r="Q11" s="344"/>
      <c r="R11" s="344"/>
      <c r="S11" s="344"/>
      <c r="T11" s="344"/>
      <c r="U11" s="344"/>
      <c r="V11" s="344"/>
      <c r="W11" s="344"/>
      <c r="X11" s="344"/>
      <c r="Y11" s="344"/>
      <c r="Z11" s="344"/>
      <c r="AA11" s="344"/>
      <c r="AB11" s="344"/>
      <c r="AC11" s="344"/>
      <c r="AD11" s="344"/>
    </row>
    <row r="12" spans="1:30" x14ac:dyDescent="0.2">
      <c r="A12" s="122" t="s">
        <v>19</v>
      </c>
      <c r="B12" s="122" t="s">
        <v>311</v>
      </c>
      <c r="C12" s="122">
        <v>1437</v>
      </c>
      <c r="D12" s="122">
        <v>611</v>
      </c>
      <c r="E12" s="122">
        <v>611</v>
      </c>
      <c r="F12" s="122">
        <v>611</v>
      </c>
      <c r="G12" s="122">
        <v>611</v>
      </c>
      <c r="H12" s="122">
        <v>611</v>
      </c>
      <c r="I12" s="122">
        <v>611</v>
      </c>
      <c r="J12" s="122">
        <v>611</v>
      </c>
      <c r="K12" s="122">
        <v>611</v>
      </c>
      <c r="L12" s="122">
        <v>611</v>
      </c>
      <c r="M12" s="122">
        <v>611</v>
      </c>
      <c r="N12" s="122">
        <v>611</v>
      </c>
      <c r="O12" s="122">
        <v>611</v>
      </c>
      <c r="P12" s="122">
        <v>645714</v>
      </c>
      <c r="Q12" s="344"/>
      <c r="R12" s="344"/>
      <c r="S12" s="344"/>
      <c r="T12" s="344"/>
      <c r="U12" s="344"/>
      <c r="V12" s="344"/>
      <c r="W12" s="344"/>
      <c r="X12" s="344"/>
      <c r="Y12" s="344"/>
      <c r="Z12" s="344"/>
      <c r="AA12" s="344"/>
      <c r="AB12" s="344"/>
      <c r="AC12" s="344"/>
      <c r="AD12" s="344"/>
    </row>
    <row r="13" spans="1:30" x14ac:dyDescent="0.2">
      <c r="A13" s="122" t="s">
        <v>20</v>
      </c>
      <c r="B13" s="122" t="s">
        <v>311</v>
      </c>
      <c r="C13" s="122">
        <v>8476</v>
      </c>
      <c r="D13" s="122">
        <v>9302</v>
      </c>
      <c r="E13" s="122">
        <v>9302</v>
      </c>
      <c r="F13" s="122">
        <v>9302</v>
      </c>
      <c r="G13" s="122">
        <v>9302</v>
      </c>
      <c r="H13" s="122">
        <v>9302</v>
      </c>
      <c r="I13" s="122">
        <v>9302</v>
      </c>
      <c r="J13" s="122">
        <v>9302</v>
      </c>
      <c r="K13" s="122">
        <v>9302</v>
      </c>
      <c r="L13" s="122">
        <v>9302</v>
      </c>
      <c r="M13" s="122">
        <v>9302</v>
      </c>
      <c r="N13" s="122">
        <v>9302</v>
      </c>
      <c r="O13" s="122">
        <v>9300</v>
      </c>
      <c r="P13" s="122">
        <v>9267173</v>
      </c>
      <c r="Q13" s="344"/>
      <c r="R13" s="344"/>
      <c r="S13" s="344"/>
      <c r="T13" s="344"/>
      <c r="U13" s="344"/>
      <c r="V13" s="344"/>
      <c r="W13" s="344"/>
      <c r="X13" s="344"/>
      <c r="Y13" s="344"/>
      <c r="Z13" s="344"/>
      <c r="AA13" s="344"/>
      <c r="AB13" s="344"/>
      <c r="AC13" s="344"/>
      <c r="AD13" s="344"/>
    </row>
    <row r="14" spans="1:30" x14ac:dyDescent="0.2">
      <c r="A14" s="122" t="s">
        <v>21</v>
      </c>
      <c r="B14" s="122" t="s">
        <v>311</v>
      </c>
      <c r="C14" s="122">
        <v>125</v>
      </c>
      <c r="D14" s="122">
        <v>125</v>
      </c>
      <c r="E14" s="122">
        <v>125</v>
      </c>
      <c r="F14" s="122">
        <v>125</v>
      </c>
      <c r="G14" s="122">
        <v>125</v>
      </c>
      <c r="H14" s="122">
        <v>125</v>
      </c>
      <c r="I14" s="122">
        <v>125</v>
      </c>
      <c r="J14" s="122">
        <v>125</v>
      </c>
      <c r="K14" s="122">
        <v>125</v>
      </c>
      <c r="L14" s="122">
        <v>125</v>
      </c>
      <c r="M14" s="122">
        <v>125</v>
      </c>
      <c r="N14" s="122">
        <v>125</v>
      </c>
      <c r="O14" s="122">
        <v>125</v>
      </c>
      <c r="P14" s="122">
        <v>125304</v>
      </c>
      <c r="Q14" s="344"/>
      <c r="R14" s="344"/>
      <c r="S14" s="344"/>
      <c r="T14" s="344"/>
      <c r="U14" s="344"/>
      <c r="V14" s="344"/>
      <c r="W14" s="344"/>
      <c r="X14" s="344"/>
      <c r="Y14" s="344"/>
      <c r="Z14" s="344"/>
      <c r="AA14" s="344"/>
      <c r="AB14" s="344"/>
      <c r="AC14" s="344"/>
      <c r="AD14" s="344"/>
    </row>
    <row r="15" spans="1:30" x14ac:dyDescent="0.2">
      <c r="A15" s="122" t="s">
        <v>22</v>
      </c>
      <c r="B15" s="122" t="s">
        <v>311</v>
      </c>
      <c r="C15" s="122">
        <v>215</v>
      </c>
      <c r="D15" s="122">
        <v>215</v>
      </c>
      <c r="E15" s="122">
        <v>215</v>
      </c>
      <c r="F15" s="122">
        <v>215</v>
      </c>
      <c r="G15" s="122">
        <v>215</v>
      </c>
      <c r="H15" s="122">
        <v>215</v>
      </c>
      <c r="I15" s="122">
        <v>215</v>
      </c>
      <c r="J15" s="122">
        <v>215</v>
      </c>
      <c r="K15" s="122">
        <v>215</v>
      </c>
      <c r="L15" s="122">
        <v>215</v>
      </c>
      <c r="M15" s="122">
        <v>215</v>
      </c>
      <c r="N15" s="122">
        <v>215</v>
      </c>
      <c r="O15" s="122">
        <v>215</v>
      </c>
      <c r="P15" s="122">
        <v>215357</v>
      </c>
      <c r="Q15" s="344"/>
      <c r="R15" s="344"/>
      <c r="S15" s="344"/>
      <c r="T15" s="344"/>
      <c r="U15" s="344"/>
      <c r="V15" s="344"/>
      <c r="W15" s="344"/>
      <c r="X15" s="344"/>
      <c r="Y15" s="344"/>
      <c r="Z15" s="344"/>
      <c r="AA15" s="344"/>
      <c r="AB15" s="344"/>
      <c r="AC15" s="344"/>
      <c r="AD15" s="344"/>
    </row>
    <row r="16" spans="1:30" x14ac:dyDescent="0.2">
      <c r="A16" s="122" t="s">
        <v>214</v>
      </c>
      <c r="B16" s="122" t="s">
        <v>311</v>
      </c>
      <c r="C16" s="122">
        <v>0</v>
      </c>
      <c r="D16" s="122">
        <v>0</v>
      </c>
      <c r="E16" s="122">
        <v>0</v>
      </c>
      <c r="F16" s="122">
        <v>0</v>
      </c>
      <c r="G16" s="122">
        <v>0</v>
      </c>
      <c r="H16" s="122">
        <v>0</v>
      </c>
      <c r="I16" s="122">
        <v>0</v>
      </c>
      <c r="J16" s="122">
        <v>0</v>
      </c>
      <c r="K16" s="122">
        <v>0</v>
      </c>
      <c r="L16" s="122">
        <v>0</v>
      </c>
      <c r="M16" s="122">
        <v>0</v>
      </c>
      <c r="N16" s="122">
        <v>0</v>
      </c>
      <c r="O16" s="122">
        <v>0</v>
      </c>
      <c r="P16" s="122">
        <v>0</v>
      </c>
      <c r="Q16" s="344"/>
      <c r="R16" s="344"/>
      <c r="S16" s="344"/>
      <c r="T16" s="344"/>
      <c r="U16" s="344"/>
      <c r="V16" s="344"/>
      <c r="W16" s="344"/>
      <c r="X16" s="344"/>
      <c r="Y16" s="344"/>
      <c r="Z16" s="344"/>
      <c r="AA16" s="344"/>
      <c r="AB16" s="344"/>
      <c r="AC16" s="344"/>
      <c r="AD16" s="344"/>
    </row>
    <row r="17" spans="1:30" x14ac:dyDescent="0.2">
      <c r="A17" s="122" t="s">
        <v>23</v>
      </c>
      <c r="B17" s="122" t="s">
        <v>311</v>
      </c>
      <c r="C17" s="122">
        <v>5873</v>
      </c>
      <c r="D17" s="122">
        <v>5873</v>
      </c>
      <c r="E17" s="122">
        <v>5873</v>
      </c>
      <c r="F17" s="122">
        <v>5873</v>
      </c>
      <c r="G17" s="122">
        <v>5873</v>
      </c>
      <c r="H17" s="122">
        <v>5873</v>
      </c>
      <c r="I17" s="122">
        <v>5873</v>
      </c>
      <c r="J17" s="122">
        <v>5873</v>
      </c>
      <c r="K17" s="122">
        <v>5873</v>
      </c>
      <c r="L17" s="122">
        <v>5873</v>
      </c>
      <c r="M17" s="122">
        <v>5873</v>
      </c>
      <c r="N17" s="122">
        <v>5873</v>
      </c>
      <c r="O17" s="122">
        <v>5873</v>
      </c>
      <c r="P17" s="122">
        <v>5872614</v>
      </c>
      <c r="Q17" s="344"/>
      <c r="R17" s="344"/>
      <c r="S17" s="344"/>
      <c r="T17" s="344"/>
      <c r="U17" s="344"/>
      <c r="V17" s="344"/>
      <c r="W17" s="344"/>
      <c r="X17" s="344"/>
      <c r="Y17" s="344"/>
      <c r="Z17" s="344"/>
      <c r="AA17" s="344"/>
      <c r="AB17" s="344"/>
      <c r="AC17" s="344"/>
      <c r="AD17" s="344"/>
    </row>
    <row r="18" spans="1:30" x14ac:dyDescent="0.2">
      <c r="A18" s="122" t="s">
        <v>24</v>
      </c>
      <c r="B18" s="122" t="s">
        <v>311</v>
      </c>
      <c r="C18" s="122">
        <v>0</v>
      </c>
      <c r="D18" s="122">
        <v>0</v>
      </c>
      <c r="E18" s="122">
        <v>0</v>
      </c>
      <c r="F18" s="122">
        <v>0</v>
      </c>
      <c r="G18" s="122">
        <v>0</v>
      </c>
      <c r="H18" s="122">
        <v>0</v>
      </c>
      <c r="I18" s="122">
        <v>0</v>
      </c>
      <c r="J18" s="122">
        <v>0</v>
      </c>
      <c r="K18" s="122">
        <v>0</v>
      </c>
      <c r="L18" s="122">
        <v>0</v>
      </c>
      <c r="M18" s="122">
        <v>0</v>
      </c>
      <c r="N18" s="122">
        <v>0</v>
      </c>
      <c r="O18" s="122">
        <v>0</v>
      </c>
      <c r="P18" s="122">
        <v>0</v>
      </c>
      <c r="Q18" s="344"/>
      <c r="R18" s="344"/>
      <c r="S18" s="344"/>
      <c r="T18" s="344"/>
      <c r="U18" s="344"/>
      <c r="V18" s="344"/>
      <c r="W18" s="344"/>
      <c r="X18" s="344"/>
      <c r="Y18" s="344"/>
      <c r="Z18" s="344"/>
      <c r="AA18" s="344"/>
      <c r="AB18" s="344"/>
      <c r="AC18" s="344"/>
      <c r="AD18" s="344"/>
    </row>
    <row r="19" spans="1:30" x14ac:dyDescent="0.2">
      <c r="A19" s="122" t="s">
        <v>25</v>
      </c>
      <c r="B19" s="122" t="s">
        <v>311</v>
      </c>
      <c r="C19" s="122">
        <v>4554</v>
      </c>
      <c r="D19" s="122">
        <v>4554</v>
      </c>
      <c r="E19" s="122">
        <v>4554</v>
      </c>
      <c r="F19" s="122">
        <v>4554</v>
      </c>
      <c r="G19" s="122">
        <v>4554</v>
      </c>
      <c r="H19" s="122">
        <v>4554</v>
      </c>
      <c r="I19" s="122">
        <v>4554</v>
      </c>
      <c r="J19" s="122">
        <v>4554</v>
      </c>
      <c r="K19" s="122">
        <v>4554</v>
      </c>
      <c r="L19" s="122">
        <v>4554</v>
      </c>
      <c r="M19" s="122">
        <v>4554</v>
      </c>
      <c r="N19" s="122">
        <v>4554</v>
      </c>
      <c r="O19" s="122">
        <v>4554</v>
      </c>
      <c r="P19" s="122">
        <v>4553839</v>
      </c>
      <c r="Q19" s="344"/>
      <c r="R19" s="344"/>
      <c r="S19" s="344"/>
      <c r="T19" s="344"/>
      <c r="U19" s="344"/>
      <c r="V19" s="344"/>
      <c r="W19" s="344"/>
      <c r="X19" s="344"/>
      <c r="Y19" s="344"/>
      <c r="Z19" s="344"/>
      <c r="AA19" s="344"/>
      <c r="AB19" s="344"/>
      <c r="AC19" s="344"/>
      <c r="AD19" s="344"/>
    </row>
    <row r="20" spans="1:30" x14ac:dyDescent="0.2">
      <c r="A20" s="122" t="s">
        <v>26</v>
      </c>
      <c r="B20" s="122" t="s">
        <v>311</v>
      </c>
      <c r="C20" s="122">
        <v>3445</v>
      </c>
      <c r="D20" s="122">
        <v>3445</v>
      </c>
      <c r="E20" s="122">
        <v>3445</v>
      </c>
      <c r="F20" s="122">
        <v>3445</v>
      </c>
      <c r="G20" s="122">
        <v>3445</v>
      </c>
      <c r="H20" s="122">
        <v>3445</v>
      </c>
      <c r="I20" s="122">
        <v>3445</v>
      </c>
      <c r="J20" s="122">
        <v>3445</v>
      </c>
      <c r="K20" s="122">
        <v>3445</v>
      </c>
      <c r="L20" s="122">
        <v>3445</v>
      </c>
      <c r="M20" s="122">
        <v>3445</v>
      </c>
      <c r="N20" s="122">
        <v>3445</v>
      </c>
      <c r="O20" s="122">
        <v>3445</v>
      </c>
      <c r="P20" s="122">
        <v>3444976</v>
      </c>
      <c r="Q20" s="344"/>
      <c r="R20" s="344"/>
      <c r="S20" s="344"/>
      <c r="T20" s="344"/>
      <c r="U20" s="344"/>
      <c r="V20" s="344"/>
      <c r="W20" s="344"/>
      <c r="X20" s="344"/>
      <c r="Y20" s="344"/>
      <c r="Z20" s="344"/>
      <c r="AA20" s="344"/>
      <c r="AB20" s="344"/>
      <c r="AC20" s="344"/>
      <c r="AD20" s="344"/>
    </row>
    <row r="21" spans="1:30" x14ac:dyDescent="0.2">
      <c r="A21" s="122" t="s">
        <v>1357</v>
      </c>
      <c r="B21" s="122" t="s">
        <v>311</v>
      </c>
      <c r="C21" s="122">
        <v>356</v>
      </c>
      <c r="D21" s="122">
        <v>356</v>
      </c>
      <c r="E21" s="122">
        <v>356</v>
      </c>
      <c r="F21" s="122">
        <v>356</v>
      </c>
      <c r="G21" s="122">
        <v>356</v>
      </c>
      <c r="H21" s="122">
        <v>356</v>
      </c>
      <c r="I21" s="122">
        <v>356</v>
      </c>
      <c r="J21" s="122">
        <v>356</v>
      </c>
      <c r="K21" s="122">
        <v>356</v>
      </c>
      <c r="L21" s="122">
        <v>0</v>
      </c>
      <c r="M21" s="122">
        <v>0</v>
      </c>
      <c r="N21" s="122">
        <v>0</v>
      </c>
      <c r="O21" s="122">
        <v>0</v>
      </c>
      <c r="P21" s="122">
        <v>252015</v>
      </c>
      <c r="Q21" s="344"/>
      <c r="R21" s="344"/>
      <c r="S21" s="344"/>
      <c r="T21" s="344"/>
      <c r="U21" s="344"/>
      <c r="V21" s="344"/>
      <c r="W21" s="344"/>
      <c r="X21" s="344"/>
      <c r="Y21" s="344"/>
      <c r="Z21" s="344"/>
      <c r="AA21" s="344"/>
      <c r="AB21" s="344"/>
      <c r="AC21" s="344"/>
      <c r="AD21" s="344"/>
    </row>
    <row r="22" spans="1:30" x14ac:dyDescent="0.2">
      <c r="A22" s="122" t="s">
        <v>802</v>
      </c>
      <c r="B22" s="122" t="s">
        <v>311</v>
      </c>
      <c r="C22" s="122">
        <v>0</v>
      </c>
      <c r="D22" s="122">
        <v>0</v>
      </c>
      <c r="E22" s="122">
        <v>0</v>
      </c>
      <c r="F22" s="122">
        <v>0</v>
      </c>
      <c r="G22" s="122">
        <v>0</v>
      </c>
      <c r="H22" s="122">
        <v>0</v>
      </c>
      <c r="I22" s="122">
        <v>0</v>
      </c>
      <c r="J22" s="122">
        <v>0</v>
      </c>
      <c r="K22" s="122">
        <v>0</v>
      </c>
      <c r="L22" s="122">
        <v>0</v>
      </c>
      <c r="M22" s="122">
        <v>0</v>
      </c>
      <c r="N22" s="122">
        <v>0</v>
      </c>
      <c r="O22" s="122">
        <v>0</v>
      </c>
      <c r="P22" s="122">
        <v>0</v>
      </c>
      <c r="Q22" s="344"/>
      <c r="R22" s="344"/>
      <c r="S22" s="344"/>
      <c r="T22" s="344"/>
      <c r="U22" s="344"/>
      <c r="V22" s="344"/>
      <c r="W22" s="344"/>
      <c r="X22" s="344"/>
      <c r="Y22" s="344"/>
      <c r="Z22" s="344"/>
      <c r="AA22" s="344"/>
      <c r="AB22" s="344"/>
      <c r="AC22" s="344"/>
      <c r="AD22" s="344"/>
    </row>
    <row r="23" spans="1:30" x14ac:dyDescent="0.2">
      <c r="A23" s="122" t="s">
        <v>803</v>
      </c>
      <c r="B23" s="122" t="s">
        <v>311</v>
      </c>
      <c r="C23" s="122">
        <v>0</v>
      </c>
      <c r="D23" s="122">
        <v>0</v>
      </c>
      <c r="E23" s="122">
        <v>0</v>
      </c>
      <c r="F23" s="122">
        <v>0</v>
      </c>
      <c r="G23" s="122">
        <v>0</v>
      </c>
      <c r="H23" s="122">
        <v>0</v>
      </c>
      <c r="I23" s="122">
        <v>0</v>
      </c>
      <c r="J23" s="122">
        <v>0</v>
      </c>
      <c r="K23" s="122">
        <v>0</v>
      </c>
      <c r="L23" s="122">
        <v>0</v>
      </c>
      <c r="M23" s="122">
        <v>0</v>
      </c>
      <c r="N23" s="122">
        <v>0</v>
      </c>
      <c r="O23" s="122">
        <v>0</v>
      </c>
      <c r="P23" s="122">
        <v>0</v>
      </c>
      <c r="Q23" s="344"/>
      <c r="R23" s="344"/>
      <c r="S23" s="344"/>
      <c r="T23" s="344"/>
      <c r="U23" s="344"/>
      <c r="V23" s="344"/>
      <c r="W23" s="344"/>
      <c r="X23" s="344"/>
      <c r="Y23" s="344"/>
      <c r="Z23" s="344"/>
      <c r="AA23" s="344"/>
      <c r="AB23" s="344"/>
      <c r="AC23" s="344"/>
      <c r="AD23" s="344"/>
    </row>
    <row r="24" spans="1:30" x14ac:dyDescent="0.2">
      <c r="A24" s="122" t="s">
        <v>804</v>
      </c>
      <c r="B24" s="122" t="s">
        <v>311</v>
      </c>
      <c r="C24" s="122">
        <v>0</v>
      </c>
      <c r="D24" s="122">
        <v>0</v>
      </c>
      <c r="E24" s="122">
        <v>0</v>
      </c>
      <c r="F24" s="122">
        <v>0</v>
      </c>
      <c r="G24" s="122">
        <v>0</v>
      </c>
      <c r="H24" s="122">
        <v>0</v>
      </c>
      <c r="I24" s="122">
        <v>0</v>
      </c>
      <c r="J24" s="122">
        <v>0</v>
      </c>
      <c r="K24" s="122">
        <v>0</v>
      </c>
      <c r="L24" s="122">
        <v>0</v>
      </c>
      <c r="M24" s="122">
        <v>0</v>
      </c>
      <c r="N24" s="122">
        <v>0</v>
      </c>
      <c r="O24" s="122">
        <v>0</v>
      </c>
      <c r="P24" s="122">
        <v>0</v>
      </c>
      <c r="Q24" s="344"/>
      <c r="R24" s="344"/>
      <c r="S24" s="344"/>
      <c r="T24" s="344"/>
      <c r="U24" s="344"/>
      <c r="V24" s="344"/>
      <c r="W24" s="344"/>
      <c r="X24" s="344"/>
      <c r="Y24" s="344"/>
      <c r="Z24" s="344"/>
      <c r="AA24" s="344"/>
      <c r="AB24" s="344"/>
      <c r="AC24" s="344"/>
      <c r="AD24" s="344"/>
    </row>
    <row r="25" spans="1:30" x14ac:dyDescent="0.2">
      <c r="A25" s="122" t="s">
        <v>704</v>
      </c>
      <c r="B25" s="122" t="s">
        <v>311</v>
      </c>
      <c r="C25" s="122">
        <v>0</v>
      </c>
      <c r="D25" s="122">
        <v>0</v>
      </c>
      <c r="E25" s="122">
        <v>0</v>
      </c>
      <c r="F25" s="122">
        <v>0</v>
      </c>
      <c r="G25" s="122">
        <v>0</v>
      </c>
      <c r="H25" s="122">
        <v>0</v>
      </c>
      <c r="I25" s="122">
        <v>0</v>
      </c>
      <c r="J25" s="122">
        <v>0</v>
      </c>
      <c r="K25" s="122">
        <v>0</v>
      </c>
      <c r="L25" s="122">
        <v>0</v>
      </c>
      <c r="M25" s="122">
        <v>0</v>
      </c>
      <c r="N25" s="122">
        <v>0</v>
      </c>
      <c r="O25" s="122">
        <v>0</v>
      </c>
      <c r="P25" s="122">
        <v>0</v>
      </c>
      <c r="Q25" s="344"/>
      <c r="R25" s="344"/>
      <c r="S25" s="344"/>
      <c r="T25" s="344"/>
      <c r="U25" s="344"/>
      <c r="V25" s="344"/>
      <c r="W25" s="344"/>
      <c r="X25" s="344"/>
      <c r="Y25" s="344"/>
      <c r="Z25" s="344"/>
      <c r="AA25" s="344"/>
      <c r="AB25" s="344"/>
      <c r="AC25" s="344"/>
      <c r="AD25" s="344"/>
    </row>
    <row r="26" spans="1:30" x14ac:dyDescent="0.2">
      <c r="A26" s="122" t="s">
        <v>27</v>
      </c>
      <c r="B26" s="122" t="s">
        <v>311</v>
      </c>
      <c r="C26" s="122">
        <v>38975</v>
      </c>
      <c r="D26" s="122">
        <v>38975</v>
      </c>
      <c r="E26" s="122">
        <v>38975</v>
      </c>
      <c r="F26" s="122">
        <v>38975</v>
      </c>
      <c r="G26" s="122">
        <v>38975</v>
      </c>
      <c r="H26" s="122">
        <v>38975</v>
      </c>
      <c r="I26" s="122">
        <v>38975</v>
      </c>
      <c r="J26" s="122">
        <v>36904</v>
      </c>
      <c r="K26" s="122">
        <v>36904</v>
      </c>
      <c r="L26" s="122">
        <v>36904</v>
      </c>
      <c r="M26" s="122">
        <v>36904</v>
      </c>
      <c r="N26" s="122">
        <v>36904</v>
      </c>
      <c r="O26" s="122">
        <v>36904</v>
      </c>
      <c r="P26" s="122">
        <v>38025862</v>
      </c>
      <c r="Q26" s="344"/>
      <c r="R26" s="344"/>
      <c r="S26" s="344"/>
      <c r="T26" s="344"/>
      <c r="U26" s="344"/>
      <c r="V26" s="344"/>
      <c r="W26" s="344"/>
      <c r="X26" s="344"/>
      <c r="Y26" s="344"/>
      <c r="Z26" s="344"/>
      <c r="AA26" s="344"/>
      <c r="AB26" s="344"/>
      <c r="AC26" s="344"/>
      <c r="AD26" s="344"/>
    </row>
    <row r="27" spans="1:30" x14ac:dyDescent="0.2">
      <c r="A27" s="122" t="s">
        <v>1358</v>
      </c>
      <c r="B27" s="122" t="s">
        <v>311</v>
      </c>
      <c r="C27" s="122">
        <v>0</v>
      </c>
      <c r="D27" s="122">
        <v>0</v>
      </c>
      <c r="E27" s="122">
        <v>0</v>
      </c>
      <c r="F27" s="122">
        <v>0</v>
      </c>
      <c r="G27" s="122">
        <v>0</v>
      </c>
      <c r="H27" s="122">
        <v>0</v>
      </c>
      <c r="I27" s="122">
        <v>0</v>
      </c>
      <c r="J27" s="122">
        <v>0</v>
      </c>
      <c r="K27" s="122">
        <v>0</v>
      </c>
      <c r="L27" s="122">
        <v>0</v>
      </c>
      <c r="M27" s="122">
        <v>0</v>
      </c>
      <c r="N27" s="122">
        <v>0</v>
      </c>
      <c r="O27" s="122">
        <v>0</v>
      </c>
      <c r="P27" s="122">
        <v>0</v>
      </c>
      <c r="Q27" s="344"/>
      <c r="R27" s="344"/>
      <c r="S27" s="344"/>
      <c r="T27" s="344"/>
      <c r="U27" s="344"/>
      <c r="V27" s="344"/>
      <c r="W27" s="344"/>
      <c r="X27" s="344"/>
      <c r="Y27" s="344"/>
      <c r="Z27" s="344"/>
      <c r="AA27" s="344"/>
      <c r="AB27" s="344"/>
      <c r="AC27" s="344"/>
      <c r="AD27" s="344"/>
    </row>
    <row r="28" spans="1:30" x14ac:dyDescent="0.2">
      <c r="A28" s="122" t="s">
        <v>1359</v>
      </c>
      <c r="B28" s="122" t="s">
        <v>311</v>
      </c>
      <c r="C28" s="122">
        <v>0</v>
      </c>
      <c r="D28" s="122">
        <v>0</v>
      </c>
      <c r="E28" s="122">
        <v>0</v>
      </c>
      <c r="F28" s="122">
        <v>0</v>
      </c>
      <c r="G28" s="122">
        <v>0</v>
      </c>
      <c r="H28" s="122">
        <v>0</v>
      </c>
      <c r="I28" s="122">
        <v>0</v>
      </c>
      <c r="J28" s="122">
        <v>0</v>
      </c>
      <c r="K28" s="122">
        <v>0</v>
      </c>
      <c r="L28" s="122">
        <v>0</v>
      </c>
      <c r="M28" s="122">
        <v>0</v>
      </c>
      <c r="N28" s="122">
        <v>0</v>
      </c>
      <c r="O28" s="122">
        <v>0</v>
      </c>
      <c r="P28" s="122">
        <v>0</v>
      </c>
      <c r="Q28" s="344"/>
      <c r="R28" s="344"/>
      <c r="S28" s="344"/>
      <c r="T28" s="344"/>
      <c r="U28" s="344"/>
      <c r="V28" s="344"/>
      <c r="W28" s="344"/>
      <c r="X28" s="344"/>
      <c r="Y28" s="344"/>
      <c r="Z28" s="344"/>
      <c r="AA28" s="344"/>
      <c r="AB28" s="344"/>
      <c r="AC28" s="344"/>
      <c r="AD28" s="344"/>
    </row>
    <row r="29" spans="1:30" x14ac:dyDescent="0.2">
      <c r="A29" s="122" t="s">
        <v>28</v>
      </c>
      <c r="B29" s="122" t="s">
        <v>311</v>
      </c>
      <c r="C29" s="122">
        <v>411</v>
      </c>
      <c r="D29" s="122">
        <v>411</v>
      </c>
      <c r="E29" s="122">
        <v>411</v>
      </c>
      <c r="F29" s="122">
        <v>411</v>
      </c>
      <c r="G29" s="122">
        <v>411</v>
      </c>
      <c r="H29" s="122">
        <v>411</v>
      </c>
      <c r="I29" s="122">
        <v>411</v>
      </c>
      <c r="J29" s="122">
        <v>411</v>
      </c>
      <c r="K29" s="122">
        <v>411</v>
      </c>
      <c r="L29" s="122">
        <v>411</v>
      </c>
      <c r="M29" s="122">
        <v>411</v>
      </c>
      <c r="N29" s="122">
        <v>411</v>
      </c>
      <c r="O29" s="122">
        <v>411</v>
      </c>
      <c r="P29" s="122">
        <v>410556</v>
      </c>
      <c r="Q29" s="344"/>
      <c r="R29" s="344"/>
      <c r="S29" s="344"/>
      <c r="T29" s="344"/>
      <c r="U29" s="344"/>
      <c r="V29" s="344"/>
      <c r="W29" s="344"/>
      <c r="X29" s="344"/>
      <c r="Y29" s="344"/>
      <c r="Z29" s="344"/>
      <c r="AA29" s="344"/>
      <c r="AB29" s="344"/>
      <c r="AC29" s="344"/>
      <c r="AD29" s="344"/>
    </row>
    <row r="30" spans="1:30" x14ac:dyDescent="0.2">
      <c r="A30" s="122" t="s">
        <v>591</v>
      </c>
      <c r="B30" s="122" t="s">
        <v>311</v>
      </c>
      <c r="C30" s="122">
        <v>0</v>
      </c>
      <c r="D30" s="122">
        <v>0</v>
      </c>
      <c r="E30" s="122">
        <v>0</v>
      </c>
      <c r="F30" s="122">
        <v>0</v>
      </c>
      <c r="G30" s="122">
        <v>0</v>
      </c>
      <c r="H30" s="122">
        <v>0</v>
      </c>
      <c r="I30" s="122">
        <v>0</v>
      </c>
      <c r="J30" s="122">
        <v>0</v>
      </c>
      <c r="K30" s="122">
        <v>0</v>
      </c>
      <c r="L30" s="122">
        <v>0</v>
      </c>
      <c r="M30" s="122">
        <v>0</v>
      </c>
      <c r="N30" s="122">
        <v>0</v>
      </c>
      <c r="O30" s="122">
        <v>0</v>
      </c>
      <c r="P30" s="122">
        <v>0</v>
      </c>
      <c r="Q30" s="344"/>
      <c r="R30" s="344"/>
      <c r="S30" s="344"/>
      <c r="T30" s="344"/>
      <c r="U30" s="344"/>
      <c r="V30" s="344"/>
      <c r="W30" s="344"/>
      <c r="X30" s="344"/>
      <c r="Y30" s="344"/>
      <c r="Z30" s="344"/>
      <c r="AA30" s="344"/>
      <c r="AB30" s="344"/>
      <c r="AC30" s="344"/>
      <c r="AD30" s="344"/>
    </row>
    <row r="31" spans="1:30" x14ac:dyDescent="0.2">
      <c r="A31" s="122" t="s">
        <v>592</v>
      </c>
      <c r="B31" s="122" t="s">
        <v>311</v>
      </c>
      <c r="C31" s="122">
        <v>0</v>
      </c>
      <c r="D31" s="122">
        <v>0</v>
      </c>
      <c r="E31" s="122">
        <v>0</v>
      </c>
      <c r="F31" s="122">
        <v>0</v>
      </c>
      <c r="G31" s="122">
        <v>0</v>
      </c>
      <c r="H31" s="122">
        <v>0</v>
      </c>
      <c r="I31" s="122">
        <v>0</v>
      </c>
      <c r="J31" s="122">
        <v>0</v>
      </c>
      <c r="K31" s="122">
        <v>0</v>
      </c>
      <c r="L31" s="122">
        <v>0</v>
      </c>
      <c r="M31" s="122">
        <v>0</v>
      </c>
      <c r="N31" s="122">
        <v>0</v>
      </c>
      <c r="O31" s="122">
        <v>0</v>
      </c>
      <c r="P31" s="122">
        <v>0</v>
      </c>
      <c r="Q31" s="344"/>
      <c r="R31" s="344"/>
      <c r="S31" s="344"/>
      <c r="T31" s="344"/>
      <c r="U31" s="344"/>
      <c r="V31" s="344"/>
      <c r="W31" s="344"/>
      <c r="X31" s="344"/>
      <c r="Y31" s="344"/>
      <c r="Z31" s="344"/>
      <c r="AA31" s="344"/>
      <c r="AB31" s="344"/>
      <c r="AC31" s="344"/>
      <c r="AD31" s="344"/>
    </row>
    <row r="32" spans="1:30" x14ac:dyDescent="0.2">
      <c r="A32" s="122" t="s">
        <v>29</v>
      </c>
      <c r="B32" s="122" t="s">
        <v>311</v>
      </c>
      <c r="C32" s="122">
        <v>1281223</v>
      </c>
      <c r="D32" s="122">
        <v>1287010</v>
      </c>
      <c r="E32" s="122">
        <v>1290154</v>
      </c>
      <c r="F32" s="122">
        <v>1296091</v>
      </c>
      <c r="G32" s="122">
        <v>1302426</v>
      </c>
      <c r="H32" s="122">
        <v>1310278</v>
      </c>
      <c r="I32" s="122">
        <v>1320156</v>
      </c>
      <c r="J32" s="122">
        <v>1327417</v>
      </c>
      <c r="K32" s="122">
        <v>1334946</v>
      </c>
      <c r="L32" s="122">
        <v>1343882</v>
      </c>
      <c r="M32" s="122">
        <v>1358283</v>
      </c>
      <c r="N32" s="122">
        <v>1367139</v>
      </c>
      <c r="O32" s="122">
        <v>1378748</v>
      </c>
      <c r="P32" s="122">
        <v>1322313915</v>
      </c>
      <c r="Q32" s="344"/>
      <c r="R32" s="344"/>
      <c r="S32" s="344"/>
      <c r="T32" s="344"/>
      <c r="U32" s="344"/>
      <c r="V32" s="344"/>
      <c r="W32" s="344"/>
      <c r="X32" s="344"/>
      <c r="Y32" s="344"/>
      <c r="Z32" s="344"/>
      <c r="AA32" s="344"/>
      <c r="AB32" s="344"/>
      <c r="AC32" s="344"/>
      <c r="AD32" s="344"/>
    </row>
    <row r="33" spans="1:30" x14ac:dyDescent="0.2">
      <c r="A33" s="122" t="s">
        <v>1360</v>
      </c>
      <c r="B33" s="122" t="s">
        <v>311</v>
      </c>
      <c r="C33" s="122">
        <v>0</v>
      </c>
      <c r="D33" s="122">
        <v>0</v>
      </c>
      <c r="E33" s="122">
        <v>0</v>
      </c>
      <c r="F33" s="122">
        <v>0</v>
      </c>
      <c r="G33" s="122">
        <v>0</v>
      </c>
      <c r="H33" s="122">
        <v>0</v>
      </c>
      <c r="I33" s="122">
        <v>0</v>
      </c>
      <c r="J33" s="122">
        <v>0</v>
      </c>
      <c r="K33" s="122">
        <v>0</v>
      </c>
      <c r="L33" s="122">
        <v>0</v>
      </c>
      <c r="M33" s="122">
        <v>0</v>
      </c>
      <c r="N33" s="122">
        <v>0</v>
      </c>
      <c r="O33" s="122">
        <v>0</v>
      </c>
      <c r="P33" s="122">
        <v>0</v>
      </c>
      <c r="Q33" s="344"/>
      <c r="R33" s="344"/>
      <c r="S33" s="344"/>
      <c r="T33" s="344"/>
      <c r="U33" s="344"/>
      <c r="V33" s="344"/>
      <c r="W33" s="344"/>
      <c r="X33" s="344"/>
      <c r="Y33" s="344"/>
      <c r="Z33" s="344"/>
      <c r="AA33" s="344"/>
      <c r="AB33" s="344"/>
      <c r="AC33" s="344"/>
      <c r="AD33" s="344"/>
    </row>
    <row r="34" spans="1:30" x14ac:dyDescent="0.2">
      <c r="A34" s="122" t="s">
        <v>1044</v>
      </c>
      <c r="B34" s="122" t="s">
        <v>311</v>
      </c>
      <c r="C34" s="122">
        <v>0</v>
      </c>
      <c r="D34" s="122">
        <v>0</v>
      </c>
      <c r="E34" s="122">
        <v>0</v>
      </c>
      <c r="F34" s="122">
        <v>0</v>
      </c>
      <c r="G34" s="122">
        <v>0</v>
      </c>
      <c r="H34" s="122">
        <v>0</v>
      </c>
      <c r="I34" s="122">
        <v>0</v>
      </c>
      <c r="J34" s="122">
        <v>0</v>
      </c>
      <c r="K34" s="122">
        <v>0</v>
      </c>
      <c r="L34" s="122">
        <v>0</v>
      </c>
      <c r="M34" s="122">
        <v>0</v>
      </c>
      <c r="N34" s="122">
        <v>0</v>
      </c>
      <c r="O34" s="122">
        <v>0</v>
      </c>
      <c r="P34" s="122">
        <v>0</v>
      </c>
      <c r="Q34" s="344"/>
      <c r="R34" s="344"/>
      <c r="S34" s="344"/>
      <c r="T34" s="344"/>
      <c r="U34" s="344"/>
      <c r="V34" s="344"/>
      <c r="W34" s="344"/>
      <c r="X34" s="344"/>
      <c r="Y34" s="344"/>
      <c r="Z34" s="344"/>
      <c r="AA34" s="344"/>
      <c r="AB34" s="344"/>
      <c r="AC34" s="344"/>
      <c r="AD34" s="344"/>
    </row>
    <row r="35" spans="1:30" x14ac:dyDescent="0.2">
      <c r="A35" s="122" t="s">
        <v>30</v>
      </c>
      <c r="B35" s="122" t="s">
        <v>311</v>
      </c>
      <c r="C35" s="122">
        <v>33308</v>
      </c>
      <c r="D35" s="122">
        <v>33308</v>
      </c>
      <c r="E35" s="122">
        <v>33308</v>
      </c>
      <c r="F35" s="122">
        <v>33308</v>
      </c>
      <c r="G35" s="122">
        <v>33308</v>
      </c>
      <c r="H35" s="122">
        <v>33308</v>
      </c>
      <c r="I35" s="122">
        <v>33308</v>
      </c>
      <c r="J35" s="122">
        <v>33308</v>
      </c>
      <c r="K35" s="122">
        <v>33308</v>
      </c>
      <c r="L35" s="122">
        <v>33308</v>
      </c>
      <c r="M35" s="122">
        <v>33308</v>
      </c>
      <c r="N35" s="122">
        <v>33308</v>
      </c>
      <c r="O35" s="122">
        <v>33308</v>
      </c>
      <c r="P35" s="122">
        <v>33307946</v>
      </c>
      <c r="Q35" s="344"/>
      <c r="R35" s="344"/>
      <c r="S35" s="344"/>
      <c r="T35" s="344"/>
      <c r="U35" s="344"/>
      <c r="V35" s="344"/>
      <c r="W35" s="344"/>
      <c r="X35" s="344"/>
      <c r="Y35" s="344"/>
      <c r="Z35" s="344"/>
      <c r="AA35" s="344"/>
      <c r="AB35" s="344"/>
      <c r="AC35" s="344"/>
      <c r="AD35" s="344"/>
    </row>
    <row r="36" spans="1:30" x14ac:dyDescent="0.2">
      <c r="A36" s="122" t="s">
        <v>1361</v>
      </c>
      <c r="B36" s="122" t="s">
        <v>311</v>
      </c>
      <c r="C36" s="122">
        <v>0</v>
      </c>
      <c r="D36" s="122">
        <v>0</v>
      </c>
      <c r="E36" s="122">
        <v>0</v>
      </c>
      <c r="F36" s="122">
        <v>0</v>
      </c>
      <c r="G36" s="122">
        <v>0</v>
      </c>
      <c r="H36" s="122">
        <v>0</v>
      </c>
      <c r="I36" s="122">
        <v>0</v>
      </c>
      <c r="J36" s="122">
        <v>0</v>
      </c>
      <c r="K36" s="122">
        <v>0</v>
      </c>
      <c r="L36" s="122">
        <v>0</v>
      </c>
      <c r="M36" s="122">
        <v>0</v>
      </c>
      <c r="N36" s="122">
        <v>0</v>
      </c>
      <c r="O36" s="122">
        <v>0</v>
      </c>
      <c r="P36" s="122">
        <v>0</v>
      </c>
      <c r="Q36" s="344"/>
      <c r="R36" s="344"/>
      <c r="S36" s="344"/>
      <c r="T36" s="344"/>
      <c r="U36" s="344"/>
      <c r="V36" s="344"/>
      <c r="W36" s="344"/>
      <c r="X36" s="344"/>
      <c r="Y36" s="344"/>
      <c r="Z36" s="344"/>
      <c r="AA36" s="344"/>
      <c r="AB36" s="344"/>
      <c r="AC36" s="344"/>
      <c r="AD36" s="344"/>
    </row>
    <row r="37" spans="1:30" x14ac:dyDescent="0.2">
      <c r="A37" s="122" t="s">
        <v>31</v>
      </c>
      <c r="B37" s="122" t="s">
        <v>311</v>
      </c>
      <c r="C37" s="122">
        <v>434315</v>
      </c>
      <c r="D37" s="122">
        <v>432943</v>
      </c>
      <c r="E37" s="122">
        <v>432999</v>
      </c>
      <c r="F37" s="122">
        <v>433439</v>
      </c>
      <c r="G37" s="122">
        <v>435221</v>
      </c>
      <c r="H37" s="122">
        <v>438281</v>
      </c>
      <c r="I37" s="122">
        <v>439433</v>
      </c>
      <c r="J37" s="122">
        <v>440028</v>
      </c>
      <c r="K37" s="122">
        <v>439786</v>
      </c>
      <c r="L37" s="122">
        <v>444815</v>
      </c>
      <c r="M37" s="122">
        <v>446875</v>
      </c>
      <c r="N37" s="122">
        <v>446559</v>
      </c>
      <c r="O37" s="122">
        <v>456233</v>
      </c>
      <c r="P37" s="122">
        <v>439637701</v>
      </c>
      <c r="Q37" s="344"/>
      <c r="R37" s="344"/>
      <c r="S37" s="344"/>
      <c r="T37" s="344"/>
      <c r="U37" s="344"/>
      <c r="V37" s="344"/>
      <c r="W37" s="344"/>
      <c r="X37" s="344"/>
      <c r="Y37" s="344"/>
      <c r="Z37" s="344"/>
      <c r="AA37" s="344"/>
      <c r="AB37" s="344"/>
      <c r="AC37" s="344"/>
      <c r="AD37" s="344"/>
    </row>
    <row r="38" spans="1:30" x14ac:dyDescent="0.2">
      <c r="A38" s="122" t="s">
        <v>1362</v>
      </c>
      <c r="B38" s="122" t="s">
        <v>311</v>
      </c>
      <c r="C38" s="122">
        <v>0</v>
      </c>
      <c r="D38" s="122">
        <v>0</v>
      </c>
      <c r="E38" s="122">
        <v>0</v>
      </c>
      <c r="F38" s="122">
        <v>0</v>
      </c>
      <c r="G38" s="122">
        <v>0</v>
      </c>
      <c r="H38" s="122">
        <v>0</v>
      </c>
      <c r="I38" s="122">
        <v>0</v>
      </c>
      <c r="J38" s="122">
        <v>0</v>
      </c>
      <c r="K38" s="122">
        <v>0</v>
      </c>
      <c r="L38" s="122">
        <v>0</v>
      </c>
      <c r="M38" s="122">
        <v>0</v>
      </c>
      <c r="N38" s="122">
        <v>0</v>
      </c>
      <c r="O38" s="122">
        <v>0</v>
      </c>
      <c r="P38" s="122">
        <v>0</v>
      </c>
      <c r="Q38" s="344"/>
      <c r="R38" s="344"/>
      <c r="S38" s="344"/>
      <c r="T38" s="344"/>
      <c r="U38" s="344"/>
      <c r="V38" s="344"/>
      <c r="W38" s="344"/>
      <c r="X38" s="344"/>
      <c r="Y38" s="344"/>
      <c r="Z38" s="344"/>
      <c r="AA38" s="344"/>
      <c r="AB38" s="344"/>
      <c r="AC38" s="344"/>
      <c r="AD38" s="344"/>
    </row>
    <row r="39" spans="1:30" x14ac:dyDescent="0.2">
      <c r="A39" s="122" t="s">
        <v>32</v>
      </c>
      <c r="B39" s="122" t="s">
        <v>311</v>
      </c>
      <c r="C39" s="122">
        <v>36631</v>
      </c>
      <c r="D39" s="122">
        <v>36812</v>
      </c>
      <c r="E39" s="122">
        <v>36827</v>
      </c>
      <c r="F39" s="122">
        <v>36940</v>
      </c>
      <c r="G39" s="122">
        <v>36968</v>
      </c>
      <c r="H39" s="122">
        <v>36979</v>
      </c>
      <c r="I39" s="122">
        <v>37025</v>
      </c>
      <c r="J39" s="122">
        <v>36991</v>
      </c>
      <c r="K39" s="122">
        <v>36995</v>
      </c>
      <c r="L39" s="122">
        <v>36904</v>
      </c>
      <c r="M39" s="122">
        <v>36923</v>
      </c>
      <c r="N39" s="122">
        <v>37132</v>
      </c>
      <c r="O39" s="122">
        <v>37194</v>
      </c>
      <c r="P39" s="122">
        <v>36950745</v>
      </c>
      <c r="Q39" s="344"/>
      <c r="R39" s="344"/>
      <c r="S39" s="344"/>
      <c r="T39" s="344"/>
      <c r="U39" s="344"/>
      <c r="V39" s="344"/>
      <c r="W39" s="344"/>
      <c r="X39" s="344"/>
      <c r="Y39" s="344"/>
      <c r="Z39" s="344"/>
      <c r="AA39" s="344"/>
      <c r="AB39" s="344"/>
      <c r="AC39" s="344"/>
      <c r="AD39" s="344"/>
    </row>
    <row r="40" spans="1:30" x14ac:dyDescent="0.2">
      <c r="A40" s="122" t="s">
        <v>1363</v>
      </c>
      <c r="B40" s="122" t="s">
        <v>311</v>
      </c>
      <c r="C40" s="122">
        <v>0</v>
      </c>
      <c r="D40" s="122">
        <v>0</v>
      </c>
      <c r="E40" s="122">
        <v>0</v>
      </c>
      <c r="F40" s="122">
        <v>0</v>
      </c>
      <c r="G40" s="122">
        <v>0</v>
      </c>
      <c r="H40" s="122">
        <v>0</v>
      </c>
      <c r="I40" s="122">
        <v>0</v>
      </c>
      <c r="J40" s="122">
        <v>0</v>
      </c>
      <c r="K40" s="122">
        <v>0</v>
      </c>
      <c r="L40" s="122">
        <v>0</v>
      </c>
      <c r="M40" s="122">
        <v>0</v>
      </c>
      <c r="N40" s="122">
        <v>0</v>
      </c>
      <c r="O40" s="122">
        <v>0</v>
      </c>
      <c r="P40" s="122">
        <v>0</v>
      </c>
      <c r="Q40" s="344"/>
      <c r="R40" s="344"/>
      <c r="S40" s="344"/>
      <c r="T40" s="344"/>
      <c r="U40" s="344"/>
      <c r="V40" s="344"/>
      <c r="W40" s="344"/>
      <c r="X40" s="344"/>
      <c r="Y40" s="344"/>
      <c r="Z40" s="344"/>
      <c r="AA40" s="344"/>
      <c r="AB40" s="344"/>
      <c r="AC40" s="344"/>
      <c r="AD40" s="344"/>
    </row>
    <row r="41" spans="1:30" x14ac:dyDescent="0.2">
      <c r="A41" s="122" t="s">
        <v>33</v>
      </c>
      <c r="B41" s="122" t="s">
        <v>311</v>
      </c>
      <c r="C41" s="122">
        <v>85658</v>
      </c>
      <c r="D41" s="122">
        <v>85658</v>
      </c>
      <c r="E41" s="122">
        <v>85658</v>
      </c>
      <c r="F41" s="122">
        <v>85658</v>
      </c>
      <c r="G41" s="122">
        <v>85658</v>
      </c>
      <c r="H41" s="122">
        <v>85658</v>
      </c>
      <c r="I41" s="122">
        <v>85658</v>
      </c>
      <c r="J41" s="122">
        <v>85658</v>
      </c>
      <c r="K41" s="122">
        <v>85658</v>
      </c>
      <c r="L41" s="122">
        <v>85658</v>
      </c>
      <c r="M41" s="122">
        <v>85658</v>
      </c>
      <c r="N41" s="122">
        <v>85658</v>
      </c>
      <c r="O41" s="122">
        <v>85658</v>
      </c>
      <c r="P41" s="122">
        <v>85658213</v>
      </c>
      <c r="Q41" s="344"/>
      <c r="R41" s="344"/>
      <c r="S41" s="344"/>
      <c r="T41" s="344"/>
      <c r="U41" s="344"/>
      <c r="V41" s="344"/>
      <c r="W41" s="344"/>
      <c r="X41" s="344"/>
      <c r="Y41" s="344"/>
      <c r="Z41" s="344"/>
      <c r="AA41" s="344"/>
      <c r="AB41" s="344"/>
      <c r="AC41" s="344"/>
      <c r="AD41" s="344"/>
    </row>
    <row r="42" spans="1:30" x14ac:dyDescent="0.2">
      <c r="A42" s="122" t="s">
        <v>34</v>
      </c>
      <c r="B42" s="122" t="s">
        <v>311</v>
      </c>
      <c r="C42" s="122">
        <v>27164</v>
      </c>
      <c r="D42" s="122">
        <v>27164</v>
      </c>
      <c r="E42" s="122">
        <v>27164</v>
      </c>
      <c r="F42" s="122">
        <v>27164</v>
      </c>
      <c r="G42" s="122">
        <v>27164</v>
      </c>
      <c r="H42" s="122">
        <v>27164</v>
      </c>
      <c r="I42" s="122">
        <v>27164</v>
      </c>
      <c r="J42" s="122">
        <v>27164</v>
      </c>
      <c r="K42" s="122">
        <v>27164</v>
      </c>
      <c r="L42" s="122">
        <v>27164</v>
      </c>
      <c r="M42" s="122">
        <v>27164</v>
      </c>
      <c r="N42" s="122">
        <v>27164</v>
      </c>
      <c r="O42" s="122">
        <v>27164</v>
      </c>
      <c r="P42" s="122">
        <v>27164308</v>
      </c>
      <c r="Q42" s="344"/>
      <c r="R42" s="344"/>
      <c r="S42" s="344"/>
      <c r="T42" s="344"/>
      <c r="U42" s="344"/>
      <c r="V42" s="344"/>
      <c r="W42" s="344"/>
      <c r="X42" s="344"/>
      <c r="Y42" s="344"/>
      <c r="Z42" s="344"/>
      <c r="AA42" s="344"/>
      <c r="AB42" s="344"/>
      <c r="AC42" s="344"/>
      <c r="AD42" s="344"/>
    </row>
    <row r="43" spans="1:30" x14ac:dyDescent="0.2">
      <c r="A43" s="122" t="s">
        <v>1364</v>
      </c>
      <c r="B43" s="122" t="s">
        <v>311</v>
      </c>
      <c r="C43" s="122">
        <v>0</v>
      </c>
      <c r="D43" s="122">
        <v>0</v>
      </c>
      <c r="E43" s="122">
        <v>0</v>
      </c>
      <c r="F43" s="122">
        <v>0</v>
      </c>
      <c r="G43" s="122">
        <v>0</v>
      </c>
      <c r="H43" s="122">
        <v>0</v>
      </c>
      <c r="I43" s="122">
        <v>0</v>
      </c>
      <c r="J43" s="122">
        <v>0</v>
      </c>
      <c r="K43" s="122">
        <v>0</v>
      </c>
      <c r="L43" s="122">
        <v>0</v>
      </c>
      <c r="M43" s="122">
        <v>0</v>
      </c>
      <c r="N43" s="122">
        <v>0</v>
      </c>
      <c r="O43" s="122">
        <v>0</v>
      </c>
      <c r="P43" s="122">
        <v>0</v>
      </c>
      <c r="Q43" s="344"/>
      <c r="R43" s="344"/>
      <c r="S43" s="344"/>
      <c r="T43" s="344"/>
      <c r="U43" s="344"/>
      <c r="V43" s="344"/>
      <c r="W43" s="344"/>
      <c r="X43" s="344"/>
      <c r="Y43" s="344"/>
      <c r="Z43" s="344"/>
      <c r="AA43" s="344"/>
      <c r="AB43" s="344"/>
      <c r="AC43" s="344"/>
      <c r="AD43" s="344"/>
    </row>
    <row r="44" spans="1:30" x14ac:dyDescent="0.2">
      <c r="A44" s="122" t="s">
        <v>1045</v>
      </c>
      <c r="B44" s="122" t="s">
        <v>311</v>
      </c>
      <c r="C44" s="122">
        <v>0</v>
      </c>
      <c r="D44" s="122">
        <v>0</v>
      </c>
      <c r="E44" s="122">
        <v>0</v>
      </c>
      <c r="F44" s="122">
        <v>0</v>
      </c>
      <c r="G44" s="122">
        <v>0</v>
      </c>
      <c r="H44" s="122">
        <v>0</v>
      </c>
      <c r="I44" s="122">
        <v>0</v>
      </c>
      <c r="J44" s="122">
        <v>0</v>
      </c>
      <c r="K44" s="122">
        <v>0</v>
      </c>
      <c r="L44" s="122">
        <v>0</v>
      </c>
      <c r="M44" s="122">
        <v>0</v>
      </c>
      <c r="N44" s="122">
        <v>0</v>
      </c>
      <c r="O44" s="122">
        <v>0</v>
      </c>
      <c r="P44" s="122">
        <v>0</v>
      </c>
      <c r="Q44" s="344"/>
      <c r="R44" s="344"/>
      <c r="S44" s="344"/>
      <c r="T44" s="344"/>
      <c r="U44" s="344"/>
      <c r="V44" s="344"/>
      <c r="W44" s="344"/>
      <c r="X44" s="344"/>
      <c r="Y44" s="344"/>
      <c r="Z44" s="344"/>
      <c r="AA44" s="344"/>
      <c r="AB44" s="344"/>
      <c r="AC44" s="344"/>
      <c r="AD44" s="344"/>
    </row>
    <row r="45" spans="1:30" x14ac:dyDescent="0.2">
      <c r="A45" s="122" t="s">
        <v>1365</v>
      </c>
      <c r="B45" s="122" t="s">
        <v>311</v>
      </c>
      <c r="C45" s="122">
        <v>0</v>
      </c>
      <c r="D45" s="122">
        <v>0</v>
      </c>
      <c r="E45" s="122">
        <v>0</v>
      </c>
      <c r="F45" s="122">
        <v>0</v>
      </c>
      <c r="G45" s="122">
        <v>0</v>
      </c>
      <c r="H45" s="122">
        <v>0</v>
      </c>
      <c r="I45" s="122">
        <v>0</v>
      </c>
      <c r="J45" s="122">
        <v>0</v>
      </c>
      <c r="K45" s="122">
        <v>0</v>
      </c>
      <c r="L45" s="122">
        <v>0</v>
      </c>
      <c r="M45" s="122">
        <v>0</v>
      </c>
      <c r="N45" s="122">
        <v>0</v>
      </c>
      <c r="O45" s="122">
        <v>0</v>
      </c>
      <c r="P45" s="122">
        <v>0</v>
      </c>
      <c r="Q45" s="344"/>
      <c r="R45" s="344"/>
      <c r="S45" s="344"/>
      <c r="T45" s="344"/>
      <c r="U45" s="344"/>
      <c r="V45" s="344"/>
      <c r="W45" s="344"/>
      <c r="X45" s="344"/>
      <c r="Y45" s="344"/>
      <c r="Z45" s="344"/>
      <c r="AA45" s="344"/>
      <c r="AB45" s="344"/>
      <c r="AC45" s="344"/>
      <c r="AD45" s="344"/>
    </row>
    <row r="46" spans="1:30" x14ac:dyDescent="0.2">
      <c r="A46" s="122" t="s">
        <v>35</v>
      </c>
      <c r="B46" s="122" t="s">
        <v>311</v>
      </c>
      <c r="C46" s="122">
        <v>96003</v>
      </c>
      <c r="D46" s="122">
        <v>96640</v>
      </c>
      <c r="E46" s="122">
        <v>96666</v>
      </c>
      <c r="F46" s="122">
        <v>96786</v>
      </c>
      <c r="G46" s="122">
        <v>97124</v>
      </c>
      <c r="H46" s="122">
        <v>97223</v>
      </c>
      <c r="I46" s="122">
        <v>97520</v>
      </c>
      <c r="J46" s="122">
        <v>97877</v>
      </c>
      <c r="K46" s="122">
        <v>99014</v>
      </c>
      <c r="L46" s="122">
        <v>99573</v>
      </c>
      <c r="M46" s="122">
        <v>100758</v>
      </c>
      <c r="N46" s="122">
        <v>101240</v>
      </c>
      <c r="O46" s="122">
        <v>102330</v>
      </c>
      <c r="P46" s="122">
        <v>98298924</v>
      </c>
      <c r="Q46" s="344"/>
      <c r="R46" s="344"/>
      <c r="S46" s="344"/>
      <c r="T46" s="344"/>
      <c r="U46" s="344"/>
      <c r="V46" s="344"/>
      <c r="W46" s="344"/>
      <c r="X46" s="344"/>
      <c r="Y46" s="344"/>
      <c r="Z46" s="344"/>
      <c r="AA46" s="344"/>
      <c r="AB46" s="344"/>
      <c r="AC46" s="344"/>
      <c r="AD46" s="344"/>
    </row>
    <row r="47" spans="1:30" x14ac:dyDescent="0.2">
      <c r="A47" s="122" t="s">
        <v>1366</v>
      </c>
      <c r="B47" s="122" t="s">
        <v>311</v>
      </c>
      <c r="C47" s="122">
        <v>0</v>
      </c>
      <c r="D47" s="122">
        <v>0</v>
      </c>
      <c r="E47" s="122">
        <v>0</v>
      </c>
      <c r="F47" s="122">
        <v>0</v>
      </c>
      <c r="G47" s="122">
        <v>0</v>
      </c>
      <c r="H47" s="122">
        <v>0</v>
      </c>
      <c r="I47" s="122">
        <v>0</v>
      </c>
      <c r="J47" s="122">
        <v>0</v>
      </c>
      <c r="K47" s="122">
        <v>0</v>
      </c>
      <c r="L47" s="122">
        <v>0</v>
      </c>
      <c r="M47" s="122">
        <v>0</v>
      </c>
      <c r="N47" s="122">
        <v>0</v>
      </c>
      <c r="O47" s="122">
        <v>0</v>
      </c>
      <c r="P47" s="122">
        <v>0</v>
      </c>
      <c r="Q47" s="344"/>
      <c r="R47" s="344"/>
      <c r="S47" s="344"/>
      <c r="T47" s="344"/>
      <c r="U47" s="344"/>
      <c r="V47" s="344"/>
      <c r="W47" s="344"/>
      <c r="X47" s="344"/>
      <c r="Y47" s="344"/>
      <c r="Z47" s="344"/>
      <c r="AA47" s="344"/>
      <c r="AB47" s="344"/>
      <c r="AC47" s="344"/>
      <c r="AD47" s="344"/>
    </row>
    <row r="48" spans="1:30" x14ac:dyDescent="0.2">
      <c r="A48" s="122" t="s">
        <v>36</v>
      </c>
      <c r="B48" s="122" t="s">
        <v>311</v>
      </c>
      <c r="C48" s="122">
        <v>24807</v>
      </c>
      <c r="D48" s="122">
        <v>24807</v>
      </c>
      <c r="E48" s="122">
        <v>24807</v>
      </c>
      <c r="F48" s="122">
        <v>24807</v>
      </c>
      <c r="G48" s="122">
        <v>24807</v>
      </c>
      <c r="H48" s="122">
        <v>24807</v>
      </c>
      <c r="I48" s="122">
        <v>24807</v>
      </c>
      <c r="J48" s="122">
        <v>24807</v>
      </c>
      <c r="K48" s="122">
        <v>24807</v>
      </c>
      <c r="L48" s="122">
        <v>24798</v>
      </c>
      <c r="M48" s="122">
        <v>24798</v>
      </c>
      <c r="N48" s="122">
        <v>24798</v>
      </c>
      <c r="O48" s="122">
        <v>24798</v>
      </c>
      <c r="P48" s="122">
        <v>24804406</v>
      </c>
      <c r="Q48" s="344"/>
      <c r="R48" s="344"/>
      <c r="S48" s="344"/>
      <c r="T48" s="344"/>
      <c r="U48" s="344"/>
      <c r="V48" s="344"/>
      <c r="W48" s="344"/>
      <c r="X48" s="344"/>
      <c r="Y48" s="344"/>
      <c r="Z48" s="344"/>
      <c r="AA48" s="344"/>
      <c r="AB48" s="344"/>
      <c r="AC48" s="344"/>
      <c r="AD48" s="344"/>
    </row>
    <row r="49" spans="1:30" x14ac:dyDescent="0.2">
      <c r="A49" s="122" t="s">
        <v>37</v>
      </c>
      <c r="B49" s="122" t="s">
        <v>311</v>
      </c>
      <c r="C49" s="122">
        <v>0</v>
      </c>
      <c r="D49" s="122">
        <v>0</v>
      </c>
      <c r="E49" s="122">
        <v>0</v>
      </c>
      <c r="F49" s="122">
        <v>0</v>
      </c>
      <c r="G49" s="122">
        <v>0</v>
      </c>
      <c r="H49" s="122">
        <v>0</v>
      </c>
      <c r="I49" s="122">
        <v>0</v>
      </c>
      <c r="J49" s="122">
        <v>0</v>
      </c>
      <c r="K49" s="122">
        <v>0</v>
      </c>
      <c r="L49" s="122">
        <v>0</v>
      </c>
      <c r="M49" s="122">
        <v>0</v>
      </c>
      <c r="N49" s="122">
        <v>0</v>
      </c>
      <c r="O49" s="122">
        <v>0</v>
      </c>
      <c r="P49" s="122">
        <v>0</v>
      </c>
      <c r="Q49" s="344"/>
      <c r="R49" s="344"/>
      <c r="S49" s="344"/>
      <c r="T49" s="344"/>
      <c r="U49" s="344"/>
      <c r="V49" s="344"/>
      <c r="W49" s="344"/>
      <c r="X49" s="344"/>
      <c r="Y49" s="344"/>
      <c r="Z49" s="344"/>
      <c r="AA49" s="344"/>
      <c r="AB49" s="344"/>
      <c r="AC49" s="344"/>
      <c r="AD49" s="344"/>
    </row>
    <row r="50" spans="1:30" x14ac:dyDescent="0.2">
      <c r="A50" s="122" t="s">
        <v>1367</v>
      </c>
      <c r="B50" s="122" t="s">
        <v>311</v>
      </c>
      <c r="C50" s="122">
        <v>0</v>
      </c>
      <c r="D50" s="122">
        <v>0</v>
      </c>
      <c r="E50" s="122">
        <v>0</v>
      </c>
      <c r="F50" s="122">
        <v>0</v>
      </c>
      <c r="G50" s="122">
        <v>0</v>
      </c>
      <c r="H50" s="122">
        <v>0</v>
      </c>
      <c r="I50" s="122">
        <v>0</v>
      </c>
      <c r="J50" s="122">
        <v>0</v>
      </c>
      <c r="K50" s="122">
        <v>0</v>
      </c>
      <c r="L50" s="122">
        <v>0</v>
      </c>
      <c r="M50" s="122">
        <v>0</v>
      </c>
      <c r="N50" s="122">
        <v>0</v>
      </c>
      <c r="O50" s="122">
        <v>0</v>
      </c>
      <c r="P50" s="122">
        <v>0</v>
      </c>
      <c r="Q50" s="344"/>
      <c r="R50" s="344"/>
      <c r="S50" s="344"/>
      <c r="T50" s="344"/>
      <c r="U50" s="344"/>
      <c r="V50" s="344"/>
      <c r="W50" s="344"/>
      <c r="X50" s="344"/>
      <c r="Y50" s="344"/>
      <c r="Z50" s="344"/>
      <c r="AA50" s="344"/>
      <c r="AB50" s="344"/>
      <c r="AC50" s="344"/>
      <c r="AD50" s="344"/>
    </row>
    <row r="51" spans="1:30" x14ac:dyDescent="0.2">
      <c r="A51" s="122" t="s">
        <v>38</v>
      </c>
      <c r="B51" s="122" t="s">
        <v>311</v>
      </c>
      <c r="C51" s="122">
        <v>21192</v>
      </c>
      <c r="D51" s="122">
        <v>21198</v>
      </c>
      <c r="E51" s="122">
        <v>21211</v>
      </c>
      <c r="F51" s="122">
        <v>21221</v>
      </c>
      <c r="G51" s="122">
        <v>21251</v>
      </c>
      <c r="H51" s="122">
        <v>21318</v>
      </c>
      <c r="I51" s="122">
        <v>21412</v>
      </c>
      <c r="J51" s="122">
        <v>21492</v>
      </c>
      <c r="K51" s="122">
        <v>21513</v>
      </c>
      <c r="L51" s="122">
        <v>21538</v>
      </c>
      <c r="M51" s="122">
        <v>21368</v>
      </c>
      <c r="N51" s="122">
        <v>21339</v>
      </c>
      <c r="O51" s="122">
        <v>21316</v>
      </c>
      <c r="P51" s="122">
        <v>21342859</v>
      </c>
      <c r="Q51" s="344"/>
      <c r="R51" s="344"/>
      <c r="S51" s="344"/>
      <c r="T51" s="344"/>
      <c r="U51" s="344"/>
      <c r="V51" s="344"/>
      <c r="W51" s="344"/>
      <c r="X51" s="344"/>
      <c r="Y51" s="344"/>
      <c r="Z51" s="344"/>
      <c r="AA51" s="344"/>
      <c r="AB51" s="344"/>
      <c r="AC51" s="344"/>
      <c r="AD51" s="344"/>
    </row>
    <row r="52" spans="1:30" x14ac:dyDescent="0.2">
      <c r="A52" s="122" t="s">
        <v>39</v>
      </c>
      <c r="B52" s="122" t="s">
        <v>311</v>
      </c>
      <c r="C52" s="122">
        <v>1033895</v>
      </c>
      <c r="D52" s="122">
        <v>1039375</v>
      </c>
      <c r="E52" s="122">
        <v>1043933</v>
      </c>
      <c r="F52" s="122">
        <v>1050538</v>
      </c>
      <c r="G52" s="122">
        <v>1055675</v>
      </c>
      <c r="H52" s="122">
        <v>1060171</v>
      </c>
      <c r="I52" s="122">
        <v>1067662</v>
      </c>
      <c r="J52" s="122">
        <v>1072331</v>
      </c>
      <c r="K52" s="122">
        <v>1077832</v>
      </c>
      <c r="L52" s="122">
        <v>1084021</v>
      </c>
      <c r="M52" s="122">
        <v>1105439</v>
      </c>
      <c r="N52" s="122">
        <v>1110582</v>
      </c>
      <c r="O52" s="122">
        <v>1116496</v>
      </c>
      <c r="P52" s="122">
        <v>1070229423</v>
      </c>
      <c r="Q52" s="344"/>
      <c r="R52" s="344"/>
      <c r="S52" s="344"/>
      <c r="T52" s="344"/>
      <c r="U52" s="344"/>
      <c r="V52" s="344"/>
      <c r="W52" s="344"/>
      <c r="X52" s="344"/>
      <c r="Y52" s="344"/>
      <c r="Z52" s="344"/>
      <c r="AA52" s="344"/>
      <c r="AB52" s="344"/>
      <c r="AC52" s="344"/>
      <c r="AD52" s="344"/>
    </row>
    <row r="53" spans="1:30" x14ac:dyDescent="0.2">
      <c r="A53" s="122" t="s">
        <v>1368</v>
      </c>
      <c r="B53" s="122" t="s">
        <v>311</v>
      </c>
      <c r="C53" s="122">
        <v>0</v>
      </c>
      <c r="D53" s="122">
        <v>0</v>
      </c>
      <c r="E53" s="122">
        <v>0</v>
      </c>
      <c r="F53" s="122">
        <v>0</v>
      </c>
      <c r="G53" s="122">
        <v>0</v>
      </c>
      <c r="H53" s="122">
        <v>0</v>
      </c>
      <c r="I53" s="122">
        <v>0</v>
      </c>
      <c r="J53" s="122">
        <v>0</v>
      </c>
      <c r="K53" s="122">
        <v>0</v>
      </c>
      <c r="L53" s="122">
        <v>0</v>
      </c>
      <c r="M53" s="122">
        <v>0</v>
      </c>
      <c r="N53" s="122">
        <v>0</v>
      </c>
      <c r="O53" s="122">
        <v>0</v>
      </c>
      <c r="P53" s="122">
        <v>0</v>
      </c>
      <c r="Q53" s="344"/>
      <c r="R53" s="344"/>
      <c r="S53" s="344"/>
      <c r="T53" s="344"/>
      <c r="U53" s="344"/>
      <c r="V53" s="344"/>
      <c r="W53" s="344"/>
      <c r="X53" s="344"/>
      <c r="Y53" s="344"/>
      <c r="Z53" s="344"/>
      <c r="AA53" s="344"/>
      <c r="AB53" s="344"/>
      <c r="AC53" s="344"/>
      <c r="AD53" s="344"/>
    </row>
    <row r="54" spans="1:30" x14ac:dyDescent="0.2">
      <c r="A54" s="122" t="s">
        <v>40</v>
      </c>
      <c r="B54" s="122" t="s">
        <v>311</v>
      </c>
      <c r="C54" s="122">
        <v>38629</v>
      </c>
      <c r="D54" s="122">
        <v>38582</v>
      </c>
      <c r="E54" s="122">
        <v>38606</v>
      </c>
      <c r="F54" s="122">
        <v>38585</v>
      </c>
      <c r="G54" s="122">
        <v>38484</v>
      </c>
      <c r="H54" s="122">
        <v>38495</v>
      </c>
      <c r="I54" s="122">
        <v>38376</v>
      </c>
      <c r="J54" s="122">
        <v>38465</v>
      </c>
      <c r="K54" s="122">
        <v>38543</v>
      </c>
      <c r="L54" s="122">
        <v>38538</v>
      </c>
      <c r="M54" s="122">
        <v>38675</v>
      </c>
      <c r="N54" s="122">
        <v>38644</v>
      </c>
      <c r="O54" s="122">
        <v>38608</v>
      </c>
      <c r="P54" s="122">
        <v>38550993</v>
      </c>
      <c r="Q54" s="344"/>
      <c r="R54" s="344"/>
      <c r="S54" s="344"/>
      <c r="T54" s="344"/>
      <c r="U54" s="344"/>
      <c r="V54" s="344"/>
      <c r="W54" s="344"/>
      <c r="X54" s="344"/>
      <c r="Y54" s="344"/>
      <c r="Z54" s="344"/>
      <c r="AA54" s="344"/>
      <c r="AB54" s="344"/>
      <c r="AC54" s="344"/>
      <c r="AD54" s="344"/>
    </row>
    <row r="55" spans="1:30" x14ac:dyDescent="0.2">
      <c r="A55" s="122" t="s">
        <v>1369</v>
      </c>
      <c r="B55" s="122" t="s">
        <v>311</v>
      </c>
      <c r="C55" s="122">
        <v>0</v>
      </c>
      <c r="D55" s="122">
        <v>0</v>
      </c>
      <c r="E55" s="122">
        <v>0</v>
      </c>
      <c r="F55" s="122">
        <v>0</v>
      </c>
      <c r="G55" s="122">
        <v>0</v>
      </c>
      <c r="H55" s="122">
        <v>0</v>
      </c>
      <c r="I55" s="122">
        <v>0</v>
      </c>
      <c r="J55" s="122">
        <v>0</v>
      </c>
      <c r="K55" s="122">
        <v>0</v>
      </c>
      <c r="L55" s="122">
        <v>0</v>
      </c>
      <c r="M55" s="122">
        <v>0</v>
      </c>
      <c r="N55" s="122">
        <v>0</v>
      </c>
      <c r="O55" s="122">
        <v>0</v>
      </c>
      <c r="P55" s="122">
        <v>0</v>
      </c>
      <c r="Q55" s="344"/>
      <c r="R55" s="344"/>
      <c r="S55" s="344"/>
      <c r="T55" s="344"/>
      <c r="U55" s="344"/>
      <c r="V55" s="344"/>
      <c r="W55" s="344"/>
      <c r="X55" s="344"/>
      <c r="Y55" s="344"/>
      <c r="Z55" s="344"/>
      <c r="AA55" s="344"/>
      <c r="AB55" s="344"/>
      <c r="AC55" s="344"/>
      <c r="AD55" s="344"/>
    </row>
    <row r="56" spans="1:30" x14ac:dyDescent="0.2">
      <c r="A56" s="122" t="s">
        <v>1046</v>
      </c>
      <c r="B56" s="122" t="s">
        <v>311</v>
      </c>
      <c r="C56" s="122">
        <v>0</v>
      </c>
      <c r="D56" s="122">
        <v>0</v>
      </c>
      <c r="E56" s="122">
        <v>0</v>
      </c>
      <c r="F56" s="122">
        <v>0</v>
      </c>
      <c r="G56" s="122">
        <v>0</v>
      </c>
      <c r="H56" s="122">
        <v>0</v>
      </c>
      <c r="I56" s="122">
        <v>0</v>
      </c>
      <c r="J56" s="122">
        <v>0</v>
      </c>
      <c r="K56" s="122">
        <v>0</v>
      </c>
      <c r="L56" s="122">
        <v>0</v>
      </c>
      <c r="M56" s="122">
        <v>0</v>
      </c>
      <c r="N56" s="122">
        <v>0</v>
      </c>
      <c r="O56" s="122">
        <v>0</v>
      </c>
      <c r="P56" s="122">
        <v>21</v>
      </c>
      <c r="Q56" s="344"/>
      <c r="R56" s="344"/>
      <c r="S56" s="344"/>
      <c r="T56" s="344"/>
      <c r="U56" s="344"/>
      <c r="V56" s="344"/>
      <c r="W56" s="344"/>
      <c r="X56" s="344"/>
      <c r="Y56" s="344"/>
      <c r="Z56" s="344"/>
      <c r="AA56" s="344"/>
      <c r="AB56" s="344"/>
      <c r="AC56" s="344"/>
      <c r="AD56" s="344"/>
    </row>
    <row r="57" spans="1:30" x14ac:dyDescent="0.2">
      <c r="A57" s="122" t="s">
        <v>1047</v>
      </c>
      <c r="B57" s="122" t="s">
        <v>311</v>
      </c>
      <c r="C57" s="122">
        <v>0</v>
      </c>
      <c r="D57" s="122">
        <v>0</v>
      </c>
      <c r="E57" s="122">
        <v>0</v>
      </c>
      <c r="F57" s="122">
        <v>0</v>
      </c>
      <c r="G57" s="122">
        <v>0</v>
      </c>
      <c r="H57" s="122">
        <v>0</v>
      </c>
      <c r="I57" s="122">
        <v>0</v>
      </c>
      <c r="J57" s="122">
        <v>0</v>
      </c>
      <c r="K57" s="122">
        <v>0</v>
      </c>
      <c r="L57" s="122">
        <v>0</v>
      </c>
      <c r="M57" s="122">
        <v>0</v>
      </c>
      <c r="N57" s="122">
        <v>0</v>
      </c>
      <c r="O57" s="122">
        <v>0</v>
      </c>
      <c r="P57" s="122">
        <v>0</v>
      </c>
      <c r="Q57" s="344"/>
      <c r="R57" s="344"/>
      <c r="S57" s="344"/>
      <c r="T57" s="344"/>
      <c r="U57" s="344"/>
      <c r="V57" s="344"/>
      <c r="W57" s="344"/>
      <c r="X57" s="344"/>
      <c r="Y57" s="344"/>
      <c r="Z57" s="344"/>
      <c r="AA57" s="344"/>
      <c r="AB57" s="344"/>
      <c r="AC57" s="344"/>
      <c r="AD57" s="344"/>
    </row>
    <row r="58" spans="1:30" x14ac:dyDescent="0.2">
      <c r="A58" s="122" t="s">
        <v>1057</v>
      </c>
      <c r="B58" s="122" t="s">
        <v>311</v>
      </c>
      <c r="C58" s="122">
        <v>88512</v>
      </c>
      <c r="D58" s="122">
        <v>89621</v>
      </c>
      <c r="E58" s="122">
        <v>90314</v>
      </c>
      <c r="F58" s="122">
        <v>91526</v>
      </c>
      <c r="G58" s="122">
        <v>92523</v>
      </c>
      <c r="H58" s="122">
        <v>92520</v>
      </c>
      <c r="I58" s="122">
        <v>92421</v>
      </c>
      <c r="J58" s="122">
        <v>92901</v>
      </c>
      <c r="K58" s="122">
        <v>76144</v>
      </c>
      <c r="L58" s="122">
        <v>76784</v>
      </c>
      <c r="M58" s="122">
        <v>77292</v>
      </c>
      <c r="N58" s="122">
        <v>77655</v>
      </c>
      <c r="O58" s="122">
        <v>78037</v>
      </c>
      <c r="P58" s="122">
        <v>86081203</v>
      </c>
      <c r="Q58" s="344"/>
      <c r="R58" s="344"/>
      <c r="S58" s="344"/>
      <c r="T58" s="344"/>
      <c r="U58" s="344"/>
      <c r="V58" s="344"/>
      <c r="W58" s="344"/>
      <c r="X58" s="344"/>
      <c r="Y58" s="344"/>
      <c r="Z58" s="344"/>
      <c r="AA58" s="344"/>
      <c r="AB58" s="344"/>
      <c r="AC58" s="344"/>
      <c r="AD58" s="344"/>
    </row>
    <row r="59" spans="1:30" x14ac:dyDescent="0.2">
      <c r="A59" s="122" t="s">
        <v>1370</v>
      </c>
      <c r="B59" s="122" t="s">
        <v>311</v>
      </c>
      <c r="C59" s="122">
        <v>0</v>
      </c>
      <c r="D59" s="122">
        <v>0</v>
      </c>
      <c r="E59" s="122">
        <v>0</v>
      </c>
      <c r="F59" s="122">
        <v>0</v>
      </c>
      <c r="G59" s="122">
        <v>0</v>
      </c>
      <c r="H59" s="122">
        <v>0</v>
      </c>
      <c r="I59" s="122">
        <v>0</v>
      </c>
      <c r="J59" s="122">
        <v>0</v>
      </c>
      <c r="K59" s="122">
        <v>0</v>
      </c>
      <c r="L59" s="122">
        <v>0</v>
      </c>
      <c r="M59" s="122">
        <v>0</v>
      </c>
      <c r="N59" s="122">
        <v>0</v>
      </c>
      <c r="O59" s="122">
        <v>0</v>
      </c>
      <c r="P59" s="122">
        <v>0</v>
      </c>
      <c r="Q59" s="344"/>
      <c r="R59" s="344"/>
      <c r="S59" s="344"/>
      <c r="T59" s="344"/>
      <c r="U59" s="344"/>
      <c r="V59" s="344"/>
      <c r="W59" s="344"/>
      <c r="X59" s="344"/>
      <c r="Y59" s="344"/>
      <c r="Z59" s="344"/>
      <c r="AA59" s="344"/>
      <c r="AB59" s="344"/>
      <c r="AC59" s="344"/>
      <c r="AD59" s="344"/>
    </row>
    <row r="60" spans="1:30" x14ac:dyDescent="0.2">
      <c r="A60" s="122" t="s">
        <v>925</v>
      </c>
      <c r="B60" s="122" t="s">
        <v>311</v>
      </c>
      <c r="C60" s="122">
        <v>0</v>
      </c>
      <c r="D60" s="122">
        <v>0</v>
      </c>
      <c r="E60" s="122">
        <v>0</v>
      </c>
      <c r="F60" s="122">
        <v>0</v>
      </c>
      <c r="G60" s="122">
        <v>0</v>
      </c>
      <c r="H60" s="122">
        <v>0</v>
      </c>
      <c r="I60" s="122">
        <v>0</v>
      </c>
      <c r="J60" s="122">
        <v>0</v>
      </c>
      <c r="K60" s="122">
        <v>0</v>
      </c>
      <c r="L60" s="122">
        <v>0</v>
      </c>
      <c r="M60" s="122">
        <v>0</v>
      </c>
      <c r="N60" s="122">
        <v>0</v>
      </c>
      <c r="O60" s="122">
        <v>0</v>
      </c>
      <c r="P60" s="122">
        <v>0</v>
      </c>
      <c r="Q60" s="344"/>
      <c r="R60" s="344"/>
      <c r="S60" s="344"/>
      <c r="T60" s="344"/>
      <c r="U60" s="344"/>
      <c r="V60" s="344"/>
      <c r="W60" s="344"/>
      <c r="X60" s="344"/>
      <c r="Y60" s="344"/>
      <c r="Z60" s="344"/>
      <c r="AA60" s="344"/>
      <c r="AB60" s="344"/>
      <c r="AC60" s="344"/>
      <c r="AD60" s="344"/>
    </row>
    <row r="61" spans="1:30" x14ac:dyDescent="0.2">
      <c r="A61" s="122" t="s">
        <v>1371</v>
      </c>
      <c r="B61" s="122" t="s">
        <v>311</v>
      </c>
      <c r="C61" s="122">
        <v>0</v>
      </c>
      <c r="D61" s="122">
        <v>0</v>
      </c>
      <c r="E61" s="122">
        <v>0</v>
      </c>
      <c r="F61" s="122">
        <v>0</v>
      </c>
      <c r="G61" s="122">
        <v>0</v>
      </c>
      <c r="H61" s="122">
        <v>0</v>
      </c>
      <c r="I61" s="122">
        <v>0</v>
      </c>
      <c r="J61" s="122">
        <v>0</v>
      </c>
      <c r="K61" s="122">
        <v>0</v>
      </c>
      <c r="L61" s="122">
        <v>0</v>
      </c>
      <c r="M61" s="122">
        <v>0</v>
      </c>
      <c r="N61" s="122">
        <v>0</v>
      </c>
      <c r="O61" s="122">
        <v>0</v>
      </c>
      <c r="P61" s="122">
        <v>0</v>
      </c>
      <c r="Q61" s="344"/>
      <c r="R61" s="344"/>
      <c r="S61" s="344"/>
      <c r="T61" s="344"/>
      <c r="U61" s="344"/>
      <c r="V61" s="344"/>
      <c r="W61" s="344"/>
      <c r="X61" s="344"/>
      <c r="Y61" s="344"/>
      <c r="Z61" s="344"/>
      <c r="AA61" s="344"/>
      <c r="AB61" s="344"/>
      <c r="AC61" s="344"/>
      <c r="AD61" s="344"/>
    </row>
    <row r="62" spans="1:30" x14ac:dyDescent="0.2">
      <c r="A62" s="122" t="s">
        <v>966</v>
      </c>
      <c r="B62" s="122" t="s">
        <v>311</v>
      </c>
      <c r="C62" s="122">
        <v>0</v>
      </c>
      <c r="D62" s="122">
        <v>0</v>
      </c>
      <c r="E62" s="122">
        <v>0</v>
      </c>
      <c r="F62" s="122">
        <v>0</v>
      </c>
      <c r="G62" s="122">
        <v>0</v>
      </c>
      <c r="H62" s="122">
        <v>0</v>
      </c>
      <c r="I62" s="122">
        <v>0</v>
      </c>
      <c r="J62" s="122">
        <v>4296</v>
      </c>
      <c r="K62" s="122">
        <v>4626</v>
      </c>
      <c r="L62" s="122">
        <v>4969</v>
      </c>
      <c r="M62" s="122">
        <v>5564</v>
      </c>
      <c r="N62" s="122">
        <v>5611</v>
      </c>
      <c r="O62" s="122">
        <v>5611</v>
      </c>
      <c r="P62" s="122">
        <v>2322526</v>
      </c>
      <c r="Q62" s="344"/>
      <c r="R62" s="344"/>
      <c r="S62" s="344"/>
      <c r="T62" s="344"/>
      <c r="U62" s="344"/>
      <c r="V62" s="344"/>
      <c r="W62" s="344"/>
      <c r="X62" s="344"/>
      <c r="Y62" s="344"/>
      <c r="Z62" s="344"/>
      <c r="AA62" s="344"/>
      <c r="AB62" s="344"/>
      <c r="AC62" s="344"/>
      <c r="AD62" s="344"/>
    </row>
    <row r="63" spans="1:30" x14ac:dyDescent="0.2">
      <c r="A63" s="122" t="s">
        <v>1372</v>
      </c>
      <c r="B63" s="122" t="s">
        <v>311</v>
      </c>
      <c r="C63" s="122">
        <v>0</v>
      </c>
      <c r="D63" s="122">
        <v>0</v>
      </c>
      <c r="E63" s="122">
        <v>0</v>
      </c>
      <c r="F63" s="122">
        <v>0</v>
      </c>
      <c r="G63" s="122">
        <v>0</v>
      </c>
      <c r="H63" s="122">
        <v>0</v>
      </c>
      <c r="I63" s="122">
        <v>0</v>
      </c>
      <c r="J63" s="122">
        <v>0</v>
      </c>
      <c r="K63" s="122">
        <v>0</v>
      </c>
      <c r="L63" s="122">
        <v>0</v>
      </c>
      <c r="M63" s="122">
        <v>0</v>
      </c>
      <c r="N63" s="122">
        <v>0</v>
      </c>
      <c r="O63" s="122">
        <v>0</v>
      </c>
      <c r="P63" s="122">
        <v>0</v>
      </c>
      <c r="Q63" s="344"/>
      <c r="R63" s="344"/>
      <c r="S63" s="344"/>
      <c r="T63" s="344"/>
      <c r="U63" s="344"/>
      <c r="V63" s="344"/>
      <c r="W63" s="344"/>
      <c r="X63" s="344"/>
      <c r="Y63" s="344"/>
      <c r="Z63" s="344"/>
      <c r="AA63" s="344"/>
      <c r="AB63" s="344"/>
      <c r="AC63" s="344"/>
      <c r="AD63" s="344"/>
    </row>
    <row r="64" spans="1:30" x14ac:dyDescent="0.2">
      <c r="A64" s="122" t="s">
        <v>967</v>
      </c>
      <c r="B64" s="122" t="s">
        <v>311</v>
      </c>
      <c r="C64" s="122">
        <v>0</v>
      </c>
      <c r="D64" s="122">
        <v>0</v>
      </c>
      <c r="E64" s="122">
        <v>0</v>
      </c>
      <c r="F64" s="122">
        <v>0</v>
      </c>
      <c r="G64" s="122">
        <v>0</v>
      </c>
      <c r="H64" s="122">
        <v>0</v>
      </c>
      <c r="I64" s="122">
        <v>0</v>
      </c>
      <c r="J64" s="122">
        <v>633</v>
      </c>
      <c r="K64" s="122">
        <v>17985</v>
      </c>
      <c r="L64" s="122">
        <v>17946</v>
      </c>
      <c r="M64" s="122">
        <v>18680</v>
      </c>
      <c r="N64" s="122">
        <v>18690</v>
      </c>
      <c r="O64" s="122">
        <v>18878</v>
      </c>
      <c r="P64" s="122">
        <v>6947639</v>
      </c>
      <c r="Q64" s="344"/>
      <c r="R64" s="344"/>
      <c r="S64" s="344"/>
      <c r="T64" s="344"/>
      <c r="U64" s="344"/>
      <c r="V64" s="344"/>
      <c r="W64" s="344"/>
      <c r="X64" s="344"/>
      <c r="Y64" s="344"/>
      <c r="Z64" s="344"/>
      <c r="AA64" s="344"/>
      <c r="AB64" s="344"/>
      <c r="AC64" s="344"/>
      <c r="AD64" s="344"/>
    </row>
    <row r="65" spans="1:30" x14ac:dyDescent="0.2">
      <c r="A65" s="122" t="s">
        <v>1373</v>
      </c>
      <c r="B65" s="122" t="s">
        <v>311</v>
      </c>
      <c r="C65" s="122">
        <v>0</v>
      </c>
      <c r="D65" s="122">
        <v>0</v>
      </c>
      <c r="E65" s="122">
        <v>0</v>
      </c>
      <c r="F65" s="122">
        <v>0</v>
      </c>
      <c r="G65" s="122">
        <v>0</v>
      </c>
      <c r="H65" s="122">
        <v>0</v>
      </c>
      <c r="I65" s="122">
        <v>0</v>
      </c>
      <c r="J65" s="122">
        <v>0</v>
      </c>
      <c r="K65" s="122">
        <v>0</v>
      </c>
      <c r="L65" s="122">
        <v>0</v>
      </c>
      <c r="M65" s="122">
        <v>0</v>
      </c>
      <c r="N65" s="122">
        <v>0</v>
      </c>
      <c r="O65" s="122">
        <v>0</v>
      </c>
      <c r="P65" s="122">
        <v>0</v>
      </c>
      <c r="Q65" s="344"/>
      <c r="R65" s="344"/>
      <c r="S65" s="344"/>
      <c r="T65" s="344"/>
      <c r="U65" s="344"/>
      <c r="V65" s="344"/>
      <c r="W65" s="344"/>
      <c r="X65" s="344"/>
      <c r="Y65" s="344"/>
      <c r="Z65" s="344"/>
      <c r="AA65" s="344"/>
      <c r="AB65" s="344"/>
      <c r="AC65" s="344"/>
      <c r="AD65" s="344"/>
    </row>
    <row r="66" spans="1:30" x14ac:dyDescent="0.2">
      <c r="A66" s="122" t="s">
        <v>1058</v>
      </c>
      <c r="B66" s="122" t="s">
        <v>311</v>
      </c>
      <c r="C66" s="122">
        <v>183881</v>
      </c>
      <c r="D66" s="122">
        <v>185313</v>
      </c>
      <c r="E66" s="122">
        <v>186006</v>
      </c>
      <c r="F66" s="122">
        <v>188242</v>
      </c>
      <c r="G66" s="122">
        <v>189161</v>
      </c>
      <c r="H66" s="122">
        <v>190518</v>
      </c>
      <c r="I66" s="122">
        <v>192469</v>
      </c>
      <c r="J66" s="122">
        <v>193994</v>
      </c>
      <c r="K66" s="122">
        <v>194981</v>
      </c>
      <c r="L66" s="122">
        <v>195558</v>
      </c>
      <c r="M66" s="122">
        <v>181428</v>
      </c>
      <c r="N66" s="122">
        <v>181268</v>
      </c>
      <c r="O66" s="122">
        <v>181051</v>
      </c>
      <c r="P66" s="122">
        <v>188450224</v>
      </c>
      <c r="Q66" s="344"/>
      <c r="R66" s="344"/>
      <c r="S66" s="344"/>
      <c r="T66" s="344"/>
      <c r="U66" s="344"/>
      <c r="V66" s="344"/>
      <c r="W66" s="344"/>
      <c r="X66" s="344"/>
      <c r="Y66" s="344"/>
      <c r="Z66" s="344"/>
      <c r="AA66" s="344"/>
      <c r="AB66" s="344"/>
      <c r="AC66" s="344"/>
      <c r="AD66" s="344"/>
    </row>
    <row r="67" spans="1:30" x14ac:dyDescent="0.2">
      <c r="A67" s="122" t="s">
        <v>1374</v>
      </c>
      <c r="B67" s="122" t="s">
        <v>311</v>
      </c>
      <c r="C67" s="122">
        <v>0</v>
      </c>
      <c r="D67" s="122">
        <v>0</v>
      </c>
      <c r="E67" s="122">
        <v>0</v>
      </c>
      <c r="F67" s="122">
        <v>0</v>
      </c>
      <c r="G67" s="122">
        <v>0</v>
      </c>
      <c r="H67" s="122">
        <v>0</v>
      </c>
      <c r="I67" s="122">
        <v>0</v>
      </c>
      <c r="J67" s="122">
        <v>0</v>
      </c>
      <c r="K67" s="122">
        <v>0</v>
      </c>
      <c r="L67" s="122">
        <v>0</v>
      </c>
      <c r="M67" s="122">
        <v>0</v>
      </c>
      <c r="N67" s="122">
        <v>0</v>
      </c>
      <c r="O67" s="122">
        <v>0</v>
      </c>
      <c r="P67" s="122">
        <v>0</v>
      </c>
      <c r="Q67" s="344"/>
      <c r="R67" s="344"/>
      <c r="S67" s="344"/>
      <c r="T67" s="344"/>
      <c r="U67" s="344"/>
      <c r="V67" s="344"/>
      <c r="W67" s="344"/>
      <c r="X67" s="344"/>
      <c r="Y67" s="344"/>
      <c r="Z67" s="344"/>
      <c r="AA67" s="344"/>
      <c r="AB67" s="344"/>
      <c r="AC67" s="344"/>
      <c r="AD67" s="344"/>
    </row>
    <row r="68" spans="1:30" x14ac:dyDescent="0.2">
      <c r="A68" s="122" t="s">
        <v>1375</v>
      </c>
      <c r="B68" s="122" t="s">
        <v>311</v>
      </c>
      <c r="C68" s="122">
        <v>0</v>
      </c>
      <c r="D68" s="122">
        <v>0</v>
      </c>
      <c r="E68" s="122">
        <v>0</v>
      </c>
      <c r="F68" s="122">
        <v>0</v>
      </c>
      <c r="G68" s="122">
        <v>0</v>
      </c>
      <c r="H68" s="122">
        <v>0</v>
      </c>
      <c r="I68" s="122">
        <v>0</v>
      </c>
      <c r="J68" s="122">
        <v>0</v>
      </c>
      <c r="K68" s="122">
        <v>0</v>
      </c>
      <c r="L68" s="122">
        <v>0</v>
      </c>
      <c r="M68" s="122">
        <v>0</v>
      </c>
      <c r="N68" s="122">
        <v>0</v>
      </c>
      <c r="O68" s="122">
        <v>0</v>
      </c>
      <c r="P68" s="122">
        <v>0</v>
      </c>
      <c r="Q68" s="344"/>
      <c r="R68" s="344"/>
      <c r="S68" s="344"/>
      <c r="T68" s="344"/>
      <c r="U68" s="344"/>
      <c r="V68" s="344"/>
      <c r="W68" s="344"/>
      <c r="X68" s="344"/>
      <c r="Y68" s="344"/>
      <c r="Z68" s="344"/>
      <c r="AA68" s="344"/>
      <c r="AB68" s="344"/>
      <c r="AC68" s="344"/>
      <c r="AD68" s="344"/>
    </row>
    <row r="69" spans="1:30" x14ac:dyDescent="0.2">
      <c r="A69" s="122" t="s">
        <v>968</v>
      </c>
      <c r="B69" s="122" t="s">
        <v>311</v>
      </c>
      <c r="C69" s="122">
        <v>0</v>
      </c>
      <c r="D69" s="122">
        <v>0</v>
      </c>
      <c r="E69" s="122">
        <v>0</v>
      </c>
      <c r="F69" s="122">
        <v>0</v>
      </c>
      <c r="G69" s="122">
        <v>0</v>
      </c>
      <c r="H69" s="122">
        <v>0</v>
      </c>
      <c r="I69" s="122">
        <v>0</v>
      </c>
      <c r="J69" s="122">
        <v>0</v>
      </c>
      <c r="K69" s="122">
        <v>0</v>
      </c>
      <c r="L69" s="122">
        <v>0</v>
      </c>
      <c r="M69" s="122">
        <v>0</v>
      </c>
      <c r="N69" s="122">
        <v>0</v>
      </c>
      <c r="O69" s="122">
        <v>1785</v>
      </c>
      <c r="P69" s="122">
        <v>74385</v>
      </c>
      <c r="Q69" s="344"/>
      <c r="R69" s="344"/>
      <c r="S69" s="344"/>
      <c r="T69" s="344"/>
      <c r="U69" s="344"/>
      <c r="V69" s="344"/>
      <c r="W69" s="344"/>
      <c r="X69" s="344"/>
      <c r="Y69" s="344"/>
      <c r="Z69" s="344"/>
      <c r="AA69" s="344"/>
      <c r="AB69" s="344"/>
      <c r="AC69" s="344"/>
      <c r="AD69" s="344"/>
    </row>
    <row r="70" spans="1:30" x14ac:dyDescent="0.2">
      <c r="A70" s="122" t="s">
        <v>1376</v>
      </c>
      <c r="B70" s="122" t="s">
        <v>311</v>
      </c>
      <c r="C70" s="122">
        <v>0</v>
      </c>
      <c r="D70" s="122">
        <v>0</v>
      </c>
      <c r="E70" s="122">
        <v>0</v>
      </c>
      <c r="F70" s="122">
        <v>0</v>
      </c>
      <c r="G70" s="122">
        <v>0</v>
      </c>
      <c r="H70" s="122">
        <v>0</v>
      </c>
      <c r="I70" s="122">
        <v>0</v>
      </c>
      <c r="J70" s="122">
        <v>0</v>
      </c>
      <c r="K70" s="122">
        <v>0</v>
      </c>
      <c r="L70" s="122">
        <v>0</v>
      </c>
      <c r="M70" s="122">
        <v>0</v>
      </c>
      <c r="N70" s="122">
        <v>0</v>
      </c>
      <c r="O70" s="122">
        <v>0</v>
      </c>
      <c r="P70" s="122">
        <v>0</v>
      </c>
      <c r="Q70" s="344"/>
      <c r="R70" s="344"/>
      <c r="S70" s="344"/>
      <c r="T70" s="344"/>
      <c r="U70" s="344"/>
      <c r="V70" s="344"/>
      <c r="W70" s="344"/>
      <c r="X70" s="344"/>
      <c r="Y70" s="344"/>
      <c r="Z70" s="344"/>
      <c r="AA70" s="344"/>
      <c r="AB70" s="344"/>
      <c r="AC70" s="344"/>
      <c r="AD70" s="344"/>
    </row>
    <row r="71" spans="1:30" x14ac:dyDescent="0.2">
      <c r="A71" s="122" t="s">
        <v>969</v>
      </c>
      <c r="B71" s="122" t="s">
        <v>311</v>
      </c>
      <c r="C71" s="122">
        <v>0</v>
      </c>
      <c r="D71" s="122">
        <v>0</v>
      </c>
      <c r="E71" s="122">
        <v>0</v>
      </c>
      <c r="F71" s="122">
        <v>0</v>
      </c>
      <c r="G71" s="122">
        <v>0</v>
      </c>
      <c r="H71" s="122">
        <v>0</v>
      </c>
      <c r="I71" s="122">
        <v>0</v>
      </c>
      <c r="J71" s="122">
        <v>0</v>
      </c>
      <c r="K71" s="122">
        <v>0</v>
      </c>
      <c r="L71" s="122">
        <v>0</v>
      </c>
      <c r="M71" s="122">
        <v>0</v>
      </c>
      <c r="N71" s="122">
        <v>0</v>
      </c>
      <c r="O71" s="122">
        <v>0</v>
      </c>
      <c r="P71" s="122">
        <v>0</v>
      </c>
      <c r="Q71" s="344"/>
      <c r="R71" s="344"/>
      <c r="S71" s="344"/>
      <c r="T71" s="344"/>
      <c r="U71" s="344"/>
      <c r="V71" s="344"/>
      <c r="W71" s="344"/>
      <c r="X71" s="344"/>
      <c r="Y71" s="344"/>
      <c r="Z71" s="344"/>
      <c r="AA71" s="344"/>
      <c r="AB71" s="344"/>
      <c r="AC71" s="344"/>
      <c r="AD71" s="344"/>
    </row>
    <row r="72" spans="1:30" x14ac:dyDescent="0.2">
      <c r="A72" s="122" t="s">
        <v>1377</v>
      </c>
      <c r="B72" s="122" t="s">
        <v>311</v>
      </c>
      <c r="C72" s="122">
        <v>0</v>
      </c>
      <c r="D72" s="122">
        <v>0</v>
      </c>
      <c r="E72" s="122">
        <v>0</v>
      </c>
      <c r="F72" s="122">
        <v>0</v>
      </c>
      <c r="G72" s="122">
        <v>0</v>
      </c>
      <c r="H72" s="122">
        <v>0</v>
      </c>
      <c r="I72" s="122">
        <v>0</v>
      </c>
      <c r="J72" s="122">
        <v>0</v>
      </c>
      <c r="K72" s="122">
        <v>0</v>
      </c>
      <c r="L72" s="122">
        <v>0</v>
      </c>
      <c r="M72" s="122">
        <v>0</v>
      </c>
      <c r="N72" s="122">
        <v>0</v>
      </c>
      <c r="O72" s="122">
        <v>0</v>
      </c>
      <c r="P72" s="122">
        <v>0</v>
      </c>
      <c r="Q72" s="344"/>
      <c r="R72" s="344"/>
      <c r="S72" s="344"/>
      <c r="T72" s="344"/>
      <c r="U72" s="344"/>
      <c r="V72" s="344"/>
      <c r="W72" s="344"/>
      <c r="X72" s="344"/>
      <c r="Y72" s="344"/>
      <c r="Z72" s="344"/>
      <c r="AA72" s="344"/>
      <c r="AB72" s="344"/>
      <c r="AC72" s="344"/>
      <c r="AD72" s="344"/>
    </row>
    <row r="73" spans="1:30" x14ac:dyDescent="0.2">
      <c r="A73" s="122" t="s">
        <v>41</v>
      </c>
      <c r="B73" s="122" t="s">
        <v>311</v>
      </c>
      <c r="C73" s="122">
        <v>17293</v>
      </c>
      <c r="D73" s="122">
        <v>17390</v>
      </c>
      <c r="E73" s="122">
        <v>17458</v>
      </c>
      <c r="F73" s="122">
        <v>17501</v>
      </c>
      <c r="G73" s="122">
        <v>17491</v>
      </c>
      <c r="H73" s="122">
        <v>17461</v>
      </c>
      <c r="I73" s="122">
        <v>17442</v>
      </c>
      <c r="J73" s="122">
        <v>17624</v>
      </c>
      <c r="K73" s="122">
        <v>17576</v>
      </c>
      <c r="L73" s="122">
        <v>17604</v>
      </c>
      <c r="M73" s="122">
        <v>17616</v>
      </c>
      <c r="N73" s="122">
        <v>17670</v>
      </c>
      <c r="O73" s="122">
        <v>17726</v>
      </c>
      <c r="P73" s="122">
        <v>17528638</v>
      </c>
      <c r="Q73" s="344"/>
      <c r="R73" s="344"/>
      <c r="S73" s="344"/>
      <c r="T73" s="344"/>
      <c r="U73" s="344"/>
      <c r="V73" s="344"/>
      <c r="W73" s="344"/>
      <c r="X73" s="344"/>
      <c r="Y73" s="344"/>
      <c r="Z73" s="344"/>
      <c r="AA73" s="344"/>
      <c r="AB73" s="344"/>
      <c r="AC73" s="344"/>
      <c r="AD73" s="344"/>
    </row>
    <row r="74" spans="1:30" x14ac:dyDescent="0.2">
      <c r="A74" s="122" t="s">
        <v>1378</v>
      </c>
      <c r="B74" s="122" t="s">
        <v>311</v>
      </c>
      <c r="C74" s="122">
        <v>0</v>
      </c>
      <c r="D74" s="122">
        <v>0</v>
      </c>
      <c r="E74" s="122">
        <v>0</v>
      </c>
      <c r="F74" s="122">
        <v>0</v>
      </c>
      <c r="G74" s="122">
        <v>0</v>
      </c>
      <c r="H74" s="122">
        <v>0</v>
      </c>
      <c r="I74" s="122">
        <v>0</v>
      </c>
      <c r="J74" s="122">
        <v>0</v>
      </c>
      <c r="K74" s="122">
        <v>0</v>
      </c>
      <c r="L74" s="122">
        <v>0</v>
      </c>
      <c r="M74" s="122">
        <v>0</v>
      </c>
      <c r="N74" s="122">
        <v>0</v>
      </c>
      <c r="O74" s="122">
        <v>0</v>
      </c>
      <c r="P74" s="122">
        <v>0</v>
      </c>
      <c r="Q74" s="344"/>
      <c r="R74" s="344"/>
      <c r="S74" s="344"/>
      <c r="T74" s="344"/>
      <c r="U74" s="344"/>
      <c r="V74" s="344"/>
      <c r="W74" s="344"/>
      <c r="X74" s="344"/>
      <c r="Y74" s="344"/>
      <c r="Z74" s="344"/>
      <c r="AA74" s="344"/>
      <c r="AB74" s="344"/>
      <c r="AC74" s="344"/>
      <c r="AD74" s="344"/>
    </row>
    <row r="75" spans="1:30" x14ac:dyDescent="0.2">
      <c r="A75" s="122" t="s">
        <v>42</v>
      </c>
      <c r="B75" s="122" t="s">
        <v>311</v>
      </c>
      <c r="C75" s="122">
        <v>83131</v>
      </c>
      <c r="D75" s="122">
        <v>83130</v>
      </c>
      <c r="E75" s="122">
        <v>83127</v>
      </c>
      <c r="F75" s="122">
        <v>83122</v>
      </c>
      <c r="G75" s="122">
        <v>83118</v>
      </c>
      <c r="H75" s="122">
        <v>83111</v>
      </c>
      <c r="I75" s="122">
        <v>83109</v>
      </c>
      <c r="J75" s="122">
        <v>83106</v>
      </c>
      <c r="K75" s="122">
        <v>83099</v>
      </c>
      <c r="L75" s="122">
        <v>83098</v>
      </c>
      <c r="M75" s="122">
        <v>83094</v>
      </c>
      <c r="N75" s="122">
        <v>83091</v>
      </c>
      <c r="O75" s="122">
        <v>83089</v>
      </c>
      <c r="P75" s="122">
        <v>83109687</v>
      </c>
      <c r="Q75" s="344"/>
      <c r="R75" s="344"/>
      <c r="S75" s="344"/>
      <c r="T75" s="344"/>
      <c r="U75" s="344"/>
      <c r="V75" s="344"/>
      <c r="W75" s="344"/>
      <c r="X75" s="344"/>
      <c r="Y75" s="344"/>
      <c r="Z75" s="344"/>
      <c r="AA75" s="344"/>
      <c r="AB75" s="344"/>
      <c r="AC75" s="344"/>
      <c r="AD75" s="344"/>
    </row>
    <row r="76" spans="1:30" x14ac:dyDescent="0.2">
      <c r="A76" s="122" t="s">
        <v>1379</v>
      </c>
      <c r="B76" s="122" t="s">
        <v>311</v>
      </c>
      <c r="C76" s="122">
        <v>0</v>
      </c>
      <c r="D76" s="122">
        <v>0</v>
      </c>
      <c r="E76" s="122">
        <v>0</v>
      </c>
      <c r="F76" s="122">
        <v>0</v>
      </c>
      <c r="G76" s="122">
        <v>0</v>
      </c>
      <c r="H76" s="122">
        <v>0</v>
      </c>
      <c r="I76" s="122">
        <v>0</v>
      </c>
      <c r="J76" s="122">
        <v>0</v>
      </c>
      <c r="K76" s="122">
        <v>0</v>
      </c>
      <c r="L76" s="122">
        <v>0</v>
      </c>
      <c r="M76" s="122">
        <v>0</v>
      </c>
      <c r="N76" s="122">
        <v>0</v>
      </c>
      <c r="O76" s="122">
        <v>0</v>
      </c>
      <c r="P76" s="122">
        <v>0</v>
      </c>
      <c r="Q76" s="344"/>
      <c r="R76" s="344"/>
      <c r="S76" s="344"/>
      <c r="T76" s="344"/>
      <c r="U76" s="344"/>
      <c r="V76" s="344"/>
      <c r="W76" s="344"/>
      <c r="X76" s="344"/>
      <c r="Y76" s="344"/>
      <c r="Z76" s="344"/>
      <c r="AA76" s="344"/>
      <c r="AB76" s="344"/>
      <c r="AC76" s="344"/>
      <c r="AD76" s="344"/>
    </row>
    <row r="77" spans="1:30" x14ac:dyDescent="0.2">
      <c r="A77" s="122" t="s">
        <v>43</v>
      </c>
      <c r="B77" s="122" t="s">
        <v>311</v>
      </c>
      <c r="C77" s="122">
        <v>40574</v>
      </c>
      <c r="D77" s="122">
        <v>40101</v>
      </c>
      <c r="E77" s="122">
        <v>40179</v>
      </c>
      <c r="F77" s="122">
        <v>40313</v>
      </c>
      <c r="G77" s="122">
        <v>40516</v>
      </c>
      <c r="H77" s="122">
        <v>40854</v>
      </c>
      <c r="I77" s="122">
        <v>41171</v>
      </c>
      <c r="J77" s="122">
        <v>41475</v>
      </c>
      <c r="K77" s="122">
        <v>41866</v>
      </c>
      <c r="L77" s="122">
        <v>42187</v>
      </c>
      <c r="M77" s="122">
        <v>42452</v>
      </c>
      <c r="N77" s="122">
        <v>42927</v>
      </c>
      <c r="O77" s="122">
        <v>43475</v>
      </c>
      <c r="P77" s="122">
        <v>41338703</v>
      </c>
      <c r="Q77" s="344"/>
      <c r="R77" s="344"/>
      <c r="S77" s="344"/>
      <c r="T77" s="344"/>
      <c r="U77" s="344"/>
      <c r="V77" s="344"/>
      <c r="W77" s="344"/>
      <c r="X77" s="344"/>
      <c r="Y77" s="344"/>
      <c r="Z77" s="344"/>
      <c r="AA77" s="344"/>
      <c r="AB77" s="344"/>
      <c r="AC77" s="344"/>
      <c r="AD77" s="344"/>
    </row>
    <row r="78" spans="1:30" x14ac:dyDescent="0.2">
      <c r="A78" s="122" t="s">
        <v>1380</v>
      </c>
      <c r="B78" s="122" t="s">
        <v>311</v>
      </c>
      <c r="C78" s="122">
        <v>0</v>
      </c>
      <c r="D78" s="122">
        <v>0</v>
      </c>
      <c r="E78" s="122">
        <v>0</v>
      </c>
      <c r="F78" s="122">
        <v>0</v>
      </c>
      <c r="G78" s="122">
        <v>0</v>
      </c>
      <c r="H78" s="122">
        <v>0</v>
      </c>
      <c r="I78" s="122">
        <v>0</v>
      </c>
      <c r="J78" s="122">
        <v>0</v>
      </c>
      <c r="K78" s="122">
        <v>0</v>
      </c>
      <c r="L78" s="122">
        <v>0</v>
      </c>
      <c r="M78" s="122">
        <v>0</v>
      </c>
      <c r="N78" s="122">
        <v>0</v>
      </c>
      <c r="O78" s="122">
        <v>0</v>
      </c>
      <c r="P78" s="122">
        <v>0</v>
      </c>
      <c r="Q78" s="344"/>
      <c r="R78" s="344"/>
      <c r="S78" s="344"/>
      <c r="T78" s="344"/>
      <c r="U78" s="344"/>
      <c r="V78" s="344"/>
      <c r="W78" s="344"/>
      <c r="X78" s="344"/>
      <c r="Y78" s="344"/>
      <c r="Z78" s="344"/>
      <c r="AA78" s="344"/>
      <c r="AB78" s="344"/>
      <c r="AC78" s="344"/>
      <c r="AD78" s="344"/>
    </row>
    <row r="79" spans="1:30" x14ac:dyDescent="0.2">
      <c r="A79" s="122" t="s">
        <v>926</v>
      </c>
      <c r="B79" s="122" t="s">
        <v>311</v>
      </c>
      <c r="C79" s="122">
        <v>1413</v>
      </c>
      <c r="D79" s="122">
        <v>1413</v>
      </c>
      <c r="E79" s="122">
        <v>1413</v>
      </c>
      <c r="F79" s="122">
        <v>1413</v>
      </c>
      <c r="G79" s="122">
        <v>1413</v>
      </c>
      <c r="H79" s="122">
        <v>1413</v>
      </c>
      <c r="I79" s="122">
        <v>1413</v>
      </c>
      <c r="J79" s="122">
        <v>1413</v>
      </c>
      <c r="K79" s="122">
        <v>1413</v>
      </c>
      <c r="L79" s="122">
        <v>1413</v>
      </c>
      <c r="M79" s="122">
        <v>1413</v>
      </c>
      <c r="N79" s="122">
        <v>1413</v>
      </c>
      <c r="O79" s="122">
        <v>1413</v>
      </c>
      <c r="P79" s="122">
        <v>1413480</v>
      </c>
      <c r="Q79" s="344"/>
      <c r="R79" s="344"/>
      <c r="S79" s="344"/>
      <c r="T79" s="344"/>
      <c r="U79" s="344"/>
      <c r="V79" s="344"/>
      <c r="W79" s="344"/>
      <c r="X79" s="344"/>
      <c r="Y79" s="344"/>
      <c r="Z79" s="344"/>
      <c r="AA79" s="344"/>
      <c r="AB79" s="344"/>
      <c r="AC79" s="344"/>
      <c r="AD79" s="344"/>
    </row>
    <row r="80" spans="1:30" x14ac:dyDescent="0.2">
      <c r="A80" s="122" t="s">
        <v>1381</v>
      </c>
      <c r="B80" s="122" t="s">
        <v>311</v>
      </c>
      <c r="C80" s="122">
        <v>0</v>
      </c>
      <c r="D80" s="122">
        <v>0</v>
      </c>
      <c r="E80" s="122">
        <v>0</v>
      </c>
      <c r="F80" s="122">
        <v>0</v>
      </c>
      <c r="G80" s="122">
        <v>0</v>
      </c>
      <c r="H80" s="122">
        <v>0</v>
      </c>
      <c r="I80" s="122">
        <v>0</v>
      </c>
      <c r="J80" s="122">
        <v>0</v>
      </c>
      <c r="K80" s="122">
        <v>0</v>
      </c>
      <c r="L80" s="122">
        <v>0</v>
      </c>
      <c r="M80" s="122">
        <v>0</v>
      </c>
      <c r="N80" s="122">
        <v>0</v>
      </c>
      <c r="O80" s="122">
        <v>0</v>
      </c>
      <c r="P80" s="122">
        <v>0</v>
      </c>
      <c r="Q80" s="344"/>
      <c r="R80" s="344"/>
      <c r="S80" s="344"/>
      <c r="T80" s="344"/>
      <c r="U80" s="344"/>
      <c r="V80" s="344"/>
      <c r="W80" s="344"/>
      <c r="X80" s="344"/>
      <c r="Y80" s="344"/>
      <c r="Z80" s="344"/>
      <c r="AA80" s="344"/>
      <c r="AB80" s="344"/>
      <c r="AC80" s="344"/>
      <c r="AD80" s="344"/>
    </row>
    <row r="81" spans="1:30" x14ac:dyDescent="0.2">
      <c r="A81" s="122" t="s">
        <v>44</v>
      </c>
      <c r="B81" s="122" t="s">
        <v>311</v>
      </c>
      <c r="C81" s="122">
        <v>2605</v>
      </c>
      <c r="D81" s="122">
        <v>2687</v>
      </c>
      <c r="E81" s="122">
        <v>2744</v>
      </c>
      <c r="F81" s="122">
        <v>2868</v>
      </c>
      <c r="G81" s="122">
        <v>2978</v>
      </c>
      <c r="H81" s="122">
        <v>2888</v>
      </c>
      <c r="I81" s="122">
        <v>3022</v>
      </c>
      <c r="J81" s="122">
        <v>3115</v>
      </c>
      <c r="K81" s="122">
        <v>3597</v>
      </c>
      <c r="L81" s="122">
        <v>3686</v>
      </c>
      <c r="M81" s="122">
        <v>3654</v>
      </c>
      <c r="N81" s="122">
        <v>3688</v>
      </c>
      <c r="O81" s="122">
        <v>3825</v>
      </c>
      <c r="P81" s="122">
        <v>3178554</v>
      </c>
      <c r="Q81" s="344"/>
      <c r="R81" s="344"/>
      <c r="S81" s="344"/>
      <c r="T81" s="344"/>
      <c r="U81" s="344"/>
      <c r="V81" s="344"/>
      <c r="W81" s="344"/>
      <c r="X81" s="344"/>
      <c r="Y81" s="344"/>
      <c r="Z81" s="344"/>
      <c r="AA81" s="344"/>
      <c r="AB81" s="344"/>
      <c r="AC81" s="344"/>
      <c r="AD81" s="344"/>
    </row>
    <row r="82" spans="1:30" x14ac:dyDescent="0.2">
      <c r="A82" s="122" t="s">
        <v>1059</v>
      </c>
      <c r="B82" s="122" t="s">
        <v>311</v>
      </c>
      <c r="C82" s="122">
        <v>0</v>
      </c>
      <c r="D82" s="122">
        <v>0</v>
      </c>
      <c r="E82" s="122">
        <v>0</v>
      </c>
      <c r="F82" s="122">
        <v>1</v>
      </c>
      <c r="G82" s="122">
        <v>3</v>
      </c>
      <c r="H82" s="122">
        <v>0</v>
      </c>
      <c r="I82" s="122">
        <v>0</v>
      </c>
      <c r="J82" s="122">
        <v>0</v>
      </c>
      <c r="K82" s="122">
        <v>193</v>
      </c>
      <c r="L82" s="122">
        <v>193</v>
      </c>
      <c r="M82" s="122">
        <v>0</v>
      </c>
      <c r="N82" s="122">
        <v>0</v>
      </c>
      <c r="O82" s="122">
        <v>0</v>
      </c>
      <c r="P82" s="122">
        <v>32576</v>
      </c>
      <c r="Q82" s="344"/>
      <c r="R82" s="344"/>
      <c r="S82" s="344"/>
      <c r="T82" s="344"/>
      <c r="U82" s="344"/>
      <c r="V82" s="344"/>
      <c r="W82" s="344"/>
      <c r="X82" s="344"/>
      <c r="Y82" s="344"/>
      <c r="Z82" s="344"/>
      <c r="AA82" s="344"/>
      <c r="AB82" s="344"/>
      <c r="AC82" s="344"/>
      <c r="AD82" s="344"/>
    </row>
    <row r="83" spans="1:30" x14ac:dyDescent="0.2">
      <c r="A83" s="122" t="s">
        <v>45</v>
      </c>
      <c r="B83" s="122" t="s">
        <v>311</v>
      </c>
      <c r="C83" s="122">
        <v>14121</v>
      </c>
      <c r="D83" s="122">
        <v>14297</v>
      </c>
      <c r="E83" s="122">
        <v>14451</v>
      </c>
      <c r="F83" s="122">
        <v>14615</v>
      </c>
      <c r="G83" s="122">
        <v>14830</v>
      </c>
      <c r="H83" s="122">
        <v>11327</v>
      </c>
      <c r="I83" s="122">
        <v>11448</v>
      </c>
      <c r="J83" s="122">
        <v>11746</v>
      </c>
      <c r="K83" s="122">
        <v>13097</v>
      </c>
      <c r="L83" s="122">
        <v>13313</v>
      </c>
      <c r="M83" s="122">
        <v>14581</v>
      </c>
      <c r="N83" s="122">
        <v>14694</v>
      </c>
      <c r="O83" s="122">
        <v>14854</v>
      </c>
      <c r="P83" s="122">
        <v>13573928</v>
      </c>
      <c r="Q83" s="344"/>
      <c r="R83" s="344"/>
      <c r="S83" s="344"/>
      <c r="T83" s="344"/>
      <c r="U83" s="344"/>
      <c r="V83" s="344"/>
      <c r="W83" s="344"/>
      <c r="X83" s="344"/>
      <c r="Y83" s="344"/>
      <c r="Z83" s="344"/>
      <c r="AA83" s="344"/>
      <c r="AB83" s="344"/>
      <c r="AC83" s="344"/>
      <c r="AD83" s="344"/>
    </row>
    <row r="84" spans="1:30" x14ac:dyDescent="0.2">
      <c r="A84" s="122" t="s">
        <v>1382</v>
      </c>
      <c r="B84" s="122" t="s">
        <v>311</v>
      </c>
      <c r="C84" s="122">
        <v>0</v>
      </c>
      <c r="D84" s="122">
        <v>0</v>
      </c>
      <c r="E84" s="122">
        <v>0</v>
      </c>
      <c r="F84" s="122">
        <v>0</v>
      </c>
      <c r="G84" s="122">
        <v>0</v>
      </c>
      <c r="H84" s="122">
        <v>0</v>
      </c>
      <c r="I84" s="122">
        <v>0</v>
      </c>
      <c r="J84" s="122">
        <v>0</v>
      </c>
      <c r="K84" s="122">
        <v>0</v>
      </c>
      <c r="L84" s="122">
        <v>0</v>
      </c>
      <c r="M84" s="122">
        <v>0</v>
      </c>
      <c r="N84" s="122">
        <v>0</v>
      </c>
      <c r="O84" s="122">
        <v>0</v>
      </c>
      <c r="P84" s="122">
        <v>0</v>
      </c>
      <c r="Q84" s="344"/>
      <c r="R84" s="344"/>
      <c r="S84" s="344"/>
      <c r="T84" s="344"/>
      <c r="U84" s="344"/>
      <c r="V84" s="344"/>
      <c r="W84" s="344"/>
      <c r="X84" s="344"/>
      <c r="Y84" s="344"/>
      <c r="Z84" s="344"/>
      <c r="AA84" s="344"/>
      <c r="AB84" s="344"/>
      <c r="AC84" s="344"/>
      <c r="AD84" s="344"/>
    </row>
    <row r="85" spans="1:30" x14ac:dyDescent="0.2">
      <c r="A85" s="122" t="s">
        <v>1060</v>
      </c>
      <c r="B85" s="122" t="s">
        <v>311</v>
      </c>
      <c r="C85" s="122">
        <v>0</v>
      </c>
      <c r="D85" s="122">
        <v>0</v>
      </c>
      <c r="E85" s="122">
        <v>0</v>
      </c>
      <c r="F85" s="122">
        <v>3</v>
      </c>
      <c r="G85" s="122">
        <v>6</v>
      </c>
      <c r="H85" s="122">
        <v>0</v>
      </c>
      <c r="I85" s="122">
        <v>0</v>
      </c>
      <c r="J85" s="122">
        <v>0</v>
      </c>
      <c r="K85" s="122">
        <v>83</v>
      </c>
      <c r="L85" s="122">
        <v>83</v>
      </c>
      <c r="M85" s="122">
        <v>0</v>
      </c>
      <c r="N85" s="122">
        <v>0</v>
      </c>
      <c r="O85" s="122">
        <v>0</v>
      </c>
      <c r="P85" s="122">
        <v>14519</v>
      </c>
      <c r="Q85" s="344"/>
      <c r="R85" s="344"/>
      <c r="S85" s="344"/>
      <c r="T85" s="344"/>
      <c r="U85" s="344"/>
      <c r="V85" s="344"/>
      <c r="W85" s="344"/>
      <c r="X85" s="344"/>
      <c r="Y85" s="344"/>
      <c r="Z85" s="344"/>
      <c r="AA85" s="344"/>
      <c r="AB85" s="344"/>
      <c r="AC85" s="344"/>
      <c r="AD85" s="344"/>
    </row>
    <row r="86" spans="1:30" x14ac:dyDescent="0.2">
      <c r="A86" s="122" t="s">
        <v>46</v>
      </c>
      <c r="B86" s="122" t="s">
        <v>311</v>
      </c>
      <c r="C86" s="122">
        <v>86</v>
      </c>
      <c r="D86" s="122">
        <v>86</v>
      </c>
      <c r="E86" s="122">
        <v>86</v>
      </c>
      <c r="F86" s="122">
        <v>86</v>
      </c>
      <c r="G86" s="122">
        <v>86</v>
      </c>
      <c r="H86" s="122">
        <v>86</v>
      </c>
      <c r="I86" s="122">
        <v>52</v>
      </c>
      <c r="J86" s="122">
        <v>52</v>
      </c>
      <c r="K86" s="122">
        <v>52</v>
      </c>
      <c r="L86" s="122">
        <v>52</v>
      </c>
      <c r="M86" s="122">
        <v>52</v>
      </c>
      <c r="N86" s="122">
        <v>52</v>
      </c>
      <c r="O86" s="122">
        <v>52</v>
      </c>
      <c r="P86" s="122">
        <v>67541</v>
      </c>
      <c r="Q86" s="344"/>
      <c r="R86" s="344"/>
      <c r="S86" s="344"/>
      <c r="T86" s="344"/>
      <c r="U86" s="344"/>
      <c r="V86" s="344"/>
      <c r="W86" s="344"/>
      <c r="X86" s="344"/>
      <c r="Y86" s="344"/>
      <c r="Z86" s="344"/>
      <c r="AA86" s="344"/>
      <c r="AB86" s="344"/>
      <c r="AC86" s="344"/>
      <c r="AD86" s="344"/>
    </row>
    <row r="87" spans="1:30" x14ac:dyDescent="0.2">
      <c r="A87" s="122" t="s">
        <v>1383</v>
      </c>
      <c r="B87" s="122" t="s">
        <v>311</v>
      </c>
      <c r="C87" s="122">
        <v>0</v>
      </c>
      <c r="D87" s="122">
        <v>0</v>
      </c>
      <c r="E87" s="122">
        <v>0</v>
      </c>
      <c r="F87" s="122">
        <v>0</v>
      </c>
      <c r="G87" s="122">
        <v>0</v>
      </c>
      <c r="H87" s="122">
        <v>0</v>
      </c>
      <c r="I87" s="122">
        <v>0</v>
      </c>
      <c r="J87" s="122">
        <v>0</v>
      </c>
      <c r="K87" s="122">
        <v>0</v>
      </c>
      <c r="L87" s="122">
        <v>0</v>
      </c>
      <c r="M87" s="122">
        <v>0</v>
      </c>
      <c r="N87" s="122">
        <v>0</v>
      </c>
      <c r="O87" s="122">
        <v>0</v>
      </c>
      <c r="P87" s="122">
        <v>0</v>
      </c>
      <c r="Q87" s="344"/>
      <c r="R87" s="344"/>
      <c r="S87" s="344"/>
      <c r="T87" s="344"/>
      <c r="U87" s="344"/>
      <c r="V87" s="344"/>
      <c r="W87" s="344"/>
      <c r="X87" s="344"/>
      <c r="Y87" s="344"/>
      <c r="Z87" s="344"/>
      <c r="AA87" s="344"/>
      <c r="AB87" s="344"/>
      <c r="AC87" s="344"/>
      <c r="AD87" s="344"/>
    </row>
    <row r="88" spans="1:30" x14ac:dyDescent="0.2">
      <c r="A88" s="122" t="s">
        <v>970</v>
      </c>
      <c r="B88" s="122" t="s">
        <v>311</v>
      </c>
      <c r="C88" s="122">
        <v>0</v>
      </c>
      <c r="D88" s="122">
        <v>0</v>
      </c>
      <c r="E88" s="122">
        <v>0</v>
      </c>
      <c r="F88" s="122">
        <v>0</v>
      </c>
      <c r="G88" s="122">
        <v>0</v>
      </c>
      <c r="H88" s="122">
        <v>0</v>
      </c>
      <c r="I88" s="122">
        <v>0</v>
      </c>
      <c r="J88" s="122">
        <v>0</v>
      </c>
      <c r="K88" s="122">
        <v>0</v>
      </c>
      <c r="L88" s="122">
        <v>0</v>
      </c>
      <c r="M88" s="122">
        <v>0</v>
      </c>
      <c r="N88" s="122">
        <v>0</v>
      </c>
      <c r="O88" s="122">
        <v>0</v>
      </c>
      <c r="P88" s="122">
        <v>0</v>
      </c>
      <c r="Q88" s="344"/>
      <c r="R88" s="344"/>
      <c r="S88" s="344"/>
      <c r="T88" s="344"/>
      <c r="U88" s="344"/>
      <c r="V88" s="344"/>
      <c r="W88" s="344"/>
      <c r="X88" s="344"/>
      <c r="Y88" s="344"/>
      <c r="Z88" s="344"/>
      <c r="AA88" s="344"/>
      <c r="AB88" s="344"/>
      <c r="AC88" s="344"/>
      <c r="AD88" s="344"/>
    </row>
    <row r="89" spans="1:30" x14ac:dyDescent="0.2">
      <c r="A89" s="122" t="s">
        <v>47</v>
      </c>
      <c r="B89" s="122" t="s">
        <v>311</v>
      </c>
      <c r="C89" s="122">
        <v>6</v>
      </c>
      <c r="D89" s="122">
        <v>0</v>
      </c>
      <c r="E89" s="122">
        <v>0</v>
      </c>
      <c r="F89" s="122">
        <v>0</v>
      </c>
      <c r="G89" s="122">
        <v>0</v>
      </c>
      <c r="H89" s="122">
        <v>0</v>
      </c>
      <c r="I89" s="122">
        <v>0</v>
      </c>
      <c r="J89" s="122">
        <v>0</v>
      </c>
      <c r="K89" s="122">
        <v>0</v>
      </c>
      <c r="L89" s="122">
        <v>0</v>
      </c>
      <c r="M89" s="122">
        <v>0</v>
      </c>
      <c r="N89" s="122">
        <v>0</v>
      </c>
      <c r="O89" s="122">
        <v>0</v>
      </c>
      <c r="P89" s="122">
        <v>249</v>
      </c>
      <c r="Q89" s="344"/>
      <c r="R89" s="344"/>
      <c r="S89" s="344"/>
      <c r="T89" s="344"/>
      <c r="U89" s="344"/>
      <c r="V89" s="344"/>
      <c r="W89" s="344"/>
      <c r="X89" s="344"/>
      <c r="Y89" s="344"/>
      <c r="Z89" s="344"/>
      <c r="AA89" s="344"/>
      <c r="AB89" s="344"/>
      <c r="AC89" s="344"/>
      <c r="AD89" s="344"/>
    </row>
    <row r="90" spans="1:30" x14ac:dyDescent="0.2">
      <c r="A90" s="122" t="s">
        <v>1384</v>
      </c>
      <c r="B90" s="122" t="s">
        <v>311</v>
      </c>
      <c r="C90" s="122">
        <v>0</v>
      </c>
      <c r="D90" s="122">
        <v>0</v>
      </c>
      <c r="E90" s="122">
        <v>0</v>
      </c>
      <c r="F90" s="122">
        <v>0</v>
      </c>
      <c r="G90" s="122">
        <v>0</v>
      </c>
      <c r="H90" s="122">
        <v>0</v>
      </c>
      <c r="I90" s="122">
        <v>0</v>
      </c>
      <c r="J90" s="122">
        <v>0</v>
      </c>
      <c r="K90" s="122">
        <v>0</v>
      </c>
      <c r="L90" s="122">
        <v>0</v>
      </c>
      <c r="M90" s="122">
        <v>0</v>
      </c>
      <c r="N90" s="122">
        <v>0</v>
      </c>
      <c r="O90" s="122">
        <v>0</v>
      </c>
      <c r="P90" s="122">
        <v>0</v>
      </c>
      <c r="Q90" s="344"/>
      <c r="R90" s="344"/>
      <c r="S90" s="344"/>
      <c r="T90" s="344"/>
      <c r="U90" s="344"/>
      <c r="V90" s="344"/>
      <c r="W90" s="344"/>
      <c r="X90" s="344"/>
      <c r="Y90" s="344"/>
      <c r="Z90" s="344"/>
      <c r="AA90" s="344"/>
      <c r="AB90" s="344"/>
      <c r="AC90" s="344"/>
      <c r="AD90" s="344"/>
    </row>
    <row r="91" spans="1:30" x14ac:dyDescent="0.2">
      <c r="A91" s="122" t="s">
        <v>971</v>
      </c>
      <c r="B91" s="122" t="s">
        <v>311</v>
      </c>
      <c r="C91" s="122">
        <v>0</v>
      </c>
      <c r="D91" s="122">
        <v>0</v>
      </c>
      <c r="E91" s="122">
        <v>0</v>
      </c>
      <c r="F91" s="122">
        <v>0</v>
      </c>
      <c r="G91" s="122">
        <v>0</v>
      </c>
      <c r="H91" s="122">
        <v>0</v>
      </c>
      <c r="I91" s="122">
        <v>0</v>
      </c>
      <c r="J91" s="122">
        <v>0</v>
      </c>
      <c r="K91" s="122">
        <v>0</v>
      </c>
      <c r="L91" s="122">
        <v>0</v>
      </c>
      <c r="M91" s="122">
        <v>0</v>
      </c>
      <c r="N91" s="122">
        <v>0</v>
      </c>
      <c r="O91" s="122">
        <v>0</v>
      </c>
      <c r="P91" s="122">
        <v>0</v>
      </c>
      <c r="Q91" s="344"/>
      <c r="R91" s="344"/>
      <c r="S91" s="344"/>
      <c r="T91" s="344"/>
      <c r="U91" s="344"/>
      <c r="V91" s="344"/>
      <c r="W91" s="344"/>
      <c r="X91" s="344"/>
      <c r="Y91" s="344"/>
      <c r="Z91" s="344"/>
      <c r="AA91" s="344"/>
      <c r="AB91" s="344"/>
      <c r="AC91" s="344"/>
      <c r="AD91" s="344"/>
    </row>
    <row r="92" spans="1:30" x14ac:dyDescent="0.2">
      <c r="A92" s="122" t="s">
        <v>972</v>
      </c>
      <c r="B92" s="122" t="s">
        <v>311</v>
      </c>
      <c r="C92" s="122">
        <v>0</v>
      </c>
      <c r="D92" s="122">
        <v>0</v>
      </c>
      <c r="E92" s="122">
        <v>0</v>
      </c>
      <c r="F92" s="122">
        <v>0</v>
      </c>
      <c r="G92" s="122">
        <v>0</v>
      </c>
      <c r="H92" s="122">
        <v>0</v>
      </c>
      <c r="I92" s="122">
        <v>0</v>
      </c>
      <c r="J92" s="122">
        <v>0</v>
      </c>
      <c r="K92" s="122">
        <v>0</v>
      </c>
      <c r="L92" s="122">
        <v>0</v>
      </c>
      <c r="M92" s="122">
        <v>0</v>
      </c>
      <c r="N92" s="122">
        <v>0</v>
      </c>
      <c r="O92" s="122">
        <v>0</v>
      </c>
      <c r="P92" s="122">
        <v>0</v>
      </c>
      <c r="Q92" s="344"/>
      <c r="R92" s="344"/>
      <c r="S92" s="344"/>
      <c r="T92" s="344"/>
      <c r="U92" s="344"/>
      <c r="V92" s="344"/>
      <c r="W92" s="344"/>
      <c r="X92" s="344"/>
      <c r="Y92" s="344"/>
      <c r="Z92" s="344"/>
      <c r="AA92" s="344"/>
      <c r="AB92" s="344"/>
      <c r="AC92" s="344"/>
      <c r="AD92" s="344"/>
    </row>
    <row r="93" spans="1:30" x14ac:dyDescent="0.2">
      <c r="A93" s="122" t="s">
        <v>973</v>
      </c>
      <c r="B93" s="122" t="s">
        <v>311</v>
      </c>
      <c r="C93" s="122">
        <v>0</v>
      </c>
      <c r="D93" s="122">
        <v>0</v>
      </c>
      <c r="E93" s="122">
        <v>0</v>
      </c>
      <c r="F93" s="122">
        <v>0</v>
      </c>
      <c r="G93" s="122">
        <v>0</v>
      </c>
      <c r="H93" s="122">
        <v>0</v>
      </c>
      <c r="I93" s="122">
        <v>0</v>
      </c>
      <c r="J93" s="122">
        <v>0</v>
      </c>
      <c r="K93" s="122">
        <v>0</v>
      </c>
      <c r="L93" s="122">
        <v>0</v>
      </c>
      <c r="M93" s="122">
        <v>0</v>
      </c>
      <c r="N93" s="122">
        <v>0</v>
      </c>
      <c r="O93" s="122">
        <v>0</v>
      </c>
      <c r="P93" s="122">
        <v>0</v>
      </c>
      <c r="Q93" s="344"/>
      <c r="R93" s="344"/>
      <c r="S93" s="344"/>
      <c r="T93" s="344"/>
      <c r="U93" s="344"/>
      <c r="V93" s="344"/>
      <c r="W93" s="344"/>
      <c r="X93" s="344"/>
      <c r="Y93" s="344"/>
      <c r="Z93" s="344"/>
      <c r="AA93" s="344"/>
      <c r="AB93" s="344"/>
      <c r="AC93" s="344"/>
      <c r="AD93" s="344"/>
    </row>
    <row r="94" spans="1:30" x14ac:dyDescent="0.2">
      <c r="A94" s="122" t="s">
        <v>1048</v>
      </c>
      <c r="B94" s="122" t="s">
        <v>311</v>
      </c>
      <c r="C94" s="122">
        <v>0</v>
      </c>
      <c r="D94" s="122">
        <v>0</v>
      </c>
      <c r="E94" s="122">
        <v>0</v>
      </c>
      <c r="F94" s="122">
        <v>0</v>
      </c>
      <c r="G94" s="122">
        <v>0</v>
      </c>
      <c r="H94" s="122">
        <v>0</v>
      </c>
      <c r="I94" s="122">
        <v>0</v>
      </c>
      <c r="J94" s="122">
        <v>0</v>
      </c>
      <c r="K94" s="122">
        <v>0</v>
      </c>
      <c r="L94" s="122">
        <v>0</v>
      </c>
      <c r="M94" s="122">
        <v>0</v>
      </c>
      <c r="N94" s="122">
        <v>0</v>
      </c>
      <c r="O94" s="122">
        <v>0</v>
      </c>
      <c r="P94" s="122">
        <v>0</v>
      </c>
      <c r="Q94" s="344"/>
      <c r="R94" s="344"/>
      <c r="S94" s="344"/>
      <c r="T94" s="344"/>
      <c r="U94" s="344"/>
      <c r="V94" s="344"/>
      <c r="W94" s="344"/>
      <c r="X94" s="344"/>
      <c r="Y94" s="344"/>
      <c r="Z94" s="344"/>
      <c r="AA94" s="344"/>
      <c r="AB94" s="344"/>
      <c r="AC94" s="344"/>
      <c r="AD94" s="344"/>
    </row>
    <row r="95" spans="1:30" x14ac:dyDescent="0.2">
      <c r="A95" s="122" t="s">
        <v>1049</v>
      </c>
      <c r="B95" s="122" t="s">
        <v>311</v>
      </c>
      <c r="C95" s="122">
        <v>0</v>
      </c>
      <c r="D95" s="122">
        <v>0</v>
      </c>
      <c r="E95" s="122">
        <v>0</v>
      </c>
      <c r="F95" s="122">
        <v>0</v>
      </c>
      <c r="G95" s="122">
        <v>0</v>
      </c>
      <c r="H95" s="122">
        <v>0</v>
      </c>
      <c r="I95" s="122">
        <v>0</v>
      </c>
      <c r="J95" s="122">
        <v>0</v>
      </c>
      <c r="K95" s="122">
        <v>0</v>
      </c>
      <c r="L95" s="122">
        <v>0</v>
      </c>
      <c r="M95" s="122">
        <v>0</v>
      </c>
      <c r="N95" s="122">
        <v>0</v>
      </c>
      <c r="O95" s="122">
        <v>0</v>
      </c>
      <c r="P95" s="122">
        <v>0</v>
      </c>
      <c r="Q95" s="344"/>
      <c r="R95" s="344"/>
      <c r="S95" s="344"/>
      <c r="T95" s="344"/>
      <c r="U95" s="344"/>
      <c r="V95" s="344"/>
      <c r="W95" s="344"/>
      <c r="X95" s="344"/>
      <c r="Y95" s="344"/>
      <c r="Z95" s="344"/>
      <c r="AA95" s="344"/>
      <c r="AB95" s="344"/>
      <c r="AC95" s="344"/>
      <c r="AD95" s="344"/>
    </row>
    <row r="96" spans="1:30" x14ac:dyDescent="0.2">
      <c r="A96" s="122" t="s">
        <v>48</v>
      </c>
      <c r="B96" s="122" t="s">
        <v>311</v>
      </c>
      <c r="C96" s="122">
        <v>5373</v>
      </c>
      <c r="D96" s="122">
        <v>5018</v>
      </c>
      <c r="E96" s="122">
        <v>5018</v>
      </c>
      <c r="F96" s="122">
        <v>5012</v>
      </c>
      <c r="G96" s="122">
        <v>5012</v>
      </c>
      <c r="H96" s="122">
        <v>5012</v>
      </c>
      <c r="I96" s="122">
        <v>5012</v>
      </c>
      <c r="J96" s="122">
        <v>5012</v>
      </c>
      <c r="K96" s="122">
        <v>5012</v>
      </c>
      <c r="L96" s="122">
        <v>5000</v>
      </c>
      <c r="M96" s="122">
        <v>5000</v>
      </c>
      <c r="N96" s="122">
        <v>5000</v>
      </c>
      <c r="O96" s="122">
        <v>5000</v>
      </c>
      <c r="P96" s="122">
        <v>5024638</v>
      </c>
      <c r="Q96" s="344"/>
      <c r="R96" s="344"/>
      <c r="S96" s="344"/>
      <c r="T96" s="344"/>
      <c r="U96" s="344"/>
      <c r="V96" s="344"/>
      <c r="W96" s="344"/>
      <c r="X96" s="344"/>
      <c r="Y96" s="344"/>
      <c r="Z96" s="344"/>
      <c r="AA96" s="344"/>
      <c r="AB96" s="344"/>
      <c r="AC96" s="344"/>
      <c r="AD96" s="344"/>
    </row>
    <row r="97" spans="1:30" x14ac:dyDescent="0.2">
      <c r="A97" s="122" t="s">
        <v>1385</v>
      </c>
      <c r="B97" s="122" t="s">
        <v>311</v>
      </c>
      <c r="C97" s="122">
        <v>0</v>
      </c>
      <c r="D97" s="122">
        <v>0</v>
      </c>
      <c r="E97" s="122">
        <v>0</v>
      </c>
      <c r="F97" s="122">
        <v>0</v>
      </c>
      <c r="G97" s="122">
        <v>0</v>
      </c>
      <c r="H97" s="122">
        <v>0</v>
      </c>
      <c r="I97" s="122">
        <v>0</v>
      </c>
      <c r="J97" s="122">
        <v>0</v>
      </c>
      <c r="K97" s="122">
        <v>0</v>
      </c>
      <c r="L97" s="122">
        <v>0</v>
      </c>
      <c r="M97" s="122">
        <v>0</v>
      </c>
      <c r="N97" s="122">
        <v>0</v>
      </c>
      <c r="O97" s="122">
        <v>0</v>
      </c>
      <c r="P97" s="122">
        <v>0</v>
      </c>
      <c r="Q97" s="344"/>
      <c r="R97" s="344"/>
      <c r="S97" s="344"/>
      <c r="T97" s="344"/>
      <c r="U97" s="344"/>
      <c r="V97" s="344"/>
      <c r="W97" s="344"/>
      <c r="X97" s="344"/>
      <c r="Y97" s="344"/>
      <c r="Z97" s="344"/>
      <c r="AA97" s="344"/>
      <c r="AB97" s="344"/>
      <c r="AC97" s="344"/>
      <c r="AD97" s="344"/>
    </row>
    <row r="98" spans="1:30" x14ac:dyDescent="0.2">
      <c r="A98" s="122" t="s">
        <v>313</v>
      </c>
      <c r="B98" s="122" t="s">
        <v>311</v>
      </c>
      <c r="C98" s="122">
        <v>12225</v>
      </c>
      <c r="D98" s="122">
        <v>12225</v>
      </c>
      <c r="E98" s="122">
        <v>9393</v>
      </c>
      <c r="F98" s="122">
        <v>9393</v>
      </c>
      <c r="G98" s="122">
        <v>9393</v>
      </c>
      <c r="H98" s="122">
        <v>9393</v>
      </c>
      <c r="I98" s="122">
        <v>9393</v>
      </c>
      <c r="J98" s="122">
        <v>9393</v>
      </c>
      <c r="K98" s="122">
        <v>9393</v>
      </c>
      <c r="L98" s="122">
        <v>9393</v>
      </c>
      <c r="M98" s="122">
        <v>9393</v>
      </c>
      <c r="N98" s="122">
        <v>9393</v>
      </c>
      <c r="O98" s="122">
        <v>10127</v>
      </c>
      <c r="P98" s="122">
        <v>9777523</v>
      </c>
      <c r="Q98" s="344"/>
      <c r="R98" s="344"/>
      <c r="S98" s="344"/>
      <c r="T98" s="344"/>
      <c r="U98" s="344"/>
      <c r="V98" s="344"/>
      <c r="W98" s="344"/>
      <c r="X98" s="344"/>
      <c r="Y98" s="344"/>
      <c r="Z98" s="344"/>
      <c r="AA98" s="344"/>
      <c r="AB98" s="344"/>
      <c r="AC98" s="344"/>
      <c r="AD98" s="344"/>
    </row>
    <row r="99" spans="1:30" s="351" customFormat="1" ht="12.75" x14ac:dyDescent="0.2">
      <c r="A99" s="348"/>
      <c r="B99" s="349" t="s">
        <v>1051</v>
      </c>
      <c r="C99" s="349">
        <f>SUM(C12:C98)</f>
        <v>3625912</v>
      </c>
      <c r="D99" s="349">
        <f t="shared" ref="D99:P99" si="1">SUM(D12:D98)</f>
        <v>3638645</v>
      </c>
      <c r="E99" s="349">
        <f t="shared" si="1"/>
        <v>3645389</v>
      </c>
      <c r="F99" s="349">
        <f t="shared" si="1"/>
        <v>3662499</v>
      </c>
      <c r="G99" s="349">
        <f t="shared" si="1"/>
        <v>3678483</v>
      </c>
      <c r="H99" s="349">
        <f t="shared" si="1"/>
        <v>3692132</v>
      </c>
      <c r="I99" s="349">
        <f t="shared" si="1"/>
        <v>3713340</v>
      </c>
      <c r="J99" s="349">
        <f t="shared" si="1"/>
        <v>3732094</v>
      </c>
      <c r="K99" s="349">
        <f t="shared" si="1"/>
        <v>3750479</v>
      </c>
      <c r="L99" s="349">
        <f t="shared" si="1"/>
        <v>3772918</v>
      </c>
      <c r="M99" s="349">
        <f t="shared" si="1"/>
        <v>3800908</v>
      </c>
      <c r="N99" s="349">
        <f t="shared" si="1"/>
        <v>3816155</v>
      </c>
      <c r="O99" s="349">
        <f t="shared" si="1"/>
        <v>3848214</v>
      </c>
      <c r="P99" s="349">
        <f t="shared" si="1"/>
        <v>3720008877</v>
      </c>
      <c r="Q99" s="350"/>
      <c r="R99" s="350"/>
      <c r="S99" s="350"/>
      <c r="T99" s="350"/>
      <c r="U99" s="350"/>
      <c r="V99" s="350"/>
      <c r="W99" s="350"/>
      <c r="X99" s="350"/>
      <c r="Y99" s="350"/>
      <c r="Z99" s="350"/>
      <c r="AA99" s="350"/>
      <c r="AB99" s="350"/>
      <c r="AC99" s="350"/>
      <c r="AD99" s="350"/>
    </row>
    <row r="100" spans="1:30" x14ac:dyDescent="0.2">
      <c r="A100" s="122" t="s">
        <v>59</v>
      </c>
      <c r="B100" s="122" t="s">
        <v>315</v>
      </c>
      <c r="C100" s="122">
        <v>0</v>
      </c>
      <c r="D100" s="122">
        <v>0</v>
      </c>
      <c r="E100" s="122">
        <v>0</v>
      </c>
      <c r="F100" s="122">
        <v>0</v>
      </c>
      <c r="G100" s="122">
        <v>0</v>
      </c>
      <c r="H100" s="122">
        <v>0</v>
      </c>
      <c r="I100" s="122">
        <v>0</v>
      </c>
      <c r="J100" s="122">
        <v>0</v>
      </c>
      <c r="K100" s="122">
        <v>0</v>
      </c>
      <c r="L100" s="122">
        <v>0</v>
      </c>
      <c r="M100" s="122">
        <v>0</v>
      </c>
      <c r="N100" s="122">
        <v>0</v>
      </c>
      <c r="O100" s="122">
        <v>0</v>
      </c>
      <c r="P100" s="122">
        <v>0</v>
      </c>
      <c r="Q100" s="344"/>
      <c r="R100" s="344"/>
      <c r="S100" s="344"/>
      <c r="T100" s="344"/>
      <c r="U100" s="344"/>
      <c r="V100" s="344"/>
      <c r="W100" s="344"/>
      <c r="X100" s="344"/>
      <c r="Y100" s="344"/>
      <c r="Z100" s="344"/>
      <c r="AA100" s="344"/>
      <c r="AB100" s="344"/>
      <c r="AC100" s="344"/>
      <c r="AD100" s="344"/>
    </row>
    <row r="101" spans="1:30" x14ac:dyDescent="0.2">
      <c r="A101" s="122" t="s">
        <v>314</v>
      </c>
      <c r="B101" s="122" t="s">
        <v>315</v>
      </c>
      <c r="C101" s="122">
        <v>121</v>
      </c>
      <c r="D101" s="122">
        <v>121</v>
      </c>
      <c r="E101" s="122">
        <v>121</v>
      </c>
      <c r="F101" s="122">
        <v>121</v>
      </c>
      <c r="G101" s="122">
        <v>121</v>
      </c>
      <c r="H101" s="122">
        <v>121</v>
      </c>
      <c r="I101" s="122">
        <v>121</v>
      </c>
      <c r="J101" s="122">
        <v>121</v>
      </c>
      <c r="K101" s="122">
        <v>121</v>
      </c>
      <c r="L101" s="122">
        <v>121</v>
      </c>
      <c r="M101" s="122">
        <v>121</v>
      </c>
      <c r="N101" s="122">
        <v>121</v>
      </c>
      <c r="O101" s="122">
        <v>121</v>
      </c>
      <c r="P101" s="122">
        <v>121045</v>
      </c>
      <c r="Q101" s="344"/>
      <c r="R101" s="344"/>
      <c r="S101" s="344"/>
      <c r="T101" s="344"/>
      <c r="U101" s="344"/>
      <c r="V101" s="344"/>
      <c r="W101" s="344"/>
      <c r="X101" s="344"/>
      <c r="Y101" s="344"/>
      <c r="Z101" s="344"/>
      <c r="AA101" s="344"/>
      <c r="AB101" s="344"/>
      <c r="AC101" s="344"/>
      <c r="AD101" s="344"/>
    </row>
    <row r="102" spans="1:30" x14ac:dyDescent="0.2">
      <c r="A102" s="122" t="s">
        <v>1386</v>
      </c>
      <c r="B102" s="122" t="s">
        <v>315</v>
      </c>
      <c r="C102" s="122">
        <v>0</v>
      </c>
      <c r="D102" s="122">
        <v>0</v>
      </c>
      <c r="E102" s="122">
        <v>0</v>
      </c>
      <c r="F102" s="122">
        <v>0</v>
      </c>
      <c r="G102" s="122">
        <v>0</v>
      </c>
      <c r="H102" s="122">
        <v>0</v>
      </c>
      <c r="I102" s="122">
        <v>0</v>
      </c>
      <c r="J102" s="122">
        <v>0</v>
      </c>
      <c r="K102" s="122">
        <v>0</v>
      </c>
      <c r="L102" s="122">
        <v>0</v>
      </c>
      <c r="M102" s="122">
        <v>0</v>
      </c>
      <c r="N102" s="122">
        <v>0</v>
      </c>
      <c r="O102" s="122">
        <v>0</v>
      </c>
      <c r="P102" s="122">
        <v>0</v>
      </c>
      <c r="Q102" s="344"/>
      <c r="R102" s="344"/>
      <c r="S102" s="344"/>
      <c r="T102" s="344"/>
      <c r="U102" s="344"/>
      <c r="V102" s="344"/>
      <c r="W102" s="344"/>
      <c r="X102" s="344"/>
      <c r="Y102" s="344"/>
      <c r="Z102" s="344"/>
      <c r="AA102" s="344"/>
      <c r="AB102" s="344"/>
      <c r="AC102" s="344"/>
      <c r="AD102" s="344"/>
    </row>
    <row r="103" spans="1:30" x14ac:dyDescent="0.2">
      <c r="A103" s="122" t="s">
        <v>60</v>
      </c>
      <c r="B103" s="122" t="s">
        <v>315</v>
      </c>
      <c r="C103" s="122">
        <v>0</v>
      </c>
      <c r="D103" s="122">
        <v>0</v>
      </c>
      <c r="E103" s="122">
        <v>0</v>
      </c>
      <c r="F103" s="122">
        <v>0</v>
      </c>
      <c r="G103" s="122">
        <v>0</v>
      </c>
      <c r="H103" s="122">
        <v>0</v>
      </c>
      <c r="I103" s="122">
        <v>0</v>
      </c>
      <c r="J103" s="122">
        <v>0</v>
      </c>
      <c r="K103" s="122">
        <v>0</v>
      </c>
      <c r="L103" s="122">
        <v>0</v>
      </c>
      <c r="M103" s="122">
        <v>0</v>
      </c>
      <c r="N103" s="122">
        <v>0</v>
      </c>
      <c r="O103" s="122">
        <v>0</v>
      </c>
      <c r="P103" s="122">
        <v>0</v>
      </c>
      <c r="Q103" s="344"/>
      <c r="R103" s="344"/>
      <c r="S103" s="344"/>
      <c r="T103" s="344"/>
      <c r="U103" s="344"/>
      <c r="V103" s="344"/>
      <c r="W103" s="344"/>
      <c r="X103" s="344"/>
      <c r="Y103" s="344"/>
      <c r="Z103" s="344"/>
      <c r="AA103" s="344"/>
      <c r="AB103" s="344"/>
      <c r="AC103" s="344"/>
      <c r="AD103" s="344"/>
    </row>
    <row r="104" spans="1:30" x14ac:dyDescent="0.2">
      <c r="A104" s="122" t="s">
        <v>1387</v>
      </c>
      <c r="B104" s="122" t="s">
        <v>315</v>
      </c>
      <c r="C104" s="122">
        <v>0</v>
      </c>
      <c r="D104" s="122">
        <v>0</v>
      </c>
      <c r="E104" s="122">
        <v>0</v>
      </c>
      <c r="F104" s="122">
        <v>0</v>
      </c>
      <c r="G104" s="122">
        <v>0</v>
      </c>
      <c r="H104" s="122">
        <v>0</v>
      </c>
      <c r="I104" s="122">
        <v>0</v>
      </c>
      <c r="J104" s="122">
        <v>0</v>
      </c>
      <c r="K104" s="122">
        <v>0</v>
      </c>
      <c r="L104" s="122">
        <v>356</v>
      </c>
      <c r="M104" s="122">
        <v>356</v>
      </c>
      <c r="N104" s="122">
        <v>356</v>
      </c>
      <c r="O104" s="122">
        <v>356</v>
      </c>
      <c r="P104" s="122">
        <v>103771</v>
      </c>
      <c r="Q104" s="344"/>
      <c r="R104" s="344"/>
      <c r="S104" s="344"/>
      <c r="T104" s="344"/>
      <c r="U104" s="344"/>
      <c r="V104" s="344"/>
      <c r="W104" s="344"/>
      <c r="X104" s="344"/>
      <c r="Y104" s="344"/>
      <c r="Z104" s="344"/>
      <c r="AA104" s="344"/>
      <c r="AB104" s="344"/>
      <c r="AC104" s="344"/>
      <c r="AD104" s="344"/>
    </row>
    <row r="105" spans="1:30" x14ac:dyDescent="0.2">
      <c r="A105" s="122" t="s">
        <v>1388</v>
      </c>
      <c r="B105" s="122" t="s">
        <v>315</v>
      </c>
      <c r="C105" s="122">
        <v>0</v>
      </c>
      <c r="D105" s="122">
        <v>0</v>
      </c>
      <c r="E105" s="122">
        <v>0</v>
      </c>
      <c r="F105" s="122">
        <v>0</v>
      </c>
      <c r="G105" s="122">
        <v>0</v>
      </c>
      <c r="H105" s="122">
        <v>0</v>
      </c>
      <c r="I105" s="122">
        <v>0</v>
      </c>
      <c r="J105" s="122">
        <v>0</v>
      </c>
      <c r="K105" s="122">
        <v>0</v>
      </c>
      <c r="L105" s="122">
        <v>0</v>
      </c>
      <c r="M105" s="122">
        <v>0</v>
      </c>
      <c r="N105" s="122">
        <v>0</v>
      </c>
      <c r="O105" s="122">
        <v>0</v>
      </c>
      <c r="P105" s="122">
        <v>0</v>
      </c>
      <c r="Q105" s="344"/>
      <c r="R105" s="344"/>
      <c r="S105" s="344"/>
      <c r="T105" s="344"/>
      <c r="U105" s="344"/>
      <c r="V105" s="344"/>
      <c r="W105" s="344"/>
      <c r="X105" s="344"/>
      <c r="Y105" s="344"/>
      <c r="Z105" s="344"/>
      <c r="AA105" s="344"/>
      <c r="AB105" s="344"/>
      <c r="AC105" s="344"/>
      <c r="AD105" s="344"/>
    </row>
    <row r="106" spans="1:30" x14ac:dyDescent="0.2">
      <c r="A106" s="122" t="s">
        <v>693</v>
      </c>
      <c r="B106" s="122" t="s">
        <v>315</v>
      </c>
      <c r="C106" s="122">
        <v>64</v>
      </c>
      <c r="D106" s="122">
        <v>64</v>
      </c>
      <c r="E106" s="122">
        <v>64</v>
      </c>
      <c r="F106" s="122">
        <v>74</v>
      </c>
      <c r="G106" s="122">
        <v>74</v>
      </c>
      <c r="H106" s="122">
        <v>74</v>
      </c>
      <c r="I106" s="122">
        <v>74</v>
      </c>
      <c r="J106" s="122">
        <v>2144</v>
      </c>
      <c r="K106" s="122">
        <v>2144</v>
      </c>
      <c r="L106" s="122">
        <v>2144</v>
      </c>
      <c r="M106" s="122">
        <v>2144</v>
      </c>
      <c r="N106" s="122">
        <v>2144</v>
      </c>
      <c r="O106" s="122">
        <v>2144</v>
      </c>
      <c r="P106" s="122">
        <v>1020803</v>
      </c>
      <c r="Q106" s="344"/>
      <c r="R106" s="344"/>
      <c r="S106" s="344"/>
      <c r="T106" s="344"/>
      <c r="U106" s="344"/>
      <c r="V106" s="344"/>
      <c r="W106" s="344"/>
      <c r="X106" s="344"/>
      <c r="Y106" s="344"/>
      <c r="Z106" s="344"/>
      <c r="AA106" s="344"/>
      <c r="AB106" s="344"/>
      <c r="AC106" s="344"/>
      <c r="AD106" s="344"/>
    </row>
    <row r="107" spans="1:30" x14ac:dyDescent="0.2">
      <c r="A107" s="122" t="s">
        <v>694</v>
      </c>
      <c r="B107" s="122" t="s">
        <v>315</v>
      </c>
      <c r="C107" s="122">
        <v>0</v>
      </c>
      <c r="D107" s="122">
        <v>0</v>
      </c>
      <c r="E107" s="122">
        <v>0</v>
      </c>
      <c r="F107" s="122">
        <v>0</v>
      </c>
      <c r="G107" s="122">
        <v>0</v>
      </c>
      <c r="H107" s="122">
        <v>0</v>
      </c>
      <c r="I107" s="122">
        <v>0</v>
      </c>
      <c r="J107" s="122">
        <v>0</v>
      </c>
      <c r="K107" s="122">
        <v>0</v>
      </c>
      <c r="L107" s="122">
        <v>0</v>
      </c>
      <c r="M107" s="122">
        <v>0</v>
      </c>
      <c r="N107" s="122">
        <v>0</v>
      </c>
      <c r="O107" s="122">
        <v>0</v>
      </c>
      <c r="P107" s="122">
        <v>0</v>
      </c>
      <c r="Q107" s="344"/>
      <c r="R107" s="344"/>
      <c r="S107" s="344"/>
      <c r="T107" s="344"/>
      <c r="U107" s="344"/>
      <c r="V107" s="344"/>
      <c r="W107" s="344"/>
      <c r="X107" s="344"/>
      <c r="Y107" s="344"/>
      <c r="Z107" s="344"/>
      <c r="AA107" s="344"/>
      <c r="AB107" s="344"/>
      <c r="AC107" s="344"/>
      <c r="AD107" s="344"/>
    </row>
    <row r="108" spans="1:30" x14ac:dyDescent="0.2">
      <c r="A108" s="122" t="s">
        <v>316</v>
      </c>
      <c r="B108" s="122" t="s">
        <v>315</v>
      </c>
      <c r="C108" s="122">
        <v>3142</v>
      </c>
      <c r="D108" s="122">
        <v>3142</v>
      </c>
      <c r="E108" s="122">
        <v>3142</v>
      </c>
      <c r="F108" s="122">
        <v>3142</v>
      </c>
      <c r="G108" s="122">
        <v>3142</v>
      </c>
      <c r="H108" s="122">
        <v>3142</v>
      </c>
      <c r="I108" s="122">
        <v>3142</v>
      </c>
      <c r="J108" s="122">
        <v>3142</v>
      </c>
      <c r="K108" s="122">
        <v>3142</v>
      </c>
      <c r="L108" s="122">
        <v>3142</v>
      </c>
      <c r="M108" s="122">
        <v>3142</v>
      </c>
      <c r="N108" s="122">
        <v>3142</v>
      </c>
      <c r="O108" s="122">
        <v>3142</v>
      </c>
      <c r="P108" s="122">
        <v>3141752</v>
      </c>
      <c r="Q108" s="344"/>
      <c r="R108" s="344"/>
      <c r="S108" s="344"/>
      <c r="T108" s="344"/>
      <c r="U108" s="344"/>
      <c r="V108" s="344"/>
      <c r="W108" s="344"/>
      <c r="X108" s="344"/>
      <c r="Y108" s="344"/>
      <c r="Z108" s="344"/>
      <c r="AA108" s="344"/>
      <c r="AB108" s="344"/>
      <c r="AC108" s="344"/>
      <c r="AD108" s="344"/>
    </row>
    <row r="109" spans="1:30" x14ac:dyDescent="0.2">
      <c r="A109" s="122" t="s">
        <v>317</v>
      </c>
      <c r="B109" s="122" t="s">
        <v>315</v>
      </c>
      <c r="C109" s="122">
        <v>0</v>
      </c>
      <c r="D109" s="122">
        <v>0</v>
      </c>
      <c r="E109" s="122">
        <v>0</v>
      </c>
      <c r="F109" s="122">
        <v>0</v>
      </c>
      <c r="G109" s="122">
        <v>0</v>
      </c>
      <c r="H109" s="122">
        <v>0</v>
      </c>
      <c r="I109" s="122">
        <v>0</v>
      </c>
      <c r="J109" s="122">
        <v>0</v>
      </c>
      <c r="K109" s="122">
        <v>0</v>
      </c>
      <c r="L109" s="122">
        <v>0</v>
      </c>
      <c r="M109" s="122">
        <v>0</v>
      </c>
      <c r="N109" s="122">
        <v>0</v>
      </c>
      <c r="O109" s="122">
        <v>0</v>
      </c>
      <c r="P109" s="122">
        <v>0</v>
      </c>
      <c r="Q109" s="344"/>
      <c r="R109" s="344"/>
      <c r="S109" s="344"/>
      <c r="T109" s="344"/>
      <c r="U109" s="344"/>
      <c r="V109" s="344"/>
      <c r="W109" s="344"/>
      <c r="X109" s="344"/>
      <c r="Y109" s="344"/>
      <c r="Z109" s="344"/>
      <c r="AA109" s="344"/>
      <c r="AB109" s="344"/>
      <c r="AC109" s="344"/>
      <c r="AD109" s="344"/>
    </row>
    <row r="110" spans="1:30" x14ac:dyDescent="0.2">
      <c r="A110" s="122" t="s">
        <v>1389</v>
      </c>
      <c r="B110" s="122" t="s">
        <v>315</v>
      </c>
      <c r="C110" s="122">
        <v>0</v>
      </c>
      <c r="D110" s="122">
        <v>0</v>
      </c>
      <c r="E110" s="122">
        <v>0</v>
      </c>
      <c r="F110" s="122">
        <v>0</v>
      </c>
      <c r="G110" s="122">
        <v>0</v>
      </c>
      <c r="H110" s="122">
        <v>0</v>
      </c>
      <c r="I110" s="122">
        <v>0</v>
      </c>
      <c r="J110" s="122">
        <v>0</v>
      </c>
      <c r="K110" s="122">
        <v>0</v>
      </c>
      <c r="L110" s="122">
        <v>0</v>
      </c>
      <c r="M110" s="122">
        <v>0</v>
      </c>
      <c r="N110" s="122">
        <v>0</v>
      </c>
      <c r="O110" s="122">
        <v>0</v>
      </c>
      <c r="P110" s="122">
        <v>0</v>
      </c>
    </row>
    <row r="111" spans="1:30" x14ac:dyDescent="0.2">
      <c r="A111" s="122" t="s">
        <v>318</v>
      </c>
      <c r="B111" s="122" t="s">
        <v>315</v>
      </c>
      <c r="C111" s="122">
        <v>772</v>
      </c>
      <c r="D111" s="122">
        <v>784</v>
      </c>
      <c r="E111" s="122">
        <v>784</v>
      </c>
      <c r="F111" s="122">
        <v>785</v>
      </c>
      <c r="G111" s="122">
        <v>784</v>
      </c>
      <c r="H111" s="122">
        <v>784</v>
      </c>
      <c r="I111" s="122">
        <v>784</v>
      </c>
      <c r="J111" s="122">
        <v>784</v>
      </c>
      <c r="K111" s="122">
        <v>784</v>
      </c>
      <c r="L111" s="122">
        <v>784</v>
      </c>
      <c r="M111" s="122">
        <v>835</v>
      </c>
      <c r="N111" s="122">
        <v>835</v>
      </c>
      <c r="O111" s="122">
        <v>838</v>
      </c>
      <c r="P111" s="122">
        <v>794549</v>
      </c>
    </row>
    <row r="112" spans="1:30" x14ac:dyDescent="0.2">
      <c r="A112" s="122" t="s">
        <v>805</v>
      </c>
      <c r="B112" s="122" t="s">
        <v>315</v>
      </c>
      <c r="C112" s="122">
        <v>0</v>
      </c>
      <c r="D112" s="122">
        <v>0</v>
      </c>
      <c r="E112" s="122">
        <v>0</v>
      </c>
      <c r="F112" s="122">
        <v>0</v>
      </c>
      <c r="G112" s="122">
        <v>0</v>
      </c>
      <c r="H112" s="122">
        <v>0</v>
      </c>
      <c r="I112" s="122">
        <v>0</v>
      </c>
      <c r="J112" s="122">
        <v>0</v>
      </c>
      <c r="K112" s="122">
        <v>0</v>
      </c>
      <c r="L112" s="122">
        <v>0</v>
      </c>
      <c r="M112" s="122">
        <v>0</v>
      </c>
      <c r="N112" s="122">
        <v>0</v>
      </c>
      <c r="O112" s="122">
        <v>0</v>
      </c>
      <c r="P112" s="122">
        <v>0</v>
      </c>
    </row>
    <row r="113" spans="1:16" x14ac:dyDescent="0.2">
      <c r="A113" s="122" t="s">
        <v>927</v>
      </c>
      <c r="B113" s="122" t="s">
        <v>315</v>
      </c>
      <c r="C113" s="122">
        <v>0</v>
      </c>
      <c r="D113" s="122">
        <v>0</v>
      </c>
      <c r="E113" s="122">
        <v>0</v>
      </c>
      <c r="F113" s="122">
        <v>0</v>
      </c>
      <c r="G113" s="122">
        <v>0</v>
      </c>
      <c r="H113" s="122">
        <v>0</v>
      </c>
      <c r="I113" s="122">
        <v>0</v>
      </c>
      <c r="J113" s="122">
        <v>0</v>
      </c>
      <c r="K113" s="122">
        <v>0</v>
      </c>
      <c r="L113" s="122">
        <v>0</v>
      </c>
      <c r="M113" s="122">
        <v>0</v>
      </c>
      <c r="N113" s="122">
        <v>0</v>
      </c>
      <c r="O113" s="122">
        <v>0</v>
      </c>
      <c r="P113" s="122">
        <v>0</v>
      </c>
    </row>
    <row r="114" spans="1:16" x14ac:dyDescent="0.2">
      <c r="A114" s="122" t="s">
        <v>1390</v>
      </c>
      <c r="B114" s="122" t="s">
        <v>315</v>
      </c>
      <c r="C114" s="122">
        <v>0</v>
      </c>
      <c r="D114" s="122">
        <v>0</v>
      </c>
      <c r="E114" s="122">
        <v>0</v>
      </c>
      <c r="F114" s="122">
        <v>0</v>
      </c>
      <c r="G114" s="122">
        <v>0</v>
      </c>
      <c r="H114" s="122">
        <v>0</v>
      </c>
      <c r="I114" s="122">
        <v>0</v>
      </c>
      <c r="J114" s="122">
        <v>0</v>
      </c>
      <c r="K114" s="122">
        <v>0</v>
      </c>
      <c r="L114" s="122">
        <v>0</v>
      </c>
      <c r="M114" s="122">
        <v>0</v>
      </c>
      <c r="N114" s="122">
        <v>0</v>
      </c>
      <c r="O114" s="122">
        <v>0</v>
      </c>
      <c r="P114" s="122">
        <v>0</v>
      </c>
    </row>
    <row r="115" spans="1:16" x14ac:dyDescent="0.2">
      <c r="A115" s="122" t="s">
        <v>974</v>
      </c>
      <c r="B115" s="122" t="s">
        <v>315</v>
      </c>
      <c r="C115" s="122">
        <v>0</v>
      </c>
      <c r="D115" s="122">
        <v>0</v>
      </c>
      <c r="E115" s="122">
        <v>0</v>
      </c>
      <c r="F115" s="122">
        <v>0</v>
      </c>
      <c r="G115" s="122">
        <v>0</v>
      </c>
      <c r="H115" s="122">
        <v>0</v>
      </c>
      <c r="I115" s="122">
        <v>0</v>
      </c>
      <c r="J115" s="122">
        <v>0</v>
      </c>
      <c r="K115" s="122">
        <v>0</v>
      </c>
      <c r="L115" s="122">
        <v>0</v>
      </c>
      <c r="M115" s="122">
        <v>0</v>
      </c>
      <c r="N115" s="122">
        <v>0</v>
      </c>
      <c r="O115" s="122">
        <v>0</v>
      </c>
      <c r="P115" s="122">
        <v>0</v>
      </c>
    </row>
    <row r="116" spans="1:16" x14ac:dyDescent="0.2">
      <c r="A116" s="122" t="s">
        <v>806</v>
      </c>
      <c r="B116" s="122" t="s">
        <v>315</v>
      </c>
      <c r="C116" s="122">
        <v>0</v>
      </c>
      <c r="D116" s="122">
        <v>0</v>
      </c>
      <c r="E116" s="122">
        <v>0</v>
      </c>
      <c r="F116" s="122">
        <v>0</v>
      </c>
      <c r="G116" s="122">
        <v>0</v>
      </c>
      <c r="H116" s="122">
        <v>0</v>
      </c>
      <c r="I116" s="122">
        <v>0</v>
      </c>
      <c r="J116" s="122">
        <v>0</v>
      </c>
      <c r="K116" s="122">
        <v>0</v>
      </c>
      <c r="L116" s="122">
        <v>0</v>
      </c>
      <c r="M116" s="122">
        <v>0</v>
      </c>
      <c r="N116" s="122">
        <v>0</v>
      </c>
      <c r="O116" s="122">
        <v>0</v>
      </c>
      <c r="P116" s="122">
        <v>0</v>
      </c>
    </row>
    <row r="117" spans="1:16" x14ac:dyDescent="0.2">
      <c r="A117" s="122" t="s">
        <v>807</v>
      </c>
      <c r="B117" s="122" t="s">
        <v>315</v>
      </c>
      <c r="C117" s="122">
        <v>0</v>
      </c>
      <c r="D117" s="122">
        <v>0</v>
      </c>
      <c r="E117" s="122">
        <v>0</v>
      </c>
      <c r="F117" s="122">
        <v>0</v>
      </c>
      <c r="G117" s="122">
        <v>0</v>
      </c>
      <c r="H117" s="122">
        <v>0</v>
      </c>
      <c r="I117" s="122">
        <v>0</v>
      </c>
      <c r="J117" s="122">
        <v>0</v>
      </c>
      <c r="K117" s="122">
        <v>0</v>
      </c>
      <c r="L117" s="122">
        <v>0</v>
      </c>
      <c r="M117" s="122">
        <v>0</v>
      </c>
      <c r="N117" s="122">
        <v>0</v>
      </c>
      <c r="O117" s="122">
        <v>0</v>
      </c>
      <c r="P117" s="122">
        <v>0</v>
      </c>
    </row>
    <row r="118" spans="1:16" x14ac:dyDescent="0.2">
      <c r="A118" s="122" t="s">
        <v>319</v>
      </c>
      <c r="B118" s="122" t="s">
        <v>315</v>
      </c>
      <c r="C118" s="122">
        <v>6040</v>
      </c>
      <c r="D118" s="122">
        <v>6040</v>
      </c>
      <c r="E118" s="122">
        <v>6040</v>
      </c>
      <c r="F118" s="122">
        <v>6040</v>
      </c>
      <c r="G118" s="122">
        <v>6040</v>
      </c>
      <c r="H118" s="122">
        <v>6040</v>
      </c>
      <c r="I118" s="122">
        <v>6040</v>
      </c>
      <c r="J118" s="122">
        <v>6051</v>
      </c>
      <c r="K118" s="122">
        <v>6051</v>
      </c>
      <c r="L118" s="122">
        <v>6051</v>
      </c>
      <c r="M118" s="122">
        <v>6051</v>
      </c>
      <c r="N118" s="122">
        <v>6131</v>
      </c>
      <c r="O118" s="122">
        <v>6131</v>
      </c>
      <c r="P118" s="122">
        <v>6055256</v>
      </c>
    </row>
    <row r="119" spans="1:16" x14ac:dyDescent="0.2">
      <c r="A119" s="122" t="s">
        <v>320</v>
      </c>
      <c r="B119" s="122" t="s">
        <v>315</v>
      </c>
      <c r="C119" s="122">
        <v>401</v>
      </c>
      <c r="D119" s="122">
        <v>401</v>
      </c>
      <c r="E119" s="122">
        <v>401</v>
      </c>
      <c r="F119" s="122">
        <v>401</v>
      </c>
      <c r="G119" s="122">
        <v>401</v>
      </c>
      <c r="H119" s="122">
        <v>401</v>
      </c>
      <c r="I119" s="122">
        <v>401</v>
      </c>
      <c r="J119" s="122">
        <v>0</v>
      </c>
      <c r="K119" s="122">
        <v>0</v>
      </c>
      <c r="L119" s="122">
        <v>0</v>
      </c>
      <c r="M119" s="122">
        <v>0</v>
      </c>
      <c r="N119" s="122">
        <v>0</v>
      </c>
      <c r="O119" s="122">
        <v>0</v>
      </c>
      <c r="P119" s="122">
        <v>217023</v>
      </c>
    </row>
    <row r="120" spans="1:16" x14ac:dyDescent="0.2">
      <c r="A120" s="122" t="s">
        <v>1391</v>
      </c>
      <c r="B120" s="122" t="s">
        <v>315</v>
      </c>
      <c r="C120" s="122">
        <v>0</v>
      </c>
      <c r="D120" s="122">
        <v>0</v>
      </c>
      <c r="E120" s="122">
        <v>0</v>
      </c>
      <c r="F120" s="122">
        <v>0</v>
      </c>
      <c r="G120" s="122">
        <v>0</v>
      </c>
      <c r="H120" s="122">
        <v>0</v>
      </c>
      <c r="I120" s="122">
        <v>0</v>
      </c>
      <c r="J120" s="122">
        <v>0</v>
      </c>
      <c r="K120" s="122">
        <v>0</v>
      </c>
      <c r="L120" s="122">
        <v>0</v>
      </c>
      <c r="M120" s="122">
        <v>0</v>
      </c>
      <c r="N120" s="122">
        <v>0</v>
      </c>
      <c r="O120" s="122">
        <v>0</v>
      </c>
      <c r="P120" s="122">
        <v>0</v>
      </c>
    </row>
    <row r="121" spans="1:16" x14ac:dyDescent="0.2">
      <c r="A121" s="122" t="s">
        <v>321</v>
      </c>
      <c r="B121" s="122" t="s">
        <v>315</v>
      </c>
      <c r="C121" s="122">
        <v>0</v>
      </c>
      <c r="D121" s="122">
        <v>0</v>
      </c>
      <c r="E121" s="122">
        <v>0</v>
      </c>
      <c r="F121" s="122">
        <v>0</v>
      </c>
      <c r="G121" s="122">
        <v>0</v>
      </c>
      <c r="H121" s="122">
        <v>0</v>
      </c>
      <c r="I121" s="122">
        <v>0</v>
      </c>
      <c r="J121" s="122">
        <v>0</v>
      </c>
      <c r="K121" s="122">
        <v>0</v>
      </c>
      <c r="L121" s="122">
        <v>0</v>
      </c>
      <c r="M121" s="122">
        <v>0</v>
      </c>
      <c r="N121" s="122">
        <v>0</v>
      </c>
      <c r="O121" s="122">
        <v>0</v>
      </c>
      <c r="P121" s="122">
        <v>0</v>
      </c>
    </row>
    <row r="122" spans="1:16" x14ac:dyDescent="0.2">
      <c r="A122" s="122" t="s">
        <v>322</v>
      </c>
      <c r="B122" s="122" t="s">
        <v>315</v>
      </c>
      <c r="C122" s="122">
        <v>0</v>
      </c>
      <c r="D122" s="122">
        <v>0</v>
      </c>
      <c r="E122" s="122">
        <v>0</v>
      </c>
      <c r="F122" s="122">
        <v>0</v>
      </c>
      <c r="G122" s="122">
        <v>0</v>
      </c>
      <c r="H122" s="122">
        <v>0</v>
      </c>
      <c r="I122" s="122">
        <v>0</v>
      </c>
      <c r="J122" s="122">
        <v>0</v>
      </c>
      <c r="K122" s="122">
        <v>0</v>
      </c>
      <c r="L122" s="122">
        <v>0</v>
      </c>
      <c r="M122" s="122">
        <v>0</v>
      </c>
      <c r="N122" s="122">
        <v>0</v>
      </c>
      <c r="O122" s="122">
        <v>0</v>
      </c>
      <c r="P122" s="122">
        <v>0</v>
      </c>
    </row>
    <row r="123" spans="1:16" x14ac:dyDescent="0.2">
      <c r="A123" s="122" t="s">
        <v>1392</v>
      </c>
      <c r="B123" s="122" t="s">
        <v>315</v>
      </c>
      <c r="C123" s="122">
        <v>0</v>
      </c>
      <c r="D123" s="122">
        <v>0</v>
      </c>
      <c r="E123" s="122">
        <v>0</v>
      </c>
      <c r="F123" s="122">
        <v>0</v>
      </c>
      <c r="G123" s="122">
        <v>0</v>
      </c>
      <c r="H123" s="122">
        <v>0</v>
      </c>
      <c r="I123" s="122">
        <v>0</v>
      </c>
      <c r="J123" s="122">
        <v>0</v>
      </c>
      <c r="K123" s="122">
        <v>0</v>
      </c>
      <c r="L123" s="122">
        <v>0</v>
      </c>
      <c r="M123" s="122">
        <v>0</v>
      </c>
      <c r="N123" s="122">
        <v>0</v>
      </c>
      <c r="O123" s="122">
        <v>0</v>
      </c>
      <c r="P123" s="122">
        <v>0</v>
      </c>
    </row>
    <row r="124" spans="1:16" x14ac:dyDescent="0.2">
      <c r="A124" s="122" t="s">
        <v>323</v>
      </c>
      <c r="B124" s="122" t="s">
        <v>315</v>
      </c>
      <c r="C124" s="122">
        <v>0</v>
      </c>
      <c r="D124" s="122">
        <v>0</v>
      </c>
      <c r="E124" s="122">
        <v>0</v>
      </c>
      <c r="F124" s="122">
        <v>0</v>
      </c>
      <c r="G124" s="122">
        <v>0</v>
      </c>
      <c r="H124" s="122">
        <v>0</v>
      </c>
      <c r="I124" s="122">
        <v>0</v>
      </c>
      <c r="J124" s="122">
        <v>0</v>
      </c>
      <c r="K124" s="122">
        <v>0</v>
      </c>
      <c r="L124" s="122">
        <v>0</v>
      </c>
      <c r="M124" s="122">
        <v>0</v>
      </c>
      <c r="N124" s="122">
        <v>0</v>
      </c>
      <c r="O124" s="122">
        <v>0</v>
      </c>
      <c r="P124" s="122">
        <v>0</v>
      </c>
    </row>
    <row r="125" spans="1:16" x14ac:dyDescent="0.2">
      <c r="A125" s="122" t="s">
        <v>324</v>
      </c>
      <c r="B125" s="122" t="s">
        <v>315</v>
      </c>
      <c r="C125" s="122">
        <v>3609</v>
      </c>
      <c r="D125" s="122">
        <v>3711</v>
      </c>
      <c r="E125" s="122">
        <v>3799</v>
      </c>
      <c r="F125" s="122">
        <v>3799</v>
      </c>
      <c r="G125" s="122">
        <v>3799</v>
      </c>
      <c r="H125" s="122">
        <v>3799</v>
      </c>
      <c r="I125" s="122">
        <v>3799</v>
      </c>
      <c r="J125" s="122">
        <v>7122</v>
      </c>
      <c r="K125" s="122">
        <v>7122</v>
      </c>
      <c r="L125" s="122">
        <v>7122</v>
      </c>
      <c r="M125" s="122">
        <v>7122</v>
      </c>
      <c r="N125" s="122">
        <v>7122</v>
      </c>
      <c r="O125" s="122">
        <v>7567</v>
      </c>
      <c r="P125" s="122">
        <v>5325679</v>
      </c>
    </row>
    <row r="126" spans="1:16" x14ac:dyDescent="0.2">
      <c r="A126" s="122" t="s">
        <v>325</v>
      </c>
      <c r="B126" s="122" t="s">
        <v>315</v>
      </c>
      <c r="C126" s="122">
        <v>3974</v>
      </c>
      <c r="D126" s="122">
        <v>3323</v>
      </c>
      <c r="E126" s="122">
        <v>3323</v>
      </c>
      <c r="F126" s="122">
        <v>3323</v>
      </c>
      <c r="G126" s="122">
        <v>3323</v>
      </c>
      <c r="H126" s="122">
        <v>3323</v>
      </c>
      <c r="I126" s="122">
        <v>3323</v>
      </c>
      <c r="J126" s="122">
        <v>0</v>
      </c>
      <c r="K126" s="122">
        <v>0</v>
      </c>
      <c r="L126" s="122">
        <v>0</v>
      </c>
      <c r="M126" s="122">
        <v>0</v>
      </c>
      <c r="N126" s="122">
        <v>0</v>
      </c>
      <c r="O126" s="122">
        <v>0</v>
      </c>
      <c r="P126" s="122">
        <v>1827020</v>
      </c>
    </row>
    <row r="127" spans="1:16" x14ac:dyDescent="0.2">
      <c r="A127" s="122" t="s">
        <v>1393</v>
      </c>
      <c r="B127" s="122" t="s">
        <v>315</v>
      </c>
      <c r="C127" s="122">
        <v>0</v>
      </c>
      <c r="D127" s="122">
        <v>0</v>
      </c>
      <c r="E127" s="122">
        <v>0</v>
      </c>
      <c r="F127" s="122">
        <v>0</v>
      </c>
      <c r="G127" s="122">
        <v>0</v>
      </c>
      <c r="H127" s="122">
        <v>0</v>
      </c>
      <c r="I127" s="122">
        <v>0</v>
      </c>
      <c r="J127" s="122">
        <v>0</v>
      </c>
      <c r="K127" s="122">
        <v>0</v>
      </c>
      <c r="L127" s="122">
        <v>0</v>
      </c>
      <c r="M127" s="122">
        <v>0</v>
      </c>
      <c r="N127" s="122">
        <v>0</v>
      </c>
      <c r="O127" s="122">
        <v>0</v>
      </c>
      <c r="P127" s="122">
        <v>0</v>
      </c>
    </row>
    <row r="128" spans="1:16" x14ac:dyDescent="0.2">
      <c r="A128" s="122" t="s">
        <v>695</v>
      </c>
      <c r="B128" s="122" t="s">
        <v>315</v>
      </c>
      <c r="C128" s="122">
        <v>0</v>
      </c>
      <c r="D128" s="122">
        <v>0</v>
      </c>
      <c r="E128" s="122">
        <v>0</v>
      </c>
      <c r="F128" s="122">
        <v>0</v>
      </c>
      <c r="G128" s="122">
        <v>0</v>
      </c>
      <c r="H128" s="122">
        <v>0</v>
      </c>
      <c r="I128" s="122">
        <v>0</v>
      </c>
      <c r="J128" s="122">
        <v>0</v>
      </c>
      <c r="K128" s="122">
        <v>0</v>
      </c>
      <c r="L128" s="122">
        <v>0</v>
      </c>
      <c r="M128" s="122">
        <v>0</v>
      </c>
      <c r="N128" s="122">
        <v>0</v>
      </c>
      <c r="O128" s="122">
        <v>0</v>
      </c>
      <c r="P128" s="122">
        <v>0</v>
      </c>
    </row>
    <row r="129" spans="1:16" x14ac:dyDescent="0.2">
      <c r="A129" s="122" t="s">
        <v>696</v>
      </c>
      <c r="B129" s="122" t="s">
        <v>315</v>
      </c>
      <c r="C129" s="122">
        <v>0</v>
      </c>
      <c r="D129" s="122">
        <v>0</v>
      </c>
      <c r="E129" s="122">
        <v>0</v>
      </c>
      <c r="F129" s="122">
        <v>0</v>
      </c>
      <c r="G129" s="122">
        <v>0</v>
      </c>
      <c r="H129" s="122">
        <v>0</v>
      </c>
      <c r="I129" s="122">
        <v>0</v>
      </c>
      <c r="J129" s="122">
        <v>0</v>
      </c>
      <c r="K129" s="122">
        <v>0</v>
      </c>
      <c r="L129" s="122">
        <v>0</v>
      </c>
      <c r="M129" s="122">
        <v>0</v>
      </c>
      <c r="N129" s="122">
        <v>0</v>
      </c>
      <c r="O129" s="122">
        <v>0</v>
      </c>
      <c r="P129" s="122">
        <v>0</v>
      </c>
    </row>
    <row r="130" spans="1:16" x14ac:dyDescent="0.2">
      <c r="A130" s="122" t="s">
        <v>697</v>
      </c>
      <c r="B130" s="122" t="s">
        <v>315</v>
      </c>
      <c r="C130" s="122">
        <v>0</v>
      </c>
      <c r="D130" s="122">
        <v>0</v>
      </c>
      <c r="E130" s="122">
        <v>0</v>
      </c>
      <c r="F130" s="122">
        <v>0</v>
      </c>
      <c r="G130" s="122">
        <v>0</v>
      </c>
      <c r="H130" s="122">
        <v>0</v>
      </c>
      <c r="I130" s="122">
        <v>0</v>
      </c>
      <c r="J130" s="122">
        <v>0</v>
      </c>
      <c r="K130" s="122">
        <v>0</v>
      </c>
      <c r="L130" s="122">
        <v>0</v>
      </c>
      <c r="M130" s="122">
        <v>0</v>
      </c>
      <c r="N130" s="122">
        <v>0</v>
      </c>
      <c r="O130" s="122">
        <v>0</v>
      </c>
      <c r="P130" s="122">
        <v>0</v>
      </c>
    </row>
    <row r="131" spans="1:16" x14ac:dyDescent="0.2">
      <c r="A131" s="122" t="s">
        <v>326</v>
      </c>
      <c r="B131" s="122" t="s">
        <v>315</v>
      </c>
      <c r="C131" s="122">
        <v>478</v>
      </c>
      <c r="D131" s="122">
        <v>478</v>
      </c>
      <c r="E131" s="122">
        <v>478</v>
      </c>
      <c r="F131" s="122">
        <v>478</v>
      </c>
      <c r="G131" s="122">
        <v>478</v>
      </c>
      <c r="H131" s="122">
        <v>478</v>
      </c>
      <c r="I131" s="122">
        <v>478</v>
      </c>
      <c r="J131" s="122">
        <v>2751</v>
      </c>
      <c r="K131" s="122">
        <v>2751</v>
      </c>
      <c r="L131" s="122">
        <v>2751</v>
      </c>
      <c r="M131" s="122">
        <v>2751</v>
      </c>
      <c r="N131" s="122">
        <v>2751</v>
      </c>
      <c r="O131" s="122">
        <v>2751</v>
      </c>
      <c r="P131" s="122">
        <v>1519748</v>
      </c>
    </row>
    <row r="132" spans="1:16" x14ac:dyDescent="0.2">
      <c r="A132" s="122" t="s">
        <v>327</v>
      </c>
      <c r="B132" s="122" t="s">
        <v>315</v>
      </c>
      <c r="C132" s="122">
        <v>2295</v>
      </c>
      <c r="D132" s="122">
        <v>2295</v>
      </c>
      <c r="E132" s="122">
        <v>2295</v>
      </c>
      <c r="F132" s="122">
        <v>2295</v>
      </c>
      <c r="G132" s="122">
        <v>2295</v>
      </c>
      <c r="H132" s="122">
        <v>2295</v>
      </c>
      <c r="I132" s="122">
        <v>2295</v>
      </c>
      <c r="J132" s="122">
        <v>0</v>
      </c>
      <c r="K132" s="122">
        <v>0</v>
      </c>
      <c r="L132" s="122">
        <v>0</v>
      </c>
      <c r="M132" s="122">
        <v>0</v>
      </c>
      <c r="N132" s="122">
        <v>0</v>
      </c>
      <c r="O132" s="122">
        <v>0</v>
      </c>
      <c r="P132" s="122">
        <v>1243052</v>
      </c>
    </row>
    <row r="133" spans="1:16" x14ac:dyDescent="0.2">
      <c r="A133" s="122" t="s">
        <v>1394</v>
      </c>
      <c r="B133" s="122" t="s">
        <v>315</v>
      </c>
      <c r="C133" s="122">
        <v>0</v>
      </c>
      <c r="D133" s="122">
        <v>0</v>
      </c>
      <c r="E133" s="122">
        <v>0</v>
      </c>
      <c r="F133" s="122">
        <v>0</v>
      </c>
      <c r="G133" s="122">
        <v>0</v>
      </c>
      <c r="H133" s="122">
        <v>0</v>
      </c>
      <c r="I133" s="122">
        <v>0</v>
      </c>
      <c r="J133" s="122">
        <v>0</v>
      </c>
      <c r="K133" s="122">
        <v>0</v>
      </c>
      <c r="L133" s="122">
        <v>0</v>
      </c>
      <c r="M133" s="122">
        <v>0</v>
      </c>
      <c r="N133" s="122">
        <v>0</v>
      </c>
      <c r="O133" s="122">
        <v>0</v>
      </c>
      <c r="P133" s="122">
        <v>0</v>
      </c>
    </row>
    <row r="134" spans="1:16" x14ac:dyDescent="0.2">
      <c r="A134" s="122" t="s">
        <v>698</v>
      </c>
      <c r="B134" s="122" t="s">
        <v>315</v>
      </c>
      <c r="C134" s="122">
        <v>0</v>
      </c>
      <c r="D134" s="122">
        <v>0</v>
      </c>
      <c r="E134" s="122">
        <v>0</v>
      </c>
      <c r="F134" s="122">
        <v>0</v>
      </c>
      <c r="G134" s="122">
        <v>0</v>
      </c>
      <c r="H134" s="122">
        <v>0</v>
      </c>
      <c r="I134" s="122">
        <v>0</v>
      </c>
      <c r="J134" s="122">
        <v>0</v>
      </c>
      <c r="K134" s="122">
        <v>0</v>
      </c>
      <c r="L134" s="122">
        <v>0</v>
      </c>
      <c r="M134" s="122">
        <v>0</v>
      </c>
      <c r="N134" s="122">
        <v>0</v>
      </c>
      <c r="O134" s="122">
        <v>0</v>
      </c>
      <c r="P134" s="122">
        <v>0</v>
      </c>
    </row>
    <row r="135" spans="1:16" x14ac:dyDescent="0.2">
      <c r="A135" s="122" t="s">
        <v>699</v>
      </c>
      <c r="B135" s="122" t="s">
        <v>315</v>
      </c>
      <c r="C135" s="122">
        <v>14</v>
      </c>
      <c r="D135" s="122">
        <v>14</v>
      </c>
      <c r="E135" s="122">
        <v>14</v>
      </c>
      <c r="F135" s="122">
        <v>14</v>
      </c>
      <c r="G135" s="122">
        <v>14</v>
      </c>
      <c r="H135" s="122">
        <v>14</v>
      </c>
      <c r="I135" s="122">
        <v>14</v>
      </c>
      <c r="J135" s="122">
        <v>20</v>
      </c>
      <c r="K135" s="122">
        <v>14</v>
      </c>
      <c r="L135" s="122">
        <v>14</v>
      </c>
      <c r="M135" s="122">
        <v>14</v>
      </c>
      <c r="N135" s="122">
        <v>23</v>
      </c>
      <c r="O135" s="122">
        <v>23</v>
      </c>
      <c r="P135" s="122">
        <v>15383</v>
      </c>
    </row>
    <row r="136" spans="1:16" x14ac:dyDescent="0.2">
      <c r="A136" s="122" t="s">
        <v>328</v>
      </c>
      <c r="B136" s="122" t="s">
        <v>315</v>
      </c>
      <c r="C136" s="122">
        <v>8</v>
      </c>
      <c r="D136" s="122">
        <v>8</v>
      </c>
      <c r="E136" s="122">
        <v>8</v>
      </c>
      <c r="F136" s="122">
        <v>8</v>
      </c>
      <c r="G136" s="122">
        <v>8</v>
      </c>
      <c r="H136" s="122">
        <v>7</v>
      </c>
      <c r="I136" s="122">
        <v>7</v>
      </c>
      <c r="J136" s="122">
        <v>0</v>
      </c>
      <c r="K136" s="122">
        <v>0</v>
      </c>
      <c r="L136" s="122">
        <v>0</v>
      </c>
      <c r="M136" s="122">
        <v>0</v>
      </c>
      <c r="N136" s="122">
        <v>0</v>
      </c>
      <c r="O136" s="122">
        <v>0</v>
      </c>
      <c r="P136" s="122">
        <v>4049</v>
      </c>
    </row>
    <row r="137" spans="1:16" x14ac:dyDescent="0.2">
      <c r="A137" s="122" t="s">
        <v>1395</v>
      </c>
      <c r="B137" s="122" t="s">
        <v>315</v>
      </c>
      <c r="C137" s="122">
        <v>0</v>
      </c>
      <c r="D137" s="122">
        <v>0</v>
      </c>
      <c r="E137" s="122">
        <v>0</v>
      </c>
      <c r="F137" s="122">
        <v>0</v>
      </c>
      <c r="G137" s="122">
        <v>0</v>
      </c>
      <c r="H137" s="122">
        <v>0</v>
      </c>
      <c r="I137" s="122">
        <v>0</v>
      </c>
      <c r="J137" s="122">
        <v>0</v>
      </c>
      <c r="K137" s="122">
        <v>0</v>
      </c>
      <c r="L137" s="122">
        <v>0</v>
      </c>
      <c r="M137" s="122">
        <v>0</v>
      </c>
      <c r="N137" s="122">
        <v>0</v>
      </c>
      <c r="O137" s="122">
        <v>0</v>
      </c>
      <c r="P137" s="122">
        <v>0</v>
      </c>
    </row>
    <row r="138" spans="1:16" x14ac:dyDescent="0.2">
      <c r="A138" s="122" t="s">
        <v>329</v>
      </c>
      <c r="B138" s="122" t="s">
        <v>315</v>
      </c>
      <c r="C138" s="122">
        <v>2289</v>
      </c>
      <c r="D138" s="122">
        <v>2288</v>
      </c>
      <c r="E138" s="122">
        <v>2225</v>
      </c>
      <c r="F138" s="122">
        <v>2225</v>
      </c>
      <c r="G138" s="122">
        <v>2225</v>
      </c>
      <c r="H138" s="122">
        <v>4073</v>
      </c>
      <c r="I138" s="122">
        <v>3382</v>
      </c>
      <c r="J138" s="122">
        <v>3498</v>
      </c>
      <c r="K138" s="122">
        <v>3498</v>
      </c>
      <c r="L138" s="122">
        <v>3674</v>
      </c>
      <c r="M138" s="122">
        <v>3710</v>
      </c>
      <c r="N138" s="122">
        <v>3730</v>
      </c>
      <c r="O138" s="122">
        <v>3628</v>
      </c>
      <c r="P138" s="122">
        <v>3123900</v>
      </c>
    </row>
    <row r="139" spans="1:16" x14ac:dyDescent="0.2">
      <c r="A139" s="122" t="s">
        <v>330</v>
      </c>
      <c r="B139" s="122" t="s">
        <v>315</v>
      </c>
      <c r="C139" s="122">
        <v>116</v>
      </c>
      <c r="D139" s="122">
        <v>116</v>
      </c>
      <c r="E139" s="122">
        <v>116</v>
      </c>
      <c r="F139" s="122">
        <v>116</v>
      </c>
      <c r="G139" s="122">
        <v>116</v>
      </c>
      <c r="H139" s="122">
        <v>116</v>
      </c>
      <c r="I139" s="122">
        <v>116</v>
      </c>
      <c r="J139" s="122">
        <v>0</v>
      </c>
      <c r="K139" s="122">
        <v>0</v>
      </c>
      <c r="L139" s="122">
        <v>0</v>
      </c>
      <c r="M139" s="122">
        <v>0</v>
      </c>
      <c r="N139" s="122">
        <v>0</v>
      </c>
      <c r="O139" s="122">
        <v>0</v>
      </c>
      <c r="P139" s="122">
        <v>62720</v>
      </c>
    </row>
    <row r="140" spans="1:16" x14ac:dyDescent="0.2">
      <c r="A140" s="122" t="s">
        <v>1396</v>
      </c>
      <c r="B140" s="122" t="s">
        <v>315</v>
      </c>
      <c r="C140" s="122">
        <v>0</v>
      </c>
      <c r="D140" s="122">
        <v>0</v>
      </c>
      <c r="E140" s="122">
        <v>0</v>
      </c>
      <c r="F140" s="122">
        <v>0</v>
      </c>
      <c r="G140" s="122">
        <v>0</v>
      </c>
      <c r="H140" s="122">
        <v>0</v>
      </c>
      <c r="I140" s="122">
        <v>0</v>
      </c>
      <c r="J140" s="122">
        <v>0</v>
      </c>
      <c r="K140" s="122">
        <v>0</v>
      </c>
      <c r="L140" s="122">
        <v>0</v>
      </c>
      <c r="M140" s="122">
        <v>0</v>
      </c>
      <c r="N140" s="122">
        <v>0</v>
      </c>
      <c r="O140" s="122">
        <v>0</v>
      </c>
      <c r="P140" s="122">
        <v>0</v>
      </c>
    </row>
    <row r="141" spans="1:16" x14ac:dyDescent="0.2">
      <c r="A141" s="122" t="s">
        <v>700</v>
      </c>
      <c r="B141" s="122" t="s">
        <v>315</v>
      </c>
      <c r="C141" s="122">
        <v>0</v>
      </c>
      <c r="D141" s="122">
        <v>0</v>
      </c>
      <c r="E141" s="122">
        <v>0</v>
      </c>
      <c r="F141" s="122">
        <v>0</v>
      </c>
      <c r="G141" s="122">
        <v>0</v>
      </c>
      <c r="H141" s="122">
        <v>0</v>
      </c>
      <c r="I141" s="122">
        <v>0</v>
      </c>
      <c r="J141" s="122">
        <v>0</v>
      </c>
      <c r="K141" s="122">
        <v>0</v>
      </c>
      <c r="L141" s="122">
        <v>0</v>
      </c>
      <c r="M141" s="122">
        <v>0</v>
      </c>
      <c r="N141" s="122">
        <v>0</v>
      </c>
      <c r="O141" s="122">
        <v>0</v>
      </c>
      <c r="P141" s="122">
        <v>0</v>
      </c>
    </row>
    <row r="142" spans="1:16" x14ac:dyDescent="0.2">
      <c r="A142" s="122" t="s">
        <v>701</v>
      </c>
      <c r="B142" s="122" t="s">
        <v>315</v>
      </c>
      <c r="C142" s="122">
        <v>0</v>
      </c>
      <c r="D142" s="122">
        <v>0</v>
      </c>
      <c r="E142" s="122">
        <v>0</v>
      </c>
      <c r="F142" s="122">
        <v>0</v>
      </c>
      <c r="G142" s="122">
        <v>0</v>
      </c>
      <c r="H142" s="122">
        <v>0</v>
      </c>
      <c r="I142" s="122">
        <v>0</v>
      </c>
      <c r="J142" s="122">
        <v>0</v>
      </c>
      <c r="K142" s="122">
        <v>0</v>
      </c>
      <c r="L142" s="122">
        <v>0</v>
      </c>
      <c r="M142" s="122">
        <v>0</v>
      </c>
      <c r="N142" s="122">
        <v>0</v>
      </c>
      <c r="O142" s="122">
        <v>0</v>
      </c>
      <c r="P142" s="122">
        <v>0</v>
      </c>
    </row>
    <row r="143" spans="1:16" x14ac:dyDescent="0.2">
      <c r="A143" s="122" t="s">
        <v>201</v>
      </c>
      <c r="B143" s="122" t="s">
        <v>315</v>
      </c>
      <c r="C143" s="122">
        <v>143</v>
      </c>
      <c r="D143" s="122">
        <v>143</v>
      </c>
      <c r="E143" s="122">
        <v>143</v>
      </c>
      <c r="F143" s="122">
        <v>143</v>
      </c>
      <c r="G143" s="122">
        <v>143</v>
      </c>
      <c r="H143" s="122">
        <v>143</v>
      </c>
      <c r="I143" s="122">
        <v>143</v>
      </c>
      <c r="J143" s="122">
        <v>156</v>
      </c>
      <c r="K143" s="122">
        <v>156</v>
      </c>
      <c r="L143" s="122">
        <v>156</v>
      </c>
      <c r="M143" s="122">
        <v>156</v>
      </c>
      <c r="N143" s="122">
        <v>156</v>
      </c>
      <c r="O143" s="122">
        <v>156</v>
      </c>
      <c r="P143" s="122">
        <v>148967</v>
      </c>
    </row>
    <row r="144" spans="1:16" x14ac:dyDescent="0.2">
      <c r="A144" s="122" t="s">
        <v>331</v>
      </c>
      <c r="B144" s="122" t="s">
        <v>315</v>
      </c>
      <c r="C144" s="122">
        <v>12</v>
      </c>
      <c r="D144" s="122">
        <v>12</v>
      </c>
      <c r="E144" s="122">
        <v>12</v>
      </c>
      <c r="F144" s="122">
        <v>12</v>
      </c>
      <c r="G144" s="122">
        <v>12</v>
      </c>
      <c r="H144" s="122">
        <v>12</v>
      </c>
      <c r="I144" s="122">
        <v>12</v>
      </c>
      <c r="J144" s="122">
        <v>0</v>
      </c>
      <c r="K144" s="122">
        <v>0</v>
      </c>
      <c r="L144" s="122">
        <v>0</v>
      </c>
      <c r="M144" s="122">
        <v>0</v>
      </c>
      <c r="N144" s="122">
        <v>0</v>
      </c>
      <c r="O144" s="122">
        <v>0</v>
      </c>
      <c r="P144" s="122">
        <v>6658</v>
      </c>
    </row>
    <row r="145" spans="1:16" x14ac:dyDescent="0.2">
      <c r="A145" s="122" t="s">
        <v>1397</v>
      </c>
      <c r="B145" s="122" t="s">
        <v>315</v>
      </c>
      <c r="C145" s="122">
        <v>0</v>
      </c>
      <c r="D145" s="122">
        <v>0</v>
      </c>
      <c r="E145" s="122">
        <v>0</v>
      </c>
      <c r="F145" s="122">
        <v>0</v>
      </c>
      <c r="G145" s="122">
        <v>0</v>
      </c>
      <c r="H145" s="122">
        <v>0</v>
      </c>
      <c r="I145" s="122">
        <v>0</v>
      </c>
      <c r="J145" s="122">
        <v>0</v>
      </c>
      <c r="K145" s="122">
        <v>0</v>
      </c>
      <c r="L145" s="122">
        <v>0</v>
      </c>
      <c r="M145" s="122">
        <v>0</v>
      </c>
      <c r="N145" s="122">
        <v>0</v>
      </c>
      <c r="O145" s="122">
        <v>0</v>
      </c>
      <c r="P145" s="122">
        <v>0</v>
      </c>
    </row>
    <row r="146" spans="1:16" x14ac:dyDescent="0.2">
      <c r="A146" s="122" t="s">
        <v>702</v>
      </c>
      <c r="B146" s="122" t="s">
        <v>315</v>
      </c>
      <c r="C146" s="122">
        <v>0</v>
      </c>
      <c r="D146" s="122">
        <v>0</v>
      </c>
      <c r="E146" s="122">
        <v>0</v>
      </c>
      <c r="F146" s="122">
        <v>0</v>
      </c>
      <c r="G146" s="122">
        <v>0</v>
      </c>
      <c r="H146" s="122">
        <v>0</v>
      </c>
      <c r="I146" s="122">
        <v>0</v>
      </c>
      <c r="J146" s="122">
        <v>0</v>
      </c>
      <c r="K146" s="122">
        <v>0</v>
      </c>
      <c r="L146" s="122">
        <v>0</v>
      </c>
      <c r="M146" s="122">
        <v>0</v>
      </c>
      <c r="N146" s="122">
        <v>0</v>
      </c>
      <c r="O146" s="122">
        <v>0</v>
      </c>
      <c r="P146" s="122">
        <v>0</v>
      </c>
    </row>
    <row r="147" spans="1:16" x14ac:dyDescent="0.2">
      <c r="A147" s="122" t="s">
        <v>1398</v>
      </c>
      <c r="B147" s="122" t="s">
        <v>315</v>
      </c>
      <c r="C147" s="122">
        <v>0</v>
      </c>
      <c r="D147" s="122">
        <v>0</v>
      </c>
      <c r="E147" s="122">
        <v>0</v>
      </c>
      <c r="F147" s="122">
        <v>0</v>
      </c>
      <c r="G147" s="122">
        <v>0</v>
      </c>
      <c r="H147" s="122">
        <v>0</v>
      </c>
      <c r="I147" s="122">
        <v>0</v>
      </c>
      <c r="J147" s="122">
        <v>0</v>
      </c>
      <c r="K147" s="122">
        <v>0</v>
      </c>
      <c r="L147" s="122">
        <v>0</v>
      </c>
      <c r="M147" s="122">
        <v>0</v>
      </c>
      <c r="N147" s="122">
        <v>0</v>
      </c>
      <c r="O147" s="122">
        <v>0</v>
      </c>
      <c r="P147" s="122">
        <v>0</v>
      </c>
    </row>
    <row r="148" spans="1:16" x14ac:dyDescent="0.2">
      <c r="A148" s="122" t="s">
        <v>703</v>
      </c>
      <c r="B148" s="122" t="s">
        <v>315</v>
      </c>
      <c r="C148" s="122">
        <v>0</v>
      </c>
      <c r="D148" s="122">
        <v>0</v>
      </c>
      <c r="E148" s="122">
        <v>0</v>
      </c>
      <c r="F148" s="122">
        <v>0</v>
      </c>
      <c r="G148" s="122">
        <v>0</v>
      </c>
      <c r="H148" s="122">
        <v>0</v>
      </c>
      <c r="I148" s="122">
        <v>0</v>
      </c>
      <c r="J148" s="122">
        <v>0</v>
      </c>
      <c r="K148" s="122">
        <v>0</v>
      </c>
      <c r="L148" s="122">
        <v>0</v>
      </c>
      <c r="M148" s="122">
        <v>0</v>
      </c>
      <c r="N148" s="122">
        <v>0</v>
      </c>
      <c r="O148" s="122">
        <v>0</v>
      </c>
      <c r="P148" s="122">
        <v>0</v>
      </c>
    </row>
    <row r="149" spans="1:16" s="352" customFormat="1" ht="12.75" x14ac:dyDescent="0.2">
      <c r="B149" s="349" t="s">
        <v>1399</v>
      </c>
      <c r="C149" s="349">
        <f t="shared" ref="C149:P149" si="2">SUM(C100:C148)</f>
        <v>23478</v>
      </c>
      <c r="D149" s="349">
        <f t="shared" si="2"/>
        <v>22940</v>
      </c>
      <c r="E149" s="349">
        <f t="shared" si="2"/>
        <v>22965</v>
      </c>
      <c r="F149" s="349">
        <f t="shared" si="2"/>
        <v>22976</v>
      </c>
      <c r="G149" s="349">
        <f t="shared" si="2"/>
        <v>22975</v>
      </c>
      <c r="H149" s="349">
        <f t="shared" si="2"/>
        <v>24822</v>
      </c>
      <c r="I149" s="349">
        <f t="shared" si="2"/>
        <v>24131</v>
      </c>
      <c r="J149" s="349">
        <f t="shared" si="2"/>
        <v>25789</v>
      </c>
      <c r="K149" s="349">
        <f t="shared" si="2"/>
        <v>25783</v>
      </c>
      <c r="L149" s="349">
        <f t="shared" si="2"/>
        <v>26315</v>
      </c>
      <c r="M149" s="349">
        <f t="shared" si="2"/>
        <v>26402</v>
      </c>
      <c r="N149" s="349">
        <f t="shared" si="2"/>
        <v>26511</v>
      </c>
      <c r="O149" s="349">
        <f t="shared" si="2"/>
        <v>26857</v>
      </c>
      <c r="P149" s="349">
        <f t="shared" si="2"/>
        <v>24731375</v>
      </c>
    </row>
  </sheetData>
  <mergeCells count="2">
    <mergeCell ref="A2:A3"/>
    <mergeCell ref="B2:B3"/>
  </mergeCells>
  <pageMargins left="0.2" right="0.21" top="0.5" bottom="0.66" header="0.16" footer="0.42"/>
  <pageSetup scale="65" orientation="landscape"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52"/>
  <sheetViews>
    <sheetView zoomScale="70" zoomScaleNormal="70" workbookViewId="0">
      <pane xSplit="1" topLeftCell="AE1" activePane="topRight" state="frozen"/>
      <selection activeCell="B4" sqref="B4:J4"/>
      <selection pane="topRight" activeCell="B4" sqref="B4:J4"/>
    </sheetView>
  </sheetViews>
  <sheetFormatPr defaultColWidth="11.6640625" defaultRowHeight="12.75" x14ac:dyDescent="0.2"/>
  <cols>
    <col min="1" max="1" width="71.1640625" style="239" bestFit="1" customWidth="1"/>
    <col min="2" max="2" width="24.6640625" style="239" customWidth="1"/>
    <col min="3" max="3" width="12.83203125" style="317" customWidth="1"/>
    <col min="4" max="4" width="1.1640625" style="239" customWidth="1"/>
    <col min="5" max="5" width="24.33203125" style="239" customWidth="1"/>
    <col min="6" max="6" width="12.6640625" style="317" customWidth="1"/>
    <col min="7" max="7" width="1.1640625" style="239" customWidth="1"/>
    <col min="8" max="8" width="23.6640625" style="239" customWidth="1"/>
    <col min="9" max="9" width="1.1640625" style="239" customWidth="1"/>
    <col min="10" max="10" width="12.6640625" style="317" customWidth="1"/>
    <col min="11" max="11" width="23.5" style="239" customWidth="1"/>
    <col min="12" max="12" width="12.83203125" style="317" customWidth="1"/>
    <col min="13" max="13" width="1.1640625" style="239" customWidth="1"/>
    <col min="14" max="14" width="23.5" style="239" customWidth="1"/>
    <col min="15" max="15" width="12.6640625" style="317" customWidth="1"/>
    <col min="16" max="16" width="1.1640625" style="239" customWidth="1"/>
    <col min="17" max="17" width="24.6640625" style="239" customWidth="1"/>
    <col min="18" max="18" width="12.6640625" style="317" customWidth="1"/>
    <col min="19" max="19" width="1.1640625" style="239" customWidth="1"/>
    <col min="20" max="20" width="24" style="239" customWidth="1"/>
    <col min="21" max="21" width="13" style="317" customWidth="1"/>
    <col min="22" max="22" width="1.1640625" style="239" customWidth="1"/>
    <col min="23" max="23" width="25" style="239" customWidth="1"/>
    <col min="24" max="24" width="12.5" style="318" customWidth="1"/>
    <col min="25" max="25" width="1.1640625" style="239" customWidth="1"/>
    <col min="26" max="26" width="23.6640625" style="239" customWidth="1"/>
    <col min="27" max="27" width="12.6640625" style="317" customWidth="1"/>
    <col min="28" max="28" width="24.1640625" style="239" customWidth="1"/>
    <col min="29" max="29" width="12.83203125" style="319" bestFit="1" customWidth="1"/>
    <col min="30" max="30" width="1.1640625" style="239" customWidth="1"/>
    <col min="31" max="31" width="27.5" style="239" customWidth="1"/>
    <col min="32" max="32" width="14.1640625" style="319" customWidth="1"/>
    <col min="33" max="33" width="1.1640625" style="239" customWidth="1"/>
    <col min="34" max="34" width="24" style="239" customWidth="1"/>
    <col min="35" max="35" width="13.5" style="239" customWidth="1"/>
    <col min="36" max="36" width="1.1640625" style="239" customWidth="1"/>
    <col min="37" max="37" width="29.5" style="320" customWidth="1"/>
    <col min="38" max="38" width="13.33203125" style="317" customWidth="1"/>
    <col min="39" max="39" width="1.1640625" style="239" customWidth="1"/>
    <col min="40" max="40" width="25.33203125" style="239" customWidth="1"/>
    <col min="41" max="41" width="13.5" style="317" customWidth="1"/>
    <col min="42" max="42" width="18" style="239" bestFit="1" customWidth="1"/>
    <col min="43" max="256" width="11.6640625" style="239"/>
    <col min="257" max="257" width="71.1640625" style="239" bestFit="1" customWidth="1"/>
    <col min="258" max="258" width="24.6640625" style="239" customWidth="1"/>
    <col min="259" max="259" width="12.83203125" style="239" customWidth="1"/>
    <col min="260" max="260" width="1.1640625" style="239" customWidth="1"/>
    <col min="261" max="261" width="24.33203125" style="239" customWidth="1"/>
    <col min="262" max="262" width="12.6640625" style="239" customWidth="1"/>
    <col min="263" max="263" width="1.1640625" style="239" customWidth="1"/>
    <col min="264" max="264" width="23.6640625" style="239" customWidth="1"/>
    <col min="265" max="265" width="1.1640625" style="239" customWidth="1"/>
    <col min="266" max="266" width="12.6640625" style="239" customWidth="1"/>
    <col min="267" max="267" width="23.5" style="239" customWidth="1"/>
    <col min="268" max="268" width="12.83203125" style="239" customWidth="1"/>
    <col min="269" max="269" width="1.1640625" style="239" customWidth="1"/>
    <col min="270" max="270" width="23.5" style="239" customWidth="1"/>
    <col min="271" max="271" width="12.6640625" style="239" customWidth="1"/>
    <col min="272" max="272" width="1.1640625" style="239" customWidth="1"/>
    <col min="273" max="273" width="24.6640625" style="239" customWidth="1"/>
    <col min="274" max="274" width="12.6640625" style="239" customWidth="1"/>
    <col min="275" max="275" width="1.1640625" style="239" customWidth="1"/>
    <col min="276" max="276" width="24" style="239" customWidth="1"/>
    <col min="277" max="277" width="13" style="239" customWidth="1"/>
    <col min="278" max="278" width="1.1640625" style="239" customWidth="1"/>
    <col min="279" max="279" width="25" style="239" customWidth="1"/>
    <col min="280" max="280" width="12.5" style="239" customWidth="1"/>
    <col min="281" max="281" width="1.1640625" style="239" customWidth="1"/>
    <col min="282" max="282" width="23.6640625" style="239" customWidth="1"/>
    <col min="283" max="283" width="12.6640625" style="239" customWidth="1"/>
    <col min="284" max="284" width="24.1640625" style="239" customWidth="1"/>
    <col min="285" max="285" width="12.83203125" style="239" bestFit="1" customWidth="1"/>
    <col min="286" max="286" width="1.1640625" style="239" customWidth="1"/>
    <col min="287" max="287" width="27.5" style="239" customWidth="1"/>
    <col min="288" max="288" width="14.1640625" style="239" customWidth="1"/>
    <col min="289" max="289" width="1.1640625" style="239" customWidth="1"/>
    <col min="290" max="290" width="24" style="239" customWidth="1"/>
    <col min="291" max="291" width="13.5" style="239" customWidth="1"/>
    <col min="292" max="292" width="1.1640625" style="239" customWidth="1"/>
    <col min="293" max="293" width="29.5" style="239" customWidth="1"/>
    <col min="294" max="294" width="13.33203125" style="239" customWidth="1"/>
    <col min="295" max="295" width="1.1640625" style="239" customWidth="1"/>
    <col min="296" max="296" width="25.33203125" style="239" customWidth="1"/>
    <col min="297" max="297" width="13.5" style="239" customWidth="1"/>
    <col min="298" max="298" width="18" style="239" bestFit="1" customWidth="1"/>
    <col min="299" max="512" width="11.6640625" style="239"/>
    <col min="513" max="513" width="71.1640625" style="239" bestFit="1" customWidth="1"/>
    <col min="514" max="514" width="24.6640625" style="239" customWidth="1"/>
    <col min="515" max="515" width="12.83203125" style="239" customWidth="1"/>
    <col min="516" max="516" width="1.1640625" style="239" customWidth="1"/>
    <col min="517" max="517" width="24.33203125" style="239" customWidth="1"/>
    <col min="518" max="518" width="12.6640625" style="239" customWidth="1"/>
    <col min="519" max="519" width="1.1640625" style="239" customWidth="1"/>
    <col min="520" max="520" width="23.6640625" style="239" customWidth="1"/>
    <col min="521" max="521" width="1.1640625" style="239" customWidth="1"/>
    <col min="522" max="522" width="12.6640625" style="239" customWidth="1"/>
    <col min="523" max="523" width="23.5" style="239" customWidth="1"/>
    <col min="524" max="524" width="12.83203125" style="239" customWidth="1"/>
    <col min="525" max="525" width="1.1640625" style="239" customWidth="1"/>
    <col min="526" max="526" width="23.5" style="239" customWidth="1"/>
    <col min="527" max="527" width="12.6640625" style="239" customWidth="1"/>
    <col min="528" max="528" width="1.1640625" style="239" customWidth="1"/>
    <col min="529" max="529" width="24.6640625" style="239" customWidth="1"/>
    <col min="530" max="530" width="12.6640625" style="239" customWidth="1"/>
    <col min="531" max="531" width="1.1640625" style="239" customWidth="1"/>
    <col min="532" max="532" width="24" style="239" customWidth="1"/>
    <col min="533" max="533" width="13" style="239" customWidth="1"/>
    <col min="534" max="534" width="1.1640625" style="239" customWidth="1"/>
    <col min="535" max="535" width="25" style="239" customWidth="1"/>
    <col min="536" max="536" width="12.5" style="239" customWidth="1"/>
    <col min="537" max="537" width="1.1640625" style="239" customWidth="1"/>
    <col min="538" max="538" width="23.6640625" style="239" customWidth="1"/>
    <col min="539" max="539" width="12.6640625" style="239" customWidth="1"/>
    <col min="540" max="540" width="24.1640625" style="239" customWidth="1"/>
    <col min="541" max="541" width="12.83203125" style="239" bestFit="1" customWidth="1"/>
    <col min="542" max="542" width="1.1640625" style="239" customWidth="1"/>
    <col min="543" max="543" width="27.5" style="239" customWidth="1"/>
    <col min="544" max="544" width="14.1640625" style="239" customWidth="1"/>
    <col min="545" max="545" width="1.1640625" style="239" customWidth="1"/>
    <col min="546" max="546" width="24" style="239" customWidth="1"/>
    <col min="547" max="547" width="13.5" style="239" customWidth="1"/>
    <col min="548" max="548" width="1.1640625" style="239" customWidth="1"/>
    <col min="549" max="549" width="29.5" style="239" customWidth="1"/>
    <col min="550" max="550" width="13.33203125" style="239" customWidth="1"/>
    <col min="551" max="551" width="1.1640625" style="239" customWidth="1"/>
    <col min="552" max="552" width="25.33203125" style="239" customWidth="1"/>
    <col min="553" max="553" width="13.5" style="239" customWidth="1"/>
    <col min="554" max="554" width="18" style="239" bestFit="1" customWidth="1"/>
    <col min="555" max="768" width="11.6640625" style="239"/>
    <col min="769" max="769" width="71.1640625" style="239" bestFit="1" customWidth="1"/>
    <col min="770" max="770" width="24.6640625" style="239" customWidth="1"/>
    <col min="771" max="771" width="12.83203125" style="239" customWidth="1"/>
    <col min="772" max="772" width="1.1640625" style="239" customWidth="1"/>
    <col min="773" max="773" width="24.33203125" style="239" customWidth="1"/>
    <col min="774" max="774" width="12.6640625" style="239" customWidth="1"/>
    <col min="775" max="775" width="1.1640625" style="239" customWidth="1"/>
    <col min="776" max="776" width="23.6640625" style="239" customWidth="1"/>
    <col min="777" max="777" width="1.1640625" style="239" customWidth="1"/>
    <col min="778" max="778" width="12.6640625" style="239" customWidth="1"/>
    <col min="779" max="779" width="23.5" style="239" customWidth="1"/>
    <col min="780" max="780" width="12.83203125" style="239" customWidth="1"/>
    <col min="781" max="781" width="1.1640625" style="239" customWidth="1"/>
    <col min="782" max="782" width="23.5" style="239" customWidth="1"/>
    <col min="783" max="783" width="12.6640625" style="239" customWidth="1"/>
    <col min="784" max="784" width="1.1640625" style="239" customWidth="1"/>
    <col min="785" max="785" width="24.6640625" style="239" customWidth="1"/>
    <col min="786" max="786" width="12.6640625" style="239" customWidth="1"/>
    <col min="787" max="787" width="1.1640625" style="239" customWidth="1"/>
    <col min="788" max="788" width="24" style="239" customWidth="1"/>
    <col min="789" max="789" width="13" style="239" customWidth="1"/>
    <col min="790" max="790" width="1.1640625" style="239" customWidth="1"/>
    <col min="791" max="791" width="25" style="239" customWidth="1"/>
    <col min="792" max="792" width="12.5" style="239" customWidth="1"/>
    <col min="793" max="793" width="1.1640625" style="239" customWidth="1"/>
    <col min="794" max="794" width="23.6640625" style="239" customWidth="1"/>
    <col min="795" max="795" width="12.6640625" style="239" customWidth="1"/>
    <col min="796" max="796" width="24.1640625" style="239" customWidth="1"/>
    <col min="797" max="797" width="12.83203125" style="239" bestFit="1" customWidth="1"/>
    <col min="798" max="798" width="1.1640625" style="239" customWidth="1"/>
    <col min="799" max="799" width="27.5" style="239" customWidth="1"/>
    <col min="800" max="800" width="14.1640625" style="239" customWidth="1"/>
    <col min="801" max="801" width="1.1640625" style="239" customWidth="1"/>
    <col min="802" max="802" width="24" style="239" customWidth="1"/>
    <col min="803" max="803" width="13.5" style="239" customWidth="1"/>
    <col min="804" max="804" width="1.1640625" style="239" customWidth="1"/>
    <col min="805" max="805" width="29.5" style="239" customWidth="1"/>
    <col min="806" max="806" width="13.33203125" style="239" customWidth="1"/>
    <col min="807" max="807" width="1.1640625" style="239" customWidth="1"/>
    <col min="808" max="808" width="25.33203125" style="239" customWidth="1"/>
    <col min="809" max="809" width="13.5" style="239" customWidth="1"/>
    <col min="810" max="810" width="18" style="239" bestFit="1" customWidth="1"/>
    <col min="811" max="1024" width="11.6640625" style="239"/>
    <col min="1025" max="1025" width="71.1640625" style="239" bestFit="1" customWidth="1"/>
    <col min="1026" max="1026" width="24.6640625" style="239" customWidth="1"/>
    <col min="1027" max="1027" width="12.83203125" style="239" customWidth="1"/>
    <col min="1028" max="1028" width="1.1640625" style="239" customWidth="1"/>
    <col min="1029" max="1029" width="24.33203125" style="239" customWidth="1"/>
    <col min="1030" max="1030" width="12.6640625" style="239" customWidth="1"/>
    <col min="1031" max="1031" width="1.1640625" style="239" customWidth="1"/>
    <col min="1032" max="1032" width="23.6640625" style="239" customWidth="1"/>
    <col min="1033" max="1033" width="1.1640625" style="239" customWidth="1"/>
    <col min="1034" max="1034" width="12.6640625" style="239" customWidth="1"/>
    <col min="1035" max="1035" width="23.5" style="239" customWidth="1"/>
    <col min="1036" max="1036" width="12.83203125" style="239" customWidth="1"/>
    <col min="1037" max="1037" width="1.1640625" style="239" customWidth="1"/>
    <col min="1038" max="1038" width="23.5" style="239" customWidth="1"/>
    <col min="1039" max="1039" width="12.6640625" style="239" customWidth="1"/>
    <col min="1040" max="1040" width="1.1640625" style="239" customWidth="1"/>
    <col min="1041" max="1041" width="24.6640625" style="239" customWidth="1"/>
    <col min="1042" max="1042" width="12.6640625" style="239" customWidth="1"/>
    <col min="1043" max="1043" width="1.1640625" style="239" customWidth="1"/>
    <col min="1044" max="1044" width="24" style="239" customWidth="1"/>
    <col min="1045" max="1045" width="13" style="239" customWidth="1"/>
    <col min="1046" max="1046" width="1.1640625" style="239" customWidth="1"/>
    <col min="1047" max="1047" width="25" style="239" customWidth="1"/>
    <col min="1048" max="1048" width="12.5" style="239" customWidth="1"/>
    <col min="1049" max="1049" width="1.1640625" style="239" customWidth="1"/>
    <col min="1050" max="1050" width="23.6640625" style="239" customWidth="1"/>
    <col min="1051" max="1051" width="12.6640625" style="239" customWidth="1"/>
    <col min="1052" max="1052" width="24.1640625" style="239" customWidth="1"/>
    <col min="1053" max="1053" width="12.83203125" style="239" bestFit="1" customWidth="1"/>
    <col min="1054" max="1054" width="1.1640625" style="239" customWidth="1"/>
    <col min="1055" max="1055" width="27.5" style="239" customWidth="1"/>
    <col min="1056" max="1056" width="14.1640625" style="239" customWidth="1"/>
    <col min="1057" max="1057" width="1.1640625" style="239" customWidth="1"/>
    <col min="1058" max="1058" width="24" style="239" customWidth="1"/>
    <col min="1059" max="1059" width="13.5" style="239" customWidth="1"/>
    <col min="1060" max="1060" width="1.1640625" style="239" customWidth="1"/>
    <col min="1061" max="1061" width="29.5" style="239" customWidth="1"/>
    <col min="1062" max="1062" width="13.33203125" style="239" customWidth="1"/>
    <col min="1063" max="1063" width="1.1640625" style="239" customWidth="1"/>
    <col min="1064" max="1064" width="25.33203125" style="239" customWidth="1"/>
    <col min="1065" max="1065" width="13.5" style="239" customWidth="1"/>
    <col min="1066" max="1066" width="18" style="239" bestFit="1" customWidth="1"/>
    <col min="1067" max="1280" width="11.6640625" style="239"/>
    <col min="1281" max="1281" width="71.1640625" style="239" bestFit="1" customWidth="1"/>
    <col min="1282" max="1282" width="24.6640625" style="239" customWidth="1"/>
    <col min="1283" max="1283" width="12.83203125" style="239" customWidth="1"/>
    <col min="1284" max="1284" width="1.1640625" style="239" customWidth="1"/>
    <col min="1285" max="1285" width="24.33203125" style="239" customWidth="1"/>
    <col min="1286" max="1286" width="12.6640625" style="239" customWidth="1"/>
    <col min="1287" max="1287" width="1.1640625" style="239" customWidth="1"/>
    <col min="1288" max="1288" width="23.6640625" style="239" customWidth="1"/>
    <col min="1289" max="1289" width="1.1640625" style="239" customWidth="1"/>
    <col min="1290" max="1290" width="12.6640625" style="239" customWidth="1"/>
    <col min="1291" max="1291" width="23.5" style="239" customWidth="1"/>
    <col min="1292" max="1292" width="12.83203125" style="239" customWidth="1"/>
    <col min="1293" max="1293" width="1.1640625" style="239" customWidth="1"/>
    <col min="1294" max="1294" width="23.5" style="239" customWidth="1"/>
    <col min="1295" max="1295" width="12.6640625" style="239" customWidth="1"/>
    <col min="1296" max="1296" width="1.1640625" style="239" customWidth="1"/>
    <col min="1297" max="1297" width="24.6640625" style="239" customWidth="1"/>
    <col min="1298" max="1298" width="12.6640625" style="239" customWidth="1"/>
    <col min="1299" max="1299" width="1.1640625" style="239" customWidth="1"/>
    <col min="1300" max="1300" width="24" style="239" customWidth="1"/>
    <col min="1301" max="1301" width="13" style="239" customWidth="1"/>
    <col min="1302" max="1302" width="1.1640625" style="239" customWidth="1"/>
    <col min="1303" max="1303" width="25" style="239" customWidth="1"/>
    <col min="1304" max="1304" width="12.5" style="239" customWidth="1"/>
    <col min="1305" max="1305" width="1.1640625" style="239" customWidth="1"/>
    <col min="1306" max="1306" width="23.6640625" style="239" customWidth="1"/>
    <col min="1307" max="1307" width="12.6640625" style="239" customWidth="1"/>
    <col min="1308" max="1308" width="24.1640625" style="239" customWidth="1"/>
    <col min="1309" max="1309" width="12.83203125" style="239" bestFit="1" customWidth="1"/>
    <col min="1310" max="1310" width="1.1640625" style="239" customWidth="1"/>
    <col min="1311" max="1311" width="27.5" style="239" customWidth="1"/>
    <col min="1312" max="1312" width="14.1640625" style="239" customWidth="1"/>
    <col min="1313" max="1313" width="1.1640625" style="239" customWidth="1"/>
    <col min="1314" max="1314" width="24" style="239" customWidth="1"/>
    <col min="1315" max="1315" width="13.5" style="239" customWidth="1"/>
    <col min="1316" max="1316" width="1.1640625" style="239" customWidth="1"/>
    <col min="1317" max="1317" width="29.5" style="239" customWidth="1"/>
    <col min="1318" max="1318" width="13.33203125" style="239" customWidth="1"/>
    <col min="1319" max="1319" width="1.1640625" style="239" customWidth="1"/>
    <col min="1320" max="1320" width="25.33203125" style="239" customWidth="1"/>
    <col min="1321" max="1321" width="13.5" style="239" customWidth="1"/>
    <col min="1322" max="1322" width="18" style="239" bestFit="1" customWidth="1"/>
    <col min="1323" max="1536" width="11.6640625" style="239"/>
    <col min="1537" max="1537" width="71.1640625" style="239" bestFit="1" customWidth="1"/>
    <col min="1538" max="1538" width="24.6640625" style="239" customWidth="1"/>
    <col min="1539" max="1539" width="12.83203125" style="239" customWidth="1"/>
    <col min="1540" max="1540" width="1.1640625" style="239" customWidth="1"/>
    <col min="1541" max="1541" width="24.33203125" style="239" customWidth="1"/>
    <col min="1542" max="1542" width="12.6640625" style="239" customWidth="1"/>
    <col min="1543" max="1543" width="1.1640625" style="239" customWidth="1"/>
    <col min="1544" max="1544" width="23.6640625" style="239" customWidth="1"/>
    <col min="1545" max="1545" width="1.1640625" style="239" customWidth="1"/>
    <col min="1546" max="1546" width="12.6640625" style="239" customWidth="1"/>
    <col min="1547" max="1547" width="23.5" style="239" customWidth="1"/>
    <col min="1548" max="1548" width="12.83203125" style="239" customWidth="1"/>
    <col min="1549" max="1549" width="1.1640625" style="239" customWidth="1"/>
    <col min="1550" max="1550" width="23.5" style="239" customWidth="1"/>
    <col min="1551" max="1551" width="12.6640625" style="239" customWidth="1"/>
    <col min="1552" max="1552" width="1.1640625" style="239" customWidth="1"/>
    <col min="1553" max="1553" width="24.6640625" style="239" customWidth="1"/>
    <col min="1554" max="1554" width="12.6640625" style="239" customWidth="1"/>
    <col min="1555" max="1555" width="1.1640625" style="239" customWidth="1"/>
    <col min="1556" max="1556" width="24" style="239" customWidth="1"/>
    <col min="1557" max="1557" width="13" style="239" customWidth="1"/>
    <col min="1558" max="1558" width="1.1640625" style="239" customWidth="1"/>
    <col min="1559" max="1559" width="25" style="239" customWidth="1"/>
    <col min="1560" max="1560" width="12.5" style="239" customWidth="1"/>
    <col min="1561" max="1561" width="1.1640625" style="239" customWidth="1"/>
    <col min="1562" max="1562" width="23.6640625" style="239" customWidth="1"/>
    <col min="1563" max="1563" width="12.6640625" style="239" customWidth="1"/>
    <col min="1564" max="1564" width="24.1640625" style="239" customWidth="1"/>
    <col min="1565" max="1565" width="12.83203125" style="239" bestFit="1" customWidth="1"/>
    <col min="1566" max="1566" width="1.1640625" style="239" customWidth="1"/>
    <col min="1567" max="1567" width="27.5" style="239" customWidth="1"/>
    <col min="1568" max="1568" width="14.1640625" style="239" customWidth="1"/>
    <col min="1569" max="1569" width="1.1640625" style="239" customWidth="1"/>
    <col min="1570" max="1570" width="24" style="239" customWidth="1"/>
    <col min="1571" max="1571" width="13.5" style="239" customWidth="1"/>
    <col min="1572" max="1572" width="1.1640625" style="239" customWidth="1"/>
    <col min="1573" max="1573" width="29.5" style="239" customWidth="1"/>
    <col min="1574" max="1574" width="13.33203125" style="239" customWidth="1"/>
    <col min="1575" max="1575" width="1.1640625" style="239" customWidth="1"/>
    <col min="1576" max="1576" width="25.33203125" style="239" customWidth="1"/>
    <col min="1577" max="1577" width="13.5" style="239" customWidth="1"/>
    <col min="1578" max="1578" width="18" style="239" bestFit="1" customWidth="1"/>
    <col min="1579" max="1792" width="11.6640625" style="239"/>
    <col min="1793" max="1793" width="71.1640625" style="239" bestFit="1" customWidth="1"/>
    <col min="1794" max="1794" width="24.6640625" style="239" customWidth="1"/>
    <col min="1795" max="1795" width="12.83203125" style="239" customWidth="1"/>
    <col min="1796" max="1796" width="1.1640625" style="239" customWidth="1"/>
    <col min="1797" max="1797" width="24.33203125" style="239" customWidth="1"/>
    <col min="1798" max="1798" width="12.6640625" style="239" customWidth="1"/>
    <col min="1799" max="1799" width="1.1640625" style="239" customWidth="1"/>
    <col min="1800" max="1800" width="23.6640625" style="239" customWidth="1"/>
    <col min="1801" max="1801" width="1.1640625" style="239" customWidth="1"/>
    <col min="1802" max="1802" width="12.6640625" style="239" customWidth="1"/>
    <col min="1803" max="1803" width="23.5" style="239" customWidth="1"/>
    <col min="1804" max="1804" width="12.83203125" style="239" customWidth="1"/>
    <col min="1805" max="1805" width="1.1640625" style="239" customWidth="1"/>
    <col min="1806" max="1806" width="23.5" style="239" customWidth="1"/>
    <col min="1807" max="1807" width="12.6640625" style="239" customWidth="1"/>
    <col min="1808" max="1808" width="1.1640625" style="239" customWidth="1"/>
    <col min="1809" max="1809" width="24.6640625" style="239" customWidth="1"/>
    <col min="1810" max="1810" width="12.6640625" style="239" customWidth="1"/>
    <col min="1811" max="1811" width="1.1640625" style="239" customWidth="1"/>
    <col min="1812" max="1812" width="24" style="239" customWidth="1"/>
    <col min="1813" max="1813" width="13" style="239" customWidth="1"/>
    <col min="1814" max="1814" width="1.1640625" style="239" customWidth="1"/>
    <col min="1815" max="1815" width="25" style="239" customWidth="1"/>
    <col min="1816" max="1816" width="12.5" style="239" customWidth="1"/>
    <col min="1817" max="1817" width="1.1640625" style="239" customWidth="1"/>
    <col min="1818" max="1818" width="23.6640625" style="239" customWidth="1"/>
    <col min="1819" max="1819" width="12.6640625" style="239" customWidth="1"/>
    <col min="1820" max="1820" width="24.1640625" style="239" customWidth="1"/>
    <col min="1821" max="1821" width="12.83203125" style="239" bestFit="1" customWidth="1"/>
    <col min="1822" max="1822" width="1.1640625" style="239" customWidth="1"/>
    <col min="1823" max="1823" width="27.5" style="239" customWidth="1"/>
    <col min="1824" max="1824" width="14.1640625" style="239" customWidth="1"/>
    <col min="1825" max="1825" width="1.1640625" style="239" customWidth="1"/>
    <col min="1826" max="1826" width="24" style="239" customWidth="1"/>
    <col min="1827" max="1827" width="13.5" style="239" customWidth="1"/>
    <col min="1828" max="1828" width="1.1640625" style="239" customWidth="1"/>
    <col min="1829" max="1829" width="29.5" style="239" customWidth="1"/>
    <col min="1830" max="1830" width="13.33203125" style="239" customWidth="1"/>
    <col min="1831" max="1831" width="1.1640625" style="239" customWidth="1"/>
    <col min="1832" max="1832" width="25.33203125" style="239" customWidth="1"/>
    <col min="1833" max="1833" width="13.5" style="239" customWidth="1"/>
    <col min="1834" max="1834" width="18" style="239" bestFit="1" customWidth="1"/>
    <col min="1835" max="2048" width="11.6640625" style="239"/>
    <col min="2049" max="2049" width="71.1640625" style="239" bestFit="1" customWidth="1"/>
    <col min="2050" max="2050" width="24.6640625" style="239" customWidth="1"/>
    <col min="2051" max="2051" width="12.83203125" style="239" customWidth="1"/>
    <col min="2052" max="2052" width="1.1640625" style="239" customWidth="1"/>
    <col min="2053" max="2053" width="24.33203125" style="239" customWidth="1"/>
    <col min="2054" max="2054" width="12.6640625" style="239" customWidth="1"/>
    <col min="2055" max="2055" width="1.1640625" style="239" customWidth="1"/>
    <col min="2056" max="2056" width="23.6640625" style="239" customWidth="1"/>
    <col min="2057" max="2057" width="1.1640625" style="239" customWidth="1"/>
    <col min="2058" max="2058" width="12.6640625" style="239" customWidth="1"/>
    <col min="2059" max="2059" width="23.5" style="239" customWidth="1"/>
    <col min="2060" max="2060" width="12.83203125" style="239" customWidth="1"/>
    <col min="2061" max="2061" width="1.1640625" style="239" customWidth="1"/>
    <col min="2062" max="2062" width="23.5" style="239" customWidth="1"/>
    <col min="2063" max="2063" width="12.6640625" style="239" customWidth="1"/>
    <col min="2064" max="2064" width="1.1640625" style="239" customWidth="1"/>
    <col min="2065" max="2065" width="24.6640625" style="239" customWidth="1"/>
    <col min="2066" max="2066" width="12.6640625" style="239" customWidth="1"/>
    <col min="2067" max="2067" width="1.1640625" style="239" customWidth="1"/>
    <col min="2068" max="2068" width="24" style="239" customWidth="1"/>
    <col min="2069" max="2069" width="13" style="239" customWidth="1"/>
    <col min="2070" max="2070" width="1.1640625" style="239" customWidth="1"/>
    <col min="2071" max="2071" width="25" style="239" customWidth="1"/>
    <col min="2072" max="2072" width="12.5" style="239" customWidth="1"/>
    <col min="2073" max="2073" width="1.1640625" style="239" customWidth="1"/>
    <col min="2074" max="2074" width="23.6640625" style="239" customWidth="1"/>
    <col min="2075" max="2075" width="12.6640625" style="239" customWidth="1"/>
    <col min="2076" max="2076" width="24.1640625" style="239" customWidth="1"/>
    <col min="2077" max="2077" width="12.83203125" style="239" bestFit="1" customWidth="1"/>
    <col min="2078" max="2078" width="1.1640625" style="239" customWidth="1"/>
    <col min="2079" max="2079" width="27.5" style="239" customWidth="1"/>
    <col min="2080" max="2080" width="14.1640625" style="239" customWidth="1"/>
    <col min="2081" max="2081" width="1.1640625" style="239" customWidth="1"/>
    <col min="2082" max="2082" width="24" style="239" customWidth="1"/>
    <col min="2083" max="2083" width="13.5" style="239" customWidth="1"/>
    <col min="2084" max="2084" width="1.1640625" style="239" customWidth="1"/>
    <col min="2085" max="2085" width="29.5" style="239" customWidth="1"/>
    <col min="2086" max="2086" width="13.33203125" style="239" customWidth="1"/>
    <col min="2087" max="2087" width="1.1640625" style="239" customWidth="1"/>
    <col min="2088" max="2088" width="25.33203125" style="239" customWidth="1"/>
    <col min="2089" max="2089" width="13.5" style="239" customWidth="1"/>
    <col min="2090" max="2090" width="18" style="239" bestFit="1" customWidth="1"/>
    <col min="2091" max="2304" width="11.6640625" style="239"/>
    <col min="2305" max="2305" width="71.1640625" style="239" bestFit="1" customWidth="1"/>
    <col min="2306" max="2306" width="24.6640625" style="239" customWidth="1"/>
    <col min="2307" max="2307" width="12.83203125" style="239" customWidth="1"/>
    <col min="2308" max="2308" width="1.1640625" style="239" customWidth="1"/>
    <col min="2309" max="2309" width="24.33203125" style="239" customWidth="1"/>
    <col min="2310" max="2310" width="12.6640625" style="239" customWidth="1"/>
    <col min="2311" max="2311" width="1.1640625" style="239" customWidth="1"/>
    <col min="2312" max="2312" width="23.6640625" style="239" customWidth="1"/>
    <col min="2313" max="2313" width="1.1640625" style="239" customWidth="1"/>
    <col min="2314" max="2314" width="12.6640625" style="239" customWidth="1"/>
    <col min="2315" max="2315" width="23.5" style="239" customWidth="1"/>
    <col min="2316" max="2316" width="12.83203125" style="239" customWidth="1"/>
    <col min="2317" max="2317" width="1.1640625" style="239" customWidth="1"/>
    <col min="2318" max="2318" width="23.5" style="239" customWidth="1"/>
    <col min="2319" max="2319" width="12.6640625" style="239" customWidth="1"/>
    <col min="2320" max="2320" width="1.1640625" style="239" customWidth="1"/>
    <col min="2321" max="2321" width="24.6640625" style="239" customWidth="1"/>
    <col min="2322" max="2322" width="12.6640625" style="239" customWidth="1"/>
    <col min="2323" max="2323" width="1.1640625" style="239" customWidth="1"/>
    <col min="2324" max="2324" width="24" style="239" customWidth="1"/>
    <col min="2325" max="2325" width="13" style="239" customWidth="1"/>
    <col min="2326" max="2326" width="1.1640625" style="239" customWidth="1"/>
    <col min="2327" max="2327" width="25" style="239" customWidth="1"/>
    <col min="2328" max="2328" width="12.5" style="239" customWidth="1"/>
    <col min="2329" max="2329" width="1.1640625" style="239" customWidth="1"/>
    <col min="2330" max="2330" width="23.6640625" style="239" customWidth="1"/>
    <col min="2331" max="2331" width="12.6640625" style="239" customWidth="1"/>
    <col min="2332" max="2332" width="24.1640625" style="239" customWidth="1"/>
    <col min="2333" max="2333" width="12.83203125" style="239" bestFit="1" customWidth="1"/>
    <col min="2334" max="2334" width="1.1640625" style="239" customWidth="1"/>
    <col min="2335" max="2335" width="27.5" style="239" customWidth="1"/>
    <col min="2336" max="2336" width="14.1640625" style="239" customWidth="1"/>
    <col min="2337" max="2337" width="1.1640625" style="239" customWidth="1"/>
    <col min="2338" max="2338" width="24" style="239" customWidth="1"/>
    <col min="2339" max="2339" width="13.5" style="239" customWidth="1"/>
    <col min="2340" max="2340" width="1.1640625" style="239" customWidth="1"/>
    <col min="2341" max="2341" width="29.5" style="239" customWidth="1"/>
    <col min="2342" max="2342" width="13.33203125" style="239" customWidth="1"/>
    <col min="2343" max="2343" width="1.1640625" style="239" customWidth="1"/>
    <col min="2344" max="2344" width="25.33203125" style="239" customWidth="1"/>
    <col min="2345" max="2345" width="13.5" style="239" customWidth="1"/>
    <col min="2346" max="2346" width="18" style="239" bestFit="1" customWidth="1"/>
    <col min="2347" max="2560" width="11.6640625" style="239"/>
    <col min="2561" max="2561" width="71.1640625" style="239" bestFit="1" customWidth="1"/>
    <col min="2562" max="2562" width="24.6640625" style="239" customWidth="1"/>
    <col min="2563" max="2563" width="12.83203125" style="239" customWidth="1"/>
    <col min="2564" max="2564" width="1.1640625" style="239" customWidth="1"/>
    <col min="2565" max="2565" width="24.33203125" style="239" customWidth="1"/>
    <col min="2566" max="2566" width="12.6640625" style="239" customWidth="1"/>
    <col min="2567" max="2567" width="1.1640625" style="239" customWidth="1"/>
    <col min="2568" max="2568" width="23.6640625" style="239" customWidth="1"/>
    <col min="2569" max="2569" width="1.1640625" style="239" customWidth="1"/>
    <col min="2570" max="2570" width="12.6640625" style="239" customWidth="1"/>
    <col min="2571" max="2571" width="23.5" style="239" customWidth="1"/>
    <col min="2572" max="2572" width="12.83203125" style="239" customWidth="1"/>
    <col min="2573" max="2573" width="1.1640625" style="239" customWidth="1"/>
    <col min="2574" max="2574" width="23.5" style="239" customWidth="1"/>
    <col min="2575" max="2575" width="12.6640625" style="239" customWidth="1"/>
    <col min="2576" max="2576" width="1.1640625" style="239" customWidth="1"/>
    <col min="2577" max="2577" width="24.6640625" style="239" customWidth="1"/>
    <col min="2578" max="2578" width="12.6640625" style="239" customWidth="1"/>
    <col min="2579" max="2579" width="1.1640625" style="239" customWidth="1"/>
    <col min="2580" max="2580" width="24" style="239" customWidth="1"/>
    <col min="2581" max="2581" width="13" style="239" customWidth="1"/>
    <col min="2582" max="2582" width="1.1640625" style="239" customWidth="1"/>
    <col min="2583" max="2583" width="25" style="239" customWidth="1"/>
    <col min="2584" max="2584" width="12.5" style="239" customWidth="1"/>
    <col min="2585" max="2585" width="1.1640625" style="239" customWidth="1"/>
    <col min="2586" max="2586" width="23.6640625" style="239" customWidth="1"/>
    <col min="2587" max="2587" width="12.6640625" style="239" customWidth="1"/>
    <col min="2588" max="2588" width="24.1640625" style="239" customWidth="1"/>
    <col min="2589" max="2589" width="12.83203125" style="239" bestFit="1" customWidth="1"/>
    <col min="2590" max="2590" width="1.1640625" style="239" customWidth="1"/>
    <col min="2591" max="2591" width="27.5" style="239" customWidth="1"/>
    <col min="2592" max="2592" width="14.1640625" style="239" customWidth="1"/>
    <col min="2593" max="2593" width="1.1640625" style="239" customWidth="1"/>
    <col min="2594" max="2594" width="24" style="239" customWidth="1"/>
    <col min="2595" max="2595" width="13.5" style="239" customWidth="1"/>
    <col min="2596" max="2596" width="1.1640625" style="239" customWidth="1"/>
    <col min="2597" max="2597" width="29.5" style="239" customWidth="1"/>
    <col min="2598" max="2598" width="13.33203125" style="239" customWidth="1"/>
    <col min="2599" max="2599" width="1.1640625" style="239" customWidth="1"/>
    <col min="2600" max="2600" width="25.33203125" style="239" customWidth="1"/>
    <col min="2601" max="2601" width="13.5" style="239" customWidth="1"/>
    <col min="2602" max="2602" width="18" style="239" bestFit="1" customWidth="1"/>
    <col min="2603" max="2816" width="11.6640625" style="239"/>
    <col min="2817" max="2817" width="71.1640625" style="239" bestFit="1" customWidth="1"/>
    <col min="2818" max="2818" width="24.6640625" style="239" customWidth="1"/>
    <col min="2819" max="2819" width="12.83203125" style="239" customWidth="1"/>
    <col min="2820" max="2820" width="1.1640625" style="239" customWidth="1"/>
    <col min="2821" max="2821" width="24.33203125" style="239" customWidth="1"/>
    <col min="2822" max="2822" width="12.6640625" style="239" customWidth="1"/>
    <col min="2823" max="2823" width="1.1640625" style="239" customWidth="1"/>
    <col min="2824" max="2824" width="23.6640625" style="239" customWidth="1"/>
    <col min="2825" max="2825" width="1.1640625" style="239" customWidth="1"/>
    <col min="2826" max="2826" width="12.6640625" style="239" customWidth="1"/>
    <col min="2827" max="2827" width="23.5" style="239" customWidth="1"/>
    <col min="2828" max="2828" width="12.83203125" style="239" customWidth="1"/>
    <col min="2829" max="2829" width="1.1640625" style="239" customWidth="1"/>
    <col min="2830" max="2830" width="23.5" style="239" customWidth="1"/>
    <col min="2831" max="2831" width="12.6640625" style="239" customWidth="1"/>
    <col min="2832" max="2832" width="1.1640625" style="239" customWidth="1"/>
    <col min="2833" max="2833" width="24.6640625" style="239" customWidth="1"/>
    <col min="2834" max="2834" width="12.6640625" style="239" customWidth="1"/>
    <col min="2835" max="2835" width="1.1640625" style="239" customWidth="1"/>
    <col min="2836" max="2836" width="24" style="239" customWidth="1"/>
    <col min="2837" max="2837" width="13" style="239" customWidth="1"/>
    <col min="2838" max="2838" width="1.1640625" style="239" customWidth="1"/>
    <col min="2839" max="2839" width="25" style="239" customWidth="1"/>
    <col min="2840" max="2840" width="12.5" style="239" customWidth="1"/>
    <col min="2841" max="2841" width="1.1640625" style="239" customWidth="1"/>
    <col min="2842" max="2842" width="23.6640625" style="239" customWidth="1"/>
    <col min="2843" max="2843" width="12.6640625" style="239" customWidth="1"/>
    <col min="2844" max="2844" width="24.1640625" style="239" customWidth="1"/>
    <col min="2845" max="2845" width="12.83203125" style="239" bestFit="1" customWidth="1"/>
    <col min="2846" max="2846" width="1.1640625" style="239" customWidth="1"/>
    <col min="2847" max="2847" width="27.5" style="239" customWidth="1"/>
    <col min="2848" max="2848" width="14.1640625" style="239" customWidth="1"/>
    <col min="2849" max="2849" width="1.1640625" style="239" customWidth="1"/>
    <col min="2850" max="2850" width="24" style="239" customWidth="1"/>
    <col min="2851" max="2851" width="13.5" style="239" customWidth="1"/>
    <col min="2852" max="2852" width="1.1640625" style="239" customWidth="1"/>
    <col min="2853" max="2853" width="29.5" style="239" customWidth="1"/>
    <col min="2854" max="2854" width="13.33203125" style="239" customWidth="1"/>
    <col min="2855" max="2855" width="1.1640625" style="239" customWidth="1"/>
    <col min="2856" max="2856" width="25.33203125" style="239" customWidth="1"/>
    <col min="2857" max="2857" width="13.5" style="239" customWidth="1"/>
    <col min="2858" max="2858" width="18" style="239" bestFit="1" customWidth="1"/>
    <col min="2859" max="3072" width="11.6640625" style="239"/>
    <col min="3073" max="3073" width="71.1640625" style="239" bestFit="1" customWidth="1"/>
    <col min="3074" max="3074" width="24.6640625" style="239" customWidth="1"/>
    <col min="3075" max="3075" width="12.83203125" style="239" customWidth="1"/>
    <col min="3076" max="3076" width="1.1640625" style="239" customWidth="1"/>
    <col min="3077" max="3077" width="24.33203125" style="239" customWidth="1"/>
    <col min="3078" max="3078" width="12.6640625" style="239" customWidth="1"/>
    <col min="3079" max="3079" width="1.1640625" style="239" customWidth="1"/>
    <col min="3080" max="3080" width="23.6640625" style="239" customWidth="1"/>
    <col min="3081" max="3081" width="1.1640625" style="239" customWidth="1"/>
    <col min="3082" max="3082" width="12.6640625" style="239" customWidth="1"/>
    <col min="3083" max="3083" width="23.5" style="239" customWidth="1"/>
    <col min="3084" max="3084" width="12.83203125" style="239" customWidth="1"/>
    <col min="3085" max="3085" width="1.1640625" style="239" customWidth="1"/>
    <col min="3086" max="3086" width="23.5" style="239" customWidth="1"/>
    <col min="3087" max="3087" width="12.6640625" style="239" customWidth="1"/>
    <col min="3088" max="3088" width="1.1640625" style="239" customWidth="1"/>
    <col min="3089" max="3089" width="24.6640625" style="239" customWidth="1"/>
    <col min="3090" max="3090" width="12.6640625" style="239" customWidth="1"/>
    <col min="3091" max="3091" width="1.1640625" style="239" customWidth="1"/>
    <col min="3092" max="3092" width="24" style="239" customWidth="1"/>
    <col min="3093" max="3093" width="13" style="239" customWidth="1"/>
    <col min="3094" max="3094" width="1.1640625" style="239" customWidth="1"/>
    <col min="3095" max="3095" width="25" style="239" customWidth="1"/>
    <col min="3096" max="3096" width="12.5" style="239" customWidth="1"/>
    <col min="3097" max="3097" width="1.1640625" style="239" customWidth="1"/>
    <col min="3098" max="3098" width="23.6640625" style="239" customWidth="1"/>
    <col min="3099" max="3099" width="12.6640625" style="239" customWidth="1"/>
    <col min="3100" max="3100" width="24.1640625" style="239" customWidth="1"/>
    <col min="3101" max="3101" width="12.83203125" style="239" bestFit="1" customWidth="1"/>
    <col min="3102" max="3102" width="1.1640625" style="239" customWidth="1"/>
    <col min="3103" max="3103" width="27.5" style="239" customWidth="1"/>
    <col min="3104" max="3104" width="14.1640625" style="239" customWidth="1"/>
    <col min="3105" max="3105" width="1.1640625" style="239" customWidth="1"/>
    <col min="3106" max="3106" width="24" style="239" customWidth="1"/>
    <col min="3107" max="3107" width="13.5" style="239" customWidth="1"/>
    <col min="3108" max="3108" width="1.1640625" style="239" customWidth="1"/>
    <col min="3109" max="3109" width="29.5" style="239" customWidth="1"/>
    <col min="3110" max="3110" width="13.33203125" style="239" customWidth="1"/>
    <col min="3111" max="3111" width="1.1640625" style="239" customWidth="1"/>
    <col min="3112" max="3112" width="25.33203125" style="239" customWidth="1"/>
    <col min="3113" max="3113" width="13.5" style="239" customWidth="1"/>
    <col min="3114" max="3114" width="18" style="239" bestFit="1" customWidth="1"/>
    <col min="3115" max="3328" width="11.6640625" style="239"/>
    <col min="3329" max="3329" width="71.1640625" style="239" bestFit="1" customWidth="1"/>
    <col min="3330" max="3330" width="24.6640625" style="239" customWidth="1"/>
    <col min="3331" max="3331" width="12.83203125" style="239" customWidth="1"/>
    <col min="3332" max="3332" width="1.1640625" style="239" customWidth="1"/>
    <col min="3333" max="3333" width="24.33203125" style="239" customWidth="1"/>
    <col min="3334" max="3334" width="12.6640625" style="239" customWidth="1"/>
    <col min="3335" max="3335" width="1.1640625" style="239" customWidth="1"/>
    <col min="3336" max="3336" width="23.6640625" style="239" customWidth="1"/>
    <col min="3337" max="3337" width="1.1640625" style="239" customWidth="1"/>
    <col min="3338" max="3338" width="12.6640625" style="239" customWidth="1"/>
    <col min="3339" max="3339" width="23.5" style="239" customWidth="1"/>
    <col min="3340" max="3340" width="12.83203125" style="239" customWidth="1"/>
    <col min="3341" max="3341" width="1.1640625" style="239" customWidth="1"/>
    <col min="3342" max="3342" width="23.5" style="239" customWidth="1"/>
    <col min="3343" max="3343" width="12.6640625" style="239" customWidth="1"/>
    <col min="3344" max="3344" width="1.1640625" style="239" customWidth="1"/>
    <col min="3345" max="3345" width="24.6640625" style="239" customWidth="1"/>
    <col min="3346" max="3346" width="12.6640625" style="239" customWidth="1"/>
    <col min="3347" max="3347" width="1.1640625" style="239" customWidth="1"/>
    <col min="3348" max="3348" width="24" style="239" customWidth="1"/>
    <col min="3349" max="3349" width="13" style="239" customWidth="1"/>
    <col min="3350" max="3350" width="1.1640625" style="239" customWidth="1"/>
    <col min="3351" max="3351" width="25" style="239" customWidth="1"/>
    <col min="3352" max="3352" width="12.5" style="239" customWidth="1"/>
    <col min="3353" max="3353" width="1.1640625" style="239" customWidth="1"/>
    <col min="3354" max="3354" width="23.6640625" style="239" customWidth="1"/>
    <col min="3355" max="3355" width="12.6640625" style="239" customWidth="1"/>
    <col min="3356" max="3356" width="24.1640625" style="239" customWidth="1"/>
    <col min="3357" max="3357" width="12.83203125" style="239" bestFit="1" customWidth="1"/>
    <col min="3358" max="3358" width="1.1640625" style="239" customWidth="1"/>
    <col min="3359" max="3359" width="27.5" style="239" customWidth="1"/>
    <col min="3360" max="3360" width="14.1640625" style="239" customWidth="1"/>
    <col min="3361" max="3361" width="1.1640625" style="239" customWidth="1"/>
    <col min="3362" max="3362" width="24" style="239" customWidth="1"/>
    <col min="3363" max="3363" width="13.5" style="239" customWidth="1"/>
    <col min="3364" max="3364" width="1.1640625" style="239" customWidth="1"/>
    <col min="3365" max="3365" width="29.5" style="239" customWidth="1"/>
    <col min="3366" max="3366" width="13.33203125" style="239" customWidth="1"/>
    <col min="3367" max="3367" width="1.1640625" style="239" customWidth="1"/>
    <col min="3368" max="3368" width="25.33203125" style="239" customWidth="1"/>
    <col min="3369" max="3369" width="13.5" style="239" customWidth="1"/>
    <col min="3370" max="3370" width="18" style="239" bestFit="1" customWidth="1"/>
    <col min="3371" max="3584" width="11.6640625" style="239"/>
    <col min="3585" max="3585" width="71.1640625" style="239" bestFit="1" customWidth="1"/>
    <col min="3586" max="3586" width="24.6640625" style="239" customWidth="1"/>
    <col min="3587" max="3587" width="12.83203125" style="239" customWidth="1"/>
    <col min="3588" max="3588" width="1.1640625" style="239" customWidth="1"/>
    <col min="3589" max="3589" width="24.33203125" style="239" customWidth="1"/>
    <col min="3590" max="3590" width="12.6640625" style="239" customWidth="1"/>
    <col min="3591" max="3591" width="1.1640625" style="239" customWidth="1"/>
    <col min="3592" max="3592" width="23.6640625" style="239" customWidth="1"/>
    <col min="3593" max="3593" width="1.1640625" style="239" customWidth="1"/>
    <col min="3594" max="3594" width="12.6640625" style="239" customWidth="1"/>
    <col min="3595" max="3595" width="23.5" style="239" customWidth="1"/>
    <col min="3596" max="3596" width="12.83203125" style="239" customWidth="1"/>
    <col min="3597" max="3597" width="1.1640625" style="239" customWidth="1"/>
    <col min="3598" max="3598" width="23.5" style="239" customWidth="1"/>
    <col min="3599" max="3599" width="12.6640625" style="239" customWidth="1"/>
    <col min="3600" max="3600" width="1.1640625" style="239" customWidth="1"/>
    <col min="3601" max="3601" width="24.6640625" style="239" customWidth="1"/>
    <col min="3602" max="3602" width="12.6640625" style="239" customWidth="1"/>
    <col min="3603" max="3603" width="1.1640625" style="239" customWidth="1"/>
    <col min="3604" max="3604" width="24" style="239" customWidth="1"/>
    <col min="3605" max="3605" width="13" style="239" customWidth="1"/>
    <col min="3606" max="3606" width="1.1640625" style="239" customWidth="1"/>
    <col min="3607" max="3607" width="25" style="239" customWidth="1"/>
    <col min="3608" max="3608" width="12.5" style="239" customWidth="1"/>
    <col min="3609" max="3609" width="1.1640625" style="239" customWidth="1"/>
    <col min="3610" max="3610" width="23.6640625" style="239" customWidth="1"/>
    <col min="3611" max="3611" width="12.6640625" style="239" customWidth="1"/>
    <col min="3612" max="3612" width="24.1640625" style="239" customWidth="1"/>
    <col min="3613" max="3613" width="12.83203125" style="239" bestFit="1" customWidth="1"/>
    <col min="3614" max="3614" width="1.1640625" style="239" customWidth="1"/>
    <col min="3615" max="3615" width="27.5" style="239" customWidth="1"/>
    <col min="3616" max="3616" width="14.1640625" style="239" customWidth="1"/>
    <col min="3617" max="3617" width="1.1640625" style="239" customWidth="1"/>
    <col min="3618" max="3618" width="24" style="239" customWidth="1"/>
    <col min="3619" max="3619" width="13.5" style="239" customWidth="1"/>
    <col min="3620" max="3620" width="1.1640625" style="239" customWidth="1"/>
    <col min="3621" max="3621" width="29.5" style="239" customWidth="1"/>
    <col min="3622" max="3622" width="13.33203125" style="239" customWidth="1"/>
    <col min="3623" max="3623" width="1.1640625" style="239" customWidth="1"/>
    <col min="3624" max="3624" width="25.33203125" style="239" customWidth="1"/>
    <col min="3625" max="3625" width="13.5" style="239" customWidth="1"/>
    <col min="3626" max="3626" width="18" style="239" bestFit="1" customWidth="1"/>
    <col min="3627" max="3840" width="11.6640625" style="239"/>
    <col min="3841" max="3841" width="71.1640625" style="239" bestFit="1" customWidth="1"/>
    <col min="3842" max="3842" width="24.6640625" style="239" customWidth="1"/>
    <col min="3843" max="3843" width="12.83203125" style="239" customWidth="1"/>
    <col min="3844" max="3844" width="1.1640625" style="239" customWidth="1"/>
    <col min="3845" max="3845" width="24.33203125" style="239" customWidth="1"/>
    <col min="3846" max="3846" width="12.6640625" style="239" customWidth="1"/>
    <col min="3847" max="3847" width="1.1640625" style="239" customWidth="1"/>
    <col min="3848" max="3848" width="23.6640625" style="239" customWidth="1"/>
    <col min="3849" max="3849" width="1.1640625" style="239" customWidth="1"/>
    <col min="3850" max="3850" width="12.6640625" style="239" customWidth="1"/>
    <col min="3851" max="3851" width="23.5" style="239" customWidth="1"/>
    <col min="3852" max="3852" width="12.83203125" style="239" customWidth="1"/>
    <col min="3853" max="3853" width="1.1640625" style="239" customWidth="1"/>
    <col min="3854" max="3854" width="23.5" style="239" customWidth="1"/>
    <col min="3855" max="3855" width="12.6640625" style="239" customWidth="1"/>
    <col min="3856" max="3856" width="1.1640625" style="239" customWidth="1"/>
    <col min="3857" max="3857" width="24.6640625" style="239" customWidth="1"/>
    <col min="3858" max="3858" width="12.6640625" style="239" customWidth="1"/>
    <col min="3859" max="3859" width="1.1640625" style="239" customWidth="1"/>
    <col min="3860" max="3860" width="24" style="239" customWidth="1"/>
    <col min="3861" max="3861" width="13" style="239" customWidth="1"/>
    <col min="3862" max="3862" width="1.1640625" style="239" customWidth="1"/>
    <col min="3863" max="3863" width="25" style="239" customWidth="1"/>
    <col min="3864" max="3864" width="12.5" style="239" customWidth="1"/>
    <col min="3865" max="3865" width="1.1640625" style="239" customWidth="1"/>
    <col min="3866" max="3866" width="23.6640625" style="239" customWidth="1"/>
    <col min="3867" max="3867" width="12.6640625" style="239" customWidth="1"/>
    <col min="3868" max="3868" width="24.1640625" style="239" customWidth="1"/>
    <col min="3869" max="3869" width="12.83203125" style="239" bestFit="1" customWidth="1"/>
    <col min="3870" max="3870" width="1.1640625" style="239" customWidth="1"/>
    <col min="3871" max="3871" width="27.5" style="239" customWidth="1"/>
    <col min="3872" max="3872" width="14.1640625" style="239" customWidth="1"/>
    <col min="3873" max="3873" width="1.1640625" style="239" customWidth="1"/>
    <col min="3874" max="3874" width="24" style="239" customWidth="1"/>
    <col min="3875" max="3875" width="13.5" style="239" customWidth="1"/>
    <col min="3876" max="3876" width="1.1640625" style="239" customWidth="1"/>
    <col min="3877" max="3877" width="29.5" style="239" customWidth="1"/>
    <col min="3878" max="3878" width="13.33203125" style="239" customWidth="1"/>
    <col min="3879" max="3879" width="1.1640625" style="239" customWidth="1"/>
    <col min="3880" max="3880" width="25.33203125" style="239" customWidth="1"/>
    <col min="3881" max="3881" width="13.5" style="239" customWidth="1"/>
    <col min="3882" max="3882" width="18" style="239" bestFit="1" customWidth="1"/>
    <col min="3883" max="4096" width="11.6640625" style="239"/>
    <col min="4097" max="4097" width="71.1640625" style="239" bestFit="1" customWidth="1"/>
    <col min="4098" max="4098" width="24.6640625" style="239" customWidth="1"/>
    <col min="4099" max="4099" width="12.83203125" style="239" customWidth="1"/>
    <col min="4100" max="4100" width="1.1640625" style="239" customWidth="1"/>
    <col min="4101" max="4101" width="24.33203125" style="239" customWidth="1"/>
    <col min="4102" max="4102" width="12.6640625" style="239" customWidth="1"/>
    <col min="4103" max="4103" width="1.1640625" style="239" customWidth="1"/>
    <col min="4104" max="4104" width="23.6640625" style="239" customWidth="1"/>
    <col min="4105" max="4105" width="1.1640625" style="239" customWidth="1"/>
    <col min="4106" max="4106" width="12.6640625" style="239" customWidth="1"/>
    <col min="4107" max="4107" width="23.5" style="239" customWidth="1"/>
    <col min="4108" max="4108" width="12.83203125" style="239" customWidth="1"/>
    <col min="4109" max="4109" width="1.1640625" style="239" customWidth="1"/>
    <col min="4110" max="4110" width="23.5" style="239" customWidth="1"/>
    <col min="4111" max="4111" width="12.6640625" style="239" customWidth="1"/>
    <col min="4112" max="4112" width="1.1640625" style="239" customWidth="1"/>
    <col min="4113" max="4113" width="24.6640625" style="239" customWidth="1"/>
    <col min="4114" max="4114" width="12.6640625" style="239" customWidth="1"/>
    <col min="4115" max="4115" width="1.1640625" style="239" customWidth="1"/>
    <col min="4116" max="4116" width="24" style="239" customWidth="1"/>
    <col min="4117" max="4117" width="13" style="239" customWidth="1"/>
    <col min="4118" max="4118" width="1.1640625" style="239" customWidth="1"/>
    <col min="4119" max="4119" width="25" style="239" customWidth="1"/>
    <col min="4120" max="4120" width="12.5" style="239" customWidth="1"/>
    <col min="4121" max="4121" width="1.1640625" style="239" customWidth="1"/>
    <col min="4122" max="4122" width="23.6640625" style="239" customWidth="1"/>
    <col min="4123" max="4123" width="12.6640625" style="239" customWidth="1"/>
    <col min="4124" max="4124" width="24.1640625" style="239" customWidth="1"/>
    <col min="4125" max="4125" width="12.83203125" style="239" bestFit="1" customWidth="1"/>
    <col min="4126" max="4126" width="1.1640625" style="239" customWidth="1"/>
    <col min="4127" max="4127" width="27.5" style="239" customWidth="1"/>
    <col min="4128" max="4128" width="14.1640625" style="239" customWidth="1"/>
    <col min="4129" max="4129" width="1.1640625" style="239" customWidth="1"/>
    <col min="4130" max="4130" width="24" style="239" customWidth="1"/>
    <col min="4131" max="4131" width="13.5" style="239" customWidth="1"/>
    <col min="4132" max="4132" width="1.1640625" style="239" customWidth="1"/>
    <col min="4133" max="4133" width="29.5" style="239" customWidth="1"/>
    <col min="4134" max="4134" width="13.33203125" style="239" customWidth="1"/>
    <col min="4135" max="4135" width="1.1640625" style="239" customWidth="1"/>
    <col min="4136" max="4136" width="25.33203125" style="239" customWidth="1"/>
    <col min="4137" max="4137" width="13.5" style="239" customWidth="1"/>
    <col min="4138" max="4138" width="18" style="239" bestFit="1" customWidth="1"/>
    <col min="4139" max="4352" width="11.6640625" style="239"/>
    <col min="4353" max="4353" width="71.1640625" style="239" bestFit="1" customWidth="1"/>
    <col min="4354" max="4354" width="24.6640625" style="239" customWidth="1"/>
    <col min="4355" max="4355" width="12.83203125" style="239" customWidth="1"/>
    <col min="4356" max="4356" width="1.1640625" style="239" customWidth="1"/>
    <col min="4357" max="4357" width="24.33203125" style="239" customWidth="1"/>
    <col min="4358" max="4358" width="12.6640625" style="239" customWidth="1"/>
    <col min="4359" max="4359" width="1.1640625" style="239" customWidth="1"/>
    <col min="4360" max="4360" width="23.6640625" style="239" customWidth="1"/>
    <col min="4361" max="4361" width="1.1640625" style="239" customWidth="1"/>
    <col min="4362" max="4362" width="12.6640625" style="239" customWidth="1"/>
    <col min="4363" max="4363" width="23.5" style="239" customWidth="1"/>
    <col min="4364" max="4364" width="12.83203125" style="239" customWidth="1"/>
    <col min="4365" max="4365" width="1.1640625" style="239" customWidth="1"/>
    <col min="4366" max="4366" width="23.5" style="239" customWidth="1"/>
    <col min="4367" max="4367" width="12.6640625" style="239" customWidth="1"/>
    <col min="4368" max="4368" width="1.1640625" style="239" customWidth="1"/>
    <col min="4369" max="4369" width="24.6640625" style="239" customWidth="1"/>
    <col min="4370" max="4370" width="12.6640625" style="239" customWidth="1"/>
    <col min="4371" max="4371" width="1.1640625" style="239" customWidth="1"/>
    <col min="4372" max="4372" width="24" style="239" customWidth="1"/>
    <col min="4373" max="4373" width="13" style="239" customWidth="1"/>
    <col min="4374" max="4374" width="1.1640625" style="239" customWidth="1"/>
    <col min="4375" max="4375" width="25" style="239" customWidth="1"/>
    <col min="4376" max="4376" width="12.5" style="239" customWidth="1"/>
    <col min="4377" max="4377" width="1.1640625" style="239" customWidth="1"/>
    <col min="4378" max="4378" width="23.6640625" style="239" customWidth="1"/>
    <col min="4379" max="4379" width="12.6640625" style="239" customWidth="1"/>
    <col min="4380" max="4380" width="24.1640625" style="239" customWidth="1"/>
    <col min="4381" max="4381" width="12.83203125" style="239" bestFit="1" customWidth="1"/>
    <col min="4382" max="4382" width="1.1640625" style="239" customWidth="1"/>
    <col min="4383" max="4383" width="27.5" style="239" customWidth="1"/>
    <col min="4384" max="4384" width="14.1640625" style="239" customWidth="1"/>
    <col min="4385" max="4385" width="1.1640625" style="239" customWidth="1"/>
    <col min="4386" max="4386" width="24" style="239" customWidth="1"/>
    <col min="4387" max="4387" width="13.5" style="239" customWidth="1"/>
    <col min="4388" max="4388" width="1.1640625" style="239" customWidth="1"/>
    <col min="4389" max="4389" width="29.5" style="239" customWidth="1"/>
    <col min="4390" max="4390" width="13.33203125" style="239" customWidth="1"/>
    <col min="4391" max="4391" width="1.1640625" style="239" customWidth="1"/>
    <col min="4392" max="4392" width="25.33203125" style="239" customWidth="1"/>
    <col min="4393" max="4393" width="13.5" style="239" customWidth="1"/>
    <col min="4394" max="4394" width="18" style="239" bestFit="1" customWidth="1"/>
    <col min="4395" max="4608" width="11.6640625" style="239"/>
    <col min="4609" max="4609" width="71.1640625" style="239" bestFit="1" customWidth="1"/>
    <col min="4610" max="4610" width="24.6640625" style="239" customWidth="1"/>
    <col min="4611" max="4611" width="12.83203125" style="239" customWidth="1"/>
    <col min="4612" max="4612" width="1.1640625" style="239" customWidth="1"/>
    <col min="4613" max="4613" width="24.33203125" style="239" customWidth="1"/>
    <col min="4614" max="4614" width="12.6640625" style="239" customWidth="1"/>
    <col min="4615" max="4615" width="1.1640625" style="239" customWidth="1"/>
    <col min="4616" max="4616" width="23.6640625" style="239" customWidth="1"/>
    <col min="4617" max="4617" width="1.1640625" style="239" customWidth="1"/>
    <col min="4618" max="4618" width="12.6640625" style="239" customWidth="1"/>
    <col min="4619" max="4619" width="23.5" style="239" customWidth="1"/>
    <col min="4620" max="4620" width="12.83203125" style="239" customWidth="1"/>
    <col min="4621" max="4621" width="1.1640625" style="239" customWidth="1"/>
    <col min="4622" max="4622" width="23.5" style="239" customWidth="1"/>
    <col min="4623" max="4623" width="12.6640625" style="239" customWidth="1"/>
    <col min="4624" max="4624" width="1.1640625" style="239" customWidth="1"/>
    <col min="4625" max="4625" width="24.6640625" style="239" customWidth="1"/>
    <col min="4626" max="4626" width="12.6640625" style="239" customWidth="1"/>
    <col min="4627" max="4627" width="1.1640625" style="239" customWidth="1"/>
    <col min="4628" max="4628" width="24" style="239" customWidth="1"/>
    <col min="4629" max="4629" width="13" style="239" customWidth="1"/>
    <col min="4630" max="4630" width="1.1640625" style="239" customWidth="1"/>
    <col min="4631" max="4631" width="25" style="239" customWidth="1"/>
    <col min="4632" max="4632" width="12.5" style="239" customWidth="1"/>
    <col min="4633" max="4633" width="1.1640625" style="239" customWidth="1"/>
    <col min="4634" max="4634" width="23.6640625" style="239" customWidth="1"/>
    <col min="4635" max="4635" width="12.6640625" style="239" customWidth="1"/>
    <col min="4636" max="4636" width="24.1640625" style="239" customWidth="1"/>
    <col min="4637" max="4637" width="12.83203125" style="239" bestFit="1" customWidth="1"/>
    <col min="4638" max="4638" width="1.1640625" style="239" customWidth="1"/>
    <col min="4639" max="4639" width="27.5" style="239" customWidth="1"/>
    <col min="4640" max="4640" width="14.1640625" style="239" customWidth="1"/>
    <col min="4641" max="4641" width="1.1640625" style="239" customWidth="1"/>
    <col min="4642" max="4642" width="24" style="239" customWidth="1"/>
    <col min="4643" max="4643" width="13.5" style="239" customWidth="1"/>
    <col min="4644" max="4644" width="1.1640625" style="239" customWidth="1"/>
    <col min="4645" max="4645" width="29.5" style="239" customWidth="1"/>
    <col min="4646" max="4646" width="13.33203125" style="239" customWidth="1"/>
    <col min="4647" max="4647" width="1.1640625" style="239" customWidth="1"/>
    <col min="4648" max="4648" width="25.33203125" style="239" customWidth="1"/>
    <col min="4649" max="4649" width="13.5" style="239" customWidth="1"/>
    <col min="4650" max="4650" width="18" style="239" bestFit="1" customWidth="1"/>
    <col min="4651" max="4864" width="11.6640625" style="239"/>
    <col min="4865" max="4865" width="71.1640625" style="239" bestFit="1" customWidth="1"/>
    <col min="4866" max="4866" width="24.6640625" style="239" customWidth="1"/>
    <col min="4867" max="4867" width="12.83203125" style="239" customWidth="1"/>
    <col min="4868" max="4868" width="1.1640625" style="239" customWidth="1"/>
    <col min="4869" max="4869" width="24.33203125" style="239" customWidth="1"/>
    <col min="4870" max="4870" width="12.6640625" style="239" customWidth="1"/>
    <col min="4871" max="4871" width="1.1640625" style="239" customWidth="1"/>
    <col min="4872" max="4872" width="23.6640625" style="239" customWidth="1"/>
    <col min="4873" max="4873" width="1.1640625" style="239" customWidth="1"/>
    <col min="4874" max="4874" width="12.6640625" style="239" customWidth="1"/>
    <col min="4875" max="4875" width="23.5" style="239" customWidth="1"/>
    <col min="4876" max="4876" width="12.83203125" style="239" customWidth="1"/>
    <col min="4877" max="4877" width="1.1640625" style="239" customWidth="1"/>
    <col min="4878" max="4878" width="23.5" style="239" customWidth="1"/>
    <col min="4879" max="4879" width="12.6640625" style="239" customWidth="1"/>
    <col min="4880" max="4880" width="1.1640625" style="239" customWidth="1"/>
    <col min="4881" max="4881" width="24.6640625" style="239" customWidth="1"/>
    <col min="4882" max="4882" width="12.6640625" style="239" customWidth="1"/>
    <col min="4883" max="4883" width="1.1640625" style="239" customWidth="1"/>
    <col min="4884" max="4884" width="24" style="239" customWidth="1"/>
    <col min="4885" max="4885" width="13" style="239" customWidth="1"/>
    <col min="4886" max="4886" width="1.1640625" style="239" customWidth="1"/>
    <col min="4887" max="4887" width="25" style="239" customWidth="1"/>
    <col min="4888" max="4888" width="12.5" style="239" customWidth="1"/>
    <col min="4889" max="4889" width="1.1640625" style="239" customWidth="1"/>
    <col min="4890" max="4890" width="23.6640625" style="239" customWidth="1"/>
    <col min="4891" max="4891" width="12.6640625" style="239" customWidth="1"/>
    <col min="4892" max="4892" width="24.1640625" style="239" customWidth="1"/>
    <col min="4893" max="4893" width="12.83203125" style="239" bestFit="1" customWidth="1"/>
    <col min="4894" max="4894" width="1.1640625" style="239" customWidth="1"/>
    <col min="4895" max="4895" width="27.5" style="239" customWidth="1"/>
    <col min="4896" max="4896" width="14.1640625" style="239" customWidth="1"/>
    <col min="4897" max="4897" width="1.1640625" style="239" customWidth="1"/>
    <col min="4898" max="4898" width="24" style="239" customWidth="1"/>
    <col min="4899" max="4899" width="13.5" style="239" customWidth="1"/>
    <col min="4900" max="4900" width="1.1640625" style="239" customWidth="1"/>
    <col min="4901" max="4901" width="29.5" style="239" customWidth="1"/>
    <col min="4902" max="4902" width="13.33203125" style="239" customWidth="1"/>
    <col min="4903" max="4903" width="1.1640625" style="239" customWidth="1"/>
    <col min="4904" max="4904" width="25.33203125" style="239" customWidth="1"/>
    <col min="4905" max="4905" width="13.5" style="239" customWidth="1"/>
    <col min="4906" max="4906" width="18" style="239" bestFit="1" customWidth="1"/>
    <col min="4907" max="5120" width="11.6640625" style="239"/>
    <col min="5121" max="5121" width="71.1640625" style="239" bestFit="1" customWidth="1"/>
    <col min="5122" max="5122" width="24.6640625" style="239" customWidth="1"/>
    <col min="5123" max="5123" width="12.83203125" style="239" customWidth="1"/>
    <col min="5124" max="5124" width="1.1640625" style="239" customWidth="1"/>
    <col min="5125" max="5125" width="24.33203125" style="239" customWidth="1"/>
    <col min="5126" max="5126" width="12.6640625" style="239" customWidth="1"/>
    <col min="5127" max="5127" width="1.1640625" style="239" customWidth="1"/>
    <col min="5128" max="5128" width="23.6640625" style="239" customWidth="1"/>
    <col min="5129" max="5129" width="1.1640625" style="239" customWidth="1"/>
    <col min="5130" max="5130" width="12.6640625" style="239" customWidth="1"/>
    <col min="5131" max="5131" width="23.5" style="239" customWidth="1"/>
    <col min="5132" max="5132" width="12.83203125" style="239" customWidth="1"/>
    <col min="5133" max="5133" width="1.1640625" style="239" customWidth="1"/>
    <col min="5134" max="5134" width="23.5" style="239" customWidth="1"/>
    <col min="5135" max="5135" width="12.6640625" style="239" customWidth="1"/>
    <col min="5136" max="5136" width="1.1640625" style="239" customWidth="1"/>
    <col min="5137" max="5137" width="24.6640625" style="239" customWidth="1"/>
    <col min="5138" max="5138" width="12.6640625" style="239" customWidth="1"/>
    <col min="5139" max="5139" width="1.1640625" style="239" customWidth="1"/>
    <col min="5140" max="5140" width="24" style="239" customWidth="1"/>
    <col min="5141" max="5141" width="13" style="239" customWidth="1"/>
    <col min="5142" max="5142" width="1.1640625" style="239" customWidth="1"/>
    <col min="5143" max="5143" width="25" style="239" customWidth="1"/>
    <col min="5144" max="5144" width="12.5" style="239" customWidth="1"/>
    <col min="5145" max="5145" width="1.1640625" style="239" customWidth="1"/>
    <col min="5146" max="5146" width="23.6640625" style="239" customWidth="1"/>
    <col min="5147" max="5147" width="12.6640625" style="239" customWidth="1"/>
    <col min="5148" max="5148" width="24.1640625" style="239" customWidth="1"/>
    <col min="5149" max="5149" width="12.83203125" style="239" bestFit="1" customWidth="1"/>
    <col min="5150" max="5150" width="1.1640625" style="239" customWidth="1"/>
    <col min="5151" max="5151" width="27.5" style="239" customWidth="1"/>
    <col min="5152" max="5152" width="14.1640625" style="239" customWidth="1"/>
    <col min="5153" max="5153" width="1.1640625" style="239" customWidth="1"/>
    <col min="5154" max="5154" width="24" style="239" customWidth="1"/>
    <col min="5155" max="5155" width="13.5" style="239" customWidth="1"/>
    <col min="5156" max="5156" width="1.1640625" style="239" customWidth="1"/>
    <col min="5157" max="5157" width="29.5" style="239" customWidth="1"/>
    <col min="5158" max="5158" width="13.33203125" style="239" customWidth="1"/>
    <col min="5159" max="5159" width="1.1640625" style="239" customWidth="1"/>
    <col min="5160" max="5160" width="25.33203125" style="239" customWidth="1"/>
    <col min="5161" max="5161" width="13.5" style="239" customWidth="1"/>
    <col min="5162" max="5162" width="18" style="239" bestFit="1" customWidth="1"/>
    <col min="5163" max="5376" width="11.6640625" style="239"/>
    <col min="5377" max="5377" width="71.1640625" style="239" bestFit="1" customWidth="1"/>
    <col min="5378" max="5378" width="24.6640625" style="239" customWidth="1"/>
    <col min="5379" max="5379" width="12.83203125" style="239" customWidth="1"/>
    <col min="5380" max="5380" width="1.1640625" style="239" customWidth="1"/>
    <col min="5381" max="5381" width="24.33203125" style="239" customWidth="1"/>
    <col min="5382" max="5382" width="12.6640625" style="239" customWidth="1"/>
    <col min="5383" max="5383" width="1.1640625" style="239" customWidth="1"/>
    <col min="5384" max="5384" width="23.6640625" style="239" customWidth="1"/>
    <col min="5385" max="5385" width="1.1640625" style="239" customWidth="1"/>
    <col min="5386" max="5386" width="12.6640625" style="239" customWidth="1"/>
    <col min="5387" max="5387" width="23.5" style="239" customWidth="1"/>
    <col min="5388" max="5388" width="12.83203125" style="239" customWidth="1"/>
    <col min="5389" max="5389" width="1.1640625" style="239" customWidth="1"/>
    <col min="5390" max="5390" width="23.5" style="239" customWidth="1"/>
    <col min="5391" max="5391" width="12.6640625" style="239" customWidth="1"/>
    <col min="5392" max="5392" width="1.1640625" style="239" customWidth="1"/>
    <col min="5393" max="5393" width="24.6640625" style="239" customWidth="1"/>
    <col min="5394" max="5394" width="12.6640625" style="239" customWidth="1"/>
    <col min="5395" max="5395" width="1.1640625" style="239" customWidth="1"/>
    <col min="5396" max="5396" width="24" style="239" customWidth="1"/>
    <col min="5397" max="5397" width="13" style="239" customWidth="1"/>
    <col min="5398" max="5398" width="1.1640625" style="239" customWidth="1"/>
    <col min="5399" max="5399" width="25" style="239" customWidth="1"/>
    <col min="5400" max="5400" width="12.5" style="239" customWidth="1"/>
    <col min="5401" max="5401" width="1.1640625" style="239" customWidth="1"/>
    <col min="5402" max="5402" width="23.6640625" style="239" customWidth="1"/>
    <col min="5403" max="5403" width="12.6640625" style="239" customWidth="1"/>
    <col min="5404" max="5404" width="24.1640625" style="239" customWidth="1"/>
    <col min="5405" max="5405" width="12.83203125" style="239" bestFit="1" customWidth="1"/>
    <col min="5406" max="5406" width="1.1640625" style="239" customWidth="1"/>
    <col min="5407" max="5407" width="27.5" style="239" customWidth="1"/>
    <col min="5408" max="5408" width="14.1640625" style="239" customWidth="1"/>
    <col min="5409" max="5409" width="1.1640625" style="239" customWidth="1"/>
    <col min="5410" max="5410" width="24" style="239" customWidth="1"/>
    <col min="5411" max="5411" width="13.5" style="239" customWidth="1"/>
    <col min="5412" max="5412" width="1.1640625" style="239" customWidth="1"/>
    <col min="5413" max="5413" width="29.5" style="239" customWidth="1"/>
    <col min="5414" max="5414" width="13.33203125" style="239" customWidth="1"/>
    <col min="5415" max="5415" width="1.1640625" style="239" customWidth="1"/>
    <col min="5416" max="5416" width="25.33203125" style="239" customWidth="1"/>
    <col min="5417" max="5417" width="13.5" style="239" customWidth="1"/>
    <col min="5418" max="5418" width="18" style="239" bestFit="1" customWidth="1"/>
    <col min="5419" max="5632" width="11.6640625" style="239"/>
    <col min="5633" max="5633" width="71.1640625" style="239" bestFit="1" customWidth="1"/>
    <col min="5634" max="5634" width="24.6640625" style="239" customWidth="1"/>
    <col min="5635" max="5635" width="12.83203125" style="239" customWidth="1"/>
    <col min="5636" max="5636" width="1.1640625" style="239" customWidth="1"/>
    <col min="5637" max="5637" width="24.33203125" style="239" customWidth="1"/>
    <col min="5638" max="5638" width="12.6640625" style="239" customWidth="1"/>
    <col min="5639" max="5639" width="1.1640625" style="239" customWidth="1"/>
    <col min="5640" max="5640" width="23.6640625" style="239" customWidth="1"/>
    <col min="5641" max="5641" width="1.1640625" style="239" customWidth="1"/>
    <col min="5642" max="5642" width="12.6640625" style="239" customWidth="1"/>
    <col min="5643" max="5643" width="23.5" style="239" customWidth="1"/>
    <col min="5644" max="5644" width="12.83203125" style="239" customWidth="1"/>
    <col min="5645" max="5645" width="1.1640625" style="239" customWidth="1"/>
    <col min="5646" max="5646" width="23.5" style="239" customWidth="1"/>
    <col min="5647" max="5647" width="12.6640625" style="239" customWidth="1"/>
    <col min="5648" max="5648" width="1.1640625" style="239" customWidth="1"/>
    <col min="5649" max="5649" width="24.6640625" style="239" customWidth="1"/>
    <col min="5650" max="5650" width="12.6640625" style="239" customWidth="1"/>
    <col min="5651" max="5651" width="1.1640625" style="239" customWidth="1"/>
    <col min="5652" max="5652" width="24" style="239" customWidth="1"/>
    <col min="5653" max="5653" width="13" style="239" customWidth="1"/>
    <col min="5654" max="5654" width="1.1640625" style="239" customWidth="1"/>
    <col min="5655" max="5655" width="25" style="239" customWidth="1"/>
    <col min="5656" max="5656" width="12.5" style="239" customWidth="1"/>
    <col min="5657" max="5657" width="1.1640625" style="239" customWidth="1"/>
    <col min="5658" max="5658" width="23.6640625" style="239" customWidth="1"/>
    <col min="5659" max="5659" width="12.6640625" style="239" customWidth="1"/>
    <col min="5660" max="5660" width="24.1640625" style="239" customWidth="1"/>
    <col min="5661" max="5661" width="12.83203125" style="239" bestFit="1" customWidth="1"/>
    <col min="5662" max="5662" width="1.1640625" style="239" customWidth="1"/>
    <col min="5663" max="5663" width="27.5" style="239" customWidth="1"/>
    <col min="5664" max="5664" width="14.1640625" style="239" customWidth="1"/>
    <col min="5665" max="5665" width="1.1640625" style="239" customWidth="1"/>
    <col min="5666" max="5666" width="24" style="239" customWidth="1"/>
    <col min="5667" max="5667" width="13.5" style="239" customWidth="1"/>
    <col min="5668" max="5668" width="1.1640625" style="239" customWidth="1"/>
    <col min="5669" max="5669" width="29.5" style="239" customWidth="1"/>
    <col min="5670" max="5670" width="13.33203125" style="239" customWidth="1"/>
    <col min="5671" max="5671" width="1.1640625" style="239" customWidth="1"/>
    <col min="5672" max="5672" width="25.33203125" style="239" customWidth="1"/>
    <col min="5673" max="5673" width="13.5" style="239" customWidth="1"/>
    <col min="5674" max="5674" width="18" style="239" bestFit="1" customWidth="1"/>
    <col min="5675" max="5888" width="11.6640625" style="239"/>
    <col min="5889" max="5889" width="71.1640625" style="239" bestFit="1" customWidth="1"/>
    <col min="5890" max="5890" width="24.6640625" style="239" customWidth="1"/>
    <col min="5891" max="5891" width="12.83203125" style="239" customWidth="1"/>
    <col min="5892" max="5892" width="1.1640625" style="239" customWidth="1"/>
    <col min="5893" max="5893" width="24.33203125" style="239" customWidth="1"/>
    <col min="5894" max="5894" width="12.6640625" style="239" customWidth="1"/>
    <col min="5895" max="5895" width="1.1640625" style="239" customWidth="1"/>
    <col min="5896" max="5896" width="23.6640625" style="239" customWidth="1"/>
    <col min="5897" max="5897" width="1.1640625" style="239" customWidth="1"/>
    <col min="5898" max="5898" width="12.6640625" style="239" customWidth="1"/>
    <col min="5899" max="5899" width="23.5" style="239" customWidth="1"/>
    <col min="5900" max="5900" width="12.83203125" style="239" customWidth="1"/>
    <col min="5901" max="5901" width="1.1640625" style="239" customWidth="1"/>
    <col min="5902" max="5902" width="23.5" style="239" customWidth="1"/>
    <col min="5903" max="5903" width="12.6640625" style="239" customWidth="1"/>
    <col min="5904" max="5904" width="1.1640625" style="239" customWidth="1"/>
    <col min="5905" max="5905" width="24.6640625" style="239" customWidth="1"/>
    <col min="5906" max="5906" width="12.6640625" style="239" customWidth="1"/>
    <col min="5907" max="5907" width="1.1640625" style="239" customWidth="1"/>
    <col min="5908" max="5908" width="24" style="239" customWidth="1"/>
    <col min="5909" max="5909" width="13" style="239" customWidth="1"/>
    <col min="5910" max="5910" width="1.1640625" style="239" customWidth="1"/>
    <col min="5911" max="5911" width="25" style="239" customWidth="1"/>
    <col min="5912" max="5912" width="12.5" style="239" customWidth="1"/>
    <col min="5913" max="5913" width="1.1640625" style="239" customWidth="1"/>
    <col min="5914" max="5914" width="23.6640625" style="239" customWidth="1"/>
    <col min="5915" max="5915" width="12.6640625" style="239" customWidth="1"/>
    <col min="5916" max="5916" width="24.1640625" style="239" customWidth="1"/>
    <col min="5917" max="5917" width="12.83203125" style="239" bestFit="1" customWidth="1"/>
    <col min="5918" max="5918" width="1.1640625" style="239" customWidth="1"/>
    <col min="5919" max="5919" width="27.5" style="239" customWidth="1"/>
    <col min="5920" max="5920" width="14.1640625" style="239" customWidth="1"/>
    <col min="5921" max="5921" width="1.1640625" style="239" customWidth="1"/>
    <col min="5922" max="5922" width="24" style="239" customWidth="1"/>
    <col min="5923" max="5923" width="13.5" style="239" customWidth="1"/>
    <col min="5924" max="5924" width="1.1640625" style="239" customWidth="1"/>
    <col min="5925" max="5925" width="29.5" style="239" customWidth="1"/>
    <col min="5926" max="5926" width="13.33203125" style="239" customWidth="1"/>
    <col min="5927" max="5927" width="1.1640625" style="239" customWidth="1"/>
    <col min="5928" max="5928" width="25.33203125" style="239" customWidth="1"/>
    <col min="5929" max="5929" width="13.5" style="239" customWidth="1"/>
    <col min="5930" max="5930" width="18" style="239" bestFit="1" customWidth="1"/>
    <col min="5931" max="6144" width="11.6640625" style="239"/>
    <col min="6145" max="6145" width="71.1640625" style="239" bestFit="1" customWidth="1"/>
    <col min="6146" max="6146" width="24.6640625" style="239" customWidth="1"/>
    <col min="6147" max="6147" width="12.83203125" style="239" customWidth="1"/>
    <col min="6148" max="6148" width="1.1640625" style="239" customWidth="1"/>
    <col min="6149" max="6149" width="24.33203125" style="239" customWidth="1"/>
    <col min="6150" max="6150" width="12.6640625" style="239" customWidth="1"/>
    <col min="6151" max="6151" width="1.1640625" style="239" customWidth="1"/>
    <col min="6152" max="6152" width="23.6640625" style="239" customWidth="1"/>
    <col min="6153" max="6153" width="1.1640625" style="239" customWidth="1"/>
    <col min="6154" max="6154" width="12.6640625" style="239" customWidth="1"/>
    <col min="6155" max="6155" width="23.5" style="239" customWidth="1"/>
    <col min="6156" max="6156" width="12.83203125" style="239" customWidth="1"/>
    <col min="6157" max="6157" width="1.1640625" style="239" customWidth="1"/>
    <col min="6158" max="6158" width="23.5" style="239" customWidth="1"/>
    <col min="6159" max="6159" width="12.6640625" style="239" customWidth="1"/>
    <col min="6160" max="6160" width="1.1640625" style="239" customWidth="1"/>
    <col min="6161" max="6161" width="24.6640625" style="239" customWidth="1"/>
    <col min="6162" max="6162" width="12.6640625" style="239" customWidth="1"/>
    <col min="6163" max="6163" width="1.1640625" style="239" customWidth="1"/>
    <col min="6164" max="6164" width="24" style="239" customWidth="1"/>
    <col min="6165" max="6165" width="13" style="239" customWidth="1"/>
    <col min="6166" max="6166" width="1.1640625" style="239" customWidth="1"/>
    <col min="6167" max="6167" width="25" style="239" customWidth="1"/>
    <col min="6168" max="6168" width="12.5" style="239" customWidth="1"/>
    <col min="6169" max="6169" width="1.1640625" style="239" customWidth="1"/>
    <col min="6170" max="6170" width="23.6640625" style="239" customWidth="1"/>
    <col min="6171" max="6171" width="12.6640625" style="239" customWidth="1"/>
    <col min="6172" max="6172" width="24.1640625" style="239" customWidth="1"/>
    <col min="6173" max="6173" width="12.83203125" style="239" bestFit="1" customWidth="1"/>
    <col min="6174" max="6174" width="1.1640625" style="239" customWidth="1"/>
    <col min="6175" max="6175" width="27.5" style="239" customWidth="1"/>
    <col min="6176" max="6176" width="14.1640625" style="239" customWidth="1"/>
    <col min="6177" max="6177" width="1.1640625" style="239" customWidth="1"/>
    <col min="6178" max="6178" width="24" style="239" customWidth="1"/>
    <col min="6179" max="6179" width="13.5" style="239" customWidth="1"/>
    <col min="6180" max="6180" width="1.1640625" style="239" customWidth="1"/>
    <col min="6181" max="6181" width="29.5" style="239" customWidth="1"/>
    <col min="6182" max="6182" width="13.33203125" style="239" customWidth="1"/>
    <col min="6183" max="6183" width="1.1640625" style="239" customWidth="1"/>
    <col min="6184" max="6184" width="25.33203125" style="239" customWidth="1"/>
    <col min="6185" max="6185" width="13.5" style="239" customWidth="1"/>
    <col min="6186" max="6186" width="18" style="239" bestFit="1" customWidth="1"/>
    <col min="6187" max="6400" width="11.6640625" style="239"/>
    <col min="6401" max="6401" width="71.1640625" style="239" bestFit="1" customWidth="1"/>
    <col min="6402" max="6402" width="24.6640625" style="239" customWidth="1"/>
    <col min="6403" max="6403" width="12.83203125" style="239" customWidth="1"/>
    <col min="6404" max="6404" width="1.1640625" style="239" customWidth="1"/>
    <col min="6405" max="6405" width="24.33203125" style="239" customWidth="1"/>
    <col min="6406" max="6406" width="12.6640625" style="239" customWidth="1"/>
    <col min="6407" max="6407" width="1.1640625" style="239" customWidth="1"/>
    <col min="6408" max="6408" width="23.6640625" style="239" customWidth="1"/>
    <col min="6409" max="6409" width="1.1640625" style="239" customWidth="1"/>
    <col min="6410" max="6410" width="12.6640625" style="239" customWidth="1"/>
    <col min="6411" max="6411" width="23.5" style="239" customWidth="1"/>
    <col min="6412" max="6412" width="12.83203125" style="239" customWidth="1"/>
    <col min="6413" max="6413" width="1.1640625" style="239" customWidth="1"/>
    <col min="6414" max="6414" width="23.5" style="239" customWidth="1"/>
    <col min="6415" max="6415" width="12.6640625" style="239" customWidth="1"/>
    <col min="6416" max="6416" width="1.1640625" style="239" customWidth="1"/>
    <col min="6417" max="6417" width="24.6640625" style="239" customWidth="1"/>
    <col min="6418" max="6418" width="12.6640625" style="239" customWidth="1"/>
    <col min="6419" max="6419" width="1.1640625" style="239" customWidth="1"/>
    <col min="6420" max="6420" width="24" style="239" customWidth="1"/>
    <col min="6421" max="6421" width="13" style="239" customWidth="1"/>
    <col min="6422" max="6422" width="1.1640625" style="239" customWidth="1"/>
    <col min="6423" max="6423" width="25" style="239" customWidth="1"/>
    <col min="6424" max="6424" width="12.5" style="239" customWidth="1"/>
    <col min="6425" max="6425" width="1.1640625" style="239" customWidth="1"/>
    <col min="6426" max="6426" width="23.6640625" style="239" customWidth="1"/>
    <col min="6427" max="6427" width="12.6640625" style="239" customWidth="1"/>
    <col min="6428" max="6428" width="24.1640625" style="239" customWidth="1"/>
    <col min="6429" max="6429" width="12.83203125" style="239" bestFit="1" customWidth="1"/>
    <col min="6430" max="6430" width="1.1640625" style="239" customWidth="1"/>
    <col min="6431" max="6431" width="27.5" style="239" customWidth="1"/>
    <col min="6432" max="6432" width="14.1640625" style="239" customWidth="1"/>
    <col min="6433" max="6433" width="1.1640625" style="239" customWidth="1"/>
    <col min="6434" max="6434" width="24" style="239" customWidth="1"/>
    <col min="6435" max="6435" width="13.5" style="239" customWidth="1"/>
    <col min="6436" max="6436" width="1.1640625" style="239" customWidth="1"/>
    <col min="6437" max="6437" width="29.5" style="239" customWidth="1"/>
    <col min="6438" max="6438" width="13.33203125" style="239" customWidth="1"/>
    <col min="6439" max="6439" width="1.1640625" style="239" customWidth="1"/>
    <col min="6440" max="6440" width="25.33203125" style="239" customWidth="1"/>
    <col min="6441" max="6441" width="13.5" style="239" customWidth="1"/>
    <col min="6442" max="6442" width="18" style="239" bestFit="1" customWidth="1"/>
    <col min="6443" max="6656" width="11.6640625" style="239"/>
    <col min="6657" max="6657" width="71.1640625" style="239" bestFit="1" customWidth="1"/>
    <col min="6658" max="6658" width="24.6640625" style="239" customWidth="1"/>
    <col min="6659" max="6659" width="12.83203125" style="239" customWidth="1"/>
    <col min="6660" max="6660" width="1.1640625" style="239" customWidth="1"/>
    <col min="6661" max="6661" width="24.33203125" style="239" customWidth="1"/>
    <col min="6662" max="6662" width="12.6640625" style="239" customWidth="1"/>
    <col min="6663" max="6663" width="1.1640625" style="239" customWidth="1"/>
    <col min="6664" max="6664" width="23.6640625" style="239" customWidth="1"/>
    <col min="6665" max="6665" width="1.1640625" style="239" customWidth="1"/>
    <col min="6666" max="6666" width="12.6640625" style="239" customWidth="1"/>
    <col min="6667" max="6667" width="23.5" style="239" customWidth="1"/>
    <col min="6668" max="6668" width="12.83203125" style="239" customWidth="1"/>
    <col min="6669" max="6669" width="1.1640625" style="239" customWidth="1"/>
    <col min="6670" max="6670" width="23.5" style="239" customWidth="1"/>
    <col min="6671" max="6671" width="12.6640625" style="239" customWidth="1"/>
    <col min="6672" max="6672" width="1.1640625" style="239" customWidth="1"/>
    <col min="6673" max="6673" width="24.6640625" style="239" customWidth="1"/>
    <col min="6674" max="6674" width="12.6640625" style="239" customWidth="1"/>
    <col min="6675" max="6675" width="1.1640625" style="239" customWidth="1"/>
    <col min="6676" max="6676" width="24" style="239" customWidth="1"/>
    <col min="6677" max="6677" width="13" style="239" customWidth="1"/>
    <col min="6678" max="6678" width="1.1640625" style="239" customWidth="1"/>
    <col min="6679" max="6679" width="25" style="239" customWidth="1"/>
    <col min="6680" max="6680" width="12.5" style="239" customWidth="1"/>
    <col min="6681" max="6681" width="1.1640625" style="239" customWidth="1"/>
    <col min="6682" max="6682" width="23.6640625" style="239" customWidth="1"/>
    <col min="6683" max="6683" width="12.6640625" style="239" customWidth="1"/>
    <col min="6684" max="6684" width="24.1640625" style="239" customWidth="1"/>
    <col min="6685" max="6685" width="12.83203125" style="239" bestFit="1" customWidth="1"/>
    <col min="6686" max="6686" width="1.1640625" style="239" customWidth="1"/>
    <col min="6687" max="6687" width="27.5" style="239" customWidth="1"/>
    <col min="6688" max="6688" width="14.1640625" style="239" customWidth="1"/>
    <col min="6689" max="6689" width="1.1640625" style="239" customWidth="1"/>
    <col min="6690" max="6690" width="24" style="239" customWidth="1"/>
    <col min="6691" max="6691" width="13.5" style="239" customWidth="1"/>
    <col min="6692" max="6692" width="1.1640625" style="239" customWidth="1"/>
    <col min="6693" max="6693" width="29.5" style="239" customWidth="1"/>
    <col min="6694" max="6694" width="13.33203125" style="239" customWidth="1"/>
    <col min="6695" max="6695" width="1.1640625" style="239" customWidth="1"/>
    <col min="6696" max="6696" width="25.33203125" style="239" customWidth="1"/>
    <col min="6697" max="6697" width="13.5" style="239" customWidth="1"/>
    <col min="6698" max="6698" width="18" style="239" bestFit="1" customWidth="1"/>
    <col min="6699" max="6912" width="11.6640625" style="239"/>
    <col min="6913" max="6913" width="71.1640625" style="239" bestFit="1" customWidth="1"/>
    <col min="6914" max="6914" width="24.6640625" style="239" customWidth="1"/>
    <col min="6915" max="6915" width="12.83203125" style="239" customWidth="1"/>
    <col min="6916" max="6916" width="1.1640625" style="239" customWidth="1"/>
    <col min="6917" max="6917" width="24.33203125" style="239" customWidth="1"/>
    <col min="6918" max="6918" width="12.6640625" style="239" customWidth="1"/>
    <col min="6919" max="6919" width="1.1640625" style="239" customWidth="1"/>
    <col min="6920" max="6920" width="23.6640625" style="239" customWidth="1"/>
    <col min="6921" max="6921" width="1.1640625" style="239" customWidth="1"/>
    <col min="6922" max="6922" width="12.6640625" style="239" customWidth="1"/>
    <col min="6923" max="6923" width="23.5" style="239" customWidth="1"/>
    <col min="6924" max="6924" width="12.83203125" style="239" customWidth="1"/>
    <col min="6925" max="6925" width="1.1640625" style="239" customWidth="1"/>
    <col min="6926" max="6926" width="23.5" style="239" customWidth="1"/>
    <col min="6927" max="6927" width="12.6640625" style="239" customWidth="1"/>
    <col min="6928" max="6928" width="1.1640625" style="239" customWidth="1"/>
    <col min="6929" max="6929" width="24.6640625" style="239" customWidth="1"/>
    <col min="6930" max="6930" width="12.6640625" style="239" customWidth="1"/>
    <col min="6931" max="6931" width="1.1640625" style="239" customWidth="1"/>
    <col min="6932" max="6932" width="24" style="239" customWidth="1"/>
    <col min="6933" max="6933" width="13" style="239" customWidth="1"/>
    <col min="6934" max="6934" width="1.1640625" style="239" customWidth="1"/>
    <col min="6935" max="6935" width="25" style="239" customWidth="1"/>
    <col min="6936" max="6936" width="12.5" style="239" customWidth="1"/>
    <col min="6937" max="6937" width="1.1640625" style="239" customWidth="1"/>
    <col min="6938" max="6938" width="23.6640625" style="239" customWidth="1"/>
    <col min="6939" max="6939" width="12.6640625" style="239" customWidth="1"/>
    <col min="6940" max="6940" width="24.1640625" style="239" customWidth="1"/>
    <col min="6941" max="6941" width="12.83203125" style="239" bestFit="1" customWidth="1"/>
    <col min="6942" max="6942" width="1.1640625" style="239" customWidth="1"/>
    <col min="6943" max="6943" width="27.5" style="239" customWidth="1"/>
    <col min="6944" max="6944" width="14.1640625" style="239" customWidth="1"/>
    <col min="6945" max="6945" width="1.1640625" style="239" customWidth="1"/>
    <col min="6946" max="6946" width="24" style="239" customWidth="1"/>
    <col min="6947" max="6947" width="13.5" style="239" customWidth="1"/>
    <col min="6948" max="6948" width="1.1640625" style="239" customWidth="1"/>
    <col min="6949" max="6949" width="29.5" style="239" customWidth="1"/>
    <col min="6950" max="6950" width="13.33203125" style="239" customWidth="1"/>
    <col min="6951" max="6951" width="1.1640625" style="239" customWidth="1"/>
    <col min="6952" max="6952" width="25.33203125" style="239" customWidth="1"/>
    <col min="6953" max="6953" width="13.5" style="239" customWidth="1"/>
    <col min="6954" max="6954" width="18" style="239" bestFit="1" customWidth="1"/>
    <col min="6955" max="7168" width="11.6640625" style="239"/>
    <col min="7169" max="7169" width="71.1640625" style="239" bestFit="1" customWidth="1"/>
    <col min="7170" max="7170" width="24.6640625" style="239" customWidth="1"/>
    <col min="7171" max="7171" width="12.83203125" style="239" customWidth="1"/>
    <col min="7172" max="7172" width="1.1640625" style="239" customWidth="1"/>
    <col min="7173" max="7173" width="24.33203125" style="239" customWidth="1"/>
    <col min="7174" max="7174" width="12.6640625" style="239" customWidth="1"/>
    <col min="7175" max="7175" width="1.1640625" style="239" customWidth="1"/>
    <col min="7176" max="7176" width="23.6640625" style="239" customWidth="1"/>
    <col min="7177" max="7177" width="1.1640625" style="239" customWidth="1"/>
    <col min="7178" max="7178" width="12.6640625" style="239" customWidth="1"/>
    <col min="7179" max="7179" width="23.5" style="239" customWidth="1"/>
    <col min="7180" max="7180" width="12.83203125" style="239" customWidth="1"/>
    <col min="7181" max="7181" width="1.1640625" style="239" customWidth="1"/>
    <col min="7182" max="7182" width="23.5" style="239" customWidth="1"/>
    <col min="7183" max="7183" width="12.6640625" style="239" customWidth="1"/>
    <col min="7184" max="7184" width="1.1640625" style="239" customWidth="1"/>
    <col min="7185" max="7185" width="24.6640625" style="239" customWidth="1"/>
    <col min="7186" max="7186" width="12.6640625" style="239" customWidth="1"/>
    <col min="7187" max="7187" width="1.1640625" style="239" customWidth="1"/>
    <col min="7188" max="7188" width="24" style="239" customWidth="1"/>
    <col min="7189" max="7189" width="13" style="239" customWidth="1"/>
    <col min="7190" max="7190" width="1.1640625" style="239" customWidth="1"/>
    <col min="7191" max="7191" width="25" style="239" customWidth="1"/>
    <col min="7192" max="7192" width="12.5" style="239" customWidth="1"/>
    <col min="7193" max="7193" width="1.1640625" style="239" customWidth="1"/>
    <col min="7194" max="7194" width="23.6640625" style="239" customWidth="1"/>
    <col min="7195" max="7195" width="12.6640625" style="239" customWidth="1"/>
    <col min="7196" max="7196" width="24.1640625" style="239" customWidth="1"/>
    <col min="7197" max="7197" width="12.83203125" style="239" bestFit="1" customWidth="1"/>
    <col min="7198" max="7198" width="1.1640625" style="239" customWidth="1"/>
    <col min="7199" max="7199" width="27.5" style="239" customWidth="1"/>
    <col min="7200" max="7200" width="14.1640625" style="239" customWidth="1"/>
    <col min="7201" max="7201" width="1.1640625" style="239" customWidth="1"/>
    <col min="7202" max="7202" width="24" style="239" customWidth="1"/>
    <col min="7203" max="7203" width="13.5" style="239" customWidth="1"/>
    <col min="7204" max="7204" width="1.1640625" style="239" customWidth="1"/>
    <col min="7205" max="7205" width="29.5" style="239" customWidth="1"/>
    <col min="7206" max="7206" width="13.33203125" style="239" customWidth="1"/>
    <col min="7207" max="7207" width="1.1640625" style="239" customWidth="1"/>
    <col min="7208" max="7208" width="25.33203125" style="239" customWidth="1"/>
    <col min="7209" max="7209" width="13.5" style="239" customWidth="1"/>
    <col min="7210" max="7210" width="18" style="239" bestFit="1" customWidth="1"/>
    <col min="7211" max="7424" width="11.6640625" style="239"/>
    <col min="7425" max="7425" width="71.1640625" style="239" bestFit="1" customWidth="1"/>
    <col min="7426" max="7426" width="24.6640625" style="239" customWidth="1"/>
    <col min="7427" max="7427" width="12.83203125" style="239" customWidth="1"/>
    <col min="7428" max="7428" width="1.1640625" style="239" customWidth="1"/>
    <col min="7429" max="7429" width="24.33203125" style="239" customWidth="1"/>
    <col min="7430" max="7430" width="12.6640625" style="239" customWidth="1"/>
    <col min="7431" max="7431" width="1.1640625" style="239" customWidth="1"/>
    <col min="7432" max="7432" width="23.6640625" style="239" customWidth="1"/>
    <col min="7433" max="7433" width="1.1640625" style="239" customWidth="1"/>
    <col min="7434" max="7434" width="12.6640625" style="239" customWidth="1"/>
    <col min="7435" max="7435" width="23.5" style="239" customWidth="1"/>
    <col min="7436" max="7436" width="12.83203125" style="239" customWidth="1"/>
    <col min="7437" max="7437" width="1.1640625" style="239" customWidth="1"/>
    <col min="7438" max="7438" width="23.5" style="239" customWidth="1"/>
    <col min="7439" max="7439" width="12.6640625" style="239" customWidth="1"/>
    <col min="7440" max="7440" width="1.1640625" style="239" customWidth="1"/>
    <col min="7441" max="7441" width="24.6640625" style="239" customWidth="1"/>
    <col min="7442" max="7442" width="12.6640625" style="239" customWidth="1"/>
    <col min="7443" max="7443" width="1.1640625" style="239" customWidth="1"/>
    <col min="7444" max="7444" width="24" style="239" customWidth="1"/>
    <col min="7445" max="7445" width="13" style="239" customWidth="1"/>
    <col min="7446" max="7446" width="1.1640625" style="239" customWidth="1"/>
    <col min="7447" max="7447" width="25" style="239" customWidth="1"/>
    <col min="7448" max="7448" width="12.5" style="239" customWidth="1"/>
    <col min="7449" max="7449" width="1.1640625" style="239" customWidth="1"/>
    <col min="7450" max="7450" width="23.6640625" style="239" customWidth="1"/>
    <col min="7451" max="7451" width="12.6640625" style="239" customWidth="1"/>
    <col min="7452" max="7452" width="24.1640625" style="239" customWidth="1"/>
    <col min="7453" max="7453" width="12.83203125" style="239" bestFit="1" customWidth="1"/>
    <col min="7454" max="7454" width="1.1640625" style="239" customWidth="1"/>
    <col min="7455" max="7455" width="27.5" style="239" customWidth="1"/>
    <col min="7456" max="7456" width="14.1640625" style="239" customWidth="1"/>
    <col min="7457" max="7457" width="1.1640625" style="239" customWidth="1"/>
    <col min="7458" max="7458" width="24" style="239" customWidth="1"/>
    <col min="7459" max="7459" width="13.5" style="239" customWidth="1"/>
    <col min="7460" max="7460" width="1.1640625" style="239" customWidth="1"/>
    <col min="7461" max="7461" width="29.5" style="239" customWidth="1"/>
    <col min="7462" max="7462" width="13.33203125" style="239" customWidth="1"/>
    <col min="7463" max="7463" width="1.1640625" style="239" customWidth="1"/>
    <col min="7464" max="7464" width="25.33203125" style="239" customWidth="1"/>
    <col min="7465" max="7465" width="13.5" style="239" customWidth="1"/>
    <col min="7466" max="7466" width="18" style="239" bestFit="1" customWidth="1"/>
    <col min="7467" max="7680" width="11.6640625" style="239"/>
    <col min="7681" max="7681" width="71.1640625" style="239" bestFit="1" customWidth="1"/>
    <col min="7682" max="7682" width="24.6640625" style="239" customWidth="1"/>
    <col min="7683" max="7683" width="12.83203125" style="239" customWidth="1"/>
    <col min="7684" max="7684" width="1.1640625" style="239" customWidth="1"/>
    <col min="7685" max="7685" width="24.33203125" style="239" customWidth="1"/>
    <col min="7686" max="7686" width="12.6640625" style="239" customWidth="1"/>
    <col min="7687" max="7687" width="1.1640625" style="239" customWidth="1"/>
    <col min="7688" max="7688" width="23.6640625" style="239" customWidth="1"/>
    <col min="7689" max="7689" width="1.1640625" style="239" customWidth="1"/>
    <col min="7690" max="7690" width="12.6640625" style="239" customWidth="1"/>
    <col min="7691" max="7691" width="23.5" style="239" customWidth="1"/>
    <col min="7692" max="7692" width="12.83203125" style="239" customWidth="1"/>
    <col min="7693" max="7693" width="1.1640625" style="239" customWidth="1"/>
    <col min="7694" max="7694" width="23.5" style="239" customWidth="1"/>
    <col min="7695" max="7695" width="12.6640625" style="239" customWidth="1"/>
    <col min="7696" max="7696" width="1.1640625" style="239" customWidth="1"/>
    <col min="7697" max="7697" width="24.6640625" style="239" customWidth="1"/>
    <col min="7698" max="7698" width="12.6640625" style="239" customWidth="1"/>
    <col min="7699" max="7699" width="1.1640625" style="239" customWidth="1"/>
    <col min="7700" max="7700" width="24" style="239" customWidth="1"/>
    <col min="7701" max="7701" width="13" style="239" customWidth="1"/>
    <col min="7702" max="7702" width="1.1640625" style="239" customWidth="1"/>
    <col min="7703" max="7703" width="25" style="239" customWidth="1"/>
    <col min="7704" max="7704" width="12.5" style="239" customWidth="1"/>
    <col min="7705" max="7705" width="1.1640625" style="239" customWidth="1"/>
    <col min="7706" max="7706" width="23.6640625" style="239" customWidth="1"/>
    <col min="7707" max="7707" width="12.6640625" style="239" customWidth="1"/>
    <col min="7708" max="7708" width="24.1640625" style="239" customWidth="1"/>
    <col min="7709" max="7709" width="12.83203125" style="239" bestFit="1" customWidth="1"/>
    <col min="7710" max="7710" width="1.1640625" style="239" customWidth="1"/>
    <col min="7711" max="7711" width="27.5" style="239" customWidth="1"/>
    <col min="7712" max="7712" width="14.1640625" style="239" customWidth="1"/>
    <col min="7713" max="7713" width="1.1640625" style="239" customWidth="1"/>
    <col min="7714" max="7714" width="24" style="239" customWidth="1"/>
    <col min="7715" max="7715" width="13.5" style="239" customWidth="1"/>
    <col min="7716" max="7716" width="1.1640625" style="239" customWidth="1"/>
    <col min="7717" max="7717" width="29.5" style="239" customWidth="1"/>
    <col min="7718" max="7718" width="13.33203125" style="239" customWidth="1"/>
    <col min="7719" max="7719" width="1.1640625" style="239" customWidth="1"/>
    <col min="7720" max="7720" width="25.33203125" style="239" customWidth="1"/>
    <col min="7721" max="7721" width="13.5" style="239" customWidth="1"/>
    <col min="7722" max="7722" width="18" style="239" bestFit="1" customWidth="1"/>
    <col min="7723" max="7936" width="11.6640625" style="239"/>
    <col min="7937" max="7937" width="71.1640625" style="239" bestFit="1" customWidth="1"/>
    <col min="7938" max="7938" width="24.6640625" style="239" customWidth="1"/>
    <col min="7939" max="7939" width="12.83203125" style="239" customWidth="1"/>
    <col min="7940" max="7940" width="1.1640625" style="239" customWidth="1"/>
    <col min="7941" max="7941" width="24.33203125" style="239" customWidth="1"/>
    <col min="7942" max="7942" width="12.6640625" style="239" customWidth="1"/>
    <col min="7943" max="7943" width="1.1640625" style="239" customWidth="1"/>
    <col min="7944" max="7944" width="23.6640625" style="239" customWidth="1"/>
    <col min="7945" max="7945" width="1.1640625" style="239" customWidth="1"/>
    <col min="7946" max="7946" width="12.6640625" style="239" customWidth="1"/>
    <col min="7947" max="7947" width="23.5" style="239" customWidth="1"/>
    <col min="7948" max="7948" width="12.83203125" style="239" customWidth="1"/>
    <col min="7949" max="7949" width="1.1640625" style="239" customWidth="1"/>
    <col min="7950" max="7950" width="23.5" style="239" customWidth="1"/>
    <col min="7951" max="7951" width="12.6640625" style="239" customWidth="1"/>
    <col min="7952" max="7952" width="1.1640625" style="239" customWidth="1"/>
    <col min="7953" max="7953" width="24.6640625" style="239" customWidth="1"/>
    <col min="7954" max="7954" width="12.6640625" style="239" customWidth="1"/>
    <col min="7955" max="7955" width="1.1640625" style="239" customWidth="1"/>
    <col min="7956" max="7956" width="24" style="239" customWidth="1"/>
    <col min="7957" max="7957" width="13" style="239" customWidth="1"/>
    <col min="7958" max="7958" width="1.1640625" style="239" customWidth="1"/>
    <col min="7959" max="7959" width="25" style="239" customWidth="1"/>
    <col min="7960" max="7960" width="12.5" style="239" customWidth="1"/>
    <col min="7961" max="7961" width="1.1640625" style="239" customWidth="1"/>
    <col min="7962" max="7962" width="23.6640625" style="239" customWidth="1"/>
    <col min="7963" max="7963" width="12.6640625" style="239" customWidth="1"/>
    <col min="7964" max="7964" width="24.1640625" style="239" customWidth="1"/>
    <col min="7965" max="7965" width="12.83203125" style="239" bestFit="1" customWidth="1"/>
    <col min="7966" max="7966" width="1.1640625" style="239" customWidth="1"/>
    <col min="7967" max="7967" width="27.5" style="239" customWidth="1"/>
    <col min="7968" max="7968" width="14.1640625" style="239" customWidth="1"/>
    <col min="7969" max="7969" width="1.1640625" style="239" customWidth="1"/>
    <col min="7970" max="7970" width="24" style="239" customWidth="1"/>
    <col min="7971" max="7971" width="13.5" style="239" customWidth="1"/>
    <col min="7972" max="7972" width="1.1640625" style="239" customWidth="1"/>
    <col min="7973" max="7973" width="29.5" style="239" customWidth="1"/>
    <col min="7974" max="7974" width="13.33203125" style="239" customWidth="1"/>
    <col min="7975" max="7975" width="1.1640625" style="239" customWidth="1"/>
    <col min="7976" max="7976" width="25.33203125" style="239" customWidth="1"/>
    <col min="7977" max="7977" width="13.5" style="239" customWidth="1"/>
    <col min="7978" max="7978" width="18" style="239" bestFit="1" customWidth="1"/>
    <col min="7979" max="8192" width="11.6640625" style="239"/>
    <col min="8193" max="8193" width="71.1640625" style="239" bestFit="1" customWidth="1"/>
    <col min="8194" max="8194" width="24.6640625" style="239" customWidth="1"/>
    <col min="8195" max="8195" width="12.83203125" style="239" customWidth="1"/>
    <col min="8196" max="8196" width="1.1640625" style="239" customWidth="1"/>
    <col min="8197" max="8197" width="24.33203125" style="239" customWidth="1"/>
    <col min="8198" max="8198" width="12.6640625" style="239" customWidth="1"/>
    <col min="8199" max="8199" width="1.1640625" style="239" customWidth="1"/>
    <col min="8200" max="8200" width="23.6640625" style="239" customWidth="1"/>
    <col min="8201" max="8201" width="1.1640625" style="239" customWidth="1"/>
    <col min="8202" max="8202" width="12.6640625" style="239" customWidth="1"/>
    <col min="8203" max="8203" width="23.5" style="239" customWidth="1"/>
    <col min="8204" max="8204" width="12.83203125" style="239" customWidth="1"/>
    <col min="8205" max="8205" width="1.1640625" style="239" customWidth="1"/>
    <col min="8206" max="8206" width="23.5" style="239" customWidth="1"/>
    <col min="8207" max="8207" width="12.6640625" style="239" customWidth="1"/>
    <col min="8208" max="8208" width="1.1640625" style="239" customWidth="1"/>
    <col min="8209" max="8209" width="24.6640625" style="239" customWidth="1"/>
    <col min="8210" max="8210" width="12.6640625" style="239" customWidth="1"/>
    <col min="8211" max="8211" width="1.1640625" style="239" customWidth="1"/>
    <col min="8212" max="8212" width="24" style="239" customWidth="1"/>
    <col min="8213" max="8213" width="13" style="239" customWidth="1"/>
    <col min="8214" max="8214" width="1.1640625" style="239" customWidth="1"/>
    <col min="8215" max="8215" width="25" style="239" customWidth="1"/>
    <col min="8216" max="8216" width="12.5" style="239" customWidth="1"/>
    <col min="8217" max="8217" width="1.1640625" style="239" customWidth="1"/>
    <col min="8218" max="8218" width="23.6640625" style="239" customWidth="1"/>
    <col min="8219" max="8219" width="12.6640625" style="239" customWidth="1"/>
    <col min="8220" max="8220" width="24.1640625" style="239" customWidth="1"/>
    <col min="8221" max="8221" width="12.83203125" style="239" bestFit="1" customWidth="1"/>
    <col min="8222" max="8222" width="1.1640625" style="239" customWidth="1"/>
    <col min="8223" max="8223" width="27.5" style="239" customWidth="1"/>
    <col min="8224" max="8224" width="14.1640625" style="239" customWidth="1"/>
    <col min="8225" max="8225" width="1.1640625" style="239" customWidth="1"/>
    <col min="8226" max="8226" width="24" style="239" customWidth="1"/>
    <col min="8227" max="8227" width="13.5" style="239" customWidth="1"/>
    <col min="8228" max="8228" width="1.1640625" style="239" customWidth="1"/>
    <col min="8229" max="8229" width="29.5" style="239" customWidth="1"/>
    <col min="8230" max="8230" width="13.33203125" style="239" customWidth="1"/>
    <col min="8231" max="8231" width="1.1640625" style="239" customWidth="1"/>
    <col min="8232" max="8232" width="25.33203125" style="239" customWidth="1"/>
    <col min="8233" max="8233" width="13.5" style="239" customWidth="1"/>
    <col min="8234" max="8234" width="18" style="239" bestFit="1" customWidth="1"/>
    <col min="8235" max="8448" width="11.6640625" style="239"/>
    <col min="8449" max="8449" width="71.1640625" style="239" bestFit="1" customWidth="1"/>
    <col min="8450" max="8450" width="24.6640625" style="239" customWidth="1"/>
    <col min="8451" max="8451" width="12.83203125" style="239" customWidth="1"/>
    <col min="8452" max="8452" width="1.1640625" style="239" customWidth="1"/>
    <col min="8453" max="8453" width="24.33203125" style="239" customWidth="1"/>
    <col min="8454" max="8454" width="12.6640625" style="239" customWidth="1"/>
    <col min="8455" max="8455" width="1.1640625" style="239" customWidth="1"/>
    <col min="8456" max="8456" width="23.6640625" style="239" customWidth="1"/>
    <col min="8457" max="8457" width="1.1640625" style="239" customWidth="1"/>
    <col min="8458" max="8458" width="12.6640625" style="239" customWidth="1"/>
    <col min="8459" max="8459" width="23.5" style="239" customWidth="1"/>
    <col min="8460" max="8460" width="12.83203125" style="239" customWidth="1"/>
    <col min="8461" max="8461" width="1.1640625" style="239" customWidth="1"/>
    <col min="8462" max="8462" width="23.5" style="239" customWidth="1"/>
    <col min="8463" max="8463" width="12.6640625" style="239" customWidth="1"/>
    <col min="8464" max="8464" width="1.1640625" style="239" customWidth="1"/>
    <col min="8465" max="8465" width="24.6640625" style="239" customWidth="1"/>
    <col min="8466" max="8466" width="12.6640625" style="239" customWidth="1"/>
    <col min="8467" max="8467" width="1.1640625" style="239" customWidth="1"/>
    <col min="8468" max="8468" width="24" style="239" customWidth="1"/>
    <col min="8469" max="8469" width="13" style="239" customWidth="1"/>
    <col min="8470" max="8470" width="1.1640625" style="239" customWidth="1"/>
    <col min="8471" max="8471" width="25" style="239" customWidth="1"/>
    <col min="8472" max="8472" width="12.5" style="239" customWidth="1"/>
    <col min="8473" max="8473" width="1.1640625" style="239" customWidth="1"/>
    <col min="8474" max="8474" width="23.6640625" style="239" customWidth="1"/>
    <col min="8475" max="8475" width="12.6640625" style="239" customWidth="1"/>
    <col min="8476" max="8476" width="24.1640625" style="239" customWidth="1"/>
    <col min="8477" max="8477" width="12.83203125" style="239" bestFit="1" customWidth="1"/>
    <col min="8478" max="8478" width="1.1640625" style="239" customWidth="1"/>
    <col min="8479" max="8479" width="27.5" style="239" customWidth="1"/>
    <col min="8480" max="8480" width="14.1640625" style="239" customWidth="1"/>
    <col min="8481" max="8481" width="1.1640625" style="239" customWidth="1"/>
    <col min="8482" max="8482" width="24" style="239" customWidth="1"/>
    <col min="8483" max="8483" width="13.5" style="239" customWidth="1"/>
    <col min="8484" max="8484" width="1.1640625" style="239" customWidth="1"/>
    <col min="8485" max="8485" width="29.5" style="239" customWidth="1"/>
    <col min="8486" max="8486" width="13.33203125" style="239" customWidth="1"/>
    <col min="8487" max="8487" width="1.1640625" style="239" customWidth="1"/>
    <col min="8488" max="8488" width="25.33203125" style="239" customWidth="1"/>
    <col min="8489" max="8489" width="13.5" style="239" customWidth="1"/>
    <col min="8490" max="8490" width="18" style="239" bestFit="1" customWidth="1"/>
    <col min="8491" max="8704" width="11.6640625" style="239"/>
    <col min="8705" max="8705" width="71.1640625" style="239" bestFit="1" customWidth="1"/>
    <col min="8706" max="8706" width="24.6640625" style="239" customWidth="1"/>
    <col min="8707" max="8707" width="12.83203125" style="239" customWidth="1"/>
    <col min="8708" max="8708" width="1.1640625" style="239" customWidth="1"/>
    <col min="8709" max="8709" width="24.33203125" style="239" customWidth="1"/>
    <col min="8710" max="8710" width="12.6640625" style="239" customWidth="1"/>
    <col min="8711" max="8711" width="1.1640625" style="239" customWidth="1"/>
    <col min="8712" max="8712" width="23.6640625" style="239" customWidth="1"/>
    <col min="8713" max="8713" width="1.1640625" style="239" customWidth="1"/>
    <col min="8714" max="8714" width="12.6640625" style="239" customWidth="1"/>
    <col min="8715" max="8715" width="23.5" style="239" customWidth="1"/>
    <col min="8716" max="8716" width="12.83203125" style="239" customWidth="1"/>
    <col min="8717" max="8717" width="1.1640625" style="239" customWidth="1"/>
    <col min="8718" max="8718" width="23.5" style="239" customWidth="1"/>
    <col min="8719" max="8719" width="12.6640625" style="239" customWidth="1"/>
    <col min="8720" max="8720" width="1.1640625" style="239" customWidth="1"/>
    <col min="8721" max="8721" width="24.6640625" style="239" customWidth="1"/>
    <col min="8722" max="8722" width="12.6640625" style="239" customWidth="1"/>
    <col min="8723" max="8723" width="1.1640625" style="239" customWidth="1"/>
    <col min="8724" max="8724" width="24" style="239" customWidth="1"/>
    <col min="8725" max="8725" width="13" style="239" customWidth="1"/>
    <col min="8726" max="8726" width="1.1640625" style="239" customWidth="1"/>
    <col min="8727" max="8727" width="25" style="239" customWidth="1"/>
    <col min="8728" max="8728" width="12.5" style="239" customWidth="1"/>
    <col min="8729" max="8729" width="1.1640625" style="239" customWidth="1"/>
    <col min="8730" max="8730" width="23.6640625" style="239" customWidth="1"/>
    <col min="8731" max="8731" width="12.6640625" style="239" customWidth="1"/>
    <col min="8732" max="8732" width="24.1640625" style="239" customWidth="1"/>
    <col min="8733" max="8733" width="12.83203125" style="239" bestFit="1" customWidth="1"/>
    <col min="8734" max="8734" width="1.1640625" style="239" customWidth="1"/>
    <col min="8735" max="8735" width="27.5" style="239" customWidth="1"/>
    <col min="8736" max="8736" width="14.1640625" style="239" customWidth="1"/>
    <col min="8737" max="8737" width="1.1640625" style="239" customWidth="1"/>
    <col min="8738" max="8738" width="24" style="239" customWidth="1"/>
    <col min="8739" max="8739" width="13.5" style="239" customWidth="1"/>
    <col min="8740" max="8740" width="1.1640625" style="239" customWidth="1"/>
    <col min="8741" max="8741" width="29.5" style="239" customWidth="1"/>
    <col min="8742" max="8742" width="13.33203125" style="239" customWidth="1"/>
    <col min="8743" max="8743" width="1.1640625" style="239" customWidth="1"/>
    <col min="8744" max="8744" width="25.33203125" style="239" customWidth="1"/>
    <col min="8745" max="8745" width="13.5" style="239" customWidth="1"/>
    <col min="8746" max="8746" width="18" style="239" bestFit="1" customWidth="1"/>
    <col min="8747" max="8960" width="11.6640625" style="239"/>
    <col min="8961" max="8961" width="71.1640625" style="239" bestFit="1" customWidth="1"/>
    <col min="8962" max="8962" width="24.6640625" style="239" customWidth="1"/>
    <col min="8963" max="8963" width="12.83203125" style="239" customWidth="1"/>
    <col min="8964" max="8964" width="1.1640625" style="239" customWidth="1"/>
    <col min="8965" max="8965" width="24.33203125" style="239" customWidth="1"/>
    <col min="8966" max="8966" width="12.6640625" style="239" customWidth="1"/>
    <col min="8967" max="8967" width="1.1640625" style="239" customWidth="1"/>
    <col min="8968" max="8968" width="23.6640625" style="239" customWidth="1"/>
    <col min="8969" max="8969" width="1.1640625" style="239" customWidth="1"/>
    <col min="8970" max="8970" width="12.6640625" style="239" customWidth="1"/>
    <col min="8971" max="8971" width="23.5" style="239" customWidth="1"/>
    <col min="8972" max="8972" width="12.83203125" style="239" customWidth="1"/>
    <col min="8973" max="8973" width="1.1640625" style="239" customWidth="1"/>
    <col min="8974" max="8974" width="23.5" style="239" customWidth="1"/>
    <col min="8975" max="8975" width="12.6640625" style="239" customWidth="1"/>
    <col min="8976" max="8976" width="1.1640625" style="239" customWidth="1"/>
    <col min="8977" max="8977" width="24.6640625" style="239" customWidth="1"/>
    <col min="8978" max="8978" width="12.6640625" style="239" customWidth="1"/>
    <col min="8979" max="8979" width="1.1640625" style="239" customWidth="1"/>
    <col min="8980" max="8980" width="24" style="239" customWidth="1"/>
    <col min="8981" max="8981" width="13" style="239" customWidth="1"/>
    <col min="8982" max="8982" width="1.1640625" style="239" customWidth="1"/>
    <col min="8983" max="8983" width="25" style="239" customWidth="1"/>
    <col min="8984" max="8984" width="12.5" style="239" customWidth="1"/>
    <col min="8985" max="8985" width="1.1640625" style="239" customWidth="1"/>
    <col min="8986" max="8986" width="23.6640625" style="239" customWidth="1"/>
    <col min="8987" max="8987" width="12.6640625" style="239" customWidth="1"/>
    <col min="8988" max="8988" width="24.1640625" style="239" customWidth="1"/>
    <col min="8989" max="8989" width="12.83203125" style="239" bestFit="1" customWidth="1"/>
    <col min="8990" max="8990" width="1.1640625" style="239" customWidth="1"/>
    <col min="8991" max="8991" width="27.5" style="239" customWidth="1"/>
    <col min="8992" max="8992" width="14.1640625" style="239" customWidth="1"/>
    <col min="8993" max="8993" width="1.1640625" style="239" customWidth="1"/>
    <col min="8994" max="8994" width="24" style="239" customWidth="1"/>
    <col min="8995" max="8995" width="13.5" style="239" customWidth="1"/>
    <col min="8996" max="8996" width="1.1640625" style="239" customWidth="1"/>
    <col min="8997" max="8997" width="29.5" style="239" customWidth="1"/>
    <col min="8998" max="8998" width="13.33203125" style="239" customWidth="1"/>
    <col min="8999" max="8999" width="1.1640625" style="239" customWidth="1"/>
    <col min="9000" max="9000" width="25.33203125" style="239" customWidth="1"/>
    <col min="9001" max="9001" width="13.5" style="239" customWidth="1"/>
    <col min="9002" max="9002" width="18" style="239" bestFit="1" customWidth="1"/>
    <col min="9003" max="9216" width="11.6640625" style="239"/>
    <col min="9217" max="9217" width="71.1640625" style="239" bestFit="1" customWidth="1"/>
    <col min="9218" max="9218" width="24.6640625" style="239" customWidth="1"/>
    <col min="9219" max="9219" width="12.83203125" style="239" customWidth="1"/>
    <col min="9220" max="9220" width="1.1640625" style="239" customWidth="1"/>
    <col min="9221" max="9221" width="24.33203125" style="239" customWidth="1"/>
    <col min="9222" max="9222" width="12.6640625" style="239" customWidth="1"/>
    <col min="9223" max="9223" width="1.1640625" style="239" customWidth="1"/>
    <col min="9224" max="9224" width="23.6640625" style="239" customWidth="1"/>
    <col min="9225" max="9225" width="1.1640625" style="239" customWidth="1"/>
    <col min="9226" max="9226" width="12.6640625" style="239" customWidth="1"/>
    <col min="9227" max="9227" width="23.5" style="239" customWidth="1"/>
    <col min="9228" max="9228" width="12.83203125" style="239" customWidth="1"/>
    <col min="9229" max="9229" width="1.1640625" style="239" customWidth="1"/>
    <col min="9230" max="9230" width="23.5" style="239" customWidth="1"/>
    <col min="9231" max="9231" width="12.6640625" style="239" customWidth="1"/>
    <col min="9232" max="9232" width="1.1640625" style="239" customWidth="1"/>
    <col min="9233" max="9233" width="24.6640625" style="239" customWidth="1"/>
    <col min="9234" max="9234" width="12.6640625" style="239" customWidth="1"/>
    <col min="9235" max="9235" width="1.1640625" style="239" customWidth="1"/>
    <col min="9236" max="9236" width="24" style="239" customWidth="1"/>
    <col min="9237" max="9237" width="13" style="239" customWidth="1"/>
    <col min="9238" max="9238" width="1.1640625" style="239" customWidth="1"/>
    <col min="9239" max="9239" width="25" style="239" customWidth="1"/>
    <col min="9240" max="9240" width="12.5" style="239" customWidth="1"/>
    <col min="9241" max="9241" width="1.1640625" style="239" customWidth="1"/>
    <col min="9242" max="9242" width="23.6640625" style="239" customWidth="1"/>
    <col min="9243" max="9243" width="12.6640625" style="239" customWidth="1"/>
    <col min="9244" max="9244" width="24.1640625" style="239" customWidth="1"/>
    <col min="9245" max="9245" width="12.83203125" style="239" bestFit="1" customWidth="1"/>
    <col min="9246" max="9246" width="1.1640625" style="239" customWidth="1"/>
    <col min="9247" max="9247" width="27.5" style="239" customWidth="1"/>
    <col min="9248" max="9248" width="14.1640625" style="239" customWidth="1"/>
    <col min="9249" max="9249" width="1.1640625" style="239" customWidth="1"/>
    <col min="9250" max="9250" width="24" style="239" customWidth="1"/>
    <col min="9251" max="9251" width="13.5" style="239" customWidth="1"/>
    <col min="9252" max="9252" width="1.1640625" style="239" customWidth="1"/>
    <col min="9253" max="9253" width="29.5" style="239" customWidth="1"/>
    <col min="9254" max="9254" width="13.33203125" style="239" customWidth="1"/>
    <col min="9255" max="9255" width="1.1640625" style="239" customWidth="1"/>
    <col min="9256" max="9256" width="25.33203125" style="239" customWidth="1"/>
    <col min="9257" max="9257" width="13.5" style="239" customWidth="1"/>
    <col min="9258" max="9258" width="18" style="239" bestFit="1" customWidth="1"/>
    <col min="9259" max="9472" width="11.6640625" style="239"/>
    <col min="9473" max="9473" width="71.1640625" style="239" bestFit="1" customWidth="1"/>
    <col min="9474" max="9474" width="24.6640625" style="239" customWidth="1"/>
    <col min="9475" max="9475" width="12.83203125" style="239" customWidth="1"/>
    <col min="9476" max="9476" width="1.1640625" style="239" customWidth="1"/>
    <col min="9477" max="9477" width="24.33203125" style="239" customWidth="1"/>
    <col min="9478" max="9478" width="12.6640625" style="239" customWidth="1"/>
    <col min="9479" max="9479" width="1.1640625" style="239" customWidth="1"/>
    <col min="9480" max="9480" width="23.6640625" style="239" customWidth="1"/>
    <col min="9481" max="9481" width="1.1640625" style="239" customWidth="1"/>
    <col min="9482" max="9482" width="12.6640625" style="239" customWidth="1"/>
    <col min="9483" max="9483" width="23.5" style="239" customWidth="1"/>
    <col min="9484" max="9484" width="12.83203125" style="239" customWidth="1"/>
    <col min="9485" max="9485" width="1.1640625" style="239" customWidth="1"/>
    <col min="9486" max="9486" width="23.5" style="239" customWidth="1"/>
    <col min="9487" max="9487" width="12.6640625" style="239" customWidth="1"/>
    <col min="9488" max="9488" width="1.1640625" style="239" customWidth="1"/>
    <col min="9489" max="9489" width="24.6640625" style="239" customWidth="1"/>
    <col min="9490" max="9490" width="12.6640625" style="239" customWidth="1"/>
    <col min="9491" max="9491" width="1.1640625" style="239" customWidth="1"/>
    <col min="9492" max="9492" width="24" style="239" customWidth="1"/>
    <col min="9493" max="9493" width="13" style="239" customWidth="1"/>
    <col min="9494" max="9494" width="1.1640625" style="239" customWidth="1"/>
    <col min="9495" max="9495" width="25" style="239" customWidth="1"/>
    <col min="9496" max="9496" width="12.5" style="239" customWidth="1"/>
    <col min="9497" max="9497" width="1.1640625" style="239" customWidth="1"/>
    <col min="9498" max="9498" width="23.6640625" style="239" customWidth="1"/>
    <col min="9499" max="9499" width="12.6640625" style="239" customWidth="1"/>
    <col min="9500" max="9500" width="24.1640625" style="239" customWidth="1"/>
    <col min="9501" max="9501" width="12.83203125" style="239" bestFit="1" customWidth="1"/>
    <col min="9502" max="9502" width="1.1640625" style="239" customWidth="1"/>
    <col min="9503" max="9503" width="27.5" style="239" customWidth="1"/>
    <col min="9504" max="9504" width="14.1640625" style="239" customWidth="1"/>
    <col min="9505" max="9505" width="1.1640625" style="239" customWidth="1"/>
    <col min="9506" max="9506" width="24" style="239" customWidth="1"/>
    <col min="9507" max="9507" width="13.5" style="239" customWidth="1"/>
    <col min="9508" max="9508" width="1.1640625" style="239" customWidth="1"/>
    <col min="9509" max="9509" width="29.5" style="239" customWidth="1"/>
    <col min="9510" max="9510" width="13.33203125" style="239" customWidth="1"/>
    <col min="9511" max="9511" width="1.1640625" style="239" customWidth="1"/>
    <col min="9512" max="9512" width="25.33203125" style="239" customWidth="1"/>
    <col min="9513" max="9513" width="13.5" style="239" customWidth="1"/>
    <col min="9514" max="9514" width="18" style="239" bestFit="1" customWidth="1"/>
    <col min="9515" max="9728" width="11.6640625" style="239"/>
    <col min="9729" max="9729" width="71.1640625" style="239" bestFit="1" customWidth="1"/>
    <col min="9730" max="9730" width="24.6640625" style="239" customWidth="1"/>
    <col min="9731" max="9731" width="12.83203125" style="239" customWidth="1"/>
    <col min="9732" max="9732" width="1.1640625" style="239" customWidth="1"/>
    <col min="9733" max="9733" width="24.33203125" style="239" customWidth="1"/>
    <col min="9734" max="9734" width="12.6640625" style="239" customWidth="1"/>
    <col min="9735" max="9735" width="1.1640625" style="239" customWidth="1"/>
    <col min="9736" max="9736" width="23.6640625" style="239" customWidth="1"/>
    <col min="9737" max="9737" width="1.1640625" style="239" customWidth="1"/>
    <col min="9738" max="9738" width="12.6640625" style="239" customWidth="1"/>
    <col min="9739" max="9739" width="23.5" style="239" customWidth="1"/>
    <col min="9740" max="9740" width="12.83203125" style="239" customWidth="1"/>
    <col min="9741" max="9741" width="1.1640625" style="239" customWidth="1"/>
    <col min="9742" max="9742" width="23.5" style="239" customWidth="1"/>
    <col min="9743" max="9743" width="12.6640625" style="239" customWidth="1"/>
    <col min="9744" max="9744" width="1.1640625" style="239" customWidth="1"/>
    <col min="9745" max="9745" width="24.6640625" style="239" customWidth="1"/>
    <col min="9746" max="9746" width="12.6640625" style="239" customWidth="1"/>
    <col min="9747" max="9747" width="1.1640625" style="239" customWidth="1"/>
    <col min="9748" max="9748" width="24" style="239" customWidth="1"/>
    <col min="9749" max="9749" width="13" style="239" customWidth="1"/>
    <col min="9750" max="9750" width="1.1640625" style="239" customWidth="1"/>
    <col min="9751" max="9751" width="25" style="239" customWidth="1"/>
    <col min="9752" max="9752" width="12.5" style="239" customWidth="1"/>
    <col min="9753" max="9753" width="1.1640625" style="239" customWidth="1"/>
    <col min="9754" max="9754" width="23.6640625" style="239" customWidth="1"/>
    <col min="9755" max="9755" width="12.6640625" style="239" customWidth="1"/>
    <col min="9756" max="9756" width="24.1640625" style="239" customWidth="1"/>
    <col min="9757" max="9757" width="12.83203125" style="239" bestFit="1" customWidth="1"/>
    <col min="9758" max="9758" width="1.1640625" style="239" customWidth="1"/>
    <col min="9759" max="9759" width="27.5" style="239" customWidth="1"/>
    <col min="9760" max="9760" width="14.1640625" style="239" customWidth="1"/>
    <col min="9761" max="9761" width="1.1640625" style="239" customWidth="1"/>
    <col min="9762" max="9762" width="24" style="239" customWidth="1"/>
    <col min="9763" max="9763" width="13.5" style="239" customWidth="1"/>
    <col min="9764" max="9764" width="1.1640625" style="239" customWidth="1"/>
    <col min="9765" max="9765" width="29.5" style="239" customWidth="1"/>
    <col min="9766" max="9766" width="13.33203125" style="239" customWidth="1"/>
    <col min="9767" max="9767" width="1.1640625" style="239" customWidth="1"/>
    <col min="9768" max="9768" width="25.33203125" style="239" customWidth="1"/>
    <col min="9769" max="9769" width="13.5" style="239" customWidth="1"/>
    <col min="9770" max="9770" width="18" style="239" bestFit="1" customWidth="1"/>
    <col min="9771" max="9984" width="11.6640625" style="239"/>
    <col min="9985" max="9985" width="71.1640625" style="239" bestFit="1" customWidth="1"/>
    <col min="9986" max="9986" width="24.6640625" style="239" customWidth="1"/>
    <col min="9987" max="9987" width="12.83203125" style="239" customWidth="1"/>
    <col min="9988" max="9988" width="1.1640625" style="239" customWidth="1"/>
    <col min="9989" max="9989" width="24.33203125" style="239" customWidth="1"/>
    <col min="9990" max="9990" width="12.6640625" style="239" customWidth="1"/>
    <col min="9991" max="9991" width="1.1640625" style="239" customWidth="1"/>
    <col min="9992" max="9992" width="23.6640625" style="239" customWidth="1"/>
    <col min="9993" max="9993" width="1.1640625" style="239" customWidth="1"/>
    <col min="9994" max="9994" width="12.6640625" style="239" customWidth="1"/>
    <col min="9995" max="9995" width="23.5" style="239" customWidth="1"/>
    <col min="9996" max="9996" width="12.83203125" style="239" customWidth="1"/>
    <col min="9997" max="9997" width="1.1640625" style="239" customWidth="1"/>
    <col min="9998" max="9998" width="23.5" style="239" customWidth="1"/>
    <col min="9999" max="9999" width="12.6640625" style="239" customWidth="1"/>
    <col min="10000" max="10000" width="1.1640625" style="239" customWidth="1"/>
    <col min="10001" max="10001" width="24.6640625" style="239" customWidth="1"/>
    <col min="10002" max="10002" width="12.6640625" style="239" customWidth="1"/>
    <col min="10003" max="10003" width="1.1640625" style="239" customWidth="1"/>
    <col min="10004" max="10004" width="24" style="239" customWidth="1"/>
    <col min="10005" max="10005" width="13" style="239" customWidth="1"/>
    <col min="10006" max="10006" width="1.1640625" style="239" customWidth="1"/>
    <col min="10007" max="10007" width="25" style="239" customWidth="1"/>
    <col min="10008" max="10008" width="12.5" style="239" customWidth="1"/>
    <col min="10009" max="10009" width="1.1640625" style="239" customWidth="1"/>
    <col min="10010" max="10010" width="23.6640625" style="239" customWidth="1"/>
    <col min="10011" max="10011" width="12.6640625" style="239" customWidth="1"/>
    <col min="10012" max="10012" width="24.1640625" style="239" customWidth="1"/>
    <col min="10013" max="10013" width="12.83203125" style="239" bestFit="1" customWidth="1"/>
    <col min="10014" max="10014" width="1.1640625" style="239" customWidth="1"/>
    <col min="10015" max="10015" width="27.5" style="239" customWidth="1"/>
    <col min="10016" max="10016" width="14.1640625" style="239" customWidth="1"/>
    <col min="10017" max="10017" width="1.1640625" style="239" customWidth="1"/>
    <col min="10018" max="10018" width="24" style="239" customWidth="1"/>
    <col min="10019" max="10019" width="13.5" style="239" customWidth="1"/>
    <col min="10020" max="10020" width="1.1640625" style="239" customWidth="1"/>
    <col min="10021" max="10021" width="29.5" style="239" customWidth="1"/>
    <col min="10022" max="10022" width="13.33203125" style="239" customWidth="1"/>
    <col min="10023" max="10023" width="1.1640625" style="239" customWidth="1"/>
    <col min="10024" max="10024" width="25.33203125" style="239" customWidth="1"/>
    <col min="10025" max="10025" width="13.5" style="239" customWidth="1"/>
    <col min="10026" max="10026" width="18" style="239" bestFit="1" customWidth="1"/>
    <col min="10027" max="10240" width="11.6640625" style="239"/>
    <col min="10241" max="10241" width="71.1640625" style="239" bestFit="1" customWidth="1"/>
    <col min="10242" max="10242" width="24.6640625" style="239" customWidth="1"/>
    <col min="10243" max="10243" width="12.83203125" style="239" customWidth="1"/>
    <col min="10244" max="10244" width="1.1640625" style="239" customWidth="1"/>
    <col min="10245" max="10245" width="24.33203125" style="239" customWidth="1"/>
    <col min="10246" max="10246" width="12.6640625" style="239" customWidth="1"/>
    <col min="10247" max="10247" width="1.1640625" style="239" customWidth="1"/>
    <col min="10248" max="10248" width="23.6640625" style="239" customWidth="1"/>
    <col min="10249" max="10249" width="1.1640625" style="239" customWidth="1"/>
    <col min="10250" max="10250" width="12.6640625" style="239" customWidth="1"/>
    <col min="10251" max="10251" width="23.5" style="239" customWidth="1"/>
    <col min="10252" max="10252" width="12.83203125" style="239" customWidth="1"/>
    <col min="10253" max="10253" width="1.1640625" style="239" customWidth="1"/>
    <col min="10254" max="10254" width="23.5" style="239" customWidth="1"/>
    <col min="10255" max="10255" width="12.6640625" style="239" customWidth="1"/>
    <col min="10256" max="10256" width="1.1640625" style="239" customWidth="1"/>
    <col min="10257" max="10257" width="24.6640625" style="239" customWidth="1"/>
    <col min="10258" max="10258" width="12.6640625" style="239" customWidth="1"/>
    <col min="10259" max="10259" width="1.1640625" style="239" customWidth="1"/>
    <col min="10260" max="10260" width="24" style="239" customWidth="1"/>
    <col min="10261" max="10261" width="13" style="239" customWidth="1"/>
    <col min="10262" max="10262" width="1.1640625" style="239" customWidth="1"/>
    <col min="10263" max="10263" width="25" style="239" customWidth="1"/>
    <col min="10264" max="10264" width="12.5" style="239" customWidth="1"/>
    <col min="10265" max="10265" width="1.1640625" style="239" customWidth="1"/>
    <col min="10266" max="10266" width="23.6640625" style="239" customWidth="1"/>
    <col min="10267" max="10267" width="12.6640625" style="239" customWidth="1"/>
    <col min="10268" max="10268" width="24.1640625" style="239" customWidth="1"/>
    <col min="10269" max="10269" width="12.83203125" style="239" bestFit="1" customWidth="1"/>
    <col min="10270" max="10270" width="1.1640625" style="239" customWidth="1"/>
    <col min="10271" max="10271" width="27.5" style="239" customWidth="1"/>
    <col min="10272" max="10272" width="14.1640625" style="239" customWidth="1"/>
    <col min="10273" max="10273" width="1.1640625" style="239" customWidth="1"/>
    <col min="10274" max="10274" width="24" style="239" customWidth="1"/>
    <col min="10275" max="10275" width="13.5" style="239" customWidth="1"/>
    <col min="10276" max="10276" width="1.1640625" style="239" customWidth="1"/>
    <col min="10277" max="10277" width="29.5" style="239" customWidth="1"/>
    <col min="10278" max="10278" width="13.33203125" style="239" customWidth="1"/>
    <col min="10279" max="10279" width="1.1640625" style="239" customWidth="1"/>
    <col min="10280" max="10280" width="25.33203125" style="239" customWidth="1"/>
    <col min="10281" max="10281" width="13.5" style="239" customWidth="1"/>
    <col min="10282" max="10282" width="18" style="239" bestFit="1" customWidth="1"/>
    <col min="10283" max="10496" width="11.6640625" style="239"/>
    <col min="10497" max="10497" width="71.1640625" style="239" bestFit="1" customWidth="1"/>
    <col min="10498" max="10498" width="24.6640625" style="239" customWidth="1"/>
    <col min="10499" max="10499" width="12.83203125" style="239" customWidth="1"/>
    <col min="10500" max="10500" width="1.1640625" style="239" customWidth="1"/>
    <col min="10501" max="10501" width="24.33203125" style="239" customWidth="1"/>
    <col min="10502" max="10502" width="12.6640625" style="239" customWidth="1"/>
    <col min="10503" max="10503" width="1.1640625" style="239" customWidth="1"/>
    <col min="10504" max="10504" width="23.6640625" style="239" customWidth="1"/>
    <col min="10505" max="10505" width="1.1640625" style="239" customWidth="1"/>
    <col min="10506" max="10506" width="12.6640625" style="239" customWidth="1"/>
    <col min="10507" max="10507" width="23.5" style="239" customWidth="1"/>
    <col min="10508" max="10508" width="12.83203125" style="239" customWidth="1"/>
    <col min="10509" max="10509" width="1.1640625" style="239" customWidth="1"/>
    <col min="10510" max="10510" width="23.5" style="239" customWidth="1"/>
    <col min="10511" max="10511" width="12.6640625" style="239" customWidth="1"/>
    <col min="10512" max="10512" width="1.1640625" style="239" customWidth="1"/>
    <col min="10513" max="10513" width="24.6640625" style="239" customWidth="1"/>
    <col min="10514" max="10514" width="12.6640625" style="239" customWidth="1"/>
    <col min="10515" max="10515" width="1.1640625" style="239" customWidth="1"/>
    <col min="10516" max="10516" width="24" style="239" customWidth="1"/>
    <col min="10517" max="10517" width="13" style="239" customWidth="1"/>
    <col min="10518" max="10518" width="1.1640625" style="239" customWidth="1"/>
    <col min="10519" max="10519" width="25" style="239" customWidth="1"/>
    <col min="10520" max="10520" width="12.5" style="239" customWidth="1"/>
    <col min="10521" max="10521" width="1.1640625" style="239" customWidth="1"/>
    <col min="10522" max="10522" width="23.6640625" style="239" customWidth="1"/>
    <col min="10523" max="10523" width="12.6640625" style="239" customWidth="1"/>
    <col min="10524" max="10524" width="24.1640625" style="239" customWidth="1"/>
    <col min="10525" max="10525" width="12.83203125" style="239" bestFit="1" customWidth="1"/>
    <col min="10526" max="10526" width="1.1640625" style="239" customWidth="1"/>
    <col min="10527" max="10527" width="27.5" style="239" customWidth="1"/>
    <col min="10528" max="10528" width="14.1640625" style="239" customWidth="1"/>
    <col min="10529" max="10529" width="1.1640625" style="239" customWidth="1"/>
    <col min="10530" max="10530" width="24" style="239" customWidth="1"/>
    <col min="10531" max="10531" width="13.5" style="239" customWidth="1"/>
    <col min="10532" max="10532" width="1.1640625" style="239" customWidth="1"/>
    <col min="10533" max="10533" width="29.5" style="239" customWidth="1"/>
    <col min="10534" max="10534" width="13.33203125" style="239" customWidth="1"/>
    <col min="10535" max="10535" width="1.1640625" style="239" customWidth="1"/>
    <col min="10536" max="10536" width="25.33203125" style="239" customWidth="1"/>
    <col min="10537" max="10537" width="13.5" style="239" customWidth="1"/>
    <col min="10538" max="10538" width="18" style="239" bestFit="1" customWidth="1"/>
    <col min="10539" max="10752" width="11.6640625" style="239"/>
    <col min="10753" max="10753" width="71.1640625" style="239" bestFit="1" customWidth="1"/>
    <col min="10754" max="10754" width="24.6640625" style="239" customWidth="1"/>
    <col min="10755" max="10755" width="12.83203125" style="239" customWidth="1"/>
    <col min="10756" max="10756" width="1.1640625" style="239" customWidth="1"/>
    <col min="10757" max="10757" width="24.33203125" style="239" customWidth="1"/>
    <col min="10758" max="10758" width="12.6640625" style="239" customWidth="1"/>
    <col min="10759" max="10759" width="1.1640625" style="239" customWidth="1"/>
    <col min="10760" max="10760" width="23.6640625" style="239" customWidth="1"/>
    <col min="10761" max="10761" width="1.1640625" style="239" customWidth="1"/>
    <col min="10762" max="10762" width="12.6640625" style="239" customWidth="1"/>
    <col min="10763" max="10763" width="23.5" style="239" customWidth="1"/>
    <col min="10764" max="10764" width="12.83203125" style="239" customWidth="1"/>
    <col min="10765" max="10765" width="1.1640625" style="239" customWidth="1"/>
    <col min="10766" max="10766" width="23.5" style="239" customWidth="1"/>
    <col min="10767" max="10767" width="12.6640625" style="239" customWidth="1"/>
    <col min="10768" max="10768" width="1.1640625" style="239" customWidth="1"/>
    <col min="10769" max="10769" width="24.6640625" style="239" customWidth="1"/>
    <col min="10770" max="10770" width="12.6640625" style="239" customWidth="1"/>
    <col min="10771" max="10771" width="1.1640625" style="239" customWidth="1"/>
    <col min="10772" max="10772" width="24" style="239" customWidth="1"/>
    <col min="10773" max="10773" width="13" style="239" customWidth="1"/>
    <col min="10774" max="10774" width="1.1640625" style="239" customWidth="1"/>
    <col min="10775" max="10775" width="25" style="239" customWidth="1"/>
    <col min="10776" max="10776" width="12.5" style="239" customWidth="1"/>
    <col min="10777" max="10777" width="1.1640625" style="239" customWidth="1"/>
    <col min="10778" max="10778" width="23.6640625" style="239" customWidth="1"/>
    <col min="10779" max="10779" width="12.6640625" style="239" customWidth="1"/>
    <col min="10780" max="10780" width="24.1640625" style="239" customWidth="1"/>
    <col min="10781" max="10781" width="12.83203125" style="239" bestFit="1" customWidth="1"/>
    <col min="10782" max="10782" width="1.1640625" style="239" customWidth="1"/>
    <col min="10783" max="10783" width="27.5" style="239" customWidth="1"/>
    <col min="10784" max="10784" width="14.1640625" style="239" customWidth="1"/>
    <col min="10785" max="10785" width="1.1640625" style="239" customWidth="1"/>
    <col min="10786" max="10786" width="24" style="239" customWidth="1"/>
    <col min="10787" max="10787" width="13.5" style="239" customWidth="1"/>
    <col min="10788" max="10788" width="1.1640625" style="239" customWidth="1"/>
    <col min="10789" max="10789" width="29.5" style="239" customWidth="1"/>
    <col min="10790" max="10790" width="13.33203125" style="239" customWidth="1"/>
    <col min="10791" max="10791" width="1.1640625" style="239" customWidth="1"/>
    <col min="10792" max="10792" width="25.33203125" style="239" customWidth="1"/>
    <col min="10793" max="10793" width="13.5" style="239" customWidth="1"/>
    <col min="10794" max="10794" width="18" style="239" bestFit="1" customWidth="1"/>
    <col min="10795" max="11008" width="11.6640625" style="239"/>
    <col min="11009" max="11009" width="71.1640625" style="239" bestFit="1" customWidth="1"/>
    <col min="11010" max="11010" width="24.6640625" style="239" customWidth="1"/>
    <col min="11011" max="11011" width="12.83203125" style="239" customWidth="1"/>
    <col min="11012" max="11012" width="1.1640625" style="239" customWidth="1"/>
    <col min="11013" max="11013" width="24.33203125" style="239" customWidth="1"/>
    <col min="11014" max="11014" width="12.6640625" style="239" customWidth="1"/>
    <col min="11015" max="11015" width="1.1640625" style="239" customWidth="1"/>
    <col min="11016" max="11016" width="23.6640625" style="239" customWidth="1"/>
    <col min="11017" max="11017" width="1.1640625" style="239" customWidth="1"/>
    <col min="11018" max="11018" width="12.6640625" style="239" customWidth="1"/>
    <col min="11019" max="11019" width="23.5" style="239" customWidth="1"/>
    <col min="11020" max="11020" width="12.83203125" style="239" customWidth="1"/>
    <col min="11021" max="11021" width="1.1640625" style="239" customWidth="1"/>
    <col min="11022" max="11022" width="23.5" style="239" customWidth="1"/>
    <col min="11023" max="11023" width="12.6640625" style="239" customWidth="1"/>
    <col min="11024" max="11024" width="1.1640625" style="239" customWidth="1"/>
    <col min="11025" max="11025" width="24.6640625" style="239" customWidth="1"/>
    <col min="11026" max="11026" width="12.6640625" style="239" customWidth="1"/>
    <col min="11027" max="11027" width="1.1640625" style="239" customWidth="1"/>
    <col min="11028" max="11028" width="24" style="239" customWidth="1"/>
    <col min="11029" max="11029" width="13" style="239" customWidth="1"/>
    <col min="11030" max="11030" width="1.1640625" style="239" customWidth="1"/>
    <col min="11031" max="11031" width="25" style="239" customWidth="1"/>
    <col min="11032" max="11032" width="12.5" style="239" customWidth="1"/>
    <col min="11033" max="11033" width="1.1640625" style="239" customWidth="1"/>
    <col min="11034" max="11034" width="23.6640625" style="239" customWidth="1"/>
    <col min="11035" max="11035" width="12.6640625" style="239" customWidth="1"/>
    <col min="11036" max="11036" width="24.1640625" style="239" customWidth="1"/>
    <col min="11037" max="11037" width="12.83203125" style="239" bestFit="1" customWidth="1"/>
    <col min="11038" max="11038" width="1.1640625" style="239" customWidth="1"/>
    <col min="11039" max="11039" width="27.5" style="239" customWidth="1"/>
    <col min="11040" max="11040" width="14.1640625" style="239" customWidth="1"/>
    <col min="11041" max="11041" width="1.1640625" style="239" customWidth="1"/>
    <col min="11042" max="11042" width="24" style="239" customWidth="1"/>
    <col min="11043" max="11043" width="13.5" style="239" customWidth="1"/>
    <col min="11044" max="11044" width="1.1640625" style="239" customWidth="1"/>
    <col min="11045" max="11045" width="29.5" style="239" customWidth="1"/>
    <col min="11046" max="11046" width="13.33203125" style="239" customWidth="1"/>
    <col min="11047" max="11047" width="1.1640625" style="239" customWidth="1"/>
    <col min="11048" max="11048" width="25.33203125" style="239" customWidth="1"/>
    <col min="11049" max="11049" width="13.5" style="239" customWidth="1"/>
    <col min="11050" max="11050" width="18" style="239" bestFit="1" customWidth="1"/>
    <col min="11051" max="11264" width="11.6640625" style="239"/>
    <col min="11265" max="11265" width="71.1640625" style="239" bestFit="1" customWidth="1"/>
    <col min="11266" max="11266" width="24.6640625" style="239" customWidth="1"/>
    <col min="11267" max="11267" width="12.83203125" style="239" customWidth="1"/>
    <col min="11268" max="11268" width="1.1640625" style="239" customWidth="1"/>
    <col min="11269" max="11269" width="24.33203125" style="239" customWidth="1"/>
    <col min="11270" max="11270" width="12.6640625" style="239" customWidth="1"/>
    <col min="11271" max="11271" width="1.1640625" style="239" customWidth="1"/>
    <col min="11272" max="11272" width="23.6640625" style="239" customWidth="1"/>
    <col min="11273" max="11273" width="1.1640625" style="239" customWidth="1"/>
    <col min="11274" max="11274" width="12.6640625" style="239" customWidth="1"/>
    <col min="11275" max="11275" width="23.5" style="239" customWidth="1"/>
    <col min="11276" max="11276" width="12.83203125" style="239" customWidth="1"/>
    <col min="11277" max="11277" width="1.1640625" style="239" customWidth="1"/>
    <col min="11278" max="11278" width="23.5" style="239" customWidth="1"/>
    <col min="11279" max="11279" width="12.6640625" style="239" customWidth="1"/>
    <col min="11280" max="11280" width="1.1640625" style="239" customWidth="1"/>
    <col min="11281" max="11281" width="24.6640625" style="239" customWidth="1"/>
    <col min="11282" max="11282" width="12.6640625" style="239" customWidth="1"/>
    <col min="11283" max="11283" width="1.1640625" style="239" customWidth="1"/>
    <col min="11284" max="11284" width="24" style="239" customWidth="1"/>
    <col min="11285" max="11285" width="13" style="239" customWidth="1"/>
    <col min="11286" max="11286" width="1.1640625" style="239" customWidth="1"/>
    <col min="11287" max="11287" width="25" style="239" customWidth="1"/>
    <col min="11288" max="11288" width="12.5" style="239" customWidth="1"/>
    <col min="11289" max="11289" width="1.1640625" style="239" customWidth="1"/>
    <col min="11290" max="11290" width="23.6640625" style="239" customWidth="1"/>
    <col min="11291" max="11291" width="12.6640625" style="239" customWidth="1"/>
    <col min="11292" max="11292" width="24.1640625" style="239" customWidth="1"/>
    <col min="11293" max="11293" width="12.83203125" style="239" bestFit="1" customWidth="1"/>
    <col min="11294" max="11294" width="1.1640625" style="239" customWidth="1"/>
    <col min="11295" max="11295" width="27.5" style="239" customWidth="1"/>
    <col min="11296" max="11296" width="14.1640625" style="239" customWidth="1"/>
    <col min="11297" max="11297" width="1.1640625" style="239" customWidth="1"/>
    <col min="11298" max="11298" width="24" style="239" customWidth="1"/>
    <col min="11299" max="11299" width="13.5" style="239" customWidth="1"/>
    <col min="11300" max="11300" width="1.1640625" style="239" customWidth="1"/>
    <col min="11301" max="11301" width="29.5" style="239" customWidth="1"/>
    <col min="11302" max="11302" width="13.33203125" style="239" customWidth="1"/>
    <col min="11303" max="11303" width="1.1640625" style="239" customWidth="1"/>
    <col min="11304" max="11304" width="25.33203125" style="239" customWidth="1"/>
    <col min="11305" max="11305" width="13.5" style="239" customWidth="1"/>
    <col min="11306" max="11306" width="18" style="239" bestFit="1" customWidth="1"/>
    <col min="11307" max="11520" width="11.6640625" style="239"/>
    <col min="11521" max="11521" width="71.1640625" style="239" bestFit="1" customWidth="1"/>
    <col min="11522" max="11522" width="24.6640625" style="239" customWidth="1"/>
    <col min="11523" max="11523" width="12.83203125" style="239" customWidth="1"/>
    <col min="11524" max="11524" width="1.1640625" style="239" customWidth="1"/>
    <col min="11525" max="11525" width="24.33203125" style="239" customWidth="1"/>
    <col min="11526" max="11526" width="12.6640625" style="239" customWidth="1"/>
    <col min="11527" max="11527" width="1.1640625" style="239" customWidth="1"/>
    <col min="11528" max="11528" width="23.6640625" style="239" customWidth="1"/>
    <col min="11529" max="11529" width="1.1640625" style="239" customWidth="1"/>
    <col min="11530" max="11530" width="12.6640625" style="239" customWidth="1"/>
    <col min="11531" max="11531" width="23.5" style="239" customWidth="1"/>
    <col min="11532" max="11532" width="12.83203125" style="239" customWidth="1"/>
    <col min="11533" max="11533" width="1.1640625" style="239" customWidth="1"/>
    <col min="11534" max="11534" width="23.5" style="239" customWidth="1"/>
    <col min="11535" max="11535" width="12.6640625" style="239" customWidth="1"/>
    <col min="11536" max="11536" width="1.1640625" style="239" customWidth="1"/>
    <col min="11537" max="11537" width="24.6640625" style="239" customWidth="1"/>
    <col min="11538" max="11538" width="12.6640625" style="239" customWidth="1"/>
    <col min="11539" max="11539" width="1.1640625" style="239" customWidth="1"/>
    <col min="11540" max="11540" width="24" style="239" customWidth="1"/>
    <col min="11541" max="11541" width="13" style="239" customWidth="1"/>
    <col min="11542" max="11542" width="1.1640625" style="239" customWidth="1"/>
    <col min="11543" max="11543" width="25" style="239" customWidth="1"/>
    <col min="11544" max="11544" width="12.5" style="239" customWidth="1"/>
    <col min="11545" max="11545" width="1.1640625" style="239" customWidth="1"/>
    <col min="11546" max="11546" width="23.6640625" style="239" customWidth="1"/>
    <col min="11547" max="11547" width="12.6640625" style="239" customWidth="1"/>
    <col min="11548" max="11548" width="24.1640625" style="239" customWidth="1"/>
    <col min="11549" max="11549" width="12.83203125" style="239" bestFit="1" customWidth="1"/>
    <col min="11550" max="11550" width="1.1640625" style="239" customWidth="1"/>
    <col min="11551" max="11551" width="27.5" style="239" customWidth="1"/>
    <col min="11552" max="11552" width="14.1640625" style="239" customWidth="1"/>
    <col min="11553" max="11553" width="1.1640625" style="239" customWidth="1"/>
    <col min="11554" max="11554" width="24" style="239" customWidth="1"/>
    <col min="11555" max="11555" width="13.5" style="239" customWidth="1"/>
    <col min="11556" max="11556" width="1.1640625" style="239" customWidth="1"/>
    <col min="11557" max="11557" width="29.5" style="239" customWidth="1"/>
    <col min="11558" max="11558" width="13.33203125" style="239" customWidth="1"/>
    <col min="11559" max="11559" width="1.1640625" style="239" customWidth="1"/>
    <col min="11560" max="11560" width="25.33203125" style="239" customWidth="1"/>
    <col min="11561" max="11561" width="13.5" style="239" customWidth="1"/>
    <col min="11562" max="11562" width="18" style="239" bestFit="1" customWidth="1"/>
    <col min="11563" max="11776" width="11.6640625" style="239"/>
    <col min="11777" max="11777" width="71.1640625" style="239" bestFit="1" customWidth="1"/>
    <col min="11778" max="11778" width="24.6640625" style="239" customWidth="1"/>
    <col min="11779" max="11779" width="12.83203125" style="239" customWidth="1"/>
    <col min="11780" max="11780" width="1.1640625" style="239" customWidth="1"/>
    <col min="11781" max="11781" width="24.33203125" style="239" customWidth="1"/>
    <col min="11782" max="11782" width="12.6640625" style="239" customWidth="1"/>
    <col min="11783" max="11783" width="1.1640625" style="239" customWidth="1"/>
    <col min="11784" max="11784" width="23.6640625" style="239" customWidth="1"/>
    <col min="11785" max="11785" width="1.1640625" style="239" customWidth="1"/>
    <col min="11786" max="11786" width="12.6640625" style="239" customWidth="1"/>
    <col min="11787" max="11787" width="23.5" style="239" customWidth="1"/>
    <col min="11788" max="11788" width="12.83203125" style="239" customWidth="1"/>
    <col min="11789" max="11789" width="1.1640625" style="239" customWidth="1"/>
    <col min="11790" max="11790" width="23.5" style="239" customWidth="1"/>
    <col min="11791" max="11791" width="12.6640625" style="239" customWidth="1"/>
    <col min="11792" max="11792" width="1.1640625" style="239" customWidth="1"/>
    <col min="11793" max="11793" width="24.6640625" style="239" customWidth="1"/>
    <col min="11794" max="11794" width="12.6640625" style="239" customWidth="1"/>
    <col min="11795" max="11795" width="1.1640625" style="239" customWidth="1"/>
    <col min="11796" max="11796" width="24" style="239" customWidth="1"/>
    <col min="11797" max="11797" width="13" style="239" customWidth="1"/>
    <col min="11798" max="11798" width="1.1640625" style="239" customWidth="1"/>
    <col min="11799" max="11799" width="25" style="239" customWidth="1"/>
    <col min="11800" max="11800" width="12.5" style="239" customWidth="1"/>
    <col min="11801" max="11801" width="1.1640625" style="239" customWidth="1"/>
    <col min="11802" max="11802" width="23.6640625" style="239" customWidth="1"/>
    <col min="11803" max="11803" width="12.6640625" style="239" customWidth="1"/>
    <col min="11804" max="11804" width="24.1640625" style="239" customWidth="1"/>
    <col min="11805" max="11805" width="12.83203125" style="239" bestFit="1" customWidth="1"/>
    <col min="11806" max="11806" width="1.1640625" style="239" customWidth="1"/>
    <col min="11807" max="11807" width="27.5" style="239" customWidth="1"/>
    <col min="11808" max="11808" width="14.1640625" style="239" customWidth="1"/>
    <col min="11809" max="11809" width="1.1640625" style="239" customWidth="1"/>
    <col min="11810" max="11810" width="24" style="239" customWidth="1"/>
    <col min="11811" max="11811" width="13.5" style="239" customWidth="1"/>
    <col min="11812" max="11812" width="1.1640625" style="239" customWidth="1"/>
    <col min="11813" max="11813" width="29.5" style="239" customWidth="1"/>
    <col min="11814" max="11814" width="13.33203125" style="239" customWidth="1"/>
    <col min="11815" max="11815" width="1.1640625" style="239" customWidth="1"/>
    <col min="11816" max="11816" width="25.33203125" style="239" customWidth="1"/>
    <col min="11817" max="11817" width="13.5" style="239" customWidth="1"/>
    <col min="11818" max="11818" width="18" style="239" bestFit="1" customWidth="1"/>
    <col min="11819" max="12032" width="11.6640625" style="239"/>
    <col min="12033" max="12033" width="71.1640625" style="239" bestFit="1" customWidth="1"/>
    <col min="12034" max="12034" width="24.6640625" style="239" customWidth="1"/>
    <col min="12035" max="12035" width="12.83203125" style="239" customWidth="1"/>
    <col min="12036" max="12036" width="1.1640625" style="239" customWidth="1"/>
    <col min="12037" max="12037" width="24.33203125" style="239" customWidth="1"/>
    <col min="12038" max="12038" width="12.6640625" style="239" customWidth="1"/>
    <col min="12039" max="12039" width="1.1640625" style="239" customWidth="1"/>
    <col min="12040" max="12040" width="23.6640625" style="239" customWidth="1"/>
    <col min="12041" max="12041" width="1.1640625" style="239" customWidth="1"/>
    <col min="12042" max="12042" width="12.6640625" style="239" customWidth="1"/>
    <col min="12043" max="12043" width="23.5" style="239" customWidth="1"/>
    <col min="12044" max="12044" width="12.83203125" style="239" customWidth="1"/>
    <col min="12045" max="12045" width="1.1640625" style="239" customWidth="1"/>
    <col min="12046" max="12046" width="23.5" style="239" customWidth="1"/>
    <col min="12047" max="12047" width="12.6640625" style="239" customWidth="1"/>
    <col min="12048" max="12048" width="1.1640625" style="239" customWidth="1"/>
    <col min="12049" max="12049" width="24.6640625" style="239" customWidth="1"/>
    <col min="12050" max="12050" width="12.6640625" style="239" customWidth="1"/>
    <col min="12051" max="12051" width="1.1640625" style="239" customWidth="1"/>
    <col min="12052" max="12052" width="24" style="239" customWidth="1"/>
    <col min="12053" max="12053" width="13" style="239" customWidth="1"/>
    <col min="12054" max="12054" width="1.1640625" style="239" customWidth="1"/>
    <col min="12055" max="12055" width="25" style="239" customWidth="1"/>
    <col min="12056" max="12056" width="12.5" style="239" customWidth="1"/>
    <col min="12057" max="12057" width="1.1640625" style="239" customWidth="1"/>
    <col min="12058" max="12058" width="23.6640625" style="239" customWidth="1"/>
    <col min="12059" max="12059" width="12.6640625" style="239" customWidth="1"/>
    <col min="12060" max="12060" width="24.1640625" style="239" customWidth="1"/>
    <col min="12061" max="12061" width="12.83203125" style="239" bestFit="1" customWidth="1"/>
    <col min="12062" max="12062" width="1.1640625" style="239" customWidth="1"/>
    <col min="12063" max="12063" width="27.5" style="239" customWidth="1"/>
    <col min="12064" max="12064" width="14.1640625" style="239" customWidth="1"/>
    <col min="12065" max="12065" width="1.1640625" style="239" customWidth="1"/>
    <col min="12066" max="12066" width="24" style="239" customWidth="1"/>
    <col min="12067" max="12067" width="13.5" style="239" customWidth="1"/>
    <col min="12068" max="12068" width="1.1640625" style="239" customWidth="1"/>
    <col min="12069" max="12069" width="29.5" style="239" customWidth="1"/>
    <col min="12070" max="12070" width="13.33203125" style="239" customWidth="1"/>
    <col min="12071" max="12071" width="1.1640625" style="239" customWidth="1"/>
    <col min="12072" max="12072" width="25.33203125" style="239" customWidth="1"/>
    <col min="12073" max="12073" width="13.5" style="239" customWidth="1"/>
    <col min="12074" max="12074" width="18" style="239" bestFit="1" customWidth="1"/>
    <col min="12075" max="12288" width="11.6640625" style="239"/>
    <col min="12289" max="12289" width="71.1640625" style="239" bestFit="1" customWidth="1"/>
    <col min="12290" max="12290" width="24.6640625" style="239" customWidth="1"/>
    <col min="12291" max="12291" width="12.83203125" style="239" customWidth="1"/>
    <col min="12292" max="12292" width="1.1640625" style="239" customWidth="1"/>
    <col min="12293" max="12293" width="24.33203125" style="239" customWidth="1"/>
    <col min="12294" max="12294" width="12.6640625" style="239" customWidth="1"/>
    <col min="12295" max="12295" width="1.1640625" style="239" customWidth="1"/>
    <col min="12296" max="12296" width="23.6640625" style="239" customWidth="1"/>
    <col min="12297" max="12297" width="1.1640625" style="239" customWidth="1"/>
    <col min="12298" max="12298" width="12.6640625" style="239" customWidth="1"/>
    <col min="12299" max="12299" width="23.5" style="239" customWidth="1"/>
    <col min="12300" max="12300" width="12.83203125" style="239" customWidth="1"/>
    <col min="12301" max="12301" width="1.1640625" style="239" customWidth="1"/>
    <col min="12302" max="12302" width="23.5" style="239" customWidth="1"/>
    <col min="12303" max="12303" width="12.6640625" style="239" customWidth="1"/>
    <col min="12304" max="12304" width="1.1640625" style="239" customWidth="1"/>
    <col min="12305" max="12305" width="24.6640625" style="239" customWidth="1"/>
    <col min="12306" max="12306" width="12.6640625" style="239" customWidth="1"/>
    <col min="12307" max="12307" width="1.1640625" style="239" customWidth="1"/>
    <col min="12308" max="12308" width="24" style="239" customWidth="1"/>
    <col min="12309" max="12309" width="13" style="239" customWidth="1"/>
    <col min="12310" max="12310" width="1.1640625" style="239" customWidth="1"/>
    <col min="12311" max="12311" width="25" style="239" customWidth="1"/>
    <col min="12312" max="12312" width="12.5" style="239" customWidth="1"/>
    <col min="12313" max="12313" width="1.1640625" style="239" customWidth="1"/>
    <col min="12314" max="12314" width="23.6640625" style="239" customWidth="1"/>
    <col min="12315" max="12315" width="12.6640625" style="239" customWidth="1"/>
    <col min="12316" max="12316" width="24.1640625" style="239" customWidth="1"/>
    <col min="12317" max="12317" width="12.83203125" style="239" bestFit="1" customWidth="1"/>
    <col min="12318" max="12318" width="1.1640625" style="239" customWidth="1"/>
    <col min="12319" max="12319" width="27.5" style="239" customWidth="1"/>
    <col min="12320" max="12320" width="14.1640625" style="239" customWidth="1"/>
    <col min="12321" max="12321" width="1.1640625" style="239" customWidth="1"/>
    <col min="12322" max="12322" width="24" style="239" customWidth="1"/>
    <col min="12323" max="12323" width="13.5" style="239" customWidth="1"/>
    <col min="12324" max="12324" width="1.1640625" style="239" customWidth="1"/>
    <col min="12325" max="12325" width="29.5" style="239" customWidth="1"/>
    <col min="12326" max="12326" width="13.33203125" style="239" customWidth="1"/>
    <col min="12327" max="12327" width="1.1640625" style="239" customWidth="1"/>
    <col min="12328" max="12328" width="25.33203125" style="239" customWidth="1"/>
    <col min="12329" max="12329" width="13.5" style="239" customWidth="1"/>
    <col min="12330" max="12330" width="18" style="239" bestFit="1" customWidth="1"/>
    <col min="12331" max="12544" width="11.6640625" style="239"/>
    <col min="12545" max="12545" width="71.1640625" style="239" bestFit="1" customWidth="1"/>
    <col min="12546" max="12546" width="24.6640625" style="239" customWidth="1"/>
    <col min="12547" max="12547" width="12.83203125" style="239" customWidth="1"/>
    <col min="12548" max="12548" width="1.1640625" style="239" customWidth="1"/>
    <col min="12549" max="12549" width="24.33203125" style="239" customWidth="1"/>
    <col min="12550" max="12550" width="12.6640625" style="239" customWidth="1"/>
    <col min="12551" max="12551" width="1.1640625" style="239" customWidth="1"/>
    <col min="12552" max="12552" width="23.6640625" style="239" customWidth="1"/>
    <col min="12553" max="12553" width="1.1640625" style="239" customWidth="1"/>
    <col min="12554" max="12554" width="12.6640625" style="239" customWidth="1"/>
    <col min="12555" max="12555" width="23.5" style="239" customWidth="1"/>
    <col min="12556" max="12556" width="12.83203125" style="239" customWidth="1"/>
    <col min="12557" max="12557" width="1.1640625" style="239" customWidth="1"/>
    <col min="12558" max="12558" width="23.5" style="239" customWidth="1"/>
    <col min="12559" max="12559" width="12.6640625" style="239" customWidth="1"/>
    <col min="12560" max="12560" width="1.1640625" style="239" customWidth="1"/>
    <col min="12561" max="12561" width="24.6640625" style="239" customWidth="1"/>
    <col min="12562" max="12562" width="12.6640625" style="239" customWidth="1"/>
    <col min="12563" max="12563" width="1.1640625" style="239" customWidth="1"/>
    <col min="12564" max="12564" width="24" style="239" customWidth="1"/>
    <col min="12565" max="12565" width="13" style="239" customWidth="1"/>
    <col min="12566" max="12566" width="1.1640625" style="239" customWidth="1"/>
    <col min="12567" max="12567" width="25" style="239" customWidth="1"/>
    <col min="12568" max="12568" width="12.5" style="239" customWidth="1"/>
    <col min="12569" max="12569" width="1.1640625" style="239" customWidth="1"/>
    <col min="12570" max="12570" width="23.6640625" style="239" customWidth="1"/>
    <col min="12571" max="12571" width="12.6640625" style="239" customWidth="1"/>
    <col min="12572" max="12572" width="24.1640625" style="239" customWidth="1"/>
    <col min="12573" max="12573" width="12.83203125" style="239" bestFit="1" customWidth="1"/>
    <col min="12574" max="12574" width="1.1640625" style="239" customWidth="1"/>
    <col min="12575" max="12575" width="27.5" style="239" customWidth="1"/>
    <col min="12576" max="12576" width="14.1640625" style="239" customWidth="1"/>
    <col min="12577" max="12577" width="1.1640625" style="239" customWidth="1"/>
    <col min="12578" max="12578" width="24" style="239" customWidth="1"/>
    <col min="12579" max="12579" width="13.5" style="239" customWidth="1"/>
    <col min="12580" max="12580" width="1.1640625" style="239" customWidth="1"/>
    <col min="12581" max="12581" width="29.5" style="239" customWidth="1"/>
    <col min="12582" max="12582" width="13.33203125" style="239" customWidth="1"/>
    <col min="12583" max="12583" width="1.1640625" style="239" customWidth="1"/>
    <col min="12584" max="12584" width="25.33203125" style="239" customWidth="1"/>
    <col min="12585" max="12585" width="13.5" style="239" customWidth="1"/>
    <col min="12586" max="12586" width="18" style="239" bestFit="1" customWidth="1"/>
    <col min="12587" max="12800" width="11.6640625" style="239"/>
    <col min="12801" max="12801" width="71.1640625" style="239" bestFit="1" customWidth="1"/>
    <col min="12802" max="12802" width="24.6640625" style="239" customWidth="1"/>
    <col min="12803" max="12803" width="12.83203125" style="239" customWidth="1"/>
    <col min="12804" max="12804" width="1.1640625" style="239" customWidth="1"/>
    <col min="12805" max="12805" width="24.33203125" style="239" customWidth="1"/>
    <col min="12806" max="12806" width="12.6640625" style="239" customWidth="1"/>
    <col min="12807" max="12807" width="1.1640625" style="239" customWidth="1"/>
    <col min="12808" max="12808" width="23.6640625" style="239" customWidth="1"/>
    <col min="12809" max="12809" width="1.1640625" style="239" customWidth="1"/>
    <col min="12810" max="12810" width="12.6640625" style="239" customWidth="1"/>
    <col min="12811" max="12811" width="23.5" style="239" customWidth="1"/>
    <col min="12812" max="12812" width="12.83203125" style="239" customWidth="1"/>
    <col min="12813" max="12813" width="1.1640625" style="239" customWidth="1"/>
    <col min="12814" max="12814" width="23.5" style="239" customWidth="1"/>
    <col min="12815" max="12815" width="12.6640625" style="239" customWidth="1"/>
    <col min="12816" max="12816" width="1.1640625" style="239" customWidth="1"/>
    <col min="12817" max="12817" width="24.6640625" style="239" customWidth="1"/>
    <col min="12818" max="12818" width="12.6640625" style="239" customWidth="1"/>
    <col min="12819" max="12819" width="1.1640625" style="239" customWidth="1"/>
    <col min="12820" max="12820" width="24" style="239" customWidth="1"/>
    <col min="12821" max="12821" width="13" style="239" customWidth="1"/>
    <col min="12822" max="12822" width="1.1640625" style="239" customWidth="1"/>
    <col min="12823" max="12823" width="25" style="239" customWidth="1"/>
    <col min="12824" max="12824" width="12.5" style="239" customWidth="1"/>
    <col min="12825" max="12825" width="1.1640625" style="239" customWidth="1"/>
    <col min="12826" max="12826" width="23.6640625" style="239" customWidth="1"/>
    <col min="12827" max="12827" width="12.6640625" style="239" customWidth="1"/>
    <col min="12828" max="12828" width="24.1640625" style="239" customWidth="1"/>
    <col min="12829" max="12829" width="12.83203125" style="239" bestFit="1" customWidth="1"/>
    <col min="12830" max="12830" width="1.1640625" style="239" customWidth="1"/>
    <col min="12831" max="12831" width="27.5" style="239" customWidth="1"/>
    <col min="12832" max="12832" width="14.1640625" style="239" customWidth="1"/>
    <col min="12833" max="12833" width="1.1640625" style="239" customWidth="1"/>
    <col min="12834" max="12834" width="24" style="239" customWidth="1"/>
    <col min="12835" max="12835" width="13.5" style="239" customWidth="1"/>
    <col min="12836" max="12836" width="1.1640625" style="239" customWidth="1"/>
    <col min="12837" max="12837" width="29.5" style="239" customWidth="1"/>
    <col min="12838" max="12838" width="13.33203125" style="239" customWidth="1"/>
    <col min="12839" max="12839" width="1.1640625" style="239" customWidth="1"/>
    <col min="12840" max="12840" width="25.33203125" style="239" customWidth="1"/>
    <col min="12841" max="12841" width="13.5" style="239" customWidth="1"/>
    <col min="12842" max="12842" width="18" style="239" bestFit="1" customWidth="1"/>
    <col min="12843" max="13056" width="11.6640625" style="239"/>
    <col min="13057" max="13057" width="71.1640625" style="239" bestFit="1" customWidth="1"/>
    <col min="13058" max="13058" width="24.6640625" style="239" customWidth="1"/>
    <col min="13059" max="13059" width="12.83203125" style="239" customWidth="1"/>
    <col min="13060" max="13060" width="1.1640625" style="239" customWidth="1"/>
    <col min="13061" max="13061" width="24.33203125" style="239" customWidth="1"/>
    <col min="13062" max="13062" width="12.6640625" style="239" customWidth="1"/>
    <col min="13063" max="13063" width="1.1640625" style="239" customWidth="1"/>
    <col min="13064" max="13064" width="23.6640625" style="239" customWidth="1"/>
    <col min="13065" max="13065" width="1.1640625" style="239" customWidth="1"/>
    <col min="13066" max="13066" width="12.6640625" style="239" customWidth="1"/>
    <col min="13067" max="13067" width="23.5" style="239" customWidth="1"/>
    <col min="13068" max="13068" width="12.83203125" style="239" customWidth="1"/>
    <col min="13069" max="13069" width="1.1640625" style="239" customWidth="1"/>
    <col min="13070" max="13070" width="23.5" style="239" customWidth="1"/>
    <col min="13071" max="13071" width="12.6640625" style="239" customWidth="1"/>
    <col min="13072" max="13072" width="1.1640625" style="239" customWidth="1"/>
    <col min="13073" max="13073" width="24.6640625" style="239" customWidth="1"/>
    <col min="13074" max="13074" width="12.6640625" style="239" customWidth="1"/>
    <col min="13075" max="13075" width="1.1640625" style="239" customWidth="1"/>
    <col min="13076" max="13076" width="24" style="239" customWidth="1"/>
    <col min="13077" max="13077" width="13" style="239" customWidth="1"/>
    <col min="13078" max="13078" width="1.1640625" style="239" customWidth="1"/>
    <col min="13079" max="13079" width="25" style="239" customWidth="1"/>
    <col min="13080" max="13080" width="12.5" style="239" customWidth="1"/>
    <col min="13081" max="13081" width="1.1640625" style="239" customWidth="1"/>
    <col min="13082" max="13082" width="23.6640625" style="239" customWidth="1"/>
    <col min="13083" max="13083" width="12.6640625" style="239" customWidth="1"/>
    <col min="13084" max="13084" width="24.1640625" style="239" customWidth="1"/>
    <col min="13085" max="13085" width="12.83203125" style="239" bestFit="1" customWidth="1"/>
    <col min="13086" max="13086" width="1.1640625" style="239" customWidth="1"/>
    <col min="13087" max="13087" width="27.5" style="239" customWidth="1"/>
    <col min="13088" max="13088" width="14.1640625" style="239" customWidth="1"/>
    <col min="13089" max="13089" width="1.1640625" style="239" customWidth="1"/>
    <col min="13090" max="13090" width="24" style="239" customWidth="1"/>
    <col min="13091" max="13091" width="13.5" style="239" customWidth="1"/>
    <col min="13092" max="13092" width="1.1640625" style="239" customWidth="1"/>
    <col min="13093" max="13093" width="29.5" style="239" customWidth="1"/>
    <col min="13094" max="13094" width="13.33203125" style="239" customWidth="1"/>
    <col min="13095" max="13095" width="1.1640625" style="239" customWidth="1"/>
    <col min="13096" max="13096" width="25.33203125" style="239" customWidth="1"/>
    <col min="13097" max="13097" width="13.5" style="239" customWidth="1"/>
    <col min="13098" max="13098" width="18" style="239" bestFit="1" customWidth="1"/>
    <col min="13099" max="13312" width="11.6640625" style="239"/>
    <col min="13313" max="13313" width="71.1640625" style="239" bestFit="1" customWidth="1"/>
    <col min="13314" max="13314" width="24.6640625" style="239" customWidth="1"/>
    <col min="13315" max="13315" width="12.83203125" style="239" customWidth="1"/>
    <col min="13316" max="13316" width="1.1640625" style="239" customWidth="1"/>
    <col min="13317" max="13317" width="24.33203125" style="239" customWidth="1"/>
    <col min="13318" max="13318" width="12.6640625" style="239" customWidth="1"/>
    <col min="13319" max="13319" width="1.1640625" style="239" customWidth="1"/>
    <col min="13320" max="13320" width="23.6640625" style="239" customWidth="1"/>
    <col min="13321" max="13321" width="1.1640625" style="239" customWidth="1"/>
    <col min="13322" max="13322" width="12.6640625" style="239" customWidth="1"/>
    <col min="13323" max="13323" width="23.5" style="239" customWidth="1"/>
    <col min="13324" max="13324" width="12.83203125" style="239" customWidth="1"/>
    <col min="13325" max="13325" width="1.1640625" style="239" customWidth="1"/>
    <col min="13326" max="13326" width="23.5" style="239" customWidth="1"/>
    <col min="13327" max="13327" width="12.6640625" style="239" customWidth="1"/>
    <col min="13328" max="13328" width="1.1640625" style="239" customWidth="1"/>
    <col min="13329" max="13329" width="24.6640625" style="239" customWidth="1"/>
    <col min="13330" max="13330" width="12.6640625" style="239" customWidth="1"/>
    <col min="13331" max="13331" width="1.1640625" style="239" customWidth="1"/>
    <col min="13332" max="13332" width="24" style="239" customWidth="1"/>
    <col min="13333" max="13333" width="13" style="239" customWidth="1"/>
    <col min="13334" max="13334" width="1.1640625" style="239" customWidth="1"/>
    <col min="13335" max="13335" width="25" style="239" customWidth="1"/>
    <col min="13336" max="13336" width="12.5" style="239" customWidth="1"/>
    <col min="13337" max="13337" width="1.1640625" style="239" customWidth="1"/>
    <col min="13338" max="13338" width="23.6640625" style="239" customWidth="1"/>
    <col min="13339" max="13339" width="12.6640625" style="239" customWidth="1"/>
    <col min="13340" max="13340" width="24.1640625" style="239" customWidth="1"/>
    <col min="13341" max="13341" width="12.83203125" style="239" bestFit="1" customWidth="1"/>
    <col min="13342" max="13342" width="1.1640625" style="239" customWidth="1"/>
    <col min="13343" max="13343" width="27.5" style="239" customWidth="1"/>
    <col min="13344" max="13344" width="14.1640625" style="239" customWidth="1"/>
    <col min="13345" max="13345" width="1.1640625" style="239" customWidth="1"/>
    <col min="13346" max="13346" width="24" style="239" customWidth="1"/>
    <col min="13347" max="13347" width="13.5" style="239" customWidth="1"/>
    <col min="13348" max="13348" width="1.1640625" style="239" customWidth="1"/>
    <col min="13349" max="13349" width="29.5" style="239" customWidth="1"/>
    <col min="13350" max="13350" width="13.33203125" style="239" customWidth="1"/>
    <col min="13351" max="13351" width="1.1640625" style="239" customWidth="1"/>
    <col min="13352" max="13352" width="25.33203125" style="239" customWidth="1"/>
    <col min="13353" max="13353" width="13.5" style="239" customWidth="1"/>
    <col min="13354" max="13354" width="18" style="239" bestFit="1" customWidth="1"/>
    <col min="13355" max="13568" width="11.6640625" style="239"/>
    <col min="13569" max="13569" width="71.1640625" style="239" bestFit="1" customWidth="1"/>
    <col min="13570" max="13570" width="24.6640625" style="239" customWidth="1"/>
    <col min="13571" max="13571" width="12.83203125" style="239" customWidth="1"/>
    <col min="13572" max="13572" width="1.1640625" style="239" customWidth="1"/>
    <col min="13573" max="13573" width="24.33203125" style="239" customWidth="1"/>
    <col min="13574" max="13574" width="12.6640625" style="239" customWidth="1"/>
    <col min="13575" max="13575" width="1.1640625" style="239" customWidth="1"/>
    <col min="13576" max="13576" width="23.6640625" style="239" customWidth="1"/>
    <col min="13577" max="13577" width="1.1640625" style="239" customWidth="1"/>
    <col min="13578" max="13578" width="12.6640625" style="239" customWidth="1"/>
    <col min="13579" max="13579" width="23.5" style="239" customWidth="1"/>
    <col min="13580" max="13580" width="12.83203125" style="239" customWidth="1"/>
    <col min="13581" max="13581" width="1.1640625" style="239" customWidth="1"/>
    <col min="13582" max="13582" width="23.5" style="239" customWidth="1"/>
    <col min="13583" max="13583" width="12.6640625" style="239" customWidth="1"/>
    <col min="13584" max="13584" width="1.1640625" style="239" customWidth="1"/>
    <col min="13585" max="13585" width="24.6640625" style="239" customWidth="1"/>
    <col min="13586" max="13586" width="12.6640625" style="239" customWidth="1"/>
    <col min="13587" max="13587" width="1.1640625" style="239" customWidth="1"/>
    <col min="13588" max="13588" width="24" style="239" customWidth="1"/>
    <col min="13589" max="13589" width="13" style="239" customWidth="1"/>
    <col min="13590" max="13590" width="1.1640625" style="239" customWidth="1"/>
    <col min="13591" max="13591" width="25" style="239" customWidth="1"/>
    <col min="13592" max="13592" width="12.5" style="239" customWidth="1"/>
    <col min="13593" max="13593" width="1.1640625" style="239" customWidth="1"/>
    <col min="13594" max="13594" width="23.6640625" style="239" customWidth="1"/>
    <col min="13595" max="13595" width="12.6640625" style="239" customWidth="1"/>
    <col min="13596" max="13596" width="24.1640625" style="239" customWidth="1"/>
    <col min="13597" max="13597" width="12.83203125" style="239" bestFit="1" customWidth="1"/>
    <col min="13598" max="13598" width="1.1640625" style="239" customWidth="1"/>
    <col min="13599" max="13599" width="27.5" style="239" customWidth="1"/>
    <col min="13600" max="13600" width="14.1640625" style="239" customWidth="1"/>
    <col min="13601" max="13601" width="1.1640625" style="239" customWidth="1"/>
    <col min="13602" max="13602" width="24" style="239" customWidth="1"/>
    <col min="13603" max="13603" width="13.5" style="239" customWidth="1"/>
    <col min="13604" max="13604" width="1.1640625" style="239" customWidth="1"/>
    <col min="13605" max="13605" width="29.5" style="239" customWidth="1"/>
    <col min="13606" max="13606" width="13.33203125" style="239" customWidth="1"/>
    <col min="13607" max="13607" width="1.1640625" style="239" customWidth="1"/>
    <col min="13608" max="13608" width="25.33203125" style="239" customWidth="1"/>
    <col min="13609" max="13609" width="13.5" style="239" customWidth="1"/>
    <col min="13610" max="13610" width="18" style="239" bestFit="1" customWidth="1"/>
    <col min="13611" max="13824" width="11.6640625" style="239"/>
    <col min="13825" max="13825" width="71.1640625" style="239" bestFit="1" customWidth="1"/>
    <col min="13826" max="13826" width="24.6640625" style="239" customWidth="1"/>
    <col min="13827" max="13827" width="12.83203125" style="239" customWidth="1"/>
    <col min="13828" max="13828" width="1.1640625" style="239" customWidth="1"/>
    <col min="13829" max="13829" width="24.33203125" style="239" customWidth="1"/>
    <col min="13830" max="13830" width="12.6640625" style="239" customWidth="1"/>
    <col min="13831" max="13831" width="1.1640625" style="239" customWidth="1"/>
    <col min="13832" max="13832" width="23.6640625" style="239" customWidth="1"/>
    <col min="13833" max="13833" width="1.1640625" style="239" customWidth="1"/>
    <col min="13834" max="13834" width="12.6640625" style="239" customWidth="1"/>
    <col min="13835" max="13835" width="23.5" style="239" customWidth="1"/>
    <col min="13836" max="13836" width="12.83203125" style="239" customWidth="1"/>
    <col min="13837" max="13837" width="1.1640625" style="239" customWidth="1"/>
    <col min="13838" max="13838" width="23.5" style="239" customWidth="1"/>
    <col min="13839" max="13839" width="12.6640625" style="239" customWidth="1"/>
    <col min="13840" max="13840" width="1.1640625" style="239" customWidth="1"/>
    <col min="13841" max="13841" width="24.6640625" style="239" customWidth="1"/>
    <col min="13842" max="13842" width="12.6640625" style="239" customWidth="1"/>
    <col min="13843" max="13843" width="1.1640625" style="239" customWidth="1"/>
    <col min="13844" max="13844" width="24" style="239" customWidth="1"/>
    <col min="13845" max="13845" width="13" style="239" customWidth="1"/>
    <col min="13846" max="13846" width="1.1640625" style="239" customWidth="1"/>
    <col min="13847" max="13847" width="25" style="239" customWidth="1"/>
    <col min="13848" max="13848" width="12.5" style="239" customWidth="1"/>
    <col min="13849" max="13849" width="1.1640625" style="239" customWidth="1"/>
    <col min="13850" max="13850" width="23.6640625" style="239" customWidth="1"/>
    <col min="13851" max="13851" width="12.6640625" style="239" customWidth="1"/>
    <col min="13852" max="13852" width="24.1640625" style="239" customWidth="1"/>
    <col min="13853" max="13853" width="12.83203125" style="239" bestFit="1" customWidth="1"/>
    <col min="13854" max="13854" width="1.1640625" style="239" customWidth="1"/>
    <col min="13855" max="13855" width="27.5" style="239" customWidth="1"/>
    <col min="13856" max="13856" width="14.1640625" style="239" customWidth="1"/>
    <col min="13857" max="13857" width="1.1640625" style="239" customWidth="1"/>
    <col min="13858" max="13858" width="24" style="239" customWidth="1"/>
    <col min="13859" max="13859" width="13.5" style="239" customWidth="1"/>
    <col min="13860" max="13860" width="1.1640625" style="239" customWidth="1"/>
    <col min="13861" max="13861" width="29.5" style="239" customWidth="1"/>
    <col min="13862" max="13862" width="13.33203125" style="239" customWidth="1"/>
    <col min="13863" max="13863" width="1.1640625" style="239" customWidth="1"/>
    <col min="13864" max="13864" width="25.33203125" style="239" customWidth="1"/>
    <col min="13865" max="13865" width="13.5" style="239" customWidth="1"/>
    <col min="13866" max="13866" width="18" style="239" bestFit="1" customWidth="1"/>
    <col min="13867" max="14080" width="11.6640625" style="239"/>
    <col min="14081" max="14081" width="71.1640625" style="239" bestFit="1" customWidth="1"/>
    <col min="14082" max="14082" width="24.6640625" style="239" customWidth="1"/>
    <col min="14083" max="14083" width="12.83203125" style="239" customWidth="1"/>
    <col min="14084" max="14084" width="1.1640625" style="239" customWidth="1"/>
    <col min="14085" max="14085" width="24.33203125" style="239" customWidth="1"/>
    <col min="14086" max="14086" width="12.6640625" style="239" customWidth="1"/>
    <col min="14087" max="14087" width="1.1640625" style="239" customWidth="1"/>
    <col min="14088" max="14088" width="23.6640625" style="239" customWidth="1"/>
    <col min="14089" max="14089" width="1.1640625" style="239" customWidth="1"/>
    <col min="14090" max="14090" width="12.6640625" style="239" customWidth="1"/>
    <col min="14091" max="14091" width="23.5" style="239" customWidth="1"/>
    <col min="14092" max="14092" width="12.83203125" style="239" customWidth="1"/>
    <col min="14093" max="14093" width="1.1640625" style="239" customWidth="1"/>
    <col min="14094" max="14094" width="23.5" style="239" customWidth="1"/>
    <col min="14095" max="14095" width="12.6640625" style="239" customWidth="1"/>
    <col min="14096" max="14096" width="1.1640625" style="239" customWidth="1"/>
    <col min="14097" max="14097" width="24.6640625" style="239" customWidth="1"/>
    <col min="14098" max="14098" width="12.6640625" style="239" customWidth="1"/>
    <col min="14099" max="14099" width="1.1640625" style="239" customWidth="1"/>
    <col min="14100" max="14100" width="24" style="239" customWidth="1"/>
    <col min="14101" max="14101" width="13" style="239" customWidth="1"/>
    <col min="14102" max="14102" width="1.1640625" style="239" customWidth="1"/>
    <col min="14103" max="14103" width="25" style="239" customWidth="1"/>
    <col min="14104" max="14104" width="12.5" style="239" customWidth="1"/>
    <col min="14105" max="14105" width="1.1640625" style="239" customWidth="1"/>
    <col min="14106" max="14106" width="23.6640625" style="239" customWidth="1"/>
    <col min="14107" max="14107" width="12.6640625" style="239" customWidth="1"/>
    <col min="14108" max="14108" width="24.1640625" style="239" customWidth="1"/>
    <col min="14109" max="14109" width="12.83203125" style="239" bestFit="1" customWidth="1"/>
    <col min="14110" max="14110" width="1.1640625" style="239" customWidth="1"/>
    <col min="14111" max="14111" width="27.5" style="239" customWidth="1"/>
    <col min="14112" max="14112" width="14.1640625" style="239" customWidth="1"/>
    <col min="14113" max="14113" width="1.1640625" style="239" customWidth="1"/>
    <col min="14114" max="14114" width="24" style="239" customWidth="1"/>
    <col min="14115" max="14115" width="13.5" style="239" customWidth="1"/>
    <col min="14116" max="14116" width="1.1640625" style="239" customWidth="1"/>
    <col min="14117" max="14117" width="29.5" style="239" customWidth="1"/>
    <col min="14118" max="14118" width="13.33203125" style="239" customWidth="1"/>
    <col min="14119" max="14119" width="1.1640625" style="239" customWidth="1"/>
    <col min="14120" max="14120" width="25.33203125" style="239" customWidth="1"/>
    <col min="14121" max="14121" width="13.5" style="239" customWidth="1"/>
    <col min="14122" max="14122" width="18" style="239" bestFit="1" customWidth="1"/>
    <col min="14123" max="14336" width="11.6640625" style="239"/>
    <col min="14337" max="14337" width="71.1640625" style="239" bestFit="1" customWidth="1"/>
    <col min="14338" max="14338" width="24.6640625" style="239" customWidth="1"/>
    <col min="14339" max="14339" width="12.83203125" style="239" customWidth="1"/>
    <col min="14340" max="14340" width="1.1640625" style="239" customWidth="1"/>
    <col min="14341" max="14341" width="24.33203125" style="239" customWidth="1"/>
    <col min="14342" max="14342" width="12.6640625" style="239" customWidth="1"/>
    <col min="14343" max="14343" width="1.1640625" style="239" customWidth="1"/>
    <col min="14344" max="14344" width="23.6640625" style="239" customWidth="1"/>
    <col min="14345" max="14345" width="1.1640625" style="239" customWidth="1"/>
    <col min="14346" max="14346" width="12.6640625" style="239" customWidth="1"/>
    <col min="14347" max="14347" width="23.5" style="239" customWidth="1"/>
    <col min="14348" max="14348" width="12.83203125" style="239" customWidth="1"/>
    <col min="14349" max="14349" width="1.1640625" style="239" customWidth="1"/>
    <col min="14350" max="14350" width="23.5" style="239" customWidth="1"/>
    <col min="14351" max="14351" width="12.6640625" style="239" customWidth="1"/>
    <col min="14352" max="14352" width="1.1640625" style="239" customWidth="1"/>
    <col min="14353" max="14353" width="24.6640625" style="239" customWidth="1"/>
    <col min="14354" max="14354" width="12.6640625" style="239" customWidth="1"/>
    <col min="14355" max="14355" width="1.1640625" style="239" customWidth="1"/>
    <col min="14356" max="14356" width="24" style="239" customWidth="1"/>
    <col min="14357" max="14357" width="13" style="239" customWidth="1"/>
    <col min="14358" max="14358" width="1.1640625" style="239" customWidth="1"/>
    <col min="14359" max="14359" width="25" style="239" customWidth="1"/>
    <col min="14360" max="14360" width="12.5" style="239" customWidth="1"/>
    <col min="14361" max="14361" width="1.1640625" style="239" customWidth="1"/>
    <col min="14362" max="14362" width="23.6640625" style="239" customWidth="1"/>
    <col min="14363" max="14363" width="12.6640625" style="239" customWidth="1"/>
    <col min="14364" max="14364" width="24.1640625" style="239" customWidth="1"/>
    <col min="14365" max="14365" width="12.83203125" style="239" bestFit="1" customWidth="1"/>
    <col min="14366" max="14366" width="1.1640625" style="239" customWidth="1"/>
    <col min="14367" max="14367" width="27.5" style="239" customWidth="1"/>
    <col min="14368" max="14368" width="14.1640625" style="239" customWidth="1"/>
    <col min="14369" max="14369" width="1.1640625" style="239" customWidth="1"/>
    <col min="14370" max="14370" width="24" style="239" customWidth="1"/>
    <col min="14371" max="14371" width="13.5" style="239" customWidth="1"/>
    <col min="14372" max="14372" width="1.1640625" style="239" customWidth="1"/>
    <col min="14373" max="14373" width="29.5" style="239" customWidth="1"/>
    <col min="14374" max="14374" width="13.33203125" style="239" customWidth="1"/>
    <col min="14375" max="14375" width="1.1640625" style="239" customWidth="1"/>
    <col min="14376" max="14376" width="25.33203125" style="239" customWidth="1"/>
    <col min="14377" max="14377" width="13.5" style="239" customWidth="1"/>
    <col min="14378" max="14378" width="18" style="239" bestFit="1" customWidth="1"/>
    <col min="14379" max="14592" width="11.6640625" style="239"/>
    <col min="14593" max="14593" width="71.1640625" style="239" bestFit="1" customWidth="1"/>
    <col min="14594" max="14594" width="24.6640625" style="239" customWidth="1"/>
    <col min="14595" max="14595" width="12.83203125" style="239" customWidth="1"/>
    <col min="14596" max="14596" width="1.1640625" style="239" customWidth="1"/>
    <col min="14597" max="14597" width="24.33203125" style="239" customWidth="1"/>
    <col min="14598" max="14598" width="12.6640625" style="239" customWidth="1"/>
    <col min="14599" max="14599" width="1.1640625" style="239" customWidth="1"/>
    <col min="14600" max="14600" width="23.6640625" style="239" customWidth="1"/>
    <col min="14601" max="14601" width="1.1640625" style="239" customWidth="1"/>
    <col min="14602" max="14602" width="12.6640625" style="239" customWidth="1"/>
    <col min="14603" max="14603" width="23.5" style="239" customWidth="1"/>
    <col min="14604" max="14604" width="12.83203125" style="239" customWidth="1"/>
    <col min="14605" max="14605" width="1.1640625" style="239" customWidth="1"/>
    <col min="14606" max="14606" width="23.5" style="239" customWidth="1"/>
    <col min="14607" max="14607" width="12.6640625" style="239" customWidth="1"/>
    <col min="14608" max="14608" width="1.1640625" style="239" customWidth="1"/>
    <col min="14609" max="14609" width="24.6640625" style="239" customWidth="1"/>
    <col min="14610" max="14610" width="12.6640625" style="239" customWidth="1"/>
    <col min="14611" max="14611" width="1.1640625" style="239" customWidth="1"/>
    <col min="14612" max="14612" width="24" style="239" customWidth="1"/>
    <col min="14613" max="14613" width="13" style="239" customWidth="1"/>
    <col min="14614" max="14614" width="1.1640625" style="239" customWidth="1"/>
    <col min="14615" max="14615" width="25" style="239" customWidth="1"/>
    <col min="14616" max="14616" width="12.5" style="239" customWidth="1"/>
    <col min="14617" max="14617" width="1.1640625" style="239" customWidth="1"/>
    <col min="14618" max="14618" width="23.6640625" style="239" customWidth="1"/>
    <col min="14619" max="14619" width="12.6640625" style="239" customWidth="1"/>
    <col min="14620" max="14620" width="24.1640625" style="239" customWidth="1"/>
    <col min="14621" max="14621" width="12.83203125" style="239" bestFit="1" customWidth="1"/>
    <col min="14622" max="14622" width="1.1640625" style="239" customWidth="1"/>
    <col min="14623" max="14623" width="27.5" style="239" customWidth="1"/>
    <col min="14624" max="14624" width="14.1640625" style="239" customWidth="1"/>
    <col min="14625" max="14625" width="1.1640625" style="239" customWidth="1"/>
    <col min="14626" max="14626" width="24" style="239" customWidth="1"/>
    <col min="14627" max="14627" width="13.5" style="239" customWidth="1"/>
    <col min="14628" max="14628" width="1.1640625" style="239" customWidth="1"/>
    <col min="14629" max="14629" width="29.5" style="239" customWidth="1"/>
    <col min="14630" max="14630" width="13.33203125" style="239" customWidth="1"/>
    <col min="14631" max="14631" width="1.1640625" style="239" customWidth="1"/>
    <col min="14632" max="14632" width="25.33203125" style="239" customWidth="1"/>
    <col min="14633" max="14633" width="13.5" style="239" customWidth="1"/>
    <col min="14634" max="14634" width="18" style="239" bestFit="1" customWidth="1"/>
    <col min="14635" max="14848" width="11.6640625" style="239"/>
    <col min="14849" max="14849" width="71.1640625" style="239" bestFit="1" customWidth="1"/>
    <col min="14850" max="14850" width="24.6640625" style="239" customWidth="1"/>
    <col min="14851" max="14851" width="12.83203125" style="239" customWidth="1"/>
    <col min="14852" max="14852" width="1.1640625" style="239" customWidth="1"/>
    <col min="14853" max="14853" width="24.33203125" style="239" customWidth="1"/>
    <col min="14854" max="14854" width="12.6640625" style="239" customWidth="1"/>
    <col min="14855" max="14855" width="1.1640625" style="239" customWidth="1"/>
    <col min="14856" max="14856" width="23.6640625" style="239" customWidth="1"/>
    <col min="14857" max="14857" width="1.1640625" style="239" customWidth="1"/>
    <col min="14858" max="14858" width="12.6640625" style="239" customWidth="1"/>
    <col min="14859" max="14859" width="23.5" style="239" customWidth="1"/>
    <col min="14860" max="14860" width="12.83203125" style="239" customWidth="1"/>
    <col min="14861" max="14861" width="1.1640625" style="239" customWidth="1"/>
    <col min="14862" max="14862" width="23.5" style="239" customWidth="1"/>
    <col min="14863" max="14863" width="12.6640625" style="239" customWidth="1"/>
    <col min="14864" max="14864" width="1.1640625" style="239" customWidth="1"/>
    <col min="14865" max="14865" width="24.6640625" style="239" customWidth="1"/>
    <col min="14866" max="14866" width="12.6640625" style="239" customWidth="1"/>
    <col min="14867" max="14867" width="1.1640625" style="239" customWidth="1"/>
    <col min="14868" max="14868" width="24" style="239" customWidth="1"/>
    <col min="14869" max="14869" width="13" style="239" customWidth="1"/>
    <col min="14870" max="14870" width="1.1640625" style="239" customWidth="1"/>
    <col min="14871" max="14871" width="25" style="239" customWidth="1"/>
    <col min="14872" max="14872" width="12.5" style="239" customWidth="1"/>
    <col min="14873" max="14873" width="1.1640625" style="239" customWidth="1"/>
    <col min="14874" max="14874" width="23.6640625" style="239" customWidth="1"/>
    <col min="14875" max="14875" width="12.6640625" style="239" customWidth="1"/>
    <col min="14876" max="14876" width="24.1640625" style="239" customWidth="1"/>
    <col min="14877" max="14877" width="12.83203125" style="239" bestFit="1" customWidth="1"/>
    <col min="14878" max="14878" width="1.1640625" style="239" customWidth="1"/>
    <col min="14879" max="14879" width="27.5" style="239" customWidth="1"/>
    <col min="14880" max="14880" width="14.1640625" style="239" customWidth="1"/>
    <col min="14881" max="14881" width="1.1640625" style="239" customWidth="1"/>
    <col min="14882" max="14882" width="24" style="239" customWidth="1"/>
    <col min="14883" max="14883" width="13.5" style="239" customWidth="1"/>
    <col min="14884" max="14884" width="1.1640625" style="239" customWidth="1"/>
    <col min="14885" max="14885" width="29.5" style="239" customWidth="1"/>
    <col min="14886" max="14886" width="13.33203125" style="239" customWidth="1"/>
    <col min="14887" max="14887" width="1.1640625" style="239" customWidth="1"/>
    <col min="14888" max="14888" width="25.33203125" style="239" customWidth="1"/>
    <col min="14889" max="14889" width="13.5" style="239" customWidth="1"/>
    <col min="14890" max="14890" width="18" style="239" bestFit="1" customWidth="1"/>
    <col min="14891" max="15104" width="11.6640625" style="239"/>
    <col min="15105" max="15105" width="71.1640625" style="239" bestFit="1" customWidth="1"/>
    <col min="15106" max="15106" width="24.6640625" style="239" customWidth="1"/>
    <col min="15107" max="15107" width="12.83203125" style="239" customWidth="1"/>
    <col min="15108" max="15108" width="1.1640625" style="239" customWidth="1"/>
    <col min="15109" max="15109" width="24.33203125" style="239" customWidth="1"/>
    <col min="15110" max="15110" width="12.6640625" style="239" customWidth="1"/>
    <col min="15111" max="15111" width="1.1640625" style="239" customWidth="1"/>
    <col min="15112" max="15112" width="23.6640625" style="239" customWidth="1"/>
    <col min="15113" max="15113" width="1.1640625" style="239" customWidth="1"/>
    <col min="15114" max="15114" width="12.6640625" style="239" customWidth="1"/>
    <col min="15115" max="15115" width="23.5" style="239" customWidth="1"/>
    <col min="15116" max="15116" width="12.83203125" style="239" customWidth="1"/>
    <col min="15117" max="15117" width="1.1640625" style="239" customWidth="1"/>
    <col min="15118" max="15118" width="23.5" style="239" customWidth="1"/>
    <col min="15119" max="15119" width="12.6640625" style="239" customWidth="1"/>
    <col min="15120" max="15120" width="1.1640625" style="239" customWidth="1"/>
    <col min="15121" max="15121" width="24.6640625" style="239" customWidth="1"/>
    <col min="15122" max="15122" width="12.6640625" style="239" customWidth="1"/>
    <col min="15123" max="15123" width="1.1640625" style="239" customWidth="1"/>
    <col min="15124" max="15124" width="24" style="239" customWidth="1"/>
    <col min="15125" max="15125" width="13" style="239" customWidth="1"/>
    <col min="15126" max="15126" width="1.1640625" style="239" customWidth="1"/>
    <col min="15127" max="15127" width="25" style="239" customWidth="1"/>
    <col min="15128" max="15128" width="12.5" style="239" customWidth="1"/>
    <col min="15129" max="15129" width="1.1640625" style="239" customWidth="1"/>
    <col min="15130" max="15130" width="23.6640625" style="239" customWidth="1"/>
    <col min="15131" max="15131" width="12.6640625" style="239" customWidth="1"/>
    <col min="15132" max="15132" width="24.1640625" style="239" customWidth="1"/>
    <col min="15133" max="15133" width="12.83203125" style="239" bestFit="1" customWidth="1"/>
    <col min="15134" max="15134" width="1.1640625" style="239" customWidth="1"/>
    <col min="15135" max="15135" width="27.5" style="239" customWidth="1"/>
    <col min="15136" max="15136" width="14.1640625" style="239" customWidth="1"/>
    <col min="15137" max="15137" width="1.1640625" style="239" customWidth="1"/>
    <col min="15138" max="15138" width="24" style="239" customWidth="1"/>
    <col min="15139" max="15139" width="13.5" style="239" customWidth="1"/>
    <col min="15140" max="15140" width="1.1640625" style="239" customWidth="1"/>
    <col min="15141" max="15141" width="29.5" style="239" customWidth="1"/>
    <col min="15142" max="15142" width="13.33203125" style="239" customWidth="1"/>
    <col min="15143" max="15143" width="1.1640625" style="239" customWidth="1"/>
    <col min="15144" max="15144" width="25.33203125" style="239" customWidth="1"/>
    <col min="15145" max="15145" width="13.5" style="239" customWidth="1"/>
    <col min="15146" max="15146" width="18" style="239" bestFit="1" customWidth="1"/>
    <col min="15147" max="15360" width="11.6640625" style="239"/>
    <col min="15361" max="15361" width="71.1640625" style="239" bestFit="1" customWidth="1"/>
    <col min="15362" max="15362" width="24.6640625" style="239" customWidth="1"/>
    <col min="15363" max="15363" width="12.83203125" style="239" customWidth="1"/>
    <col min="15364" max="15364" width="1.1640625" style="239" customWidth="1"/>
    <col min="15365" max="15365" width="24.33203125" style="239" customWidth="1"/>
    <col min="15366" max="15366" width="12.6640625" style="239" customWidth="1"/>
    <col min="15367" max="15367" width="1.1640625" style="239" customWidth="1"/>
    <col min="15368" max="15368" width="23.6640625" style="239" customWidth="1"/>
    <col min="15369" max="15369" width="1.1640625" style="239" customWidth="1"/>
    <col min="15370" max="15370" width="12.6640625" style="239" customWidth="1"/>
    <col min="15371" max="15371" width="23.5" style="239" customWidth="1"/>
    <col min="15372" max="15372" width="12.83203125" style="239" customWidth="1"/>
    <col min="15373" max="15373" width="1.1640625" style="239" customWidth="1"/>
    <col min="15374" max="15374" width="23.5" style="239" customWidth="1"/>
    <col min="15375" max="15375" width="12.6640625" style="239" customWidth="1"/>
    <col min="15376" max="15376" width="1.1640625" style="239" customWidth="1"/>
    <col min="15377" max="15377" width="24.6640625" style="239" customWidth="1"/>
    <col min="15378" max="15378" width="12.6640625" style="239" customWidth="1"/>
    <col min="15379" max="15379" width="1.1640625" style="239" customWidth="1"/>
    <col min="15380" max="15380" width="24" style="239" customWidth="1"/>
    <col min="15381" max="15381" width="13" style="239" customWidth="1"/>
    <col min="15382" max="15382" width="1.1640625" style="239" customWidth="1"/>
    <col min="15383" max="15383" width="25" style="239" customWidth="1"/>
    <col min="15384" max="15384" width="12.5" style="239" customWidth="1"/>
    <col min="15385" max="15385" width="1.1640625" style="239" customWidth="1"/>
    <col min="15386" max="15386" width="23.6640625" style="239" customWidth="1"/>
    <col min="15387" max="15387" width="12.6640625" style="239" customWidth="1"/>
    <col min="15388" max="15388" width="24.1640625" style="239" customWidth="1"/>
    <col min="15389" max="15389" width="12.83203125" style="239" bestFit="1" customWidth="1"/>
    <col min="15390" max="15390" width="1.1640625" style="239" customWidth="1"/>
    <col min="15391" max="15391" width="27.5" style="239" customWidth="1"/>
    <col min="15392" max="15392" width="14.1640625" style="239" customWidth="1"/>
    <col min="15393" max="15393" width="1.1640625" style="239" customWidth="1"/>
    <col min="15394" max="15394" width="24" style="239" customWidth="1"/>
    <col min="15395" max="15395" width="13.5" style="239" customWidth="1"/>
    <col min="15396" max="15396" width="1.1640625" style="239" customWidth="1"/>
    <col min="15397" max="15397" width="29.5" style="239" customWidth="1"/>
    <col min="15398" max="15398" width="13.33203125" style="239" customWidth="1"/>
    <col min="15399" max="15399" width="1.1640625" style="239" customWidth="1"/>
    <col min="15400" max="15400" width="25.33203125" style="239" customWidth="1"/>
    <col min="15401" max="15401" width="13.5" style="239" customWidth="1"/>
    <col min="15402" max="15402" width="18" style="239" bestFit="1" customWidth="1"/>
    <col min="15403" max="15616" width="11.6640625" style="239"/>
    <col min="15617" max="15617" width="71.1640625" style="239" bestFit="1" customWidth="1"/>
    <col min="15618" max="15618" width="24.6640625" style="239" customWidth="1"/>
    <col min="15619" max="15619" width="12.83203125" style="239" customWidth="1"/>
    <col min="15620" max="15620" width="1.1640625" style="239" customWidth="1"/>
    <col min="15621" max="15621" width="24.33203125" style="239" customWidth="1"/>
    <col min="15622" max="15622" width="12.6640625" style="239" customWidth="1"/>
    <col min="15623" max="15623" width="1.1640625" style="239" customWidth="1"/>
    <col min="15624" max="15624" width="23.6640625" style="239" customWidth="1"/>
    <col min="15625" max="15625" width="1.1640625" style="239" customWidth="1"/>
    <col min="15626" max="15626" width="12.6640625" style="239" customWidth="1"/>
    <col min="15627" max="15627" width="23.5" style="239" customWidth="1"/>
    <col min="15628" max="15628" width="12.83203125" style="239" customWidth="1"/>
    <col min="15629" max="15629" width="1.1640625" style="239" customWidth="1"/>
    <col min="15630" max="15630" width="23.5" style="239" customWidth="1"/>
    <col min="15631" max="15631" width="12.6640625" style="239" customWidth="1"/>
    <col min="15632" max="15632" width="1.1640625" style="239" customWidth="1"/>
    <col min="15633" max="15633" width="24.6640625" style="239" customWidth="1"/>
    <col min="15634" max="15634" width="12.6640625" style="239" customWidth="1"/>
    <col min="15635" max="15635" width="1.1640625" style="239" customWidth="1"/>
    <col min="15636" max="15636" width="24" style="239" customWidth="1"/>
    <col min="15637" max="15637" width="13" style="239" customWidth="1"/>
    <col min="15638" max="15638" width="1.1640625" style="239" customWidth="1"/>
    <col min="15639" max="15639" width="25" style="239" customWidth="1"/>
    <col min="15640" max="15640" width="12.5" style="239" customWidth="1"/>
    <col min="15641" max="15641" width="1.1640625" style="239" customWidth="1"/>
    <col min="15642" max="15642" width="23.6640625" style="239" customWidth="1"/>
    <col min="15643" max="15643" width="12.6640625" style="239" customWidth="1"/>
    <col min="15644" max="15644" width="24.1640625" style="239" customWidth="1"/>
    <col min="15645" max="15645" width="12.83203125" style="239" bestFit="1" customWidth="1"/>
    <col min="15646" max="15646" width="1.1640625" style="239" customWidth="1"/>
    <col min="15647" max="15647" width="27.5" style="239" customWidth="1"/>
    <col min="15648" max="15648" width="14.1640625" style="239" customWidth="1"/>
    <col min="15649" max="15649" width="1.1640625" style="239" customWidth="1"/>
    <col min="15650" max="15650" width="24" style="239" customWidth="1"/>
    <col min="15651" max="15651" width="13.5" style="239" customWidth="1"/>
    <col min="15652" max="15652" width="1.1640625" style="239" customWidth="1"/>
    <col min="15653" max="15653" width="29.5" style="239" customWidth="1"/>
    <col min="15654" max="15654" width="13.33203125" style="239" customWidth="1"/>
    <col min="15655" max="15655" width="1.1640625" style="239" customWidth="1"/>
    <col min="15656" max="15656" width="25.33203125" style="239" customWidth="1"/>
    <col min="15657" max="15657" width="13.5" style="239" customWidth="1"/>
    <col min="15658" max="15658" width="18" style="239" bestFit="1" customWidth="1"/>
    <col min="15659" max="15872" width="11.6640625" style="239"/>
    <col min="15873" max="15873" width="71.1640625" style="239" bestFit="1" customWidth="1"/>
    <col min="15874" max="15874" width="24.6640625" style="239" customWidth="1"/>
    <col min="15875" max="15875" width="12.83203125" style="239" customWidth="1"/>
    <col min="15876" max="15876" width="1.1640625" style="239" customWidth="1"/>
    <col min="15877" max="15877" width="24.33203125" style="239" customWidth="1"/>
    <col min="15878" max="15878" width="12.6640625" style="239" customWidth="1"/>
    <col min="15879" max="15879" width="1.1640625" style="239" customWidth="1"/>
    <col min="15880" max="15880" width="23.6640625" style="239" customWidth="1"/>
    <col min="15881" max="15881" width="1.1640625" style="239" customWidth="1"/>
    <col min="15882" max="15882" width="12.6640625" style="239" customWidth="1"/>
    <col min="15883" max="15883" width="23.5" style="239" customWidth="1"/>
    <col min="15884" max="15884" width="12.83203125" style="239" customWidth="1"/>
    <col min="15885" max="15885" width="1.1640625" style="239" customWidth="1"/>
    <col min="15886" max="15886" width="23.5" style="239" customWidth="1"/>
    <col min="15887" max="15887" width="12.6640625" style="239" customWidth="1"/>
    <col min="15888" max="15888" width="1.1640625" style="239" customWidth="1"/>
    <col min="15889" max="15889" width="24.6640625" style="239" customWidth="1"/>
    <col min="15890" max="15890" width="12.6640625" style="239" customWidth="1"/>
    <col min="15891" max="15891" width="1.1640625" style="239" customWidth="1"/>
    <col min="15892" max="15892" width="24" style="239" customWidth="1"/>
    <col min="15893" max="15893" width="13" style="239" customWidth="1"/>
    <col min="15894" max="15894" width="1.1640625" style="239" customWidth="1"/>
    <col min="15895" max="15895" width="25" style="239" customWidth="1"/>
    <col min="15896" max="15896" width="12.5" style="239" customWidth="1"/>
    <col min="15897" max="15897" width="1.1640625" style="239" customWidth="1"/>
    <col min="15898" max="15898" width="23.6640625" style="239" customWidth="1"/>
    <col min="15899" max="15899" width="12.6640625" style="239" customWidth="1"/>
    <col min="15900" max="15900" width="24.1640625" style="239" customWidth="1"/>
    <col min="15901" max="15901" width="12.83203125" style="239" bestFit="1" customWidth="1"/>
    <col min="15902" max="15902" width="1.1640625" style="239" customWidth="1"/>
    <col min="15903" max="15903" width="27.5" style="239" customWidth="1"/>
    <col min="15904" max="15904" width="14.1640625" style="239" customWidth="1"/>
    <col min="15905" max="15905" width="1.1640625" style="239" customWidth="1"/>
    <col min="15906" max="15906" width="24" style="239" customWidth="1"/>
    <col min="15907" max="15907" width="13.5" style="239" customWidth="1"/>
    <col min="15908" max="15908" width="1.1640625" style="239" customWidth="1"/>
    <col min="15909" max="15909" width="29.5" style="239" customWidth="1"/>
    <col min="15910" max="15910" width="13.33203125" style="239" customWidth="1"/>
    <col min="15911" max="15911" width="1.1640625" style="239" customWidth="1"/>
    <col min="15912" max="15912" width="25.33203125" style="239" customWidth="1"/>
    <col min="15913" max="15913" width="13.5" style="239" customWidth="1"/>
    <col min="15914" max="15914" width="18" style="239" bestFit="1" customWidth="1"/>
    <col min="15915" max="16128" width="11.6640625" style="239"/>
    <col min="16129" max="16129" width="71.1640625" style="239" bestFit="1" customWidth="1"/>
    <col min="16130" max="16130" width="24.6640625" style="239" customWidth="1"/>
    <col min="16131" max="16131" width="12.83203125" style="239" customWidth="1"/>
    <col min="16132" max="16132" width="1.1640625" style="239" customWidth="1"/>
    <col min="16133" max="16133" width="24.33203125" style="239" customWidth="1"/>
    <col min="16134" max="16134" width="12.6640625" style="239" customWidth="1"/>
    <col min="16135" max="16135" width="1.1640625" style="239" customWidth="1"/>
    <col min="16136" max="16136" width="23.6640625" style="239" customWidth="1"/>
    <col min="16137" max="16137" width="1.1640625" style="239" customWidth="1"/>
    <col min="16138" max="16138" width="12.6640625" style="239" customWidth="1"/>
    <col min="16139" max="16139" width="23.5" style="239" customWidth="1"/>
    <col min="16140" max="16140" width="12.83203125" style="239" customWidth="1"/>
    <col min="16141" max="16141" width="1.1640625" style="239" customWidth="1"/>
    <col min="16142" max="16142" width="23.5" style="239" customWidth="1"/>
    <col min="16143" max="16143" width="12.6640625" style="239" customWidth="1"/>
    <col min="16144" max="16144" width="1.1640625" style="239" customWidth="1"/>
    <col min="16145" max="16145" width="24.6640625" style="239" customWidth="1"/>
    <col min="16146" max="16146" width="12.6640625" style="239" customWidth="1"/>
    <col min="16147" max="16147" width="1.1640625" style="239" customWidth="1"/>
    <col min="16148" max="16148" width="24" style="239" customWidth="1"/>
    <col min="16149" max="16149" width="13" style="239" customWidth="1"/>
    <col min="16150" max="16150" width="1.1640625" style="239" customWidth="1"/>
    <col min="16151" max="16151" width="25" style="239" customWidth="1"/>
    <col min="16152" max="16152" width="12.5" style="239" customWidth="1"/>
    <col min="16153" max="16153" width="1.1640625" style="239" customWidth="1"/>
    <col min="16154" max="16154" width="23.6640625" style="239" customWidth="1"/>
    <col min="16155" max="16155" width="12.6640625" style="239" customWidth="1"/>
    <col min="16156" max="16156" width="24.1640625" style="239" customWidth="1"/>
    <col min="16157" max="16157" width="12.83203125" style="239" bestFit="1" customWidth="1"/>
    <col min="16158" max="16158" width="1.1640625" style="239" customWidth="1"/>
    <col min="16159" max="16159" width="27.5" style="239" customWidth="1"/>
    <col min="16160" max="16160" width="14.1640625" style="239" customWidth="1"/>
    <col min="16161" max="16161" width="1.1640625" style="239" customWidth="1"/>
    <col min="16162" max="16162" width="24" style="239" customWidth="1"/>
    <col min="16163" max="16163" width="13.5" style="239" customWidth="1"/>
    <col min="16164" max="16164" width="1.1640625" style="239" customWidth="1"/>
    <col min="16165" max="16165" width="29.5" style="239" customWidth="1"/>
    <col min="16166" max="16166" width="13.33203125" style="239" customWidth="1"/>
    <col min="16167" max="16167" width="1.1640625" style="239" customWidth="1"/>
    <col min="16168" max="16168" width="25.33203125" style="239" customWidth="1"/>
    <col min="16169" max="16169" width="13.5" style="239" customWidth="1"/>
    <col min="16170" max="16170" width="18" style="239" bestFit="1" customWidth="1"/>
    <col min="16171" max="16384" width="11.6640625" style="239"/>
  </cols>
  <sheetData>
    <row r="3" spans="1:42" ht="15" x14ac:dyDescent="0.2">
      <c r="A3" s="234"/>
      <c r="B3" s="234"/>
      <c r="C3" s="235"/>
      <c r="D3" s="234"/>
      <c r="E3" s="234"/>
      <c r="F3" s="235"/>
      <c r="G3" s="234"/>
      <c r="H3" s="234"/>
      <c r="I3" s="234"/>
      <c r="J3" s="235"/>
      <c r="K3" s="234"/>
      <c r="L3" s="235"/>
      <c r="M3" s="234"/>
      <c r="N3" s="234"/>
      <c r="O3" s="235"/>
      <c r="P3" s="234"/>
      <c r="Q3" s="234"/>
      <c r="R3" s="235"/>
      <c r="S3" s="234"/>
      <c r="T3" s="234"/>
      <c r="U3" s="235"/>
      <c r="V3" s="234"/>
      <c r="W3" s="234"/>
      <c r="X3" s="236"/>
      <c r="Y3" s="234"/>
      <c r="Z3" s="234"/>
      <c r="AA3" s="235"/>
      <c r="AB3" s="234"/>
      <c r="AC3" s="237"/>
      <c r="AD3" s="234"/>
      <c r="AE3" s="234"/>
      <c r="AF3" s="237"/>
      <c r="AG3" s="234"/>
      <c r="AH3" s="234"/>
      <c r="AI3" s="234"/>
      <c r="AJ3" s="234"/>
      <c r="AK3" s="238"/>
      <c r="AL3" s="235"/>
      <c r="AM3" s="234"/>
      <c r="AN3" s="234"/>
      <c r="AO3" s="235"/>
    </row>
    <row r="4" spans="1:42" ht="15.75" x14ac:dyDescent="0.2">
      <c r="A4" s="234"/>
      <c r="B4" s="846" t="s">
        <v>332</v>
      </c>
      <c r="C4" s="846"/>
      <c r="D4" s="240"/>
      <c r="E4" s="846" t="s">
        <v>333</v>
      </c>
      <c r="F4" s="846"/>
      <c r="G4" s="240"/>
      <c r="H4" s="846" t="s">
        <v>334</v>
      </c>
      <c r="I4" s="846"/>
      <c r="J4" s="846"/>
      <c r="K4" s="846" t="s">
        <v>335</v>
      </c>
      <c r="L4" s="846"/>
      <c r="M4" s="240"/>
      <c r="N4" s="846" t="s">
        <v>336</v>
      </c>
      <c r="O4" s="846"/>
      <c r="P4" s="240"/>
      <c r="Q4" s="846" t="s">
        <v>337</v>
      </c>
      <c r="R4" s="846"/>
      <c r="S4" s="240"/>
      <c r="T4" s="846" t="s">
        <v>588</v>
      </c>
      <c r="U4" s="846"/>
      <c r="V4" s="241"/>
      <c r="W4" s="846" t="s">
        <v>589</v>
      </c>
      <c r="X4" s="846"/>
      <c r="Y4" s="240"/>
      <c r="Z4" s="846" t="s">
        <v>590</v>
      </c>
      <c r="AA4" s="846"/>
      <c r="AB4" s="846" t="s">
        <v>944</v>
      </c>
      <c r="AC4" s="846"/>
      <c r="AD4" s="240"/>
      <c r="AE4" s="846" t="s">
        <v>945</v>
      </c>
      <c r="AF4" s="846"/>
      <c r="AG4" s="240"/>
      <c r="AH4" s="242" t="s">
        <v>991</v>
      </c>
      <c r="AI4" s="243"/>
      <c r="AJ4" s="240"/>
      <c r="AK4" s="846" t="s">
        <v>1064</v>
      </c>
      <c r="AL4" s="846"/>
      <c r="AM4" s="244"/>
      <c r="AN4" s="846" t="s">
        <v>946</v>
      </c>
      <c r="AO4" s="846"/>
      <c r="AP4" s="245"/>
    </row>
    <row r="5" spans="1:42" ht="15" x14ac:dyDescent="0.2">
      <c r="A5" s="234"/>
      <c r="B5" s="246"/>
      <c r="C5" s="247"/>
      <c r="D5" s="246"/>
      <c r="E5" s="246"/>
      <c r="F5" s="247"/>
      <c r="G5" s="246"/>
      <c r="H5" s="248"/>
      <c r="I5" s="246"/>
      <c r="J5" s="247"/>
      <c r="K5" s="248"/>
      <c r="L5" s="247"/>
      <c r="M5" s="246"/>
      <c r="N5" s="248"/>
      <c r="O5" s="247"/>
      <c r="P5" s="246"/>
      <c r="Q5" s="246"/>
      <c r="R5" s="247"/>
      <c r="S5" s="246"/>
      <c r="T5" s="246"/>
      <c r="U5" s="247"/>
      <c r="V5" s="246"/>
      <c r="W5" s="246"/>
      <c r="X5" s="236"/>
      <c r="Y5" s="246"/>
      <c r="Z5" s="246"/>
      <c r="AA5" s="247"/>
      <c r="AB5" s="246"/>
      <c r="AC5" s="237"/>
      <c r="AD5" s="246"/>
      <c r="AE5" s="246"/>
      <c r="AF5" s="237"/>
      <c r="AG5" s="246"/>
      <c r="AH5" s="246"/>
      <c r="AI5" s="246"/>
      <c r="AJ5" s="246"/>
      <c r="AK5" s="249"/>
      <c r="AL5" s="247"/>
      <c r="AM5" s="250"/>
      <c r="AN5" s="246"/>
      <c r="AO5" s="247"/>
    </row>
    <row r="6" spans="1:42" s="251" customFormat="1" ht="14.25" x14ac:dyDescent="0.2">
      <c r="B6" s="252" t="s">
        <v>0</v>
      </c>
      <c r="C6" s="253" t="s">
        <v>1</v>
      </c>
      <c r="D6" s="254"/>
      <c r="E6" s="252" t="s">
        <v>0</v>
      </c>
      <c r="F6" s="253" t="s">
        <v>1</v>
      </c>
      <c r="G6" s="254"/>
      <c r="H6" s="255" t="s">
        <v>0</v>
      </c>
      <c r="I6" s="254"/>
      <c r="J6" s="253" t="s">
        <v>1</v>
      </c>
      <c r="K6" s="255" t="s">
        <v>0</v>
      </c>
      <c r="L6" s="253" t="s">
        <v>1</v>
      </c>
      <c r="M6" s="254"/>
      <c r="N6" s="255" t="s">
        <v>0</v>
      </c>
      <c r="O6" s="253" t="s">
        <v>1</v>
      </c>
      <c r="P6" s="254"/>
      <c r="Q6" s="252" t="s">
        <v>0</v>
      </c>
      <c r="R6" s="253" t="s">
        <v>1</v>
      </c>
      <c r="S6" s="254"/>
      <c r="T6" s="252" t="s">
        <v>0</v>
      </c>
      <c r="U6" s="253" t="s">
        <v>1</v>
      </c>
      <c r="V6" s="254"/>
      <c r="W6" s="252" t="s">
        <v>0</v>
      </c>
      <c r="X6" s="256" t="s">
        <v>1</v>
      </c>
      <c r="Y6" s="254"/>
      <c r="Z6" s="252" t="s">
        <v>0</v>
      </c>
      <c r="AA6" s="253" t="s">
        <v>1</v>
      </c>
      <c r="AB6" s="252" t="s">
        <v>0</v>
      </c>
      <c r="AC6" s="257" t="s">
        <v>1</v>
      </c>
      <c r="AD6" s="254"/>
      <c r="AE6" s="252" t="s">
        <v>0</v>
      </c>
      <c r="AF6" s="257" t="s">
        <v>1</v>
      </c>
      <c r="AG6" s="254"/>
      <c r="AH6" s="252" t="s">
        <v>0</v>
      </c>
      <c r="AI6" s="252" t="s">
        <v>1</v>
      </c>
      <c r="AJ6" s="254"/>
      <c r="AK6" s="258" t="s">
        <v>0</v>
      </c>
      <c r="AL6" s="253" t="s">
        <v>1</v>
      </c>
      <c r="AM6" s="259"/>
      <c r="AN6" s="252" t="s">
        <v>0</v>
      </c>
      <c r="AO6" s="253" t="s">
        <v>1</v>
      </c>
    </row>
    <row r="7" spans="1:42" ht="15.75" x14ac:dyDescent="0.25">
      <c r="A7" s="260" t="s">
        <v>2</v>
      </c>
      <c r="B7" s="261"/>
      <c r="C7" s="262"/>
      <c r="D7" s="261"/>
      <c r="E7" s="261"/>
      <c r="F7" s="262"/>
      <c r="G7" s="261"/>
      <c r="H7" s="261"/>
      <c r="I7" s="261"/>
      <c r="J7" s="262"/>
      <c r="K7" s="250"/>
      <c r="L7" s="263"/>
      <c r="M7" s="250"/>
      <c r="N7" s="250"/>
      <c r="O7" s="262"/>
      <c r="P7" s="261"/>
      <c r="Q7" s="261"/>
      <c r="R7" s="262"/>
      <c r="S7" s="261"/>
      <c r="T7" s="261"/>
      <c r="U7" s="262"/>
      <c r="V7" s="261"/>
      <c r="W7" s="261"/>
      <c r="X7" s="264"/>
      <c r="Y7" s="261"/>
      <c r="Z7" s="261"/>
      <c r="AA7" s="262"/>
      <c r="AB7" s="261"/>
      <c r="AC7" s="265"/>
      <c r="AD7" s="261"/>
      <c r="AE7" s="261"/>
      <c r="AF7" s="265"/>
      <c r="AG7" s="261"/>
      <c r="AH7" s="261"/>
      <c r="AI7" s="261"/>
      <c r="AJ7" s="261"/>
      <c r="AK7" s="261"/>
      <c r="AL7" s="262"/>
      <c r="AM7" s="261"/>
      <c r="AN7" s="261"/>
      <c r="AO7" s="262"/>
    </row>
    <row r="8" spans="1:42" ht="15" x14ac:dyDescent="0.2">
      <c r="A8" s="246"/>
      <c r="B8" s="261"/>
      <c r="C8" s="263"/>
      <c r="D8" s="250"/>
      <c r="E8" s="250"/>
      <c r="F8" s="263"/>
      <c r="G8" s="250"/>
      <c r="H8" s="261"/>
      <c r="I8" s="250"/>
      <c r="J8" s="263"/>
      <c r="K8" s="250"/>
      <c r="L8" s="263"/>
      <c r="M8" s="250"/>
      <c r="N8" s="250"/>
      <c r="O8" s="263"/>
      <c r="P8" s="250"/>
      <c r="Q8" s="250"/>
      <c r="R8" s="263"/>
      <c r="S8" s="250"/>
      <c r="T8" s="250"/>
      <c r="U8" s="263"/>
      <c r="V8" s="250"/>
      <c r="W8" s="250"/>
      <c r="X8" s="266"/>
      <c r="Y8" s="250"/>
      <c r="Z8" s="250"/>
      <c r="AA8" s="266"/>
      <c r="AB8" s="250"/>
      <c r="AC8" s="267"/>
      <c r="AD8" s="250"/>
      <c r="AE8" s="250"/>
      <c r="AF8" s="267"/>
      <c r="AG8" s="250"/>
      <c r="AH8" s="250"/>
      <c r="AI8" s="250"/>
      <c r="AJ8" s="250"/>
      <c r="AK8" s="261"/>
      <c r="AL8" s="263"/>
      <c r="AM8" s="250"/>
      <c r="AN8" s="250"/>
      <c r="AO8" s="263"/>
    </row>
    <row r="9" spans="1:42" ht="15" x14ac:dyDescent="0.2">
      <c r="A9" s="268" t="s">
        <v>3</v>
      </c>
      <c r="B9" s="269">
        <v>8728058.2400000002</v>
      </c>
      <c r="C9" s="236">
        <f>+B9/$B$41</f>
        <v>0.33142843680104284</v>
      </c>
      <c r="D9" s="250"/>
      <c r="E9" s="270">
        <v>8314536.8899999997</v>
      </c>
      <c r="F9" s="236">
        <f>+E9/$E$41</f>
        <v>0.34821329700087433</v>
      </c>
      <c r="G9" s="261"/>
      <c r="H9" s="270">
        <v>10092947.26</v>
      </c>
      <c r="I9" s="250"/>
      <c r="J9" s="236">
        <f>+H9/$H$41</f>
        <v>0.37240717803683554</v>
      </c>
      <c r="K9" s="270">
        <v>9155694.0600000005</v>
      </c>
      <c r="L9" s="236">
        <f>+K9/$K$41</f>
        <v>0.36109509703779474</v>
      </c>
      <c r="M9" s="261"/>
      <c r="N9" s="270">
        <v>9341519.3800000008</v>
      </c>
      <c r="O9" s="236">
        <f>+N9/$N$41</f>
        <v>0.34828206205495599</v>
      </c>
      <c r="P9" s="261"/>
      <c r="Q9" s="270">
        <v>10255921.77</v>
      </c>
      <c r="R9" s="236">
        <f>+Q9/$Q$41</f>
        <v>0.40257913923872546</v>
      </c>
      <c r="S9" s="261"/>
      <c r="T9" s="270">
        <v>9447972.7400000002</v>
      </c>
      <c r="U9" s="236">
        <f>+T9/$T$41</f>
        <v>0.35670618491535105</v>
      </c>
      <c r="V9" s="261"/>
      <c r="W9" s="270">
        <v>10231133.6</v>
      </c>
      <c r="X9" s="236">
        <f>+W9/$W$41</f>
        <v>0.38142508674099401</v>
      </c>
      <c r="Y9" s="261"/>
      <c r="Z9" s="270">
        <v>8679246.4299999997</v>
      </c>
      <c r="AA9" s="236">
        <f>+Z9/$Z$41</f>
        <v>0.35590762281552157</v>
      </c>
      <c r="AB9" s="270">
        <v>10441698.73</v>
      </c>
      <c r="AC9" s="271">
        <f>+AB9/$AB$41</f>
        <v>0.38246647821308766</v>
      </c>
      <c r="AD9" s="261"/>
      <c r="AE9" s="270">
        <v>9755894.4600000009</v>
      </c>
      <c r="AF9" s="271">
        <f>+AE9/$AE$41</f>
        <v>0.36885508568602382</v>
      </c>
      <c r="AG9" s="261"/>
      <c r="AH9" s="270">
        <v>9130621.1300000008</v>
      </c>
      <c r="AI9" s="271">
        <f>+AH9/$AH$41</f>
        <v>0.33099933136085696</v>
      </c>
      <c r="AJ9" s="250"/>
      <c r="AK9" s="269">
        <f>B9+E9+H9+K9+N9+Q9+T9+W9+Z9+AB9+AE9+AH9</f>
        <v>113575244.69</v>
      </c>
      <c r="AL9" s="236">
        <f>+AK9/$AK$41</f>
        <v>0.361706475300345</v>
      </c>
      <c r="AM9" s="250"/>
      <c r="AN9" s="269">
        <v>90479431.230000004</v>
      </c>
      <c r="AO9" s="266">
        <v>0.33509248580429235</v>
      </c>
    </row>
    <row r="10" spans="1:42" ht="15" x14ac:dyDescent="0.2">
      <c r="A10" s="272" t="s">
        <v>4</v>
      </c>
      <c r="B10" s="273">
        <v>241776.18</v>
      </c>
      <c r="C10" s="274">
        <f>+B10/$B$41</f>
        <v>9.1809081916858926E-3</v>
      </c>
      <c r="D10" s="250"/>
      <c r="E10" s="275">
        <v>260610.26</v>
      </c>
      <c r="F10" s="274">
        <f>+E10/$E$41</f>
        <v>1.0914373111507726E-2</v>
      </c>
      <c r="G10" s="261"/>
      <c r="H10" s="275">
        <v>307302.15999999997</v>
      </c>
      <c r="I10" s="250"/>
      <c r="J10" s="274">
        <f>+H10/$H$41</f>
        <v>1.133876233196765E-2</v>
      </c>
      <c r="K10" s="275">
        <v>342075.63</v>
      </c>
      <c r="L10" s="274">
        <f>+K10/$K$41</f>
        <v>1.3491258226808286E-2</v>
      </c>
      <c r="M10" s="261"/>
      <c r="N10" s="275">
        <v>279647.11</v>
      </c>
      <c r="O10" s="274">
        <f>+N10/$N$41</f>
        <v>1.04261489118175E-2</v>
      </c>
      <c r="P10" s="261"/>
      <c r="Q10" s="275">
        <v>298548.89</v>
      </c>
      <c r="R10" s="274">
        <f>+Q10/$Q$41</f>
        <v>1.171903977548348E-2</v>
      </c>
      <c r="S10" s="261"/>
      <c r="T10" s="275">
        <v>359263.98</v>
      </c>
      <c r="U10" s="274">
        <f>+T10/$T$41</f>
        <v>1.3563934529652863E-2</v>
      </c>
      <c r="V10" s="261"/>
      <c r="W10" s="275">
        <v>390926.65</v>
      </c>
      <c r="X10" s="274">
        <f>+W10/$W$41</f>
        <v>1.4574067470452758E-2</v>
      </c>
      <c r="Y10" s="261"/>
      <c r="Z10" s="275">
        <v>347958.88</v>
      </c>
      <c r="AA10" s="274">
        <f>+Z10/$Z$41</f>
        <v>1.42686601673495E-2</v>
      </c>
      <c r="AB10" s="275">
        <v>437908.58</v>
      </c>
      <c r="AC10" s="276">
        <f>+AB10/$AB$41</f>
        <v>1.6040048339135922E-2</v>
      </c>
      <c r="AD10" s="261"/>
      <c r="AE10" s="275">
        <v>407180.13</v>
      </c>
      <c r="AF10" s="276">
        <f>+AE10/$AE$41</f>
        <v>1.5394842815960139E-2</v>
      </c>
      <c r="AG10" s="261"/>
      <c r="AH10" s="275">
        <v>317824.06</v>
      </c>
      <c r="AI10" s="276">
        <f>+AH10/$AH$41</f>
        <v>1.1521620473851912E-2</v>
      </c>
      <c r="AJ10" s="250"/>
      <c r="AK10" s="273">
        <f>B10+E10+H10+K10+N10+Q10+T10+W10+Z10+AB10+AE10+AH10</f>
        <v>3991022.51</v>
      </c>
      <c r="AL10" s="274">
        <f>+AK10/$AK$41</f>
        <v>1.2710328636109372E-2</v>
      </c>
      <c r="AM10" s="250"/>
      <c r="AN10" s="273">
        <v>6130120.9399999995</v>
      </c>
      <c r="AO10" s="274">
        <v>2.3804236504296614E-2</v>
      </c>
    </row>
    <row r="11" spans="1:42" ht="15" x14ac:dyDescent="0.2">
      <c r="A11" s="272" t="s">
        <v>396</v>
      </c>
      <c r="B11" s="277"/>
      <c r="C11" s="278"/>
      <c r="D11" s="250"/>
      <c r="E11" s="248"/>
      <c r="F11" s="236"/>
      <c r="G11" s="261"/>
      <c r="H11" s="248"/>
      <c r="I11" s="250"/>
      <c r="J11" s="236"/>
      <c r="K11" s="248"/>
      <c r="L11" s="236"/>
      <c r="M11" s="261"/>
      <c r="N11" s="248"/>
      <c r="O11" s="236"/>
      <c r="P11" s="261"/>
      <c r="Q11" s="248"/>
      <c r="R11" s="236"/>
      <c r="S11" s="261"/>
      <c r="T11" s="248"/>
      <c r="U11" s="236"/>
      <c r="V11" s="261"/>
      <c r="W11" s="248"/>
      <c r="X11" s="236"/>
      <c r="Y11" s="261"/>
      <c r="Z11" s="248"/>
      <c r="AA11" s="236"/>
      <c r="AB11" s="248"/>
      <c r="AC11" s="271"/>
      <c r="AD11" s="261"/>
      <c r="AE11" s="248"/>
      <c r="AF11" s="271"/>
      <c r="AG11" s="261"/>
      <c r="AH11" s="248"/>
      <c r="AI11" s="271"/>
      <c r="AJ11" s="250"/>
      <c r="AK11" s="277"/>
      <c r="AL11" s="278"/>
      <c r="AM11" s="250"/>
      <c r="AN11" s="277"/>
      <c r="AO11" s="278"/>
    </row>
    <row r="12" spans="1:42" ht="15" x14ac:dyDescent="0.2">
      <c r="A12" s="272" t="s">
        <v>5</v>
      </c>
      <c r="B12" s="277">
        <f>SUM(B9:B11)</f>
        <v>8969834.4199999999</v>
      </c>
      <c r="C12" s="236">
        <f>+B12/$B$41</f>
        <v>0.34060934499272871</v>
      </c>
      <c r="D12" s="250"/>
      <c r="E12" s="248">
        <f>SUM(E9:E11)</f>
        <v>8575147.1500000004</v>
      </c>
      <c r="F12" s="236">
        <f>+E12/$E$41</f>
        <v>0.35912767011238206</v>
      </c>
      <c r="G12" s="261"/>
      <c r="H12" s="248">
        <f>SUM(H9:H11)</f>
        <v>10400249.42</v>
      </c>
      <c r="I12" s="250"/>
      <c r="J12" s="236">
        <f t="shared" ref="J12:J38" si="0">+H12/$H$41</f>
        <v>0.38374594036880316</v>
      </c>
      <c r="K12" s="248">
        <f>SUM(K9:K11)</f>
        <v>9497769.6900000013</v>
      </c>
      <c r="L12" s="236">
        <f>+K12/$K$41</f>
        <v>0.37458635526460304</v>
      </c>
      <c r="M12" s="261"/>
      <c r="N12" s="248">
        <f>SUM(N9:N11)</f>
        <v>9621166.4900000002</v>
      </c>
      <c r="O12" s="236">
        <f>+N12/$N$41</f>
        <v>0.35870821096677347</v>
      </c>
      <c r="P12" s="261"/>
      <c r="Q12" s="248">
        <f>SUM(Q9:Q11)</f>
        <v>10554470.66</v>
      </c>
      <c r="R12" s="236">
        <f t="shared" ref="R12:R18" si="1">+Q12/$Q$41</f>
        <v>0.41429817901420896</v>
      </c>
      <c r="S12" s="261"/>
      <c r="T12" s="248">
        <f>SUM(T9:T11)</f>
        <v>9807236.7200000007</v>
      </c>
      <c r="U12" s="236">
        <f>+T12/$T$41</f>
        <v>0.37027011944500393</v>
      </c>
      <c r="V12" s="261"/>
      <c r="W12" s="248">
        <f>SUM(W9:W11)</f>
        <v>10622060.25</v>
      </c>
      <c r="X12" s="236">
        <f>+W12/$W$41</f>
        <v>0.39599915421144677</v>
      </c>
      <c r="Y12" s="261"/>
      <c r="Z12" s="248">
        <f>SUM(Z9:Z11)</f>
        <v>9027205.3100000005</v>
      </c>
      <c r="AA12" s="236">
        <f>+Z12/$Z$41</f>
        <v>0.37017628298287114</v>
      </c>
      <c r="AB12" s="248">
        <f>SUM(AB9:AB11)</f>
        <v>10879607.310000001</v>
      </c>
      <c r="AC12" s="236">
        <f>+AB12/$AB$41</f>
        <v>0.39850652655222357</v>
      </c>
      <c r="AD12" s="261"/>
      <c r="AE12" s="248">
        <f>SUM(AE9:AE11)</f>
        <v>10163074.590000002</v>
      </c>
      <c r="AF12" s="271">
        <f>+AE12/$AE$41</f>
        <v>0.38424992850198403</v>
      </c>
      <c r="AG12" s="261"/>
      <c r="AH12" s="248">
        <f>SUM(AH9:AH11)</f>
        <v>9448445.1900000013</v>
      </c>
      <c r="AI12" s="271">
        <f>+AH12/$AH$41</f>
        <v>0.34252095183470893</v>
      </c>
      <c r="AJ12" s="250"/>
      <c r="AK12" s="277">
        <f>B12+E12+H12+K12+N12+Q12+T12+W12+Z12+AB12+AE12+AH12</f>
        <v>117566267.20000002</v>
      </c>
      <c r="AL12" s="236">
        <f>+AK12/$AK$41</f>
        <v>0.37441680393645443</v>
      </c>
      <c r="AM12" s="250"/>
      <c r="AN12" s="277">
        <v>96609552.169999987</v>
      </c>
      <c r="AO12" s="236">
        <v>0.35889672230858893</v>
      </c>
    </row>
    <row r="13" spans="1:42" ht="15" x14ac:dyDescent="0.2">
      <c r="A13" s="246"/>
      <c r="B13" s="277"/>
      <c r="C13" s="278"/>
      <c r="D13" s="250"/>
      <c r="E13" s="248"/>
      <c r="F13" s="236"/>
      <c r="G13" s="261"/>
      <c r="H13" s="248"/>
      <c r="I13" s="250"/>
      <c r="J13" s="236"/>
      <c r="K13" s="248"/>
      <c r="L13" s="236"/>
      <c r="M13" s="261"/>
      <c r="N13" s="248"/>
      <c r="O13" s="236"/>
      <c r="P13" s="261"/>
      <c r="Q13" s="248"/>
      <c r="R13" s="236"/>
      <c r="S13" s="261"/>
      <c r="T13" s="248"/>
      <c r="U13" s="236"/>
      <c r="V13" s="261"/>
      <c r="W13" s="248"/>
      <c r="X13" s="236"/>
      <c r="Y13" s="261"/>
      <c r="Z13" s="248"/>
      <c r="AA13" s="236"/>
      <c r="AB13" s="248"/>
      <c r="AC13" s="271"/>
      <c r="AD13" s="261"/>
      <c r="AE13" s="248"/>
      <c r="AF13" s="271"/>
      <c r="AG13" s="261"/>
      <c r="AH13" s="248"/>
      <c r="AI13" s="271"/>
      <c r="AJ13" s="250"/>
      <c r="AK13" s="277"/>
      <c r="AL13" s="278"/>
      <c r="AM13" s="250"/>
      <c r="AN13" s="277"/>
      <c r="AO13" s="278"/>
    </row>
    <row r="14" spans="1:42" ht="15" x14ac:dyDescent="0.2">
      <c r="A14" s="272" t="s">
        <v>6</v>
      </c>
      <c r="B14" s="277">
        <v>273541.84999999998</v>
      </c>
      <c r="C14" s="236">
        <f>+B14/$B$41</f>
        <v>1.038713826744187E-2</v>
      </c>
      <c r="D14" s="250"/>
      <c r="E14" s="248">
        <v>252304.37</v>
      </c>
      <c r="F14" s="236">
        <f>+E14/$E$41</f>
        <v>1.0566521946771767E-2</v>
      </c>
      <c r="G14" s="261"/>
      <c r="H14" s="248">
        <v>285240.87</v>
      </c>
      <c r="I14" s="250"/>
      <c r="J14" s="236">
        <f t="shared" si="0"/>
        <v>1.0524750077557807E-2</v>
      </c>
      <c r="K14" s="248">
        <v>262630.59999999998</v>
      </c>
      <c r="L14" s="236">
        <f>+K14/$K$41</f>
        <v>1.0357993765476938E-2</v>
      </c>
      <c r="M14" s="261"/>
      <c r="N14" s="248">
        <v>262508.43</v>
      </c>
      <c r="O14" s="236">
        <f>+N14/$N$41</f>
        <v>9.7871634782402024E-3</v>
      </c>
      <c r="P14" s="261"/>
      <c r="Q14" s="248">
        <v>261062.84</v>
      </c>
      <c r="R14" s="236">
        <f t="shared" si="1"/>
        <v>1.0247587274099995E-2</v>
      </c>
      <c r="S14" s="261"/>
      <c r="T14" s="248">
        <v>246432.7</v>
      </c>
      <c r="U14" s="236">
        <f>+T14/$T$41</f>
        <v>9.3040137471215052E-3</v>
      </c>
      <c r="V14" s="261"/>
      <c r="W14" s="248">
        <v>274949.7</v>
      </c>
      <c r="X14" s="236">
        <f>+W14/$W$41</f>
        <v>1.0250351258428518E-2</v>
      </c>
      <c r="Y14" s="261"/>
      <c r="Z14" s="248">
        <v>234169.94</v>
      </c>
      <c r="AA14" s="236">
        <f>+Z14/$Z$41</f>
        <v>9.6025464137274568E-3</v>
      </c>
      <c r="AB14" s="248">
        <v>281878.56</v>
      </c>
      <c r="AC14" s="271">
        <f>+AB14/$AB$41</f>
        <v>1.0324862162248625E-2</v>
      </c>
      <c r="AD14" s="261"/>
      <c r="AE14" s="248">
        <v>252767.88</v>
      </c>
      <c r="AF14" s="271">
        <f>+AE14/$AE$41</f>
        <v>9.556757549842804E-3</v>
      </c>
      <c r="AG14" s="261"/>
      <c r="AH14" s="248">
        <v>252086.67</v>
      </c>
      <c r="AI14" s="271">
        <f>+AH14/$AH$41</f>
        <v>9.1385370203160548E-3</v>
      </c>
      <c r="AJ14" s="250"/>
      <c r="AK14" s="277">
        <f>B14+E14+H14+K14+N14+Q14+T14+W14+Z14+AB14+AE14+AH14</f>
        <v>3139574.4099999997</v>
      </c>
      <c r="AL14" s="236">
        <f>+AK14/$AK$41</f>
        <v>9.9986964314614166E-3</v>
      </c>
      <c r="AM14" s="250"/>
      <c r="AN14" s="277">
        <v>3074271.06</v>
      </c>
      <c r="AO14" s="266">
        <v>1.1494884648396573E-2</v>
      </c>
    </row>
    <row r="15" spans="1:42" ht="15" x14ac:dyDescent="0.2">
      <c r="A15" s="272" t="s">
        <v>7</v>
      </c>
      <c r="B15" s="277">
        <v>703736.45</v>
      </c>
      <c r="C15" s="236">
        <f>+B15/$B$41</f>
        <v>2.6722813382993101E-2</v>
      </c>
      <c r="D15" s="250"/>
      <c r="E15" s="248">
        <v>641558.12</v>
      </c>
      <c r="F15" s="236">
        <f>+E15/$E$41</f>
        <v>2.6868492032498827E-2</v>
      </c>
      <c r="G15" s="261"/>
      <c r="H15" s="248">
        <v>743907.36</v>
      </c>
      <c r="I15" s="250"/>
      <c r="J15" s="236">
        <f t="shared" si="0"/>
        <v>2.7448517615500975E-2</v>
      </c>
      <c r="K15" s="248">
        <v>694859.57</v>
      </c>
      <c r="L15" s="236">
        <f>+K15/$K$41</f>
        <v>2.7404845794595095E-2</v>
      </c>
      <c r="M15" s="261"/>
      <c r="N15" s="248">
        <v>809735.65</v>
      </c>
      <c r="O15" s="236">
        <f>+N15/$N$41</f>
        <v>3.0189564505448803E-2</v>
      </c>
      <c r="P15" s="261"/>
      <c r="Q15" s="248">
        <v>764465.1</v>
      </c>
      <c r="R15" s="236">
        <f t="shared" si="1"/>
        <v>3.00078051332529E-2</v>
      </c>
      <c r="S15" s="261"/>
      <c r="T15" s="248">
        <v>737041.29</v>
      </c>
      <c r="U15" s="236">
        <f>+T15/$T$41</f>
        <v>2.7826835863731428E-2</v>
      </c>
      <c r="V15" s="261"/>
      <c r="W15" s="248">
        <v>793125.55</v>
      </c>
      <c r="X15" s="236">
        <f>+W15/$W$41</f>
        <v>2.956837370447871E-2</v>
      </c>
      <c r="Y15" s="261"/>
      <c r="Z15" s="248">
        <v>697068.8</v>
      </c>
      <c r="AA15" s="236">
        <f>+Z15/$Z$41</f>
        <v>2.8584520735502182E-2</v>
      </c>
      <c r="AB15" s="248">
        <v>844831.39</v>
      </c>
      <c r="AC15" s="271">
        <f>+AB15/$AB$41</f>
        <v>3.0945126341254587E-2</v>
      </c>
      <c r="AD15" s="261"/>
      <c r="AE15" s="248">
        <v>712810.29</v>
      </c>
      <c r="AF15" s="271">
        <f>+AE15/$AE$41</f>
        <v>2.695024035713374E-2</v>
      </c>
      <c r="AG15" s="261"/>
      <c r="AH15" s="248">
        <v>644408.26</v>
      </c>
      <c r="AI15" s="271">
        <f>+AH15/$AH$41</f>
        <v>2.3360809757245207E-2</v>
      </c>
      <c r="AJ15" s="250"/>
      <c r="AK15" s="277">
        <f>B15+E15+H15+K15+N15+Q15+T15+W15+Z15+AB15+AE15+AH15</f>
        <v>8787547.8299999982</v>
      </c>
      <c r="AL15" s="236">
        <f>+AK15/$AK$41</f>
        <v>2.7985966138995733E-2</v>
      </c>
      <c r="AM15" s="250"/>
      <c r="AN15" s="277">
        <v>7567959.5500000007</v>
      </c>
      <c r="AO15" s="266">
        <v>2.8222059317352475E-2</v>
      </c>
    </row>
    <row r="16" spans="1:42" ht="15" x14ac:dyDescent="0.2">
      <c r="A16" s="272" t="s">
        <v>8</v>
      </c>
      <c r="B16" s="277">
        <v>196998.06</v>
      </c>
      <c r="C16" s="236">
        <f>+B16/$B$41</f>
        <v>7.4805595108675673E-3</v>
      </c>
      <c r="D16" s="250"/>
      <c r="E16" s="248">
        <v>166388.84</v>
      </c>
      <c r="F16" s="236">
        <f>+E16/$E$41</f>
        <v>6.9683744659590962E-3</v>
      </c>
      <c r="G16" s="261"/>
      <c r="H16" s="248">
        <v>200120.18</v>
      </c>
      <c r="I16" s="250"/>
      <c r="J16" s="236">
        <f t="shared" si="0"/>
        <v>7.3839870141185664E-3</v>
      </c>
      <c r="K16" s="248">
        <v>184033.14</v>
      </c>
      <c r="L16" s="236">
        <f>+K16/$K$41</f>
        <v>7.2581569579521386E-3</v>
      </c>
      <c r="M16" s="261"/>
      <c r="N16" s="248">
        <v>190584.15</v>
      </c>
      <c r="O16" s="236">
        <f>+N16/$N$41</f>
        <v>7.1055936466933745E-3</v>
      </c>
      <c r="P16" s="261"/>
      <c r="Q16" s="248">
        <v>175231.92</v>
      </c>
      <c r="R16" s="236">
        <f t="shared" si="1"/>
        <v>6.8784373655327918E-3</v>
      </c>
      <c r="S16" s="261"/>
      <c r="T16" s="248">
        <v>171713.99</v>
      </c>
      <c r="U16" s="236">
        <f>+T16/$T$41</f>
        <v>6.4830248726450851E-3</v>
      </c>
      <c r="V16" s="261"/>
      <c r="W16" s="248">
        <v>176892.66</v>
      </c>
      <c r="X16" s="236">
        <f>+W16/$W$41</f>
        <v>6.5947040496416899E-3</v>
      </c>
      <c r="Y16" s="261"/>
      <c r="Z16" s="248">
        <v>170991.38</v>
      </c>
      <c r="AA16" s="236">
        <f>+Z16/$Z$41</f>
        <v>7.0117994768983099E-3</v>
      </c>
      <c r="AB16" s="248">
        <v>196511.46</v>
      </c>
      <c r="AC16" s="271">
        <f>+AB16/$AB$41</f>
        <v>7.1979711326829324E-3</v>
      </c>
      <c r="AD16" s="261"/>
      <c r="AE16" s="248">
        <v>177531.64</v>
      </c>
      <c r="AF16" s="271">
        <f>+AE16/$AE$41</f>
        <v>6.7121931825593296E-3</v>
      </c>
      <c r="AG16" s="261"/>
      <c r="AH16" s="248">
        <v>173464.88</v>
      </c>
      <c r="AI16" s="271">
        <f>+AH16/$AH$41</f>
        <v>6.2883738660385411E-3</v>
      </c>
      <c r="AJ16" s="250"/>
      <c r="AK16" s="277">
        <f>B16+E16+H16+K16+N16+Q16+T16+W16+Z16+AB16+AE16+AH16</f>
        <v>2180462.2999999998</v>
      </c>
      <c r="AL16" s="236">
        <f>+AK16/$AK$41</f>
        <v>6.9441834372532523E-3</v>
      </c>
      <c r="AM16" s="250"/>
      <c r="AN16" s="277">
        <v>1999035.22</v>
      </c>
      <c r="AO16" s="266">
        <v>7.4287995249065529E-3</v>
      </c>
      <c r="AP16" s="279"/>
    </row>
    <row r="17" spans="1:42" ht="15" x14ac:dyDescent="0.2">
      <c r="A17" s="268" t="s">
        <v>338</v>
      </c>
      <c r="B17" s="277">
        <v>150748.14000000001</v>
      </c>
      <c r="C17" s="236">
        <f>+B17/$B$41</f>
        <v>5.7243225259304368E-3</v>
      </c>
      <c r="D17" s="250"/>
      <c r="E17" s="250">
        <v>493.72</v>
      </c>
      <c r="F17" s="236">
        <f>+E17/$E$41</f>
        <v>2.0677022817956572E-5</v>
      </c>
      <c r="G17" s="261"/>
      <c r="H17" s="250">
        <v>565.52</v>
      </c>
      <c r="I17" s="250"/>
      <c r="J17" s="236">
        <f t="shared" si="0"/>
        <v>2.0866423047512409E-5</v>
      </c>
      <c r="K17" s="250">
        <v>252.85</v>
      </c>
      <c r="L17" s="236">
        <f>+K17/$K$41</f>
        <v>9.9722527519673798E-6</v>
      </c>
      <c r="M17" s="261"/>
      <c r="N17" s="250">
        <v>0</v>
      </c>
      <c r="O17" s="236">
        <f>+N17/$N$41</f>
        <v>0</v>
      </c>
      <c r="P17" s="261"/>
      <c r="Q17" s="250">
        <v>0</v>
      </c>
      <c r="R17" s="236">
        <f t="shared" si="1"/>
        <v>0</v>
      </c>
      <c r="S17" s="261"/>
      <c r="T17" s="250">
        <v>0</v>
      </c>
      <c r="U17" s="236">
        <f>+T17/$T$41</f>
        <v>0</v>
      </c>
      <c r="V17" s="261"/>
      <c r="W17" s="250">
        <v>0</v>
      </c>
      <c r="X17" s="236">
        <f>+W17/$W$41</f>
        <v>0</v>
      </c>
      <c r="Y17" s="261"/>
      <c r="Z17" s="250">
        <v>0</v>
      </c>
      <c r="AA17" s="236">
        <f>+Z17/$Z$41</f>
        <v>0</v>
      </c>
      <c r="AB17" s="250">
        <v>0</v>
      </c>
      <c r="AC17" s="271">
        <f>+AB17/$AB$41</f>
        <v>0</v>
      </c>
      <c r="AD17" s="261"/>
      <c r="AE17" s="250">
        <v>0</v>
      </c>
      <c r="AF17" s="271">
        <f>+AE17/$AE$41</f>
        <v>0</v>
      </c>
      <c r="AG17" s="261"/>
      <c r="AH17" s="250">
        <v>1548040.79</v>
      </c>
      <c r="AI17" s="280">
        <f>+AH17/$AH$41</f>
        <v>5.6118905725456684E-2</v>
      </c>
      <c r="AJ17" s="250"/>
      <c r="AK17" s="277">
        <f>B17+E17+H17+K17+N17+Q17+T17+W17+Z17+AB17+AE17+AH17</f>
        <v>1700101.02</v>
      </c>
      <c r="AL17" s="236">
        <f>+AK17/$AK$41</f>
        <v>5.414362516032202E-3</v>
      </c>
      <c r="AM17" s="250"/>
      <c r="AN17" s="277">
        <v>3575246.7900000005</v>
      </c>
      <c r="AO17" s="266">
        <v>1.1284185926493306E-2</v>
      </c>
    </row>
    <row r="18" spans="1:42" ht="15" x14ac:dyDescent="0.2">
      <c r="A18" s="272" t="s">
        <v>9</v>
      </c>
      <c r="B18" s="273">
        <v>237005.07</v>
      </c>
      <c r="C18" s="274">
        <f>+B18/$B$41</f>
        <v>8.9997359898484966E-3</v>
      </c>
      <c r="D18" s="250"/>
      <c r="E18" s="275">
        <v>227978.39</v>
      </c>
      <c r="F18" s="274">
        <f>+E18/$E$41</f>
        <v>9.5477484647796367E-3</v>
      </c>
      <c r="G18" s="261"/>
      <c r="H18" s="275">
        <v>289136.23</v>
      </c>
      <c r="I18" s="281"/>
      <c r="J18" s="274">
        <f t="shared" si="0"/>
        <v>1.06684801484348E-2</v>
      </c>
      <c r="K18" s="275">
        <v>264133.24</v>
      </c>
      <c r="L18" s="274">
        <f>+K18/$K$41</f>
        <v>1.0417256988238324E-2</v>
      </c>
      <c r="M18" s="261"/>
      <c r="N18" s="275">
        <v>293073.03000000003</v>
      </c>
      <c r="O18" s="274">
        <f>+N18/$N$41</f>
        <v>1.0926710641914226E-2</v>
      </c>
      <c r="P18" s="261"/>
      <c r="Q18" s="281">
        <f>223934.47</f>
        <v>223934.47</v>
      </c>
      <c r="R18" s="274">
        <f t="shared" si="1"/>
        <v>8.7901749057978807E-3</v>
      </c>
      <c r="S18" s="261"/>
      <c r="T18" s="275">
        <v>198495.08</v>
      </c>
      <c r="U18" s="274">
        <f>+T18/$T$41</f>
        <v>7.4941391830547757E-3</v>
      </c>
      <c r="V18" s="261"/>
      <c r="W18" s="275">
        <v>236821.77</v>
      </c>
      <c r="X18" s="274">
        <f>+W18/$W$41</f>
        <v>8.8289106267174268E-3</v>
      </c>
      <c r="Y18" s="261"/>
      <c r="Z18" s="275">
        <v>267775.05</v>
      </c>
      <c r="AA18" s="274">
        <f>+Z18/$Z$41</f>
        <v>1.098058250372866E-2</v>
      </c>
      <c r="AB18" s="275">
        <v>265656.57</v>
      </c>
      <c r="AC18" s="276">
        <f>+AB18/$AB$41</f>
        <v>9.7306707815796745E-3</v>
      </c>
      <c r="AD18" s="261"/>
      <c r="AE18" s="275">
        <v>260931.48</v>
      </c>
      <c r="AF18" s="276">
        <f>+AE18/$AE$41</f>
        <v>9.8654104765275429E-3</v>
      </c>
      <c r="AG18" s="261"/>
      <c r="AH18" s="275">
        <v>165129.54999999999</v>
      </c>
      <c r="AI18" s="276">
        <f>+AH18/$AH$41</f>
        <v>5.9862050850333767E-3</v>
      </c>
      <c r="AJ18" s="250"/>
      <c r="AK18" s="273">
        <f>B18+E18+H18+K18+N18+Q18+T18+W18+Z18+AB18+AE18+AH18</f>
        <v>2930069.9299999997</v>
      </c>
      <c r="AL18" s="274">
        <f>+AK18/$AK$41</f>
        <v>9.3314812541816471E-3</v>
      </c>
      <c r="AM18" s="250"/>
      <c r="AN18" s="273">
        <v>3329213.0599999996</v>
      </c>
      <c r="AO18" s="274">
        <v>1.2509077166973267E-2</v>
      </c>
    </row>
    <row r="19" spans="1:42" ht="15" x14ac:dyDescent="0.2">
      <c r="A19" s="246"/>
      <c r="B19" s="277"/>
      <c r="C19" s="236"/>
      <c r="D19" s="250"/>
      <c r="E19" s="250"/>
      <c r="F19" s="236"/>
      <c r="G19" s="250"/>
      <c r="H19" s="250"/>
      <c r="I19" s="250"/>
      <c r="J19" s="236"/>
      <c r="K19" s="250"/>
      <c r="L19" s="236"/>
      <c r="M19" s="261"/>
      <c r="N19" s="250"/>
      <c r="O19" s="236"/>
      <c r="P19" s="261"/>
      <c r="Q19" s="250"/>
      <c r="R19" s="236"/>
      <c r="S19" s="261"/>
      <c r="T19" s="250"/>
      <c r="U19" s="236"/>
      <c r="V19" s="261"/>
      <c r="W19" s="250"/>
      <c r="X19" s="236"/>
      <c r="Y19" s="261"/>
      <c r="Z19" s="250"/>
      <c r="AA19" s="236"/>
      <c r="AB19" s="250"/>
      <c r="AC19" s="271"/>
      <c r="AD19" s="261"/>
      <c r="AE19" s="250"/>
      <c r="AF19" s="271"/>
      <c r="AG19" s="261"/>
      <c r="AH19" s="250"/>
      <c r="AI19" s="271"/>
      <c r="AJ19" s="250"/>
      <c r="AK19" s="277"/>
      <c r="AL19" s="278"/>
      <c r="AM19" s="250"/>
      <c r="AN19" s="277"/>
      <c r="AO19" s="278"/>
    </row>
    <row r="20" spans="1:42" ht="15" x14ac:dyDescent="0.2">
      <c r="A20" s="272" t="s">
        <v>10</v>
      </c>
      <c r="B20" s="277">
        <f>SUM(B12:B18)</f>
        <v>10531863.99</v>
      </c>
      <c r="C20" s="236">
        <f>+B20/$B$41</f>
        <v>0.3999239146698102</v>
      </c>
      <c r="D20" s="250"/>
      <c r="E20" s="248">
        <f>SUM(E12:E19)</f>
        <v>9863870.5899999999</v>
      </c>
      <c r="F20" s="236">
        <f>+E20/$E$41</f>
        <v>0.41309948404520935</v>
      </c>
      <c r="G20" s="261"/>
      <c r="H20" s="248">
        <f>SUM(H12:H19)</f>
        <v>11919219.579999998</v>
      </c>
      <c r="I20" s="250"/>
      <c r="J20" s="236">
        <f t="shared" si="0"/>
        <v>0.43979254164746279</v>
      </c>
      <c r="K20" s="248">
        <f>SUM(K12:K19)</f>
        <v>10903679.090000002</v>
      </c>
      <c r="L20" s="236">
        <f>+K20/$K$41</f>
        <v>0.43003458102361752</v>
      </c>
      <c r="M20" s="261"/>
      <c r="N20" s="248">
        <f>SUM(N12:N19)</f>
        <v>11177067.75</v>
      </c>
      <c r="O20" s="236">
        <f>+N20/$N$41</f>
        <v>0.41671724323907006</v>
      </c>
      <c r="P20" s="261"/>
      <c r="Q20" s="248">
        <f>SUM(Q12:Q19)</f>
        <v>11979164.99</v>
      </c>
      <c r="R20" s="236">
        <f>+Q20/$Q$41</f>
        <v>0.47022218369289254</v>
      </c>
      <c r="S20" s="261"/>
      <c r="T20" s="248">
        <f>SUM(T12:T19)</f>
        <v>11160919.780000001</v>
      </c>
      <c r="U20" s="236">
        <f>+T20/$T$41</f>
        <v>0.42137813311155675</v>
      </c>
      <c r="V20" s="261"/>
      <c r="W20" s="248">
        <f>SUM(W12:W19)</f>
        <v>12103849.93</v>
      </c>
      <c r="X20" s="236">
        <f>+W20/$W$41</f>
        <v>0.4512414938507131</v>
      </c>
      <c r="Y20" s="261"/>
      <c r="Z20" s="248">
        <f>SUM(Z12:Z19)</f>
        <v>10397210.480000002</v>
      </c>
      <c r="AA20" s="236">
        <f>+Z20/$Z$41</f>
        <v>0.42635573211272781</v>
      </c>
      <c r="AB20" s="248">
        <f>SUM(AB12:AB19)</f>
        <v>12468485.290000003</v>
      </c>
      <c r="AC20" s="271">
        <f>+AB20/$AB$41</f>
        <v>0.45670515696998948</v>
      </c>
      <c r="AD20" s="261"/>
      <c r="AE20" s="248">
        <f>SUM(AE12:AE19)</f>
        <v>11567115.880000003</v>
      </c>
      <c r="AF20" s="271">
        <f>+AE20/$AE$41</f>
        <v>0.43733453006804746</v>
      </c>
      <c r="AG20" s="261"/>
      <c r="AH20" s="248">
        <f>SUM(AH12:AH19)</f>
        <v>12231575.340000004</v>
      </c>
      <c r="AI20" s="271">
        <f>+AH20/$AH$41</f>
        <v>0.44341378328879888</v>
      </c>
      <c r="AJ20" s="250"/>
      <c r="AK20" s="282">
        <f>SUM(AK12:AK19)</f>
        <v>136304022.69</v>
      </c>
      <c r="AL20" s="236">
        <f>+AK20/$AK$41</f>
        <v>0.43409149371437866</v>
      </c>
      <c r="AM20" s="250"/>
      <c r="AN20" s="282">
        <v>116155277.84999999</v>
      </c>
      <c r="AO20" s="236">
        <v>0.42983572889271099</v>
      </c>
    </row>
    <row r="21" spans="1:42" ht="15" x14ac:dyDescent="0.2">
      <c r="A21" s="246"/>
      <c r="B21" s="277"/>
      <c r="C21" s="236"/>
      <c r="D21" s="250"/>
      <c r="E21" s="248"/>
      <c r="F21" s="236"/>
      <c r="G21" s="261"/>
      <c r="H21" s="248"/>
      <c r="I21" s="250"/>
      <c r="J21" s="236"/>
      <c r="K21" s="248"/>
      <c r="L21" s="236"/>
      <c r="M21" s="261"/>
      <c r="N21" s="248"/>
      <c r="O21" s="236"/>
      <c r="P21" s="261"/>
      <c r="Q21" s="248"/>
      <c r="R21" s="236"/>
      <c r="S21" s="261"/>
      <c r="T21" s="248"/>
      <c r="U21" s="236"/>
      <c r="V21" s="261"/>
      <c r="W21" s="248"/>
      <c r="X21" s="236"/>
      <c r="Y21" s="261"/>
      <c r="Z21" s="248"/>
      <c r="AA21" s="236"/>
      <c r="AB21" s="248"/>
      <c r="AC21" s="271"/>
      <c r="AD21" s="261"/>
      <c r="AE21" s="248"/>
      <c r="AF21" s="271"/>
      <c r="AG21" s="261"/>
      <c r="AH21" s="248"/>
      <c r="AI21" s="271"/>
      <c r="AJ21" s="250"/>
      <c r="AK21" s="277"/>
      <c r="AL21" s="278"/>
      <c r="AM21" s="250"/>
      <c r="AN21" s="277"/>
      <c r="AO21" s="278"/>
    </row>
    <row r="22" spans="1:42" ht="15" x14ac:dyDescent="0.2">
      <c r="A22" s="246"/>
      <c r="B22" s="277"/>
      <c r="C22" s="236"/>
      <c r="D22" s="250"/>
      <c r="E22" s="248"/>
      <c r="F22" s="236"/>
      <c r="G22" s="261"/>
      <c r="H22" s="248"/>
      <c r="I22" s="250"/>
      <c r="J22" s="236"/>
      <c r="K22" s="248"/>
      <c r="L22" s="236"/>
      <c r="M22" s="261"/>
      <c r="N22" s="248"/>
      <c r="O22" s="236"/>
      <c r="P22" s="261"/>
      <c r="Q22" s="248"/>
      <c r="R22" s="236"/>
      <c r="S22" s="261"/>
      <c r="T22" s="248"/>
      <c r="U22" s="236"/>
      <c r="V22" s="261"/>
      <c r="W22" s="248"/>
      <c r="X22" s="236"/>
      <c r="Y22" s="261"/>
      <c r="Z22" s="248"/>
      <c r="AA22" s="236"/>
      <c r="AB22" s="248"/>
      <c r="AC22" s="271"/>
      <c r="AD22" s="261"/>
      <c r="AE22" s="248"/>
      <c r="AF22" s="271"/>
      <c r="AG22" s="261"/>
      <c r="AH22" s="248"/>
      <c r="AI22" s="271"/>
      <c r="AJ22" s="250"/>
      <c r="AK22" s="277"/>
      <c r="AL22" s="278"/>
      <c r="AM22" s="250"/>
      <c r="AN22" s="277"/>
      <c r="AO22" s="278"/>
    </row>
    <row r="23" spans="1:42" ht="15.75" x14ac:dyDescent="0.25">
      <c r="A23" s="260" t="s">
        <v>11</v>
      </c>
      <c r="B23" s="277"/>
      <c r="C23" s="236"/>
      <c r="D23" s="250"/>
      <c r="E23" s="248"/>
      <c r="F23" s="236"/>
      <c r="G23" s="261"/>
      <c r="H23" s="248"/>
      <c r="I23" s="250"/>
      <c r="J23" s="236"/>
      <c r="K23" s="248"/>
      <c r="L23" s="236"/>
      <c r="M23" s="261"/>
      <c r="N23" s="248"/>
      <c r="O23" s="236"/>
      <c r="P23" s="261"/>
      <c r="Q23" s="248"/>
      <c r="R23" s="236"/>
      <c r="S23" s="261"/>
      <c r="T23" s="248"/>
      <c r="U23" s="236"/>
      <c r="V23" s="261"/>
      <c r="W23" s="248"/>
      <c r="X23" s="236"/>
      <c r="Y23" s="261"/>
      <c r="Z23" s="248"/>
      <c r="AA23" s="236"/>
      <c r="AB23" s="248"/>
      <c r="AC23" s="271"/>
      <c r="AD23" s="261"/>
      <c r="AE23" s="248"/>
      <c r="AF23" s="271"/>
      <c r="AG23" s="261"/>
      <c r="AH23" s="248"/>
      <c r="AI23" s="271"/>
      <c r="AJ23" s="250"/>
      <c r="AK23" s="277"/>
      <c r="AL23" s="278"/>
      <c r="AM23" s="250"/>
      <c r="AN23" s="277"/>
      <c r="AO23" s="278"/>
    </row>
    <row r="24" spans="1:42" ht="15" x14ac:dyDescent="0.2">
      <c r="A24" s="246"/>
      <c r="B24" s="277"/>
      <c r="C24" s="236"/>
      <c r="D24" s="250"/>
      <c r="E24" s="248"/>
      <c r="F24" s="236"/>
      <c r="G24" s="261"/>
      <c r="H24" s="248"/>
      <c r="I24" s="250"/>
      <c r="J24" s="236"/>
      <c r="K24" s="248"/>
      <c r="L24" s="236"/>
      <c r="M24" s="261"/>
      <c r="N24" s="248"/>
      <c r="O24" s="236"/>
      <c r="P24" s="261"/>
      <c r="Q24" s="248"/>
      <c r="R24" s="236"/>
      <c r="S24" s="261"/>
      <c r="T24" s="248"/>
      <c r="U24" s="236"/>
      <c r="V24" s="261"/>
      <c r="W24" s="248"/>
      <c r="X24" s="236"/>
      <c r="Y24" s="261"/>
      <c r="Z24" s="248"/>
      <c r="AA24" s="236"/>
      <c r="AB24" s="248"/>
      <c r="AC24" s="271"/>
      <c r="AD24" s="261"/>
      <c r="AE24" s="248"/>
      <c r="AF24" s="271"/>
      <c r="AG24" s="261"/>
      <c r="AH24" s="248"/>
      <c r="AI24" s="271"/>
      <c r="AJ24" s="250"/>
      <c r="AK24" s="277"/>
      <c r="AL24" s="278"/>
      <c r="AM24" s="250"/>
      <c r="AN24" s="277"/>
      <c r="AO24" s="278"/>
    </row>
    <row r="25" spans="1:42" ht="15" x14ac:dyDescent="0.2">
      <c r="A25" s="249" t="s">
        <v>354</v>
      </c>
      <c r="B25" s="282">
        <v>1988580.36</v>
      </c>
      <c r="C25" s="283">
        <f t="shared" ref="C25:C30" si="2">+B25/$B$41</f>
        <v>7.551187928004191E-2</v>
      </c>
      <c r="D25" s="261"/>
      <c r="E25" s="282">
        <v>1797637.99</v>
      </c>
      <c r="F25" s="236">
        <f t="shared" ref="F25:F30" si="3">+E25/$E$41</f>
        <v>7.5285185403985225E-2</v>
      </c>
      <c r="G25" s="261"/>
      <c r="H25" s="282">
        <v>2139120.2400000002</v>
      </c>
      <c r="I25" s="261"/>
      <c r="J25" s="236">
        <f t="shared" si="0"/>
        <v>7.8928752081864978E-2</v>
      </c>
      <c r="K25" s="282">
        <v>2100055.73</v>
      </c>
      <c r="L25" s="236">
        <f t="shared" ref="L25:L30" si="4">+K25/$K$41</f>
        <v>8.2824941794650442E-2</v>
      </c>
      <c r="M25" s="261"/>
      <c r="N25" s="282">
        <v>2513768.08</v>
      </c>
      <c r="O25" s="236">
        <f t="shared" ref="O25:O30" si="5">+N25/$N$41</f>
        <v>9.3721405995769336E-2</v>
      </c>
      <c r="P25" s="261"/>
      <c r="Q25" s="282">
        <v>2063914.14</v>
      </c>
      <c r="R25" s="236">
        <f t="shared" ref="R25:R30" si="6">+Q25/$Q$41</f>
        <v>8.101551440986024E-2</v>
      </c>
      <c r="S25" s="261"/>
      <c r="T25" s="282">
        <v>2034891.19</v>
      </c>
      <c r="U25" s="236">
        <f t="shared" ref="U25:U30" si="7">+T25/$T$41</f>
        <v>7.6826880546520149E-2</v>
      </c>
      <c r="V25" s="261"/>
      <c r="W25" s="282">
        <v>2164584.88</v>
      </c>
      <c r="X25" s="236">
        <f t="shared" ref="X25:X30" si="8">+W25/$W$41</f>
        <v>8.0697507030134383E-2</v>
      </c>
      <c r="Y25" s="261"/>
      <c r="Z25" s="282">
        <v>1801335.49</v>
      </c>
      <c r="AA25" s="236">
        <f t="shared" ref="AA25:AA30" si="9">+Z25/$Z$41</f>
        <v>7.3866900463054691E-2</v>
      </c>
      <c r="AB25" s="282">
        <v>2159372.31</v>
      </c>
      <c r="AC25" s="271">
        <f t="shared" ref="AC25:AC30" si="10">+AB25/$AB$41</f>
        <v>7.9095130391351534E-2</v>
      </c>
      <c r="AD25" s="261"/>
      <c r="AE25" s="282">
        <v>1762397.54</v>
      </c>
      <c r="AF25" s="271">
        <f t="shared" ref="AF25:AF30" si="11">+AE25/$AE$41</f>
        <v>6.6633489968026732E-2</v>
      </c>
      <c r="AG25" s="261"/>
      <c r="AH25" s="282">
        <v>1705063.98</v>
      </c>
      <c r="AI25" s="271">
        <f t="shared" ref="AI25:AI30" si="12">+AH25/$AH$41</f>
        <v>6.1811242550974359E-2</v>
      </c>
      <c r="AJ25" s="261"/>
      <c r="AK25" s="277">
        <f t="shared" ref="AK25:AK30" si="13">B25+E25+H25+K25+N25+Q25+T25+W25+Z25+AB25+AE25+AH25</f>
        <v>24230721.929999996</v>
      </c>
      <c r="AL25" s="236">
        <f t="shared" ref="AL25:AL30" si="14">+AK25/$AK$41</f>
        <v>7.7168304124769854E-2</v>
      </c>
      <c r="AM25" s="261"/>
      <c r="AN25" s="277">
        <v>21468225.620000005</v>
      </c>
      <c r="AO25" s="266">
        <v>7.9991441189830814E-2</v>
      </c>
    </row>
    <row r="26" spans="1:42" ht="15" x14ac:dyDescent="0.2">
      <c r="A26" s="249" t="s">
        <v>355</v>
      </c>
      <c r="B26" s="282">
        <v>768545.56</v>
      </c>
      <c r="C26" s="283">
        <f t="shared" si="2"/>
        <v>2.918379398453488E-2</v>
      </c>
      <c r="D26" s="261"/>
      <c r="E26" s="282">
        <v>699599.99</v>
      </c>
      <c r="F26" s="236">
        <f t="shared" si="3"/>
        <v>2.9299288982970489E-2</v>
      </c>
      <c r="G26" s="261"/>
      <c r="H26" s="282">
        <v>541596.47</v>
      </c>
      <c r="I26" s="261"/>
      <c r="J26" s="236">
        <f t="shared" si="0"/>
        <v>1.9983698302552276E-2</v>
      </c>
      <c r="K26" s="282">
        <v>714024.53</v>
      </c>
      <c r="L26" s="236">
        <f t="shared" si="4"/>
        <v>2.8160700353034272E-2</v>
      </c>
      <c r="M26" s="261"/>
      <c r="N26" s="282">
        <v>768989.66</v>
      </c>
      <c r="O26" s="236">
        <f t="shared" si="5"/>
        <v>2.8670422186046943E-2</v>
      </c>
      <c r="P26" s="261"/>
      <c r="Q26" s="282">
        <v>541119.86</v>
      </c>
      <c r="R26" s="236">
        <f t="shared" si="6"/>
        <v>2.1240759470397132E-2</v>
      </c>
      <c r="S26" s="261"/>
      <c r="T26" s="282">
        <v>560464.48</v>
      </c>
      <c r="U26" s="236">
        <f t="shared" si="7"/>
        <v>2.116021626469744E-2</v>
      </c>
      <c r="V26" s="261"/>
      <c r="W26" s="282">
        <v>610996.94999999995</v>
      </c>
      <c r="X26" s="236">
        <f t="shared" si="8"/>
        <v>2.2778469499433841E-2</v>
      </c>
      <c r="Y26" s="261"/>
      <c r="Z26" s="282">
        <v>688069.5</v>
      </c>
      <c r="AA26" s="236">
        <f t="shared" si="9"/>
        <v>2.8215488758378825E-2</v>
      </c>
      <c r="AB26" s="282">
        <v>823219.17</v>
      </c>
      <c r="AC26" s="271">
        <f t="shared" si="10"/>
        <v>3.0153497518827677E-2</v>
      </c>
      <c r="AD26" s="261"/>
      <c r="AE26" s="282">
        <v>661484.9</v>
      </c>
      <c r="AF26" s="271">
        <f t="shared" si="11"/>
        <v>2.5009707768969745E-2</v>
      </c>
      <c r="AG26" s="261"/>
      <c r="AH26" s="282">
        <v>695433.76</v>
      </c>
      <c r="AI26" s="271">
        <f t="shared" si="12"/>
        <v>2.5210564132318418E-2</v>
      </c>
      <c r="AJ26" s="261"/>
      <c r="AK26" s="277">
        <f t="shared" si="13"/>
        <v>8073544.8300000001</v>
      </c>
      <c r="AL26" s="236">
        <f t="shared" si="14"/>
        <v>2.5712059451065781E-2</v>
      </c>
      <c r="AM26" s="261"/>
      <c r="AN26" s="277">
        <v>6112180.8399999999</v>
      </c>
      <c r="AO26" s="266">
        <v>2.2641386057636593E-2</v>
      </c>
    </row>
    <row r="27" spans="1:42" ht="15" x14ac:dyDescent="0.2">
      <c r="A27" s="249" t="s">
        <v>356</v>
      </c>
      <c r="B27" s="273">
        <v>2387930.4900000002</v>
      </c>
      <c r="C27" s="284">
        <f t="shared" si="2"/>
        <v>9.067630482381478E-2</v>
      </c>
      <c r="D27" s="261"/>
      <c r="E27" s="273">
        <v>2584248.04</v>
      </c>
      <c r="F27" s="274">
        <f t="shared" si="3"/>
        <v>0.1082284608489418</v>
      </c>
      <c r="G27" s="261"/>
      <c r="H27" s="273">
        <v>1661426.73</v>
      </c>
      <c r="I27" s="261"/>
      <c r="J27" s="274">
        <f t="shared" si="0"/>
        <v>6.130293006547103E-2</v>
      </c>
      <c r="K27" s="273">
        <v>2038460.44</v>
      </c>
      <c r="L27" s="274">
        <f t="shared" si="4"/>
        <v>8.0395660401687302E-2</v>
      </c>
      <c r="M27" s="261"/>
      <c r="N27" s="273">
        <v>2197466.89</v>
      </c>
      <c r="O27" s="274">
        <f t="shared" si="5"/>
        <v>8.1928674406570798E-2</v>
      </c>
      <c r="P27" s="261"/>
      <c r="Q27" s="273">
        <v>1480789.92</v>
      </c>
      <c r="R27" s="274">
        <f t="shared" si="6"/>
        <v>5.8125943699254751E-2</v>
      </c>
      <c r="S27" s="261"/>
      <c r="T27" s="273">
        <v>1931621.29</v>
      </c>
      <c r="U27" s="274">
        <f t="shared" si="7"/>
        <v>7.2927947615688077E-2</v>
      </c>
      <c r="V27" s="261"/>
      <c r="W27" s="273">
        <v>1802273.75</v>
      </c>
      <c r="X27" s="274">
        <f t="shared" si="8"/>
        <v>6.7190249712384423E-2</v>
      </c>
      <c r="Y27" s="261"/>
      <c r="Z27" s="273">
        <v>1842558.27</v>
      </c>
      <c r="AA27" s="274">
        <f t="shared" si="9"/>
        <v>7.5557312384639821E-2</v>
      </c>
      <c r="AB27" s="273">
        <v>2159116.2399999998</v>
      </c>
      <c r="AC27" s="276">
        <f t="shared" si="10"/>
        <v>7.9085750864743024E-2</v>
      </c>
      <c r="AD27" s="261"/>
      <c r="AE27" s="273">
        <v>1951028.9</v>
      </c>
      <c r="AF27" s="276">
        <f t="shared" si="11"/>
        <v>7.3765346174666263E-2</v>
      </c>
      <c r="AG27" s="261"/>
      <c r="AH27" s="273">
        <v>2058135.55</v>
      </c>
      <c r="AI27" s="276">
        <f t="shared" si="12"/>
        <v>7.461064052495732E-2</v>
      </c>
      <c r="AJ27" s="261"/>
      <c r="AK27" s="273">
        <f t="shared" si="13"/>
        <v>24095056.509999998</v>
      </c>
      <c r="AL27" s="274">
        <f t="shared" si="14"/>
        <v>7.6736246408123251E-2</v>
      </c>
      <c r="AM27" s="261"/>
      <c r="AN27" s="273">
        <v>10292617.800000001</v>
      </c>
      <c r="AO27" s="274">
        <v>3.6783679157419882E-2</v>
      </c>
    </row>
    <row r="28" spans="1:42" ht="15" x14ac:dyDescent="0.2">
      <c r="A28" s="272" t="s">
        <v>12</v>
      </c>
      <c r="B28" s="248">
        <f>SUM(B25:B27)</f>
        <v>5145056.41</v>
      </c>
      <c r="C28" s="236">
        <f t="shared" si="2"/>
        <v>0.19537197808839155</v>
      </c>
      <c r="D28" s="250"/>
      <c r="E28" s="248">
        <f>SUM(E25:E27)</f>
        <v>5081486.0199999996</v>
      </c>
      <c r="F28" s="236">
        <f t="shared" si="3"/>
        <v>0.2128129352358975</v>
      </c>
      <c r="G28" s="261"/>
      <c r="H28" s="248">
        <f>SUM(H25:H27)</f>
        <v>4342143.4399999995</v>
      </c>
      <c r="I28" s="250"/>
      <c r="J28" s="236">
        <f t="shared" si="0"/>
        <v>0.16021538044988826</v>
      </c>
      <c r="K28" s="248">
        <f>SUM(K25:K27)</f>
        <v>4852540.6999999993</v>
      </c>
      <c r="L28" s="236">
        <f t="shared" si="4"/>
        <v>0.191381302549372</v>
      </c>
      <c r="M28" s="261"/>
      <c r="N28" s="248">
        <f>SUM(N25:N27)</f>
        <v>5480224.6300000008</v>
      </c>
      <c r="O28" s="236">
        <f t="shared" si="5"/>
        <v>0.2043205025883871</v>
      </c>
      <c r="P28" s="261"/>
      <c r="Q28" s="248">
        <f>SUM(Q25:Q27)</f>
        <v>4085823.92</v>
      </c>
      <c r="R28" s="236">
        <f t="shared" si="6"/>
        <v>0.16038221757951213</v>
      </c>
      <c r="S28" s="261"/>
      <c r="T28" s="248">
        <f>SUM(T25:T27)</f>
        <v>4526976.96</v>
      </c>
      <c r="U28" s="236">
        <f t="shared" si="7"/>
        <v>0.17091504442690567</v>
      </c>
      <c r="V28" s="261"/>
      <c r="W28" s="248">
        <f>SUM(W25:W27)</f>
        <v>4577855.58</v>
      </c>
      <c r="X28" s="236">
        <f t="shared" si="8"/>
        <v>0.17066622624195266</v>
      </c>
      <c r="Y28" s="261"/>
      <c r="Z28" s="248">
        <f>SUM(Z25:Z27)</f>
        <v>4331963.26</v>
      </c>
      <c r="AA28" s="236">
        <f t="shared" si="9"/>
        <v>0.17763970160607334</v>
      </c>
      <c r="AB28" s="248">
        <f>SUM(AB25:AB27)</f>
        <v>5141707.72</v>
      </c>
      <c r="AC28" s="271">
        <f t="shared" si="10"/>
        <v>0.18833437877492223</v>
      </c>
      <c r="AD28" s="261"/>
      <c r="AE28" s="248">
        <f>SUM(AE25:AE27)</f>
        <v>4374911.34</v>
      </c>
      <c r="AF28" s="271">
        <f t="shared" si="11"/>
        <v>0.16540854391166274</v>
      </c>
      <c r="AG28" s="261"/>
      <c r="AH28" s="248">
        <f>SUM(AH25:AH27)</f>
        <v>4458633.29</v>
      </c>
      <c r="AI28" s="271">
        <f t="shared" si="12"/>
        <v>0.1616324472082501</v>
      </c>
      <c r="AJ28" s="250"/>
      <c r="AK28" s="277">
        <f t="shared" si="13"/>
        <v>56399323.270000003</v>
      </c>
      <c r="AL28" s="236">
        <f t="shared" si="14"/>
        <v>0.17961660998395892</v>
      </c>
      <c r="AM28" s="250"/>
      <c r="AN28" s="277">
        <v>37873024.259999998</v>
      </c>
      <c r="AO28" s="285">
        <v>0.13941650640488729</v>
      </c>
    </row>
    <row r="29" spans="1:42" ht="15" x14ac:dyDescent="0.2">
      <c r="A29" s="272" t="s">
        <v>13</v>
      </c>
      <c r="B29" s="277">
        <v>2434781.52</v>
      </c>
      <c r="C29" s="236">
        <f t="shared" si="2"/>
        <v>9.245536761286173E-2</v>
      </c>
      <c r="D29" s="250"/>
      <c r="E29" s="248">
        <v>2158520.17</v>
      </c>
      <c r="F29" s="236">
        <f t="shared" si="3"/>
        <v>9.0398952459105356E-2</v>
      </c>
      <c r="G29" s="261"/>
      <c r="H29" s="248">
        <v>2034337.81</v>
      </c>
      <c r="I29" s="250"/>
      <c r="J29" s="236">
        <f t="shared" si="0"/>
        <v>7.5062514791713678E-2</v>
      </c>
      <c r="K29" s="248">
        <v>2381732.35</v>
      </c>
      <c r="L29" s="236">
        <f t="shared" si="4"/>
        <v>9.3934099196113258E-2</v>
      </c>
      <c r="M29" s="261"/>
      <c r="N29" s="248">
        <v>2414154.73</v>
      </c>
      <c r="O29" s="236">
        <f t="shared" si="5"/>
        <v>9.0007498061212124E-2</v>
      </c>
      <c r="P29" s="261"/>
      <c r="Q29" s="248">
        <v>1565109.99</v>
      </c>
      <c r="R29" s="236">
        <f t="shared" si="6"/>
        <v>6.1435787705713965E-2</v>
      </c>
      <c r="S29" s="261"/>
      <c r="T29" s="248">
        <v>1945975.75</v>
      </c>
      <c r="U29" s="236">
        <f t="shared" si="7"/>
        <v>7.346989717503026E-2</v>
      </c>
      <c r="V29" s="261"/>
      <c r="W29" s="248">
        <v>2168739.67</v>
      </c>
      <c r="X29" s="236">
        <f t="shared" si="8"/>
        <v>8.0852401023126574E-2</v>
      </c>
      <c r="Y29" s="261"/>
      <c r="Z29" s="248">
        <v>1931166.73</v>
      </c>
      <c r="AA29" s="236">
        <f t="shared" si="9"/>
        <v>7.9190856680713489E-2</v>
      </c>
      <c r="AB29" s="248">
        <v>2403403.63</v>
      </c>
      <c r="AC29" s="271">
        <f t="shared" si="10"/>
        <v>8.8033695077759697E-2</v>
      </c>
      <c r="AD29" s="261"/>
      <c r="AE29" s="248">
        <v>1969683.45</v>
      </c>
      <c r="AF29" s="271">
        <f t="shared" si="11"/>
        <v>7.4470645485446643E-2</v>
      </c>
      <c r="AG29" s="261"/>
      <c r="AH29" s="248">
        <v>2053235.2</v>
      </c>
      <c r="AI29" s="271">
        <f t="shared" si="12"/>
        <v>7.4432995154468246E-2</v>
      </c>
      <c r="AJ29" s="250"/>
      <c r="AK29" s="277">
        <f t="shared" si="13"/>
        <v>25460841</v>
      </c>
      <c r="AL29" s="236">
        <f t="shared" si="14"/>
        <v>8.108590108195797E-2</v>
      </c>
      <c r="AM29" s="250"/>
      <c r="AN29" s="277">
        <v>21626669.120000001</v>
      </c>
      <c r="AO29" s="266">
        <v>7.989002336140702E-2</v>
      </c>
    </row>
    <row r="30" spans="1:42" ht="15" x14ac:dyDescent="0.2">
      <c r="A30" s="286" t="s">
        <v>14</v>
      </c>
      <c r="B30" s="273">
        <v>4367796.34</v>
      </c>
      <c r="C30" s="274">
        <f t="shared" si="2"/>
        <v>0.16585727013108428</v>
      </c>
      <c r="D30" s="250"/>
      <c r="E30" s="275">
        <v>3817568.06</v>
      </c>
      <c r="F30" s="274">
        <f t="shared" si="3"/>
        <v>0.15987997627343881</v>
      </c>
      <c r="G30" s="261"/>
      <c r="H30" s="275">
        <v>6709403.9900000002</v>
      </c>
      <c r="I30" s="250"/>
      <c r="J30" s="274">
        <f t="shared" si="0"/>
        <v>0.24756199966757625</v>
      </c>
      <c r="K30" s="275">
        <v>4750712.7300000004</v>
      </c>
      <c r="L30" s="274">
        <f t="shared" si="4"/>
        <v>0.18736526832331013</v>
      </c>
      <c r="M30" s="261"/>
      <c r="N30" s="275">
        <v>4321465.95</v>
      </c>
      <c r="O30" s="274">
        <f t="shared" si="5"/>
        <v>0.16111823044425128</v>
      </c>
      <c r="P30" s="261"/>
      <c r="Q30" s="275">
        <v>5526823.7300000004</v>
      </c>
      <c r="R30" s="274">
        <f t="shared" si="6"/>
        <v>0.21694626673693534</v>
      </c>
      <c r="S30" s="261"/>
      <c r="T30" s="275">
        <v>4559889.55</v>
      </c>
      <c r="U30" s="274">
        <f t="shared" si="7"/>
        <v>0.17215765220506729</v>
      </c>
      <c r="V30" s="261"/>
      <c r="W30" s="275">
        <v>4403718.88</v>
      </c>
      <c r="X30" s="274">
        <f t="shared" si="8"/>
        <v>0.16417426665085802</v>
      </c>
      <c r="Y30" s="261"/>
      <c r="Z30" s="275">
        <v>4388723.42</v>
      </c>
      <c r="AA30" s="274">
        <f t="shared" si="9"/>
        <v>0.179967250867309</v>
      </c>
      <c r="AB30" s="275">
        <v>5098659.9299999988</v>
      </c>
      <c r="AC30" s="276">
        <f t="shared" si="10"/>
        <v>0.18675759160054672</v>
      </c>
      <c r="AD30" s="261"/>
      <c r="AE30" s="275">
        <v>4074764.86</v>
      </c>
      <c r="AF30" s="276">
        <f t="shared" si="11"/>
        <v>0.1540604757204086</v>
      </c>
      <c r="AG30" s="261"/>
      <c r="AH30" s="275">
        <v>4432893.2</v>
      </c>
      <c r="AI30" s="276">
        <f t="shared" si="12"/>
        <v>0.16069932858927963</v>
      </c>
      <c r="AJ30" s="287"/>
      <c r="AK30" s="273">
        <f t="shared" si="13"/>
        <v>56452420.640000008</v>
      </c>
      <c r="AL30" s="274">
        <f t="shared" si="14"/>
        <v>0.17978571076470423</v>
      </c>
      <c r="AM30" s="288"/>
      <c r="AN30" s="273">
        <v>61560120.210000001</v>
      </c>
      <c r="AO30" s="274">
        <v>0.23133971583179083</v>
      </c>
      <c r="AP30" s="289"/>
    </row>
    <row r="31" spans="1:42" ht="15" x14ac:dyDescent="0.2">
      <c r="A31" s="246"/>
      <c r="B31" s="277"/>
      <c r="C31" s="236"/>
      <c r="D31" s="250"/>
      <c r="E31" s="248"/>
      <c r="F31" s="236"/>
      <c r="G31" s="261"/>
      <c r="H31" s="248"/>
      <c r="I31" s="250"/>
      <c r="J31" s="236"/>
      <c r="K31" s="248"/>
      <c r="L31" s="236"/>
      <c r="M31" s="261"/>
      <c r="N31" s="248"/>
      <c r="O31" s="236"/>
      <c r="P31" s="261"/>
      <c r="Q31" s="248"/>
      <c r="R31" s="236"/>
      <c r="S31" s="261"/>
      <c r="T31" s="248"/>
      <c r="U31" s="236"/>
      <c r="V31" s="261"/>
      <c r="W31" s="248"/>
      <c r="X31" s="236"/>
      <c r="Y31" s="261"/>
      <c r="Z31" s="248"/>
      <c r="AA31" s="236"/>
      <c r="AB31" s="248"/>
      <c r="AC31" s="271"/>
      <c r="AD31" s="261"/>
      <c r="AE31" s="248"/>
      <c r="AF31" s="271"/>
      <c r="AG31" s="261"/>
      <c r="AH31" s="248"/>
      <c r="AI31" s="271"/>
      <c r="AJ31" s="250"/>
      <c r="AK31" s="277"/>
      <c r="AL31" s="278"/>
      <c r="AM31" s="288"/>
      <c r="AN31" s="277"/>
      <c r="AO31" s="278"/>
      <c r="AP31" s="289"/>
    </row>
    <row r="32" spans="1:42" ht="15" x14ac:dyDescent="0.2">
      <c r="A32" s="272" t="s">
        <v>15</v>
      </c>
      <c r="B32" s="273">
        <f>SUM(B28:B31)</f>
        <v>11947634.27</v>
      </c>
      <c r="C32" s="274">
        <f>+B32/$B$41</f>
        <v>0.45368461583233755</v>
      </c>
      <c r="D32" s="287"/>
      <c r="E32" s="273">
        <f>SUM(E28:E31)</f>
        <v>11057574.25</v>
      </c>
      <c r="F32" s="274">
        <f>+E32/$E$41</f>
        <v>0.46309186396844171</v>
      </c>
      <c r="G32" s="261"/>
      <c r="H32" s="273">
        <f>SUM(H28:H31)</f>
        <v>13085885.24</v>
      </c>
      <c r="I32" s="250"/>
      <c r="J32" s="274">
        <f t="shared" si="0"/>
        <v>0.48283989490917822</v>
      </c>
      <c r="K32" s="273">
        <f>SUM(K28:K31)</f>
        <v>11984985.779999999</v>
      </c>
      <c r="L32" s="274">
        <f>+K32/$K$41</f>
        <v>0.47268067006879538</v>
      </c>
      <c r="M32" s="261"/>
      <c r="N32" s="273">
        <f>SUM(N28:N31)</f>
        <v>12215845.310000002</v>
      </c>
      <c r="O32" s="274">
        <f>+N32/$N$41</f>
        <v>0.45544623109385057</v>
      </c>
      <c r="P32" s="261"/>
      <c r="Q32" s="273">
        <f>SUM(Q28:Q31)</f>
        <v>11177757.640000001</v>
      </c>
      <c r="R32" s="274">
        <f>+Q32/$Q$41</f>
        <v>0.43876427202216145</v>
      </c>
      <c r="S32" s="261"/>
      <c r="T32" s="273">
        <f>SUM(T28:T31)</f>
        <v>11032842.26</v>
      </c>
      <c r="U32" s="274">
        <f>+T32/$T$41</f>
        <v>0.4165425938070032</v>
      </c>
      <c r="V32" s="261"/>
      <c r="W32" s="273">
        <f>SUM(W28:W31)</f>
        <v>11150314.129999999</v>
      </c>
      <c r="X32" s="274">
        <f>+W32/$W$41</f>
        <v>0.41569289391593722</v>
      </c>
      <c r="Y32" s="261"/>
      <c r="Z32" s="273">
        <f>SUM(Z28:Z31)</f>
        <v>10651853.41</v>
      </c>
      <c r="AA32" s="274">
        <f>+Z32/$Z$41</f>
        <v>0.43679780915409583</v>
      </c>
      <c r="AB32" s="273">
        <f>SUM(AB28:AB31)</f>
        <v>12643771.279999997</v>
      </c>
      <c r="AC32" s="276">
        <f>+AB32/$AB$41</f>
        <v>0.46312566545322864</v>
      </c>
      <c r="AD32" s="261"/>
      <c r="AE32" s="273">
        <f>SUM(AE28:AE31)</f>
        <v>10419359.65</v>
      </c>
      <c r="AF32" s="276">
        <f>+AE32/$AE$41</f>
        <v>0.39393966511751799</v>
      </c>
      <c r="AG32" s="261"/>
      <c r="AH32" s="273">
        <f>SUM(AH28:AH31)</f>
        <v>10944761.690000001</v>
      </c>
      <c r="AI32" s="276">
        <f>+AH32/$AH$41</f>
        <v>0.39676477095199802</v>
      </c>
      <c r="AJ32" s="287"/>
      <c r="AK32" s="273">
        <f>SUM(AK28:AK31)</f>
        <v>138312584.91000003</v>
      </c>
      <c r="AL32" s="274">
        <f>+AK32/$AK$41</f>
        <v>0.44048822183062114</v>
      </c>
      <c r="AM32" s="288"/>
      <c r="AN32" s="273">
        <v>121059813.59</v>
      </c>
      <c r="AO32" s="274">
        <v>0.45064624559808514</v>
      </c>
    </row>
    <row r="33" spans="1:41" ht="15" x14ac:dyDescent="0.2">
      <c r="A33" s="246"/>
      <c r="B33" s="277"/>
      <c r="C33" s="278"/>
      <c r="D33" s="250"/>
      <c r="E33" s="248"/>
      <c r="F33" s="236"/>
      <c r="G33" s="261"/>
      <c r="H33" s="248"/>
      <c r="I33" s="250"/>
      <c r="J33" s="236"/>
      <c r="K33" s="248"/>
      <c r="L33" s="236"/>
      <c r="M33" s="261"/>
      <c r="N33" s="248"/>
      <c r="O33" s="236"/>
      <c r="P33" s="261"/>
      <c r="Q33" s="248"/>
      <c r="R33" s="236"/>
      <c r="S33" s="261"/>
      <c r="T33" s="248"/>
      <c r="U33" s="236"/>
      <c r="V33" s="261"/>
      <c r="W33" s="248"/>
      <c r="X33" s="236"/>
      <c r="Y33" s="261"/>
      <c r="Z33" s="248"/>
      <c r="AA33" s="266"/>
      <c r="AB33" s="248"/>
      <c r="AC33" s="271"/>
      <c r="AD33" s="261"/>
      <c r="AE33" s="248"/>
      <c r="AF33" s="271"/>
      <c r="AG33" s="261"/>
      <c r="AH33" s="248"/>
      <c r="AI33" s="271"/>
      <c r="AJ33" s="250"/>
      <c r="AK33" s="277"/>
      <c r="AL33" s="278"/>
      <c r="AM33" s="288"/>
      <c r="AN33" s="277"/>
      <c r="AO33" s="278"/>
    </row>
    <row r="34" spans="1:41" ht="15" x14ac:dyDescent="0.2">
      <c r="A34" s="272" t="s">
        <v>16</v>
      </c>
      <c r="B34" s="273">
        <v>116274.34</v>
      </c>
      <c r="C34" s="274">
        <f>+B34/$B$41</f>
        <v>4.4152572870862243E-3</v>
      </c>
      <c r="D34" s="287"/>
      <c r="E34" s="275">
        <v>112171.64</v>
      </c>
      <c r="F34" s="274">
        <f>+E34/$E$41</f>
        <v>4.69775492142836E-3</v>
      </c>
      <c r="G34" s="261"/>
      <c r="H34" s="275">
        <v>127805.23</v>
      </c>
      <c r="I34" s="250"/>
      <c r="J34" s="274">
        <f t="shared" si="0"/>
        <v>4.7157271128600653E-3</v>
      </c>
      <c r="K34" s="275">
        <v>110941.01</v>
      </c>
      <c r="L34" s="274">
        <f>+K34/$K$41</f>
        <v>4.3754470724878015E-3</v>
      </c>
      <c r="M34" s="261"/>
      <c r="N34" s="275">
        <v>127559.67999999999</v>
      </c>
      <c r="O34" s="274">
        <f>+N34/$N$41</f>
        <v>4.7558375225969203E-3</v>
      </c>
      <c r="P34" s="261"/>
      <c r="Q34" s="275">
        <v>117469.66</v>
      </c>
      <c r="R34" s="274">
        <f>+Q34/$Q$41</f>
        <v>4.6110759880987019E-3</v>
      </c>
      <c r="S34" s="261"/>
      <c r="T34" s="275">
        <v>106571.28</v>
      </c>
      <c r="U34" s="274">
        <f>+T34/$T$41</f>
        <v>4.0235758248330479E-3</v>
      </c>
      <c r="V34" s="261"/>
      <c r="W34" s="275">
        <v>118897.41</v>
      </c>
      <c r="X34" s="274">
        <f>+W34/$W$41</f>
        <v>4.4325933660498314E-3</v>
      </c>
      <c r="Y34" s="261"/>
      <c r="Z34" s="275">
        <v>106452.39</v>
      </c>
      <c r="AA34" s="274">
        <f>+Z34/$Z$41</f>
        <v>4.3652657374691917E-3</v>
      </c>
      <c r="AB34" s="275">
        <v>148477.48000000001</v>
      </c>
      <c r="AC34" s="276">
        <f>+AB34/$AB$41</f>
        <v>5.438546000795616E-3</v>
      </c>
      <c r="AD34" s="261"/>
      <c r="AE34" s="275">
        <v>122162.82</v>
      </c>
      <c r="AF34" s="276">
        <f>+AE34/$AE$41</f>
        <v>4.6187848406414912E-3</v>
      </c>
      <c r="AG34" s="261"/>
      <c r="AH34" s="275">
        <v>97636.57</v>
      </c>
      <c r="AI34" s="276">
        <f>+AH34/$AH$41</f>
        <v>3.5394787415045782E-3</v>
      </c>
      <c r="AJ34" s="287"/>
      <c r="AK34" s="273">
        <f>+B34+E34+H34+K34+N34+Q34+T34+W34+Z34+AB34+AE34+AH34</f>
        <v>1412419.5100000002</v>
      </c>
      <c r="AL34" s="274">
        <f>+AK34/$AK$41</f>
        <v>4.4981746154452466E-3</v>
      </c>
      <c r="AM34" s="288"/>
      <c r="AN34" s="273">
        <v>1276976.97</v>
      </c>
      <c r="AO34" s="274">
        <v>4.7649193332445416E-3</v>
      </c>
    </row>
    <row r="35" spans="1:41" ht="15" x14ac:dyDescent="0.2">
      <c r="A35" s="246"/>
      <c r="B35" s="277"/>
      <c r="C35" s="278"/>
      <c r="D35" s="250"/>
      <c r="E35" s="248"/>
      <c r="F35" s="236"/>
      <c r="G35" s="261"/>
      <c r="H35" s="248"/>
      <c r="I35" s="250"/>
      <c r="J35" s="236"/>
      <c r="K35" s="248"/>
      <c r="L35" s="236"/>
      <c r="M35" s="261"/>
      <c r="N35" s="248"/>
      <c r="O35" s="236"/>
      <c r="P35" s="261"/>
      <c r="Q35" s="248"/>
      <c r="R35" s="236"/>
      <c r="S35" s="261"/>
      <c r="T35" s="248"/>
      <c r="U35" s="236"/>
      <c r="V35" s="261"/>
      <c r="W35" s="248"/>
      <c r="X35" s="236"/>
      <c r="Y35" s="261"/>
      <c r="Z35" s="248"/>
      <c r="AA35" s="236"/>
      <c r="AB35" s="248"/>
      <c r="AC35" s="271"/>
      <c r="AD35" s="261"/>
      <c r="AE35" s="248"/>
      <c r="AF35" s="271"/>
      <c r="AG35" s="261"/>
      <c r="AH35" s="248"/>
      <c r="AI35" s="271"/>
      <c r="AJ35" s="250"/>
      <c r="AK35" s="277"/>
      <c r="AL35" s="278"/>
      <c r="AM35" s="288"/>
      <c r="AN35" s="277"/>
      <c r="AO35" s="278"/>
    </row>
    <row r="36" spans="1:41" ht="15" x14ac:dyDescent="0.2">
      <c r="A36" s="272" t="s">
        <v>61</v>
      </c>
      <c r="B36" s="273">
        <f>+B20+B32+B34</f>
        <v>22595772.599999998</v>
      </c>
      <c r="C36" s="274">
        <f>+B36/$B$41</f>
        <v>0.85802378778923394</v>
      </c>
      <c r="D36" s="287"/>
      <c r="E36" s="273">
        <f>+E20+E32+E34</f>
        <v>21033616.48</v>
      </c>
      <c r="F36" s="274">
        <f>+E36/$E$41</f>
        <v>0.88088910293507938</v>
      </c>
      <c r="G36" s="261"/>
      <c r="H36" s="273">
        <f>+H20+H32+H34</f>
        <v>25132910.050000001</v>
      </c>
      <c r="I36" s="250"/>
      <c r="J36" s="274">
        <f t="shared" si="0"/>
        <v>0.92734816366950112</v>
      </c>
      <c r="K36" s="273">
        <f>+K20+K32+K34</f>
        <v>22999605.880000003</v>
      </c>
      <c r="L36" s="274">
        <f>+K36/$K$41</f>
        <v>0.90709069816490073</v>
      </c>
      <c r="M36" s="261"/>
      <c r="N36" s="273">
        <f>+N20+N32+N34</f>
        <v>23520472.740000002</v>
      </c>
      <c r="O36" s="274">
        <f>+N36/$N$41</f>
        <v>0.87691931185551752</v>
      </c>
      <c r="P36" s="261"/>
      <c r="Q36" s="273">
        <f>+Q20+Q32+Q34</f>
        <v>23274392.290000003</v>
      </c>
      <c r="R36" s="274">
        <f>+Q36/$Q$41</f>
        <v>0.91359753170315272</v>
      </c>
      <c r="S36" s="261"/>
      <c r="T36" s="273">
        <f>+T20+T32+T34</f>
        <v>22300333.32</v>
      </c>
      <c r="U36" s="274">
        <f>+T36/$T$41</f>
        <v>0.84194430274339294</v>
      </c>
      <c r="V36" s="261"/>
      <c r="W36" s="273">
        <f>+W20+W32+W34</f>
        <v>23373061.469999999</v>
      </c>
      <c r="X36" s="274">
        <f>+W36/$W$41</f>
        <v>0.87136698113270017</v>
      </c>
      <c r="Y36" s="261"/>
      <c r="Z36" s="273">
        <f>+Z20+Z32+Z34</f>
        <v>21155516.280000001</v>
      </c>
      <c r="AA36" s="274">
        <f>+Z36/$Z$41</f>
        <v>0.86751880700429274</v>
      </c>
      <c r="AB36" s="273">
        <f>+AB20+AB32+AB34</f>
        <v>25260734.050000001</v>
      </c>
      <c r="AC36" s="276">
        <f>+AB36/$AB$41</f>
        <v>0.92526936842401375</v>
      </c>
      <c r="AD36" s="261"/>
      <c r="AE36" s="273">
        <f>+AE20+AE32+AE34</f>
        <v>22108638.350000001</v>
      </c>
      <c r="AF36" s="276">
        <f>+AE36/$AE$41</f>
        <v>0.83589298002620693</v>
      </c>
      <c r="AG36" s="261"/>
      <c r="AH36" s="273">
        <f>+AH20+AH32+AH34</f>
        <v>23273973.600000005</v>
      </c>
      <c r="AI36" s="276">
        <f>+AH36/$AH$41</f>
        <v>0.84371803298230141</v>
      </c>
      <c r="AJ36" s="287"/>
      <c r="AK36" s="273">
        <f>+AK20+AK32+AK34</f>
        <v>276029027.11000001</v>
      </c>
      <c r="AL36" s="274">
        <f>+AK36/$AK$41</f>
        <v>0.87907789016044502</v>
      </c>
      <c r="AM36" s="288"/>
      <c r="AN36" s="273">
        <v>238492068.41</v>
      </c>
      <c r="AO36" s="274">
        <v>0.88524689382404054</v>
      </c>
    </row>
    <row r="37" spans="1:41" ht="15" x14ac:dyDescent="0.2">
      <c r="A37" s="246"/>
      <c r="B37" s="277"/>
      <c r="C37" s="278"/>
      <c r="D37" s="250"/>
      <c r="E37" s="248"/>
      <c r="F37" s="236"/>
      <c r="G37" s="261"/>
      <c r="H37" s="248"/>
      <c r="I37" s="250"/>
      <c r="J37" s="236"/>
      <c r="K37" s="248"/>
      <c r="L37" s="236"/>
      <c r="M37" s="261"/>
      <c r="N37" s="248"/>
      <c r="O37" s="236"/>
      <c r="P37" s="261"/>
      <c r="Q37" s="248"/>
      <c r="R37" s="236"/>
      <c r="S37" s="261"/>
      <c r="T37" s="248"/>
      <c r="U37" s="236"/>
      <c r="V37" s="261"/>
      <c r="W37" s="248"/>
      <c r="X37" s="236"/>
      <c r="Y37" s="261"/>
      <c r="Z37" s="248"/>
      <c r="AA37" s="236"/>
      <c r="AB37" s="248"/>
      <c r="AC37" s="271"/>
      <c r="AD37" s="261"/>
      <c r="AE37" s="248"/>
      <c r="AF37" s="271"/>
      <c r="AG37" s="261"/>
      <c r="AH37" s="248"/>
      <c r="AI37" s="271"/>
      <c r="AJ37" s="250"/>
      <c r="AK37" s="277"/>
      <c r="AL37" s="278"/>
      <c r="AM37" s="250"/>
      <c r="AN37" s="277"/>
      <c r="AO37" s="278"/>
    </row>
    <row r="38" spans="1:41" ht="15" x14ac:dyDescent="0.2">
      <c r="A38" s="268" t="s">
        <v>62</v>
      </c>
      <c r="B38" s="273">
        <v>3738896.58</v>
      </c>
      <c r="C38" s="274">
        <f>+B38/$B$41</f>
        <v>0.14197621221076603</v>
      </c>
      <c r="D38" s="287"/>
      <c r="E38" s="275">
        <v>2844095.72</v>
      </c>
      <c r="F38" s="274">
        <f>+E38/$E$41</f>
        <v>0.11911089706492066</v>
      </c>
      <c r="G38" s="261"/>
      <c r="H38" s="275">
        <v>1969003.81</v>
      </c>
      <c r="I38" s="250"/>
      <c r="J38" s="274">
        <f t="shared" si="0"/>
        <v>7.2651836330498917E-2</v>
      </c>
      <c r="K38" s="275">
        <v>2355748.25</v>
      </c>
      <c r="L38" s="274">
        <f>+K38/$K$41</f>
        <v>9.2909301835099226E-2</v>
      </c>
      <c r="M38" s="261"/>
      <c r="N38" s="275">
        <v>3301234.14</v>
      </c>
      <c r="O38" s="274">
        <f>+N38/$N$41</f>
        <v>0.12308068814448246</v>
      </c>
      <c r="P38" s="261"/>
      <c r="Q38" s="275">
        <v>2201149.71</v>
      </c>
      <c r="R38" s="274">
        <f>+Q38/$Q$41</f>
        <v>8.640246829684721E-2</v>
      </c>
      <c r="S38" s="261"/>
      <c r="T38" s="275">
        <v>4186375.18</v>
      </c>
      <c r="U38" s="274">
        <f>+T38/$T$41</f>
        <v>0.15805569725660704</v>
      </c>
      <c r="V38" s="261"/>
      <c r="W38" s="275">
        <v>3450380.29</v>
      </c>
      <c r="X38" s="274">
        <f>+W38/$W$41</f>
        <v>0.12863301886729991</v>
      </c>
      <c r="Y38" s="261"/>
      <c r="Z38" s="275">
        <v>3230717.32</v>
      </c>
      <c r="AA38" s="274">
        <f>+Z38/$Z$41</f>
        <v>0.13248119299570721</v>
      </c>
      <c r="AB38" s="275">
        <v>2040217.34</v>
      </c>
      <c r="AC38" s="276">
        <f>+AB38/$AB$41</f>
        <v>7.4730631575986264E-2</v>
      </c>
      <c r="AD38" s="261"/>
      <c r="AE38" s="275">
        <v>4340487.17</v>
      </c>
      <c r="AF38" s="276">
        <f>+AE38/$AE$41</f>
        <v>0.16410701997379304</v>
      </c>
      <c r="AG38" s="261"/>
      <c r="AH38" s="275">
        <v>4311040.22</v>
      </c>
      <c r="AI38" s="276">
        <f>+AH38/$AH$41</f>
        <v>0.15628196701769856</v>
      </c>
      <c r="AJ38" s="250"/>
      <c r="AK38" s="273">
        <f>+B38+E38+H38+K38+N38+Q38+T38+W38+Z38+AB38+AE38+AH38</f>
        <v>37969345.729999997</v>
      </c>
      <c r="AL38" s="274">
        <f>+AK38/$AK$41</f>
        <v>0.1209221098395549</v>
      </c>
      <c r="AM38" s="250"/>
      <c r="AN38" s="273">
        <v>32211247.409999996</v>
      </c>
      <c r="AO38" s="274">
        <v>0.11475310617595942</v>
      </c>
    </row>
    <row r="39" spans="1:41" ht="15" x14ac:dyDescent="0.2">
      <c r="A39" s="290"/>
      <c r="B39" s="277"/>
      <c r="C39" s="236"/>
      <c r="D39" s="250"/>
      <c r="E39" s="248"/>
      <c r="F39" s="236"/>
      <c r="G39" s="261"/>
      <c r="H39" s="248"/>
      <c r="I39" s="250"/>
      <c r="J39" s="236"/>
      <c r="K39" s="248"/>
      <c r="L39" s="236"/>
      <c r="M39" s="261"/>
      <c r="N39" s="248"/>
      <c r="O39" s="236"/>
      <c r="P39" s="261"/>
      <c r="Q39" s="248"/>
      <c r="R39" s="236"/>
      <c r="S39" s="261"/>
      <c r="T39" s="248"/>
      <c r="U39" s="236"/>
      <c r="V39" s="261"/>
      <c r="W39" s="248"/>
      <c r="X39" s="236"/>
      <c r="Y39" s="261"/>
      <c r="Z39" s="248"/>
      <c r="AA39" s="236"/>
      <c r="AB39" s="248"/>
      <c r="AC39" s="271"/>
      <c r="AD39" s="261"/>
      <c r="AE39" s="248"/>
      <c r="AF39" s="271"/>
      <c r="AG39" s="261"/>
      <c r="AH39" s="248"/>
      <c r="AI39" s="271"/>
      <c r="AJ39" s="250"/>
      <c r="AK39" s="277"/>
      <c r="AL39" s="236"/>
      <c r="AM39" s="250"/>
      <c r="AN39" s="277"/>
      <c r="AO39" s="236"/>
    </row>
    <row r="40" spans="1:41" ht="15" x14ac:dyDescent="0.2">
      <c r="A40" s="246"/>
      <c r="B40" s="277"/>
      <c r="C40" s="236"/>
      <c r="D40" s="250"/>
      <c r="E40" s="248"/>
      <c r="F40" s="236"/>
      <c r="G40" s="250"/>
      <c r="H40" s="248"/>
      <c r="I40" s="250"/>
      <c r="J40" s="236"/>
      <c r="K40" s="248"/>
      <c r="L40" s="236"/>
      <c r="M40" s="250"/>
      <c r="N40" s="248"/>
      <c r="O40" s="236"/>
      <c r="P40" s="250"/>
      <c r="Q40" s="248"/>
      <c r="R40" s="236"/>
      <c r="S40" s="250"/>
      <c r="T40" s="248"/>
      <c r="U40" s="236"/>
      <c r="V40" s="250"/>
      <c r="W40" s="248"/>
      <c r="X40" s="236"/>
      <c r="Y40" s="250"/>
      <c r="Z40" s="248"/>
      <c r="AA40" s="236"/>
      <c r="AB40" s="248"/>
      <c r="AC40" s="271"/>
      <c r="AD40" s="250"/>
      <c r="AE40" s="248"/>
      <c r="AF40" s="271"/>
      <c r="AG40" s="250"/>
      <c r="AH40" s="248"/>
      <c r="AI40" s="271"/>
      <c r="AJ40" s="250"/>
      <c r="AK40" s="277"/>
      <c r="AL40" s="236"/>
      <c r="AM40" s="250"/>
      <c r="AN40" s="277"/>
      <c r="AO40" s="236"/>
    </row>
    <row r="41" spans="1:41" ht="16.5" thickBot="1" x14ac:dyDescent="0.3">
      <c r="A41" s="291" t="s">
        <v>158</v>
      </c>
      <c r="B41" s="292">
        <f>+B36+B38</f>
        <v>26334669.18</v>
      </c>
      <c r="C41" s="293">
        <f>+B41/$B$41</f>
        <v>1</v>
      </c>
      <c r="D41" s="261"/>
      <c r="E41" s="292">
        <f>+E36+E38</f>
        <v>23877712.199999999</v>
      </c>
      <c r="F41" s="293">
        <f>+E41/$E$41</f>
        <v>1</v>
      </c>
      <c r="G41" s="261"/>
      <c r="H41" s="292">
        <f>+H36+H38</f>
        <v>27101913.859999999</v>
      </c>
      <c r="I41" s="261"/>
      <c r="J41" s="293">
        <f>+H41/$H$41</f>
        <v>1</v>
      </c>
      <c r="K41" s="292">
        <f>+K36+K38</f>
        <v>25355354.130000003</v>
      </c>
      <c r="L41" s="294">
        <f>+K41/$K$41</f>
        <v>1</v>
      </c>
      <c r="M41" s="261"/>
      <c r="N41" s="292">
        <f>+N36+N38</f>
        <v>26821706.880000003</v>
      </c>
      <c r="O41" s="294">
        <f>+N41/$N$41</f>
        <v>1</v>
      </c>
      <c r="P41" s="261"/>
      <c r="Q41" s="292">
        <f>+Q36+Q38</f>
        <v>25475542.000000004</v>
      </c>
      <c r="R41" s="294">
        <f>+Q41/$Q$41</f>
        <v>1</v>
      </c>
      <c r="S41" s="261"/>
      <c r="T41" s="292">
        <f>+T36+T38</f>
        <v>26486708.5</v>
      </c>
      <c r="U41" s="293">
        <f>+T41/$T$41</f>
        <v>1</v>
      </c>
      <c r="V41" s="261"/>
      <c r="W41" s="292">
        <f>+W36+W38</f>
        <v>26823441.759999998</v>
      </c>
      <c r="X41" s="294">
        <f>+W41/$W$41</f>
        <v>1</v>
      </c>
      <c r="Y41" s="261"/>
      <c r="Z41" s="292">
        <f>+Z36+Z38</f>
        <v>24386233.600000001</v>
      </c>
      <c r="AA41" s="293">
        <f>+Z41/$Z$41</f>
        <v>1</v>
      </c>
      <c r="AB41" s="292">
        <f>+AB36+AB38</f>
        <v>27300951.390000001</v>
      </c>
      <c r="AC41" s="295">
        <f>+AB41/$AB$41</f>
        <v>1</v>
      </c>
      <c r="AD41" s="261"/>
      <c r="AE41" s="292">
        <f>+AE36+AE38</f>
        <v>26449125.520000003</v>
      </c>
      <c r="AF41" s="295">
        <f>+AE41/$AE$41</f>
        <v>1</v>
      </c>
      <c r="AG41" s="261"/>
      <c r="AH41" s="292">
        <f>+AH36+AH38</f>
        <v>27585013.820000004</v>
      </c>
      <c r="AI41" s="295">
        <f>+AH41/$AH$41</f>
        <v>1</v>
      </c>
      <c r="AJ41" s="261"/>
      <c r="AK41" s="292">
        <f>+AK36+AK38</f>
        <v>313998372.84000003</v>
      </c>
      <c r="AL41" s="293">
        <f>+AK41/$AK$41</f>
        <v>1</v>
      </c>
      <c r="AM41" s="261"/>
      <c r="AN41" s="292">
        <v>270703315.81999999</v>
      </c>
      <c r="AO41" s="293">
        <v>1</v>
      </c>
    </row>
    <row r="42" spans="1:41" ht="15.75" thickTop="1" x14ac:dyDescent="0.2">
      <c r="A42" s="246"/>
      <c r="B42" s="261"/>
      <c r="C42" s="263"/>
      <c r="D42" s="250"/>
      <c r="E42" s="250"/>
      <c r="F42" s="263"/>
      <c r="G42" s="250"/>
      <c r="H42" s="267"/>
      <c r="I42" s="250"/>
      <c r="J42" s="263"/>
      <c r="K42" s="250"/>
      <c r="L42" s="263"/>
      <c r="M42" s="250"/>
      <c r="N42" s="250"/>
      <c r="O42" s="263"/>
      <c r="P42" s="250"/>
      <c r="Q42" s="250"/>
      <c r="R42" s="263"/>
      <c r="S42" s="250"/>
      <c r="T42" s="250"/>
      <c r="U42" s="263"/>
      <c r="V42" s="250"/>
      <c r="W42" s="296"/>
      <c r="X42" s="266"/>
      <c r="Y42" s="250"/>
      <c r="Z42" s="250"/>
      <c r="AA42" s="263"/>
      <c r="AB42" s="250"/>
      <c r="AC42" s="267"/>
      <c r="AD42" s="250"/>
      <c r="AE42" s="250"/>
      <c r="AF42" s="267"/>
      <c r="AG42" s="250"/>
      <c r="AH42" s="250"/>
      <c r="AI42" s="250"/>
      <c r="AJ42" s="250"/>
      <c r="AK42" s="261"/>
      <c r="AL42" s="263"/>
      <c r="AM42" s="250"/>
      <c r="AN42" s="250"/>
      <c r="AO42" s="263"/>
    </row>
    <row r="43" spans="1:41" ht="15" x14ac:dyDescent="0.2">
      <c r="A43" s="246" t="s">
        <v>357</v>
      </c>
      <c r="B43" s="267">
        <f>B20/B36</f>
        <v>0.46609886621004504</v>
      </c>
      <c r="C43" s="263"/>
      <c r="D43" s="250"/>
      <c r="E43" s="267">
        <f>E20/E36</f>
        <v>0.46895742343591501</v>
      </c>
      <c r="F43" s="263"/>
      <c r="G43" s="250"/>
      <c r="H43" s="267">
        <f>H20/H36</f>
        <v>0.47424749288035578</v>
      </c>
      <c r="I43" s="250"/>
      <c r="J43" s="263"/>
      <c r="K43" s="267">
        <f>K20/K36</f>
        <v>0.47408112760234833</v>
      </c>
      <c r="L43" s="263"/>
      <c r="M43" s="250"/>
      <c r="N43" s="280">
        <f>N20/N36</f>
        <v>0.47520591416480173</v>
      </c>
      <c r="O43" s="263"/>
      <c r="P43" s="250"/>
      <c r="Q43" s="267">
        <f>Q20/Q36</f>
        <v>0.51469292262238475</v>
      </c>
      <c r="R43" s="263"/>
      <c r="S43" s="250"/>
      <c r="T43" s="267">
        <f>T20/T36</f>
        <v>0.50048219548316608</v>
      </c>
      <c r="U43" s="263"/>
      <c r="V43" s="250"/>
      <c r="W43" s="267">
        <f>W20/W36</f>
        <v>0.51785470831605185</v>
      </c>
      <c r="X43" s="266"/>
      <c r="Y43" s="250"/>
      <c r="Z43" s="267">
        <f>Z20/Z36</f>
        <v>0.49146569350469199</v>
      </c>
      <c r="AA43" s="263"/>
      <c r="AB43" s="267">
        <f>AB20/AB36</f>
        <v>0.49359156647310504</v>
      </c>
      <c r="AC43" s="267"/>
      <c r="AD43" s="250"/>
      <c r="AE43" s="267">
        <f>AE20/AE36</f>
        <v>0.52319440468842815</v>
      </c>
      <c r="AF43" s="267"/>
      <c r="AG43" s="250"/>
      <c r="AH43" s="267">
        <f>AH20/AH36</f>
        <v>0.52554735818725862</v>
      </c>
      <c r="AI43" s="250"/>
      <c r="AJ43" s="250"/>
      <c r="AK43" s="265">
        <f>AK20/AK36</f>
        <v>0.49380322104921825</v>
      </c>
      <c r="AL43" s="278"/>
      <c r="AM43" s="267"/>
      <c r="AN43" s="267">
        <f>AN20/AN36</f>
        <v>0.48704042287189786</v>
      </c>
      <c r="AO43" s="278"/>
    </row>
    <row r="44" spans="1:41" ht="15" x14ac:dyDescent="0.2">
      <c r="A44" s="297" t="s">
        <v>358</v>
      </c>
      <c r="B44" s="267">
        <f>1-B43</f>
        <v>0.53390113378995496</v>
      </c>
      <c r="C44" s="263"/>
      <c r="D44" s="250"/>
      <c r="E44" s="267">
        <f>1-E43</f>
        <v>0.53104257656408493</v>
      </c>
      <c r="F44" s="263"/>
      <c r="G44" s="250"/>
      <c r="H44" s="267">
        <f>1-H43</f>
        <v>0.52575250711964427</v>
      </c>
      <c r="I44" s="250"/>
      <c r="J44" s="263"/>
      <c r="K44" s="267">
        <f>1-K43</f>
        <v>0.52591887239765167</v>
      </c>
      <c r="L44" s="263"/>
      <c r="M44" s="250"/>
      <c r="N44" s="280">
        <f>1-N43</f>
        <v>0.52479408583519827</v>
      </c>
      <c r="O44" s="263"/>
      <c r="P44" s="250"/>
      <c r="Q44" s="267">
        <f>1-Q43</f>
        <v>0.48530707737761525</v>
      </c>
      <c r="R44" s="263"/>
      <c r="S44" s="250"/>
      <c r="T44" s="267">
        <f>1-T43</f>
        <v>0.49951780451683392</v>
      </c>
      <c r="U44" s="263"/>
      <c r="V44" s="250"/>
      <c r="W44" s="267">
        <f>1-W43</f>
        <v>0.48214529168394815</v>
      </c>
      <c r="X44" s="266"/>
      <c r="Y44" s="250"/>
      <c r="Z44" s="267">
        <f>1-Z43</f>
        <v>0.50853430649530806</v>
      </c>
      <c r="AA44" s="263"/>
      <c r="AB44" s="267">
        <f>1-AB43</f>
        <v>0.50640843352689502</v>
      </c>
      <c r="AC44" s="267"/>
      <c r="AD44" s="250"/>
      <c r="AE44" s="267">
        <f>1-AE43</f>
        <v>0.47680559531157185</v>
      </c>
      <c r="AF44" s="267"/>
      <c r="AG44" s="250"/>
      <c r="AH44" s="267">
        <f>1-AH43</f>
        <v>0.47445264181274138</v>
      </c>
      <c r="AI44" s="250"/>
      <c r="AJ44" s="250"/>
      <c r="AK44" s="265">
        <f>1-AK43</f>
        <v>0.50619677895078175</v>
      </c>
      <c r="AL44" s="278"/>
      <c r="AM44" s="267"/>
      <c r="AN44" s="267">
        <f>1-AN43</f>
        <v>0.51295957712810214</v>
      </c>
      <c r="AO44" s="278"/>
    </row>
    <row r="45" spans="1:41" ht="15" x14ac:dyDescent="0.2">
      <c r="A45" s="234"/>
      <c r="B45" s="250"/>
      <c r="C45" s="263"/>
      <c r="D45" s="250"/>
      <c r="E45" s="250"/>
      <c r="F45" s="263"/>
      <c r="G45" s="250"/>
      <c r="H45" s="250"/>
      <c r="I45" s="250"/>
      <c r="J45" s="263"/>
      <c r="K45" s="250"/>
      <c r="L45" s="263"/>
      <c r="M45" s="250"/>
      <c r="N45" s="250"/>
      <c r="O45" s="263"/>
      <c r="P45" s="250"/>
      <c r="Q45" s="250"/>
      <c r="R45" s="263"/>
      <c r="S45" s="250"/>
      <c r="T45" s="250"/>
      <c r="U45" s="263"/>
      <c r="V45" s="250"/>
      <c r="W45" s="250"/>
      <c r="X45" s="266"/>
      <c r="Y45" s="250"/>
      <c r="Z45" s="250"/>
      <c r="AA45" s="263"/>
      <c r="AB45" s="250"/>
      <c r="AC45" s="267"/>
      <c r="AD45" s="250"/>
      <c r="AE45" s="250"/>
      <c r="AF45" s="267"/>
      <c r="AG45" s="250"/>
      <c r="AH45" s="250"/>
      <c r="AI45" s="250"/>
      <c r="AJ45" s="250"/>
      <c r="AK45" s="261"/>
      <c r="AL45" s="263"/>
      <c r="AM45" s="250"/>
      <c r="AN45" s="298"/>
      <c r="AO45" s="263"/>
    </row>
    <row r="46" spans="1:41" ht="15.75" x14ac:dyDescent="0.25">
      <c r="A46" s="234"/>
      <c r="B46" s="248"/>
      <c r="C46" s="263"/>
      <c r="D46" s="250"/>
      <c r="E46" s="250"/>
      <c r="F46" s="263"/>
      <c r="G46" s="250"/>
      <c r="H46" s="250"/>
      <c r="I46" s="250"/>
      <c r="J46" s="263"/>
      <c r="K46" s="250"/>
      <c r="L46" s="263"/>
      <c r="M46" s="250"/>
      <c r="N46" s="250"/>
      <c r="O46" s="263"/>
      <c r="P46" s="250"/>
      <c r="Q46" s="250"/>
      <c r="R46" s="263"/>
      <c r="S46" s="250"/>
      <c r="T46" s="248"/>
      <c r="U46" s="263"/>
      <c r="V46" s="250"/>
      <c r="W46" s="248"/>
      <c r="X46" s="266"/>
      <c r="Y46" s="250"/>
      <c r="Z46" s="248"/>
      <c r="AA46" s="263"/>
      <c r="AB46" s="250"/>
      <c r="AC46" s="267"/>
      <c r="AD46" s="250"/>
      <c r="AE46" s="250"/>
      <c r="AF46" s="267"/>
      <c r="AG46" s="250"/>
      <c r="AH46" s="250"/>
      <c r="AI46" s="250"/>
      <c r="AJ46" s="250"/>
      <c r="AK46" s="299"/>
      <c r="AL46" s="300"/>
      <c r="AM46" s="250"/>
      <c r="AN46" s="298"/>
      <c r="AO46" s="263"/>
    </row>
    <row r="47" spans="1:41" ht="16.5" x14ac:dyDescent="0.25">
      <c r="A47" s="301"/>
      <c r="B47" s="301"/>
      <c r="C47" s="302"/>
      <c r="D47" s="303"/>
      <c r="E47" s="301"/>
      <c r="F47" s="302"/>
      <c r="G47" s="303"/>
      <c r="H47" s="303"/>
      <c r="I47" s="303"/>
      <c r="J47" s="302"/>
      <c r="K47" s="303"/>
      <c r="L47" s="302"/>
      <c r="M47" s="303"/>
      <c r="N47" s="304"/>
      <c r="O47" s="302"/>
      <c r="P47" s="303"/>
      <c r="Q47" s="305"/>
      <c r="R47" s="306"/>
      <c r="S47" s="303"/>
      <c r="T47" s="301"/>
      <c r="U47" s="302"/>
      <c r="V47" s="303"/>
      <c r="W47" s="301"/>
      <c r="X47" s="307"/>
      <c r="Y47" s="303"/>
      <c r="Z47" s="305"/>
      <c r="AA47" s="302"/>
      <c r="AB47" s="304"/>
      <c r="AC47" s="308"/>
      <c r="AD47" s="303"/>
      <c r="AE47" s="304"/>
      <c r="AF47" s="309"/>
      <c r="AG47" s="303"/>
      <c r="AH47" s="303"/>
      <c r="AI47" s="303"/>
      <c r="AJ47" s="303"/>
      <c r="AK47" s="310"/>
      <c r="AL47" s="311"/>
      <c r="AM47" s="303"/>
      <c r="AN47" s="312"/>
      <c r="AO47" s="302"/>
    </row>
    <row r="48" spans="1:41" ht="16.5" x14ac:dyDescent="0.25">
      <c r="A48" s="313"/>
      <c r="B48" s="313"/>
      <c r="C48" s="302"/>
      <c r="D48" s="303"/>
      <c r="E48" s="313"/>
      <c r="F48" s="302"/>
      <c r="G48" s="303"/>
      <c r="H48" s="303"/>
      <c r="I48" s="303"/>
      <c r="J48" s="302"/>
      <c r="K48" s="303"/>
      <c r="L48" s="302"/>
      <c r="M48" s="303"/>
      <c r="N48" s="304"/>
      <c r="O48" s="302"/>
      <c r="P48" s="303"/>
      <c r="Q48" s="314"/>
      <c r="R48" s="315"/>
      <c r="S48" s="303"/>
      <c r="T48" s="313"/>
      <c r="U48" s="302"/>
      <c r="V48" s="303"/>
      <c r="W48" s="313"/>
      <c r="X48" s="307"/>
      <c r="Y48" s="303"/>
      <c r="Z48" s="314"/>
      <c r="AA48" s="302"/>
      <c r="AB48" s="304"/>
      <c r="AC48" s="308"/>
      <c r="AD48" s="303"/>
      <c r="AE48" s="304"/>
      <c r="AF48" s="309"/>
      <c r="AG48" s="303"/>
      <c r="AH48" s="303"/>
      <c r="AI48" s="303"/>
      <c r="AJ48" s="303"/>
      <c r="AK48" s="316"/>
      <c r="AL48" s="311"/>
      <c r="AM48" s="303"/>
      <c r="AN48" s="312"/>
      <c r="AO48" s="302"/>
    </row>
    <row r="50" spans="1:42" s="317" customFormat="1" x14ac:dyDescent="0.2">
      <c r="A50" s="239"/>
      <c r="B50" s="239"/>
      <c r="D50" s="239"/>
      <c r="E50" s="239"/>
      <c r="G50" s="239"/>
      <c r="H50" s="239"/>
      <c r="I50" s="239"/>
      <c r="K50" s="239"/>
      <c r="M50" s="239"/>
      <c r="N50" s="239"/>
      <c r="P50" s="239"/>
      <c r="Q50" s="239"/>
      <c r="S50" s="239"/>
      <c r="T50" s="239"/>
      <c r="V50" s="239"/>
      <c r="W50" s="239"/>
      <c r="X50" s="318"/>
      <c r="Y50" s="239"/>
      <c r="Z50" s="239"/>
      <c r="AB50" s="239"/>
      <c r="AC50" s="319"/>
      <c r="AD50" s="239"/>
      <c r="AE50" s="239"/>
      <c r="AF50" s="319"/>
      <c r="AG50" s="239"/>
      <c r="AH50" s="239"/>
      <c r="AI50" s="239"/>
      <c r="AJ50" s="239"/>
      <c r="AK50" s="320"/>
      <c r="AM50" s="239"/>
      <c r="AN50" s="321"/>
      <c r="AP50" s="239"/>
    </row>
    <row r="51" spans="1:42" s="317" customFormat="1" x14ac:dyDescent="0.2">
      <c r="A51" s="239"/>
      <c r="B51" s="239"/>
      <c r="D51" s="239"/>
      <c r="E51" s="239"/>
      <c r="G51" s="239"/>
      <c r="H51" s="239"/>
      <c r="I51" s="239"/>
      <c r="K51" s="239"/>
      <c r="M51" s="239"/>
      <c r="N51" s="239"/>
      <c r="P51" s="239"/>
      <c r="Q51" s="239"/>
      <c r="S51" s="239"/>
      <c r="T51" s="239"/>
      <c r="V51" s="239"/>
      <c r="W51" s="239"/>
      <c r="X51" s="318"/>
      <c r="Y51" s="239"/>
      <c r="Z51" s="239"/>
      <c r="AB51" s="239"/>
      <c r="AC51" s="319"/>
      <c r="AD51" s="239"/>
      <c r="AE51" s="239"/>
      <c r="AF51" s="319"/>
      <c r="AG51" s="239"/>
      <c r="AH51" s="239"/>
      <c r="AI51" s="239"/>
      <c r="AJ51" s="239"/>
      <c r="AK51" s="320"/>
      <c r="AM51" s="239"/>
      <c r="AN51" s="322"/>
      <c r="AP51" s="239"/>
    </row>
    <row r="52" spans="1:42" s="317" customFormat="1" x14ac:dyDescent="0.2">
      <c r="A52" s="239"/>
      <c r="B52" s="239"/>
      <c r="D52" s="239"/>
      <c r="E52" s="239"/>
      <c r="G52" s="239"/>
      <c r="H52" s="239"/>
      <c r="I52" s="239"/>
      <c r="K52" s="239"/>
      <c r="M52" s="239"/>
      <c r="N52" s="239"/>
      <c r="P52" s="239"/>
      <c r="Q52" s="239"/>
      <c r="S52" s="239"/>
      <c r="T52" s="239"/>
      <c r="V52" s="239"/>
      <c r="W52" s="239"/>
      <c r="X52" s="318"/>
      <c r="Y52" s="239"/>
      <c r="Z52" s="239"/>
      <c r="AB52" s="239"/>
      <c r="AC52" s="319"/>
      <c r="AD52" s="239"/>
      <c r="AE52" s="239"/>
      <c r="AF52" s="319"/>
      <c r="AG52" s="239"/>
      <c r="AH52" s="239"/>
      <c r="AI52" s="239"/>
      <c r="AJ52" s="239"/>
      <c r="AK52" s="320"/>
      <c r="AM52" s="239"/>
      <c r="AN52" s="322"/>
      <c r="AP52" s="239"/>
    </row>
  </sheetData>
  <mergeCells count="13">
    <mergeCell ref="Q4:R4"/>
    <mergeCell ref="B4:C4"/>
    <mergeCell ref="E4:F4"/>
    <mergeCell ref="H4:J4"/>
    <mergeCell ref="K4:L4"/>
    <mergeCell ref="N4:O4"/>
    <mergeCell ref="AN4:AO4"/>
    <mergeCell ref="T4:U4"/>
    <mergeCell ref="W4:X4"/>
    <mergeCell ref="Z4:AA4"/>
    <mergeCell ref="AB4:AC4"/>
    <mergeCell ref="AE4:AF4"/>
    <mergeCell ref="AK4:AL4"/>
  </mergeCells>
  <printOptions horizontalCentered="1"/>
  <pageMargins left="0.25" right="0.25" top="0.75" bottom="0.75" header="0.3" footer="0.3"/>
  <pageSetup scale="76" fitToWidth="0" orientation="landscape" r:id="rId1"/>
  <headerFooter alignWithMargins="0">
    <oddHeader xml:space="preserve">&amp;C&amp;"Arial,Bold"&amp;14PUGET SOUND ENERGY
ALLOCATION OF DIRECT LABOR COSTS
(COMBINED GAS AND ELECTRIC)
2018
</oddHeader>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70695A3B-163A-4837-B227-32CF837DBE1D}"/>
</file>

<file path=customXml/itemProps2.xml><?xml version="1.0" encoding="utf-8"?>
<ds:datastoreItem xmlns:ds="http://schemas.openxmlformats.org/officeDocument/2006/customXml" ds:itemID="{F9C4B192-2210-4463-8CE4-466B74507704}"/>
</file>

<file path=customXml/itemProps3.xml><?xml version="1.0" encoding="utf-8"?>
<ds:datastoreItem xmlns:ds="http://schemas.openxmlformats.org/officeDocument/2006/customXml" ds:itemID="{CF22C561-D4D1-4E93-9B04-A745045A3767}"/>
</file>

<file path=customXml/itemProps4.xml><?xml version="1.0" encoding="utf-8"?>
<ds:datastoreItem xmlns:ds="http://schemas.openxmlformats.org/officeDocument/2006/customXml" ds:itemID="{81024DC4-D41C-48C6-B734-9101FEF122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Lead</vt:lpstr>
      <vt:lpstr>E &amp; G RB</vt:lpstr>
      <vt:lpstr>2018 Dec IS </vt:lpstr>
      <vt:lpstr>SAP DL Downld</vt:lpstr>
      <vt:lpstr>12ME Dec 18 ZRW_DLF1</vt:lpstr>
      <vt:lpstr>Meter count Updated</vt:lpstr>
      <vt:lpstr>Electric</vt:lpstr>
      <vt:lpstr>Gas</vt:lpstr>
      <vt:lpstr>Combined-2018</vt:lpstr>
      <vt:lpstr>Elect. Customer Counts Pg 10a  </vt:lpstr>
      <vt:lpstr>Gas Customer Counts Pg 10b</vt:lpstr>
      <vt:lpstr>2017 GRC WC Det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 Story</dc:creator>
  <cp:lastModifiedBy>NC</cp:lastModifiedBy>
  <cp:lastPrinted>2019-06-09T14:32:50Z</cp:lastPrinted>
  <dcterms:created xsi:type="dcterms:W3CDTF">1998-06-15T20:16:33Z</dcterms:created>
  <dcterms:modified xsi:type="dcterms:W3CDTF">2019-07-31T15:35:13Z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