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17 CASES\1706 Puget Sound\GAW Work\GAW Filed Exhibits &amp; Workpapers\Exhibits\"/>
    </mc:Choice>
  </mc:AlternateContent>
  <bookViews>
    <workbookView xWindow="0" yWindow="0" windowWidth="15360" windowHeight="7455" activeTab="1"/>
  </bookViews>
  <sheets>
    <sheet name="Rev Dist" sheetId="1" r:id="rId1"/>
    <sheet name="CCOSS" sheetId="2" r:id="rId2"/>
  </sheets>
  <definedNames>
    <definedName name="_xlnm.Print_Area" localSheetId="1">CCOSS!$A$1:$G$32</definedName>
    <definedName name="_xlnm.Print_Area" localSheetId="0">'Rev Dist'!$A$1:$M$32</definedName>
  </definedNames>
  <calcPr calcId="152511" iterate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1" l="1"/>
  <c r="M30" i="1"/>
  <c r="D24" i="1" l="1"/>
  <c r="C24" i="1"/>
  <c r="E30" i="1" l="1"/>
  <c r="E26" i="1"/>
  <c r="E24" i="1"/>
  <c r="E22" i="1"/>
  <c r="E20" i="1"/>
  <c r="E18" i="1"/>
  <c r="E13" i="1"/>
  <c r="E12" i="1"/>
  <c r="E11" i="1"/>
  <c r="E8" i="1"/>
  <c r="C28" i="1"/>
  <c r="C32" i="1" s="1"/>
  <c r="E17" i="1"/>
  <c r="E16" i="1"/>
  <c r="D28" i="1" l="1"/>
  <c r="E28" i="1" l="1"/>
  <c r="D32" i="1"/>
  <c r="E32" i="1" s="1"/>
  <c r="F32" i="1" l="1"/>
  <c r="F12" i="1"/>
  <c r="H24" i="1"/>
  <c r="I24" i="1" s="1"/>
  <c r="H17" i="1"/>
  <c r="I17" i="1" s="1"/>
  <c r="L17" i="1" s="1"/>
  <c r="F26" i="1"/>
  <c r="F20" i="1"/>
  <c r="F17" i="1"/>
  <c r="F18" i="1"/>
  <c r="F13" i="1"/>
  <c r="F8" i="1"/>
  <c r="F16" i="1"/>
  <c r="F22" i="1"/>
  <c r="F24" i="1"/>
  <c r="F11" i="1"/>
  <c r="F30" i="1"/>
  <c r="F28" i="1"/>
  <c r="M17" i="1" l="1"/>
  <c r="I28" i="1"/>
  <c r="L24" i="1"/>
  <c r="M24" i="1" s="1"/>
  <c r="J28" i="1" l="1"/>
  <c r="K28" i="1" s="1"/>
  <c r="L16" i="1" s="1"/>
  <c r="M16" i="1" s="1"/>
  <c r="L18" i="1"/>
  <c r="M18" i="1" s="1"/>
  <c r="L26" i="1"/>
  <c r="M26" i="1" s="1"/>
  <c r="L13" i="1"/>
  <c r="M13" i="1" s="1"/>
  <c r="L12" i="1"/>
  <c r="M12" i="1" s="1"/>
  <c r="L20" i="1"/>
  <c r="M20" i="1" s="1"/>
  <c r="L8" i="1"/>
  <c r="L11" i="1" l="1"/>
  <c r="M11" i="1" s="1"/>
  <c r="L22" i="1"/>
  <c r="M22" i="1" s="1"/>
  <c r="M8" i="1"/>
  <c r="L28" i="1" l="1"/>
  <c r="L32" i="1"/>
  <c r="M28" i="1"/>
  <c r="L35" i="1"/>
</calcChain>
</file>

<file path=xl/sharedStrings.xml><?xml version="1.0" encoding="utf-8"?>
<sst xmlns="http://schemas.openxmlformats.org/spreadsheetml/2006/main" count="78" uniqueCount="47">
  <si>
    <t>Class</t>
  </si>
  <si>
    <t>Residential</t>
  </si>
  <si>
    <t>Schedule</t>
  </si>
  <si>
    <t>Secondary Voltage:</t>
  </si>
  <si>
    <t xml:space="preserve">     &lt;50 kW</t>
  </si>
  <si>
    <t xml:space="preserve">     &gt;50 kW &lt;350 kW</t>
  </si>
  <si>
    <t xml:space="preserve">     &gt;350 kW</t>
  </si>
  <si>
    <t>25/29</t>
  </si>
  <si>
    <t>Campus</t>
  </si>
  <si>
    <t>High Voltage</t>
  </si>
  <si>
    <t>46/49</t>
  </si>
  <si>
    <t>Choice/Retail Wheeling</t>
  </si>
  <si>
    <t>449/459</t>
  </si>
  <si>
    <t>Lighting</t>
  </si>
  <si>
    <t>50/59</t>
  </si>
  <si>
    <t>Firm Resale</t>
  </si>
  <si>
    <t>Primary Voltage:</t>
  </si>
  <si>
    <t xml:space="preserve">     All Electric Schools</t>
  </si>
  <si>
    <t>PUGET SOUND ENERGY</t>
  </si>
  <si>
    <t>Class Revenue Distribution</t>
  </si>
  <si>
    <t>Current</t>
  </si>
  <si>
    <t>Revenue</t>
  </si>
  <si>
    <t>($000)</t>
  </si>
  <si>
    <t>TOTAL</t>
  </si>
  <si>
    <t>Proposed</t>
  </si>
  <si>
    <t>Increase</t>
  </si>
  <si>
    <t>Class Cost of Service Study Results</t>
  </si>
  <si>
    <t>PSE</t>
  </si>
  <si>
    <t>Peak Credit</t>
  </si>
  <si>
    <t>75%/25%</t>
  </si>
  <si>
    <t>As-Filed</t>
  </si>
  <si>
    <t>(Parity Ratios)</t>
  </si>
  <si>
    <t xml:space="preserve">     Irrigation</t>
  </si>
  <si>
    <t xml:space="preserve">     General Service</t>
  </si>
  <si>
    <t>PC</t>
  </si>
  <si>
    <t>Corrected</t>
  </si>
  <si>
    <t>Probability</t>
  </si>
  <si>
    <t>of Dispatch</t>
  </si>
  <si>
    <t>Test Year</t>
  </si>
  <si>
    <t>Loads</t>
  </si>
  <si>
    <t>3-Year Avg.</t>
  </si>
  <si>
    <t>82%/18%</t>
  </si>
  <si>
    <t>TOTAL JURISDICTIONAL RETAIL SALES</t>
  </si>
  <si>
    <t>%</t>
  </si>
  <si>
    <t>% of</t>
  </si>
  <si>
    <t>Jurisdictional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</si>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</sst>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"/>
    <numFmt numFmtId="165" formatCode="0.0000%"/>
    <numFmt numFmtId="166" formatCode="&quot;$&quot;#,##0.00"/>
    <numFmt numFmtId="167" formatCode="&quot;$&quot;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49" fontId="2" fillId="0" borderId="0" xfId="0" applyNumberFormat="1" applyFont="1"/>
    <xf numFmtId="2" fontId="0" fillId="0" borderId="0" xfId="0" applyNumberFormat="1"/>
    <xf numFmtId="1" fontId="0" fillId="0" borderId="0" xfId="0" applyNumberFormat="1"/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left"/>
    </xf>
    <xf numFmtId="1" fontId="3" fillId="0" borderId="0" xfId="0" applyNumberFormat="1" applyFont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0" fillId="0" borderId="1" xfId="0" applyNumberFormat="1" applyBorder="1"/>
    <xf numFmtId="0" fontId="0" fillId="0" borderId="2" xfId="0" applyBorder="1"/>
    <xf numFmtId="0" fontId="0" fillId="0" borderId="2" xfId="0" applyBorder="1" applyAlignment="1">
      <alignment horizontal="left"/>
    </xf>
    <xf numFmtId="9" fontId="0" fillId="0" borderId="0" xfId="1" applyFont="1"/>
    <xf numFmtId="10" fontId="0" fillId="0" borderId="0" xfId="1" applyNumberFormat="1" applyFont="1"/>
    <xf numFmtId="9" fontId="0" fillId="0" borderId="1" xfId="1" applyFont="1" applyBorder="1"/>
    <xf numFmtId="9" fontId="0" fillId="0" borderId="2" xfId="1" applyFont="1" applyBorder="1"/>
    <xf numFmtId="164" fontId="3" fillId="0" borderId="0" xfId="0" applyNumberFormat="1" applyFont="1"/>
    <xf numFmtId="10" fontId="3" fillId="0" borderId="0" xfId="1" applyNumberFormat="1" applyFont="1"/>
    <xf numFmtId="9" fontId="3" fillId="0" borderId="0" xfId="1" applyFont="1"/>
    <xf numFmtId="9" fontId="2" fillId="0" borderId="0" xfId="1" applyFont="1"/>
    <xf numFmtId="9" fontId="2" fillId="0" borderId="0" xfId="1" applyFont="1" applyAlignment="1">
      <alignment horizontal="center"/>
    </xf>
    <xf numFmtId="9" fontId="2" fillId="0" borderId="1" xfId="1" applyFont="1" applyBorder="1" applyAlignment="1">
      <alignment horizontal="center"/>
    </xf>
    <xf numFmtId="10" fontId="3" fillId="0" borderId="0" xfId="0" applyNumberFormat="1" applyFont="1"/>
    <xf numFmtId="166" fontId="3" fillId="0" borderId="0" xfId="0" applyNumberFormat="1" applyFont="1"/>
    <xf numFmtId="10" fontId="0" fillId="0" borderId="0" xfId="0" applyNumberFormat="1"/>
    <xf numFmtId="166" fontId="0" fillId="0" borderId="0" xfId="0" applyNumberFormat="1"/>
    <xf numFmtId="165" fontId="0" fillId="0" borderId="0" xfId="1" applyNumberFormat="1" applyFont="1"/>
    <xf numFmtId="167" fontId="0" fillId="0" borderId="0" xfId="0" applyNumberFormat="1"/>
    <xf numFmtId="167" fontId="3" fillId="0" borderId="0" xfId="0" applyNumberFormat="1" applyFont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5" fillId="0" borderId="1" xfId="0" applyFont="1" applyBorder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9" fontId="5" fillId="0" borderId="0" xfId="1" applyNumberFormat="1" applyFont="1"/>
    <xf numFmtId="0" fontId="5" fillId="0" borderId="1" xfId="0" applyFont="1" applyBorder="1" applyAlignment="1">
      <alignment horizontal="left"/>
    </xf>
    <xf numFmtId="9" fontId="5" fillId="0" borderId="1" xfId="1" applyNumberFormat="1" applyFont="1" applyBorder="1"/>
    <xf numFmtId="0" fontId="4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opLeftCell="A9" workbookViewId="0">
      <selection activeCell="N33" sqref="N33"/>
    </sheetView>
  </sheetViews>
  <sheetFormatPr defaultRowHeight="15" x14ac:dyDescent="0.25"/>
  <cols>
    <col min="1" max="1" width="34" bestFit="1" customWidth="1"/>
    <col min="2" max="2" width="11.28515625" style="1" customWidth="1"/>
    <col min="3" max="3" width="13.85546875" bestFit="1" customWidth="1"/>
    <col min="4" max="4" width="13.85546875" customWidth="1"/>
    <col min="6" max="6" width="12.7109375" bestFit="1" customWidth="1"/>
    <col min="7" max="7" width="9.140625" style="20"/>
    <col min="8" max="8" width="7.140625" bestFit="1" customWidth="1"/>
    <col min="10" max="10" width="11.140625" bestFit="1" customWidth="1"/>
    <col min="12" max="12" width="16.5703125" bestFit="1" customWidth="1"/>
  </cols>
  <sheetData>
    <row r="1" spans="1:13" x14ac:dyDescent="0.25">
      <c r="A1" s="2" t="s">
        <v>18</v>
      </c>
      <c r="B1" s="3"/>
      <c r="C1" s="2"/>
      <c r="D1" s="2"/>
      <c r="E1" s="2"/>
      <c r="F1" s="2"/>
      <c r="G1" s="27"/>
      <c r="H1" s="2"/>
    </row>
    <row r="2" spans="1:13" x14ac:dyDescent="0.25">
      <c r="A2" s="2" t="s">
        <v>19</v>
      </c>
      <c r="B2" s="3"/>
      <c r="C2" s="2"/>
      <c r="D2" s="2"/>
      <c r="E2" s="2"/>
      <c r="F2" s="2"/>
      <c r="G2" s="27"/>
      <c r="H2" s="2"/>
    </row>
    <row r="3" spans="1:13" x14ac:dyDescent="0.25">
      <c r="A3" s="8" t="s">
        <v>22</v>
      </c>
      <c r="B3" s="3"/>
      <c r="C3" s="2"/>
      <c r="D3" s="2"/>
      <c r="E3" s="2"/>
      <c r="F3" s="2"/>
      <c r="G3" s="27"/>
      <c r="H3" s="2"/>
    </row>
    <row r="4" spans="1:13" x14ac:dyDescent="0.25">
      <c r="A4" s="2"/>
      <c r="B4" s="3"/>
      <c r="C4" s="2"/>
      <c r="D4" s="2"/>
      <c r="E4" s="16"/>
      <c r="F4" s="16" t="s">
        <v>44</v>
      </c>
      <c r="G4" s="27"/>
      <c r="H4" s="2"/>
    </row>
    <row r="5" spans="1:13" s="6" customFormat="1" x14ac:dyDescent="0.25">
      <c r="A5" s="5"/>
      <c r="B5" s="5"/>
      <c r="C5" s="5" t="s">
        <v>20</v>
      </c>
      <c r="D5" s="5" t="s">
        <v>24</v>
      </c>
      <c r="E5" s="16" t="s">
        <v>43</v>
      </c>
      <c r="F5" s="16" t="s">
        <v>45</v>
      </c>
      <c r="G5" s="28"/>
      <c r="H5" s="5"/>
    </row>
    <row r="6" spans="1:13" s="6" customFormat="1" x14ac:dyDescent="0.25">
      <c r="A6" s="4" t="s">
        <v>0</v>
      </c>
      <c r="B6" s="4" t="s">
        <v>2</v>
      </c>
      <c r="C6" s="4" t="s">
        <v>21</v>
      </c>
      <c r="D6" s="4" t="s">
        <v>25</v>
      </c>
      <c r="E6" s="4" t="s">
        <v>25</v>
      </c>
      <c r="F6" s="4" t="s">
        <v>46</v>
      </c>
      <c r="G6" s="29"/>
      <c r="H6" s="5"/>
    </row>
    <row r="8" spans="1:13" x14ac:dyDescent="0.25">
      <c r="A8" t="s">
        <v>1</v>
      </c>
      <c r="B8" s="1">
        <v>7</v>
      </c>
      <c r="C8" s="7">
        <v>1066627.4539999999</v>
      </c>
      <c r="D8" s="7">
        <v>87074.328999999998</v>
      </c>
      <c r="E8" s="21">
        <f>D8/C8</f>
        <v>8.1635184499948193E-2</v>
      </c>
      <c r="F8" s="20">
        <f>E8/E$28</f>
        <v>1.1158432933639268</v>
      </c>
      <c r="L8" s="35">
        <f>K$28*C8</f>
        <v>77879.682038238752</v>
      </c>
      <c r="M8" s="21">
        <f>+L8/C8</f>
        <v>7.301488607496387E-2</v>
      </c>
    </row>
    <row r="9" spans="1:13" x14ac:dyDescent="0.25">
      <c r="C9" s="7"/>
      <c r="D9" s="7"/>
      <c r="F9" s="20"/>
      <c r="L9" s="35"/>
    </row>
    <row r="10" spans="1:13" x14ac:dyDescent="0.25">
      <c r="A10" t="s">
        <v>3</v>
      </c>
      <c r="C10" s="7"/>
      <c r="D10" s="7"/>
      <c r="F10" s="20"/>
      <c r="L10" s="35"/>
    </row>
    <row r="11" spans="1:13" x14ac:dyDescent="0.25">
      <c r="A11" t="s">
        <v>4</v>
      </c>
      <c r="B11" s="1">
        <v>24</v>
      </c>
      <c r="C11" s="7">
        <v>266944.27100000001</v>
      </c>
      <c r="D11" s="7">
        <v>16344.023999999999</v>
      </c>
      <c r="E11" s="21">
        <f>D11/C11</f>
        <v>6.1226352372252255E-2</v>
      </c>
      <c r="F11" s="20">
        <f>E11/E$28</f>
        <v>0.83688197791428509</v>
      </c>
      <c r="L11" s="35">
        <f>K$28*C11</f>
        <v>19490.905535429283</v>
      </c>
      <c r="M11" s="21">
        <f>+L11/C11</f>
        <v>7.301488607496387E-2</v>
      </c>
    </row>
    <row r="12" spans="1:13" x14ac:dyDescent="0.25">
      <c r="A12" t="s">
        <v>5</v>
      </c>
      <c r="B12" s="1" t="s">
        <v>7</v>
      </c>
      <c r="C12" s="7">
        <v>252922.82</v>
      </c>
      <c r="D12" s="7">
        <v>15485.553</v>
      </c>
      <c r="E12" s="21">
        <f>D12/C12</f>
        <v>6.1226397048712328E-2</v>
      </c>
      <c r="F12" s="20">
        <f>E12/E$28</f>
        <v>0.83688258858147047</v>
      </c>
      <c r="L12" s="35">
        <f>K$28*C12</f>
        <v>18467.130888058593</v>
      </c>
      <c r="M12" s="21">
        <f>+L12/C12</f>
        <v>7.301488607496387E-2</v>
      </c>
    </row>
    <row r="13" spans="1:13" x14ac:dyDescent="0.25">
      <c r="A13" t="s">
        <v>6</v>
      </c>
      <c r="B13" s="1">
        <v>26</v>
      </c>
      <c r="C13" s="7">
        <v>151834.73499999999</v>
      </c>
      <c r="D13" s="7">
        <v>9296.2970000000005</v>
      </c>
      <c r="E13" s="21">
        <f>D13/C13</f>
        <v>6.1226418315940695E-2</v>
      </c>
      <c r="F13" s="20">
        <f>E13/E$28</f>
        <v>0.83688287927590921</v>
      </c>
      <c r="L13" s="35">
        <f>K$28*C13</f>
        <v>11086.195878247328</v>
      </c>
      <c r="M13" s="21">
        <f>+L13/C13</f>
        <v>7.301488607496387E-2</v>
      </c>
    </row>
    <row r="14" spans="1:13" x14ac:dyDescent="0.25">
      <c r="C14" s="7"/>
      <c r="D14" s="7"/>
      <c r="F14" s="20"/>
      <c r="L14" s="35"/>
    </row>
    <row r="15" spans="1:13" x14ac:dyDescent="0.25">
      <c r="A15" t="s">
        <v>16</v>
      </c>
      <c r="C15" s="7"/>
      <c r="D15" s="7"/>
      <c r="F15" s="20"/>
      <c r="L15" s="35"/>
    </row>
    <row r="16" spans="1:13" x14ac:dyDescent="0.25">
      <c r="A16" t="s">
        <v>33</v>
      </c>
      <c r="B16" s="1">
        <v>31</v>
      </c>
      <c r="C16" s="7">
        <v>101394.675</v>
      </c>
      <c r="D16" s="7">
        <v>6208.0510000000004</v>
      </c>
      <c r="E16" s="21">
        <f>D16/C16</f>
        <v>6.1226597945109054E-2</v>
      </c>
      <c r="F16" s="20">
        <f>E16/E$28</f>
        <v>0.83688533456530478</v>
      </c>
      <c r="L16" s="35">
        <f>K$28*C16</f>
        <v>7403.3206437329873</v>
      </c>
      <c r="M16" s="21">
        <f>+L16/C16</f>
        <v>7.301488607496387E-2</v>
      </c>
    </row>
    <row r="17" spans="1:14" s="12" customFormat="1" x14ac:dyDescent="0.25">
      <c r="A17" s="12" t="s">
        <v>32</v>
      </c>
      <c r="B17" s="13">
        <v>35</v>
      </c>
      <c r="C17" s="24">
        <v>248.214</v>
      </c>
      <c r="D17" s="24">
        <v>15.179</v>
      </c>
      <c r="E17" s="25">
        <f>D17/C17</f>
        <v>6.1152876147195563E-2</v>
      </c>
      <c r="F17" s="26">
        <f>E17/E$28</f>
        <v>0.83587765663476055</v>
      </c>
      <c r="G17" s="26">
        <v>1.5</v>
      </c>
      <c r="H17" s="30">
        <f>G17*E$28</f>
        <v>0.10974011985210266</v>
      </c>
      <c r="I17" s="31">
        <f>H17*C17</f>
        <v>27.239034108969811</v>
      </c>
      <c r="L17" s="36">
        <f>+I17</f>
        <v>27.239034108969811</v>
      </c>
      <c r="M17" s="21">
        <f>+L17/C17</f>
        <v>0.10974011985210266</v>
      </c>
    </row>
    <row r="18" spans="1:14" x14ac:dyDescent="0.25">
      <c r="A18" t="s">
        <v>17</v>
      </c>
      <c r="B18" s="1">
        <v>43</v>
      </c>
      <c r="C18" s="7">
        <v>10337.825999999999</v>
      </c>
      <c r="D18" s="7">
        <v>843.93100000000004</v>
      </c>
      <c r="E18" s="21">
        <f>D18/C18</f>
        <v>8.1635249035919163E-2</v>
      </c>
      <c r="F18" s="20">
        <f>E18/E$28</f>
        <v>1.1158441754839445</v>
      </c>
      <c r="H18" s="32"/>
      <c r="L18" s="35">
        <f>K$28*C18</f>
        <v>754.81518765279941</v>
      </c>
      <c r="M18" s="21">
        <f>+L18/C18</f>
        <v>7.301488607496387E-2</v>
      </c>
    </row>
    <row r="19" spans="1:14" x14ac:dyDescent="0.25">
      <c r="C19" s="7"/>
      <c r="D19" s="7"/>
      <c r="F19" s="20"/>
      <c r="H19" s="32"/>
      <c r="L19" s="35"/>
    </row>
    <row r="20" spans="1:14" x14ac:dyDescent="0.25">
      <c r="A20" t="s">
        <v>8</v>
      </c>
      <c r="B20" s="1">
        <v>40</v>
      </c>
      <c r="C20" s="7">
        <v>47836.622000000003</v>
      </c>
      <c r="D20" s="7">
        <v>4036.076</v>
      </c>
      <c r="E20" s="21">
        <f>D20/C20</f>
        <v>8.4372094668390255E-2</v>
      </c>
      <c r="F20" s="20">
        <f>E20/E$28</f>
        <v>1.1532531782646898</v>
      </c>
      <c r="H20" s="32"/>
      <c r="L20" s="35">
        <f>K$28*C20</f>
        <v>3492.7855055411105</v>
      </c>
      <c r="M20" s="21">
        <f>+L20/C20</f>
        <v>7.301488607496387E-2</v>
      </c>
    </row>
    <row r="21" spans="1:14" x14ac:dyDescent="0.25">
      <c r="C21" s="7"/>
      <c r="D21" s="7"/>
      <c r="F21" s="20"/>
      <c r="H21" s="32"/>
      <c r="L21" s="35"/>
    </row>
    <row r="22" spans="1:14" x14ac:dyDescent="0.25">
      <c r="A22" t="s">
        <v>9</v>
      </c>
      <c r="B22" s="1" t="s">
        <v>10</v>
      </c>
      <c r="C22" s="7">
        <v>40360.091999999997</v>
      </c>
      <c r="D22" s="7">
        <v>2471.1039999999998</v>
      </c>
      <c r="E22" s="21">
        <f>D22/C22</f>
        <v>6.1226421386750059E-2</v>
      </c>
      <c r="F22" s="20">
        <f>E22/E$28</f>
        <v>0.8368829212497475</v>
      </c>
      <c r="H22" s="32"/>
      <c r="L22" s="35">
        <f>K$28*C22</f>
        <v>2946.8875193550602</v>
      </c>
      <c r="M22" s="21">
        <f>+L22/C22</f>
        <v>7.301488607496387E-2</v>
      </c>
    </row>
    <row r="23" spans="1:14" x14ac:dyDescent="0.25">
      <c r="C23" s="7"/>
      <c r="D23" s="7"/>
      <c r="F23" s="20"/>
      <c r="H23" s="32"/>
      <c r="L23" s="35"/>
    </row>
    <row r="24" spans="1:14" s="12" customFormat="1" x14ac:dyDescent="0.25">
      <c r="A24" s="12" t="s">
        <v>11</v>
      </c>
      <c r="B24" s="13" t="s">
        <v>12</v>
      </c>
      <c r="C24" s="24">
        <f>104089.686-96576.407</f>
        <v>7513.278999999995</v>
      </c>
      <c r="D24" s="24">
        <f>661.492-210.552</f>
        <v>450.93999999999994</v>
      </c>
      <c r="E24" s="25">
        <f>D24/C24</f>
        <v>6.0019067573558793E-2</v>
      </c>
      <c r="F24" s="26">
        <f>E24/E$28</f>
        <v>0.8203800167310753</v>
      </c>
      <c r="G24" s="26">
        <v>1.5</v>
      </c>
      <c r="H24" s="30">
        <f>G24*E$28</f>
        <v>0.10974011985210266</v>
      </c>
      <c r="I24" s="31">
        <f>H24*C24</f>
        <v>824.50813794228554</v>
      </c>
      <c r="L24" s="36">
        <f>+I24</f>
        <v>824.50813794228554</v>
      </c>
      <c r="M24" s="21">
        <f>+L24/C24</f>
        <v>0.10974011985210266</v>
      </c>
    </row>
    <row r="25" spans="1:14" x14ac:dyDescent="0.25">
      <c r="C25" s="7"/>
      <c r="D25" s="7"/>
      <c r="F25" s="20"/>
      <c r="L25" s="35"/>
    </row>
    <row r="26" spans="1:14" x14ac:dyDescent="0.25">
      <c r="A26" t="s">
        <v>13</v>
      </c>
      <c r="B26" s="1" t="s">
        <v>14</v>
      </c>
      <c r="C26" s="7">
        <v>17167.097000000002</v>
      </c>
      <c r="D26" s="7">
        <v>1401.44</v>
      </c>
      <c r="E26" s="21">
        <f>D26/C26</f>
        <v>8.1635235124494249E-2</v>
      </c>
      <c r="F26" s="20">
        <f>E26/E$28</f>
        <v>1.1158439853334563</v>
      </c>
      <c r="L26" s="35">
        <f>K$28*C26</f>
        <v>1253.4536316928541</v>
      </c>
      <c r="M26" s="21">
        <f>+L26/C26</f>
        <v>7.301488607496387E-2</v>
      </c>
    </row>
    <row r="27" spans="1:14" x14ac:dyDescent="0.25">
      <c r="A27" s="11"/>
      <c r="B27" s="15"/>
      <c r="C27" s="17"/>
      <c r="D27" s="17"/>
      <c r="E27" s="11"/>
      <c r="F27" s="22"/>
      <c r="L27" s="35"/>
    </row>
    <row r="28" spans="1:14" x14ac:dyDescent="0.25">
      <c r="A28" t="s">
        <v>42</v>
      </c>
      <c r="C28" s="7">
        <f>SUM(C8:C26)</f>
        <v>1963187.0849999997</v>
      </c>
      <c r="D28" s="7">
        <f>SUM(D8:D26)</f>
        <v>143626.92400000003</v>
      </c>
      <c r="E28" s="21">
        <f>D28/C28</f>
        <v>7.3160079901401776E-2</v>
      </c>
      <c r="F28" s="20">
        <f>E28/E$28</f>
        <v>1</v>
      </c>
      <c r="I28" s="33">
        <f>I24+I17</f>
        <v>851.74717205125535</v>
      </c>
      <c r="J28" s="7">
        <f>+D28-I28</f>
        <v>142775.17682794877</v>
      </c>
      <c r="K28" s="34">
        <f>J28/(C26+C22+C20+C18+C16+C13+C12+C11+C8)</f>
        <v>7.301488607496387E-2</v>
      </c>
      <c r="L28" s="35">
        <f>SUM(L8:L26)</f>
        <v>143626.924</v>
      </c>
      <c r="M28" s="21">
        <f>+L28/C28</f>
        <v>7.3160079901401762E-2</v>
      </c>
    </row>
    <row r="29" spans="1:14" x14ac:dyDescent="0.25">
      <c r="C29" s="7"/>
      <c r="D29" s="7"/>
      <c r="F29" s="20"/>
    </row>
    <row r="30" spans="1:14" s="12" customFormat="1" x14ac:dyDescent="0.25">
      <c r="A30" s="12" t="s">
        <v>15</v>
      </c>
      <c r="B30" s="13">
        <v>5</v>
      </c>
      <c r="C30" s="24">
        <v>316.38900000000001</v>
      </c>
      <c r="D30" s="24">
        <v>405.14299999999997</v>
      </c>
      <c r="E30" s="25">
        <f>D30/C30</f>
        <v>1.2805217627667207</v>
      </c>
      <c r="F30" s="26">
        <f>E30/E$28</f>
        <v>17.50301208654346</v>
      </c>
      <c r="G30" s="26"/>
      <c r="L30" s="36">
        <v>405.14299999999997</v>
      </c>
      <c r="M30" s="21">
        <f>+L30/C30</f>
        <v>1.2805217627667207</v>
      </c>
    </row>
    <row r="31" spans="1:14" ht="15.75" thickBot="1" x14ac:dyDescent="0.3">
      <c r="A31" s="18"/>
      <c r="B31" s="19"/>
      <c r="C31" s="18"/>
      <c r="D31" s="18"/>
      <c r="E31" s="18"/>
      <c r="F31" s="23"/>
    </row>
    <row r="32" spans="1:14" ht="15.75" thickTop="1" x14ac:dyDescent="0.25">
      <c r="A32" t="s">
        <v>23</v>
      </c>
      <c r="C32" s="7">
        <f>C28+C30</f>
        <v>1963503.4739999997</v>
      </c>
      <c r="D32" s="7">
        <f>D28+D30</f>
        <v>144032.06700000004</v>
      </c>
      <c r="E32" s="21">
        <f>D32/C32</f>
        <v>7.3354628044829256E-2</v>
      </c>
      <c r="F32" s="20">
        <f>E32/E$28</f>
        <v>1.0026592117407427</v>
      </c>
      <c r="L32" s="35">
        <f>SUM(L8:L26)+L30</f>
        <v>144032.06700000001</v>
      </c>
      <c r="N32">
        <f>+M26/M28</f>
        <v>0.99801539546384355</v>
      </c>
    </row>
    <row r="35" spans="3:12" x14ac:dyDescent="0.25">
      <c r="C35" s="7"/>
      <c r="L35" s="33">
        <f>+L28-L24-L17</f>
        <v>142775.17682794874</v>
      </c>
    </row>
  </sheetData>
  <pageMargins left="0.7" right="0.7" top="0.75" bottom="0.75" header="0.3" footer="0.3"/>
  <pageSetup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tabSelected="1" workbookViewId="0">
      <selection activeCell="A8" sqref="A8"/>
    </sheetView>
  </sheetViews>
  <sheetFormatPr defaultRowHeight="15" x14ac:dyDescent="0.25"/>
  <cols>
    <col min="1" max="1" width="22.42578125" bestFit="1" customWidth="1"/>
    <col min="3" max="3" width="12.85546875" customWidth="1"/>
    <col min="4" max="4" width="13.42578125" customWidth="1"/>
    <col min="5" max="6" width="12.28515625" customWidth="1"/>
    <col min="7" max="7" width="11.5703125" bestFit="1" customWidth="1"/>
    <col min="8" max="8" width="9.7109375" bestFit="1" customWidth="1"/>
    <col min="9" max="9" width="11.5703125" bestFit="1" customWidth="1"/>
  </cols>
  <sheetData>
    <row r="1" spans="1:7" x14ac:dyDescent="0.25">
      <c r="A1" s="49" t="s">
        <v>18</v>
      </c>
      <c r="B1" s="49"/>
      <c r="C1" s="49"/>
      <c r="D1" s="49"/>
      <c r="E1" s="49"/>
      <c r="F1" s="49"/>
      <c r="G1" s="49"/>
    </row>
    <row r="2" spans="1:7" x14ac:dyDescent="0.25">
      <c r="A2" s="49" t="s">
        <v>26</v>
      </c>
      <c r="B2" s="49"/>
      <c r="C2" s="49"/>
      <c r="D2" s="49"/>
      <c r="E2" s="49"/>
      <c r="F2" s="49"/>
      <c r="G2" s="49"/>
    </row>
    <row r="3" spans="1:7" x14ac:dyDescent="0.25">
      <c r="A3" s="49" t="s">
        <v>31</v>
      </c>
      <c r="B3" s="49"/>
      <c r="C3" s="49"/>
      <c r="D3" s="49"/>
      <c r="E3" s="49"/>
      <c r="F3" s="49"/>
      <c r="G3" s="49"/>
    </row>
    <row r="4" spans="1:7" x14ac:dyDescent="0.25">
      <c r="A4" s="37"/>
      <c r="B4" s="38"/>
      <c r="C4" s="37"/>
      <c r="D4" s="37"/>
      <c r="E4" s="37"/>
      <c r="F4" s="39"/>
      <c r="G4" s="39"/>
    </row>
    <row r="5" spans="1:7" s="6" customFormat="1" x14ac:dyDescent="0.25">
      <c r="A5" s="40"/>
      <c r="B5" s="41"/>
      <c r="C5" s="41" t="s">
        <v>28</v>
      </c>
      <c r="D5" s="41" t="s">
        <v>28</v>
      </c>
      <c r="E5" s="41" t="s">
        <v>28</v>
      </c>
      <c r="F5" s="41" t="s">
        <v>36</v>
      </c>
      <c r="G5" s="41" t="s">
        <v>36</v>
      </c>
    </row>
    <row r="6" spans="1:7" s="6" customFormat="1" x14ac:dyDescent="0.25">
      <c r="A6" s="41"/>
      <c r="B6" s="41"/>
      <c r="C6" s="42" t="s">
        <v>29</v>
      </c>
      <c r="D6" s="41" t="s">
        <v>29</v>
      </c>
      <c r="E6" s="41" t="s">
        <v>41</v>
      </c>
      <c r="F6" s="41" t="s">
        <v>37</v>
      </c>
      <c r="G6" s="41" t="s">
        <v>37</v>
      </c>
    </row>
    <row r="7" spans="1:7" s="6" customFormat="1" x14ac:dyDescent="0.25">
      <c r="A7" s="41"/>
      <c r="B7" s="41"/>
      <c r="C7" s="41" t="s">
        <v>27</v>
      </c>
      <c r="D7" s="41" t="s">
        <v>34</v>
      </c>
      <c r="E7" s="41" t="s">
        <v>34</v>
      </c>
      <c r="F7" s="41" t="s">
        <v>38</v>
      </c>
      <c r="G7" s="41" t="s">
        <v>40</v>
      </c>
    </row>
    <row r="8" spans="1:7" s="6" customFormat="1" x14ac:dyDescent="0.25">
      <c r="A8" s="43" t="s">
        <v>0</v>
      </c>
      <c r="B8" s="43" t="s">
        <v>2</v>
      </c>
      <c r="C8" s="43" t="s">
        <v>30</v>
      </c>
      <c r="D8" s="43" t="s">
        <v>35</v>
      </c>
      <c r="E8" s="43" t="s">
        <v>35</v>
      </c>
      <c r="F8" s="43" t="s">
        <v>39</v>
      </c>
      <c r="G8" s="43" t="s">
        <v>39</v>
      </c>
    </row>
    <row r="9" spans="1:7" x14ac:dyDescent="0.25">
      <c r="A9" s="44"/>
      <c r="B9" s="45"/>
      <c r="C9" s="44"/>
      <c r="D9" s="44"/>
      <c r="E9" s="44"/>
      <c r="F9" s="44"/>
      <c r="G9" s="44"/>
    </row>
    <row r="10" spans="1:7" x14ac:dyDescent="0.25">
      <c r="A10" s="44" t="s">
        <v>1</v>
      </c>
      <c r="B10" s="45">
        <v>7</v>
      </c>
      <c r="C10" s="46">
        <v>0.95</v>
      </c>
      <c r="D10" s="46">
        <v>0.96</v>
      </c>
      <c r="E10" s="46">
        <v>0.96</v>
      </c>
      <c r="F10" s="46">
        <v>0.99</v>
      </c>
      <c r="G10" s="46">
        <v>0.99</v>
      </c>
    </row>
    <row r="11" spans="1:7" x14ac:dyDescent="0.25">
      <c r="A11" s="44"/>
      <c r="B11" s="45"/>
      <c r="C11" s="46"/>
      <c r="D11" s="46"/>
      <c r="E11" s="46"/>
      <c r="F11" s="46"/>
      <c r="G11" s="46"/>
    </row>
    <row r="12" spans="1:7" x14ac:dyDescent="0.25">
      <c r="A12" s="44" t="s">
        <v>3</v>
      </c>
      <c r="B12" s="45"/>
      <c r="C12" s="46"/>
      <c r="D12" s="46"/>
      <c r="E12" s="46"/>
      <c r="F12" s="46"/>
      <c r="G12" s="46"/>
    </row>
    <row r="13" spans="1:7" x14ac:dyDescent="0.25">
      <c r="A13" s="44" t="s">
        <v>4</v>
      </c>
      <c r="B13" s="45">
        <v>24</v>
      </c>
      <c r="C13" s="46">
        <v>1.0900000000000001</v>
      </c>
      <c r="D13" s="46">
        <v>1.08</v>
      </c>
      <c r="E13" s="46">
        <v>1.08</v>
      </c>
      <c r="F13" s="46">
        <v>1.06</v>
      </c>
      <c r="G13" s="46">
        <v>1.07</v>
      </c>
    </row>
    <row r="14" spans="1:7" x14ac:dyDescent="0.25">
      <c r="A14" s="44" t="s">
        <v>5</v>
      </c>
      <c r="B14" s="45" t="s">
        <v>7</v>
      </c>
      <c r="C14" s="46">
        <v>1.08</v>
      </c>
      <c r="D14" s="46">
        <v>1.07</v>
      </c>
      <c r="E14" s="46">
        <v>1.06</v>
      </c>
      <c r="F14" s="46">
        <v>1.03</v>
      </c>
      <c r="G14" s="46">
        <v>1.03</v>
      </c>
    </row>
    <row r="15" spans="1:7" x14ac:dyDescent="0.25">
      <c r="A15" s="44" t="s">
        <v>6</v>
      </c>
      <c r="B15" s="45">
        <v>26</v>
      </c>
      <c r="C15" s="46">
        <v>1.07</v>
      </c>
      <c r="D15" s="46">
        <v>1.06</v>
      </c>
      <c r="E15" s="46">
        <v>1.05</v>
      </c>
      <c r="F15" s="46">
        <v>0.99</v>
      </c>
      <c r="G15" s="46">
        <v>0.99</v>
      </c>
    </row>
    <row r="16" spans="1:7" x14ac:dyDescent="0.25">
      <c r="A16" s="44"/>
      <c r="B16" s="45"/>
      <c r="C16" s="46"/>
      <c r="D16" s="46"/>
      <c r="E16" s="46"/>
      <c r="F16" s="46"/>
      <c r="G16" s="46"/>
    </row>
    <row r="17" spans="1:9" x14ac:dyDescent="0.25">
      <c r="A17" s="44" t="s">
        <v>16</v>
      </c>
      <c r="B17" s="45"/>
      <c r="C17" s="46"/>
      <c r="D17" s="46"/>
      <c r="E17" s="46"/>
      <c r="F17" s="46"/>
      <c r="G17" s="46"/>
    </row>
    <row r="18" spans="1:9" x14ac:dyDescent="0.25">
      <c r="A18" s="44" t="s">
        <v>33</v>
      </c>
      <c r="B18" s="45">
        <v>31</v>
      </c>
      <c r="C18" s="46">
        <v>1.06</v>
      </c>
      <c r="D18" s="46">
        <v>1.05</v>
      </c>
      <c r="E18" s="46">
        <v>1.04</v>
      </c>
      <c r="F18" s="46">
        <v>1</v>
      </c>
      <c r="G18" s="46">
        <v>0.99</v>
      </c>
    </row>
    <row r="19" spans="1:9" s="12" customFormat="1" x14ac:dyDescent="0.25">
      <c r="A19" s="44" t="s">
        <v>32</v>
      </c>
      <c r="B19" s="45">
        <v>35</v>
      </c>
      <c r="C19" s="46">
        <v>0.62</v>
      </c>
      <c r="D19" s="46">
        <v>0.61</v>
      </c>
      <c r="E19" s="46">
        <v>0.59</v>
      </c>
      <c r="F19" s="46">
        <v>0.5</v>
      </c>
      <c r="G19" s="46">
        <v>0.48</v>
      </c>
    </row>
    <row r="20" spans="1:9" x14ac:dyDescent="0.25">
      <c r="A20" s="44" t="s">
        <v>17</v>
      </c>
      <c r="B20" s="45">
        <v>43</v>
      </c>
      <c r="C20" s="46">
        <v>1</v>
      </c>
      <c r="D20" s="46">
        <v>0.98</v>
      </c>
      <c r="E20" s="46">
        <v>0.93</v>
      </c>
      <c r="F20" s="46">
        <v>0.91</v>
      </c>
      <c r="G20" s="46">
        <v>0.9</v>
      </c>
    </row>
    <row r="21" spans="1:9" x14ac:dyDescent="0.25">
      <c r="A21" s="44"/>
      <c r="B21" s="45"/>
      <c r="C21" s="46"/>
      <c r="D21" s="46"/>
      <c r="E21" s="46"/>
      <c r="F21" s="46"/>
      <c r="G21" s="46"/>
    </row>
    <row r="22" spans="1:9" x14ac:dyDescent="0.25">
      <c r="A22" s="44" t="s">
        <v>8</v>
      </c>
      <c r="B22" s="45">
        <v>40</v>
      </c>
      <c r="C22" s="46">
        <v>1</v>
      </c>
      <c r="D22" s="46">
        <v>0.99</v>
      </c>
      <c r="E22" s="46">
        <v>0.98</v>
      </c>
      <c r="F22" s="46">
        <v>0.92</v>
      </c>
      <c r="G22" s="46">
        <v>0.9</v>
      </c>
    </row>
    <row r="23" spans="1:9" x14ac:dyDescent="0.25">
      <c r="A23" s="44"/>
      <c r="B23" s="45"/>
      <c r="C23" s="46"/>
      <c r="D23" s="46"/>
      <c r="E23" s="46"/>
      <c r="F23" s="46"/>
      <c r="G23" s="46"/>
    </row>
    <row r="24" spans="1:9" x14ac:dyDescent="0.25">
      <c r="A24" s="44" t="s">
        <v>9</v>
      </c>
      <c r="B24" s="45" t="s">
        <v>10</v>
      </c>
      <c r="C24" s="46">
        <v>1.0900000000000001</v>
      </c>
      <c r="D24" s="46">
        <v>1.07</v>
      </c>
      <c r="E24" s="46">
        <v>1.05</v>
      </c>
      <c r="F24" s="46">
        <v>0.95</v>
      </c>
      <c r="G24" s="46">
        <v>0.94</v>
      </c>
    </row>
    <row r="25" spans="1:9" x14ac:dyDescent="0.25">
      <c r="A25" s="44"/>
      <c r="B25" s="45"/>
      <c r="C25" s="46"/>
      <c r="D25" s="46"/>
      <c r="E25" s="46"/>
      <c r="F25" s="46"/>
      <c r="G25" s="46"/>
    </row>
    <row r="26" spans="1:9" s="12" customFormat="1" x14ac:dyDescent="0.25">
      <c r="A26" s="44" t="s">
        <v>11</v>
      </c>
      <c r="B26" s="45" t="s">
        <v>12</v>
      </c>
      <c r="C26" s="46">
        <v>0.64</v>
      </c>
      <c r="D26" s="46">
        <v>0.65</v>
      </c>
      <c r="E26" s="46">
        <v>0.63</v>
      </c>
      <c r="F26" s="46">
        <v>0.67</v>
      </c>
      <c r="G26" s="46">
        <v>0.67</v>
      </c>
      <c r="H26" s="14"/>
      <c r="I26" s="14"/>
    </row>
    <row r="27" spans="1:9" x14ac:dyDescent="0.25">
      <c r="A27" s="44"/>
      <c r="B27" s="45"/>
      <c r="C27" s="46"/>
      <c r="D27" s="46"/>
      <c r="E27" s="46"/>
      <c r="F27" s="46"/>
      <c r="G27" s="46"/>
      <c r="I27" s="10"/>
    </row>
    <row r="28" spans="1:9" x14ac:dyDescent="0.25">
      <c r="A28" s="44" t="s">
        <v>13</v>
      </c>
      <c r="B28" s="45" t="s">
        <v>14</v>
      </c>
      <c r="C28" s="46">
        <v>0.96</v>
      </c>
      <c r="D28" s="46">
        <v>0.96</v>
      </c>
      <c r="E28" s="46">
        <v>0.96</v>
      </c>
      <c r="F28" s="46">
        <v>0.93</v>
      </c>
      <c r="G28" s="46">
        <v>0.92</v>
      </c>
    </row>
    <row r="29" spans="1:9" x14ac:dyDescent="0.25">
      <c r="A29" s="44"/>
      <c r="B29" s="45"/>
      <c r="C29" s="46"/>
      <c r="D29" s="46"/>
      <c r="E29" s="46"/>
      <c r="F29" s="46"/>
      <c r="G29" s="46"/>
    </row>
    <row r="30" spans="1:9" s="12" customFormat="1" x14ac:dyDescent="0.25">
      <c r="A30" s="44" t="s">
        <v>15</v>
      </c>
      <c r="B30" s="45">
        <v>5</v>
      </c>
      <c r="C30" s="46">
        <v>0.47</v>
      </c>
      <c r="D30" s="46">
        <v>0.48</v>
      </c>
      <c r="E30" s="46">
        <v>0.49</v>
      </c>
      <c r="F30" s="46">
        <v>0.5</v>
      </c>
      <c r="G30" s="46">
        <v>0.5</v>
      </c>
    </row>
    <row r="31" spans="1:9" x14ac:dyDescent="0.25">
      <c r="A31" s="39"/>
      <c r="B31" s="47"/>
      <c r="C31" s="48"/>
      <c r="D31" s="48"/>
      <c r="E31" s="48"/>
      <c r="F31" s="48"/>
      <c r="G31" s="48"/>
    </row>
    <row r="32" spans="1:9" x14ac:dyDescent="0.25">
      <c r="A32" s="44" t="s">
        <v>23</v>
      </c>
      <c r="B32" s="45"/>
      <c r="C32" s="46">
        <v>1</v>
      </c>
      <c r="D32" s="46">
        <v>1</v>
      </c>
      <c r="E32" s="46">
        <v>1</v>
      </c>
      <c r="F32" s="46">
        <v>1</v>
      </c>
      <c r="G32" s="46">
        <v>1</v>
      </c>
    </row>
    <row r="33" spans="1:7" x14ac:dyDescent="0.25">
      <c r="A33" s="44"/>
      <c r="B33" s="44"/>
      <c r="C33" s="46"/>
      <c r="D33" s="46"/>
      <c r="E33" s="46"/>
      <c r="F33" s="46"/>
      <c r="G33" s="46"/>
    </row>
    <row r="34" spans="1:7" x14ac:dyDescent="0.25">
      <c r="C34" s="9"/>
      <c r="D34" s="9"/>
      <c r="E34" s="9"/>
      <c r="F34" s="9"/>
      <c r="G34" s="9"/>
    </row>
    <row r="35" spans="1:7" x14ac:dyDescent="0.25">
      <c r="C35" s="9"/>
      <c r="D35" s="9"/>
      <c r="E35" s="9"/>
      <c r="F35" s="9"/>
      <c r="G35" s="9"/>
    </row>
    <row r="36" spans="1:7" x14ac:dyDescent="0.25">
      <c r="C36" s="9"/>
      <c r="D36" s="9"/>
      <c r="E36" s="9"/>
      <c r="F36" s="9"/>
      <c r="G36" s="9"/>
    </row>
    <row r="37" spans="1:7" x14ac:dyDescent="0.25">
      <c r="C37" s="9"/>
      <c r="D37" s="9"/>
      <c r="E37" s="9"/>
      <c r="F37" s="9"/>
      <c r="G37" s="9"/>
    </row>
    <row r="38" spans="1:7" x14ac:dyDescent="0.25">
      <c r="C38" s="9"/>
      <c r="D38" s="9"/>
      <c r="E38" s="9"/>
      <c r="F38" s="9"/>
      <c r="G38" s="9"/>
    </row>
    <row r="39" spans="1:7" x14ac:dyDescent="0.25">
      <c r="C39" s="9"/>
      <c r="D39" s="9"/>
      <c r="E39" s="9"/>
      <c r="F39" s="9"/>
      <c r="G39" s="9"/>
    </row>
    <row r="40" spans="1:7" x14ac:dyDescent="0.25">
      <c r="C40" s="9"/>
      <c r="D40" s="9"/>
      <c r="E40" s="9"/>
      <c r="F40" s="9"/>
      <c r="G40" s="9"/>
    </row>
    <row r="41" spans="1:7" x14ac:dyDescent="0.25">
      <c r="C41" s="9"/>
      <c r="D41" s="9"/>
      <c r="E41" s="9"/>
      <c r="F41" s="9"/>
      <c r="G41" s="9"/>
    </row>
    <row r="42" spans="1:7" x14ac:dyDescent="0.25">
      <c r="C42" s="9"/>
      <c r="D42" s="9"/>
      <c r="E42" s="9"/>
      <c r="F42" s="9"/>
      <c r="G42" s="9"/>
    </row>
    <row r="43" spans="1:7" x14ac:dyDescent="0.25">
      <c r="C43" s="9"/>
      <c r="D43" s="9"/>
      <c r="E43" s="9"/>
      <c r="F43" s="9"/>
      <c r="G43" s="9"/>
    </row>
    <row r="44" spans="1:7" x14ac:dyDescent="0.25">
      <c r="C44" s="9"/>
      <c r="D44" s="9"/>
      <c r="E44" s="9"/>
      <c r="F44" s="9"/>
      <c r="G44" s="9"/>
    </row>
    <row r="45" spans="1:7" x14ac:dyDescent="0.25">
      <c r="C45" s="9"/>
      <c r="D45" s="9"/>
      <c r="E45" s="9"/>
      <c r="F45" s="9"/>
      <c r="G45" s="9"/>
    </row>
    <row r="46" spans="1:7" x14ac:dyDescent="0.25">
      <c r="C46" s="9"/>
      <c r="D46" s="9"/>
      <c r="E46" s="9"/>
      <c r="F46" s="9"/>
      <c r="G46" s="9"/>
    </row>
    <row r="47" spans="1:7" x14ac:dyDescent="0.25">
      <c r="C47" s="9"/>
      <c r="D47" s="9"/>
      <c r="E47" s="9"/>
      <c r="F47" s="9"/>
      <c r="G47" s="9"/>
    </row>
    <row r="48" spans="1:7" x14ac:dyDescent="0.25">
      <c r="C48" s="9"/>
      <c r="D48" s="9"/>
      <c r="E48" s="9"/>
      <c r="F48" s="9"/>
      <c r="G48" s="9"/>
    </row>
    <row r="49" spans="3:7" x14ac:dyDescent="0.25">
      <c r="C49" s="9"/>
      <c r="D49" s="9"/>
      <c r="E49" s="9"/>
      <c r="F49" s="9"/>
      <c r="G49" s="9"/>
    </row>
    <row r="50" spans="3:7" x14ac:dyDescent="0.25">
      <c r="C50" s="9"/>
      <c r="D50" s="9"/>
      <c r="E50" s="9"/>
      <c r="F50" s="9"/>
      <c r="G50" s="9"/>
    </row>
    <row r="51" spans="3:7" x14ac:dyDescent="0.25">
      <c r="C51" s="9"/>
      <c r="D51" s="9"/>
      <c r="E51" s="9"/>
      <c r="F51" s="9"/>
      <c r="G51" s="9"/>
    </row>
    <row r="52" spans="3:7" x14ac:dyDescent="0.25">
      <c r="C52" s="9"/>
      <c r="D52" s="9"/>
      <c r="E52" s="9"/>
      <c r="F52" s="9"/>
      <c r="G52" s="9"/>
    </row>
    <row r="53" spans="3:7" x14ac:dyDescent="0.25">
      <c r="C53" s="9"/>
      <c r="D53" s="9"/>
      <c r="E53" s="9"/>
      <c r="F53" s="9"/>
      <c r="G53" s="9"/>
    </row>
    <row r="54" spans="3:7" x14ac:dyDescent="0.25">
      <c r="C54" s="9"/>
      <c r="D54" s="9"/>
      <c r="E54" s="9"/>
      <c r="F54" s="9"/>
      <c r="G54" s="9"/>
    </row>
    <row r="55" spans="3:7" x14ac:dyDescent="0.25">
      <c r="C55" s="9"/>
      <c r="D55" s="9"/>
      <c r="E55" s="9"/>
      <c r="F55" s="9"/>
      <c r="G55" s="9"/>
    </row>
    <row r="56" spans="3:7" x14ac:dyDescent="0.25">
      <c r="C56" s="9"/>
      <c r="D56" s="9"/>
      <c r="E56" s="9"/>
      <c r="F56" s="9"/>
      <c r="G56" s="9"/>
    </row>
    <row r="57" spans="3:7" x14ac:dyDescent="0.25">
      <c r="C57" s="9"/>
      <c r="D57" s="9"/>
      <c r="E57" s="9"/>
      <c r="F57" s="9"/>
      <c r="G57" s="9"/>
    </row>
    <row r="58" spans="3:7" x14ac:dyDescent="0.25">
      <c r="C58" s="9"/>
      <c r="D58" s="9"/>
      <c r="E58" s="9"/>
      <c r="F58" s="9"/>
      <c r="G58" s="9"/>
    </row>
    <row r="59" spans="3:7" x14ac:dyDescent="0.25">
      <c r="C59" s="9"/>
      <c r="D59" s="9"/>
      <c r="E59" s="9"/>
      <c r="F59" s="9"/>
      <c r="G59" s="9"/>
    </row>
    <row r="60" spans="3:7" x14ac:dyDescent="0.25">
      <c r="C60" s="9"/>
      <c r="D60" s="9"/>
      <c r="E60" s="9"/>
      <c r="F60" s="9"/>
      <c r="G60" s="9"/>
    </row>
    <row r="61" spans="3:7" x14ac:dyDescent="0.25">
      <c r="C61" s="9"/>
      <c r="D61" s="9"/>
      <c r="E61" s="9"/>
      <c r="F61" s="9"/>
      <c r="G61" s="9"/>
    </row>
    <row r="62" spans="3:7" x14ac:dyDescent="0.25">
      <c r="C62" s="9"/>
      <c r="D62" s="9"/>
      <c r="E62" s="9"/>
      <c r="F62" s="9"/>
      <c r="G62" s="9"/>
    </row>
  </sheetData>
  <mergeCells count="3">
    <mergeCell ref="A3:G3"/>
    <mergeCell ref="A2:G2"/>
    <mergeCell ref="A1:G1"/>
  </mergeCells>
  <printOptions horizontalCentered="1"/>
  <pageMargins left="0.7" right="0.7" top="0.75" bottom="0.75" header="0.3" footer="0.3"/>
  <pageSetup scale="96" fitToHeight="0" orientation="portrait" r:id="rId1"/>
  <headerFooter>
    <oddHeader>&amp;RExhibit No. ___ (GAW-8)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2017-06-30T07:00:00+00:00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99B5ADF-C750-4490-A6AC-45239B78D168}"/>
</file>

<file path=customXml/itemProps2.xml><?xml version="1.0" encoding="utf-8"?>
<ds:datastoreItem xmlns:ds="http://schemas.openxmlformats.org/officeDocument/2006/customXml" ds:itemID="{D765120F-FE92-466F-B7DD-5A6A9C8846C2}"/>
</file>

<file path=customXml/itemProps3.xml><?xml version="1.0" encoding="utf-8"?>
<ds:datastoreItem xmlns:ds="http://schemas.openxmlformats.org/officeDocument/2006/customXml" ds:itemID="{DC09EC7C-7E36-43B8-B4A4-C7CF5B6C11FE}"/>
</file>

<file path=customXml/itemProps4.xml><?xml version="1.0" encoding="utf-8"?>
<ds:datastoreItem xmlns:ds="http://schemas.openxmlformats.org/officeDocument/2006/customXml" ds:itemID="{3E52FC90-85D6-4FCF-9CA7-F8D2E74268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Rev Dist</vt:lpstr>
      <vt:lpstr>CCOSS</vt:lpstr>
      <vt:lpstr>CCOSS!Print_Area</vt:lpstr>
      <vt:lpstr>'Rev Dist'!Print_Area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Dolen</dc:creator>
  <cp:lastModifiedBy>Jenny Dolen</cp:lastModifiedBy>
  <cp:lastPrinted>2017-06-22T18:42:20Z</cp:lastPrinted>
  <dcterms:created xsi:type="dcterms:W3CDTF">2017-06-08T17:23:29Z</dcterms:created>
  <dcterms:modified xsi:type="dcterms:W3CDTF">2017-06-23T18:18:04Z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