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2670" yWindow="870" windowWidth="16560" windowHeight="11250"/>
  </bookViews>
  <sheets>
    <sheet name="4.01 E" sheetId="3" r:id="rId1"/>
    <sheet name="4.01 G" sheetId="6" r:id="rId2"/>
    <sheet name="Annual Filing Fee" sheetId="28" r:id="rId3"/>
    <sheet name="Pub Util Tax" sheetId="25" r:id="rId4"/>
  </sheets>
  <externalReferences>
    <externalReference r:id="rId5"/>
    <externalReference r:id="rId6"/>
  </externalReferences>
  <calcPr calcId="162913" calcMode="autoNoTable"/>
</workbook>
</file>

<file path=xl/calcChain.xml><?xml version="1.0" encoding="utf-8"?>
<calcChain xmlns="http://schemas.openxmlformats.org/spreadsheetml/2006/main">
  <c r="E13" i="6" l="1"/>
  <c r="E14" i="3"/>
  <c r="D15" i="6" l="1"/>
  <c r="E14" i="6" l="1"/>
  <c r="E15" i="6" l="1"/>
  <c r="E15" i="3" l="1"/>
  <c r="B15" i="6"/>
  <c r="D16" i="3"/>
  <c r="E16" i="3" s="1"/>
  <c r="E18" i="3" l="1"/>
  <c r="B16" i="3"/>
  <c r="E17" i="6" l="1"/>
  <c r="E19" i="6" s="1"/>
  <c r="E20" i="3"/>
  <c r="E21" i="3" l="1"/>
  <c r="E22" i="3" s="1"/>
  <c r="E20" i="6"/>
  <c r="E21" i="6" s="1"/>
</calcChain>
</file>

<file path=xl/sharedStrings.xml><?xml version="1.0" encoding="utf-8"?>
<sst xmlns="http://schemas.openxmlformats.org/spreadsheetml/2006/main" count="63" uniqueCount="50">
  <si>
    <t>NO.</t>
  </si>
  <si>
    <t>LINE</t>
  </si>
  <si>
    <t>PUGET SOUND ENERGY-ELECTRIC</t>
  </si>
  <si>
    <t>DESCRIPTION</t>
  </si>
  <si>
    <t>RATE</t>
  </si>
  <si>
    <t>BAD DEBTS</t>
  </si>
  <si>
    <t>ANNUAL FILING FEE</t>
  </si>
  <si>
    <t>SUM OF TAXES OTHER</t>
  </si>
  <si>
    <t>CONVERSION FACTOR EXCLUDING FEDERAL INCOME TAX ( 1 - LINE 5)</t>
  </si>
  <si>
    <t>PUGET SOUND ENERGY-GAS</t>
  </si>
  <si>
    <t xml:space="preserve">CONVERSION FACTOR INCL FEDERAL INCOME TAX ( LINE 5 + LINE 8 ) </t>
  </si>
  <si>
    <t>RCW 80.24.010</t>
  </si>
  <si>
    <t>Notes:</t>
  </si>
  <si>
    <t xml:space="preserve"> </t>
  </si>
  <si>
    <t xml:space="preserve">Companies to file reports of gross revenue and pay fees — Delinquent fee payments.  </t>
  </si>
  <si>
    <t xml:space="preserve">     Severability -- Legislative review -- 1985 c 450: See RCW 80.36.900 and 80.36.901.</t>
  </si>
  <si>
    <t xml:space="preserve">Every public service company subject to regulation by the commission shall, on or before the </t>
  </si>
  <si>
    <t xml:space="preserve">date specified by the commission for filing annual reports under RCW 80.04.080, file with the </t>
  </si>
  <si>
    <t xml:space="preserve">commission a statement on oath showing its gross operating revenue from intrastate </t>
  </si>
  <si>
    <t xml:space="preserve">operations for the preceding calendar year or portion thereof and pay to the commission a </t>
  </si>
  <si>
    <t xml:space="preserve">fee equal to one-tenth of one percent of the first fifty thousand dollars of gross operating </t>
  </si>
  <si>
    <t xml:space="preserve">not exceed the cost of collecting the fees. The commission may by rule waive any or all of </t>
  </si>
  <si>
    <t>the minimum fee established pursuant to this section.</t>
  </si>
  <si>
    <t xml:space="preserve">     The percentage rates of gross operating revenue to be paid in any year may be decreased </t>
  </si>
  <si>
    <t xml:space="preserve">by the commission for any class of companies subject to the payment of such fees, by </t>
  </si>
  <si>
    <t xml:space="preserve">general order entered before March 1st of such year, and for such purpose such companies </t>
  </si>
  <si>
    <t>shall be classified as follows:</t>
  </si>
  <si>
    <t xml:space="preserve">     Electrical, gas, water, telecommunications, and irrigation companies shall constitute class </t>
  </si>
  <si>
    <t xml:space="preserve">one. Every other company subject to regulation by the commission, for which regulatory fees </t>
  </si>
  <si>
    <t xml:space="preserve">are not otherwise fixed by law shall pay fees as herein provided and shall constitute </t>
  </si>
  <si>
    <t>additional classes according to kinds of businesses engaged in.</t>
  </si>
  <si>
    <t xml:space="preserve">     Any payment of the fee imposed by this section made after its due date shall include a </t>
  </si>
  <si>
    <t xml:space="preserve">late fee of two percent of the amount due. Delinquent fees shall accrue interest at the rate </t>
  </si>
  <si>
    <t>of one percent per month.</t>
  </si>
  <si>
    <t xml:space="preserve">[2003 c 296 § 1; 1994 c 83 § 1; 1990 c 48 § 1; 1985 c 450 § 14; 1961 c 14 § 80.24.010. Prior: 1955 </t>
  </si>
  <si>
    <t xml:space="preserve">c 125 § 2; prior: 1939 c 123 § 1, part; 1937 c 158 § 1, part; 1929 c 107 § 1, part; 1923 c 107 § 1, part; </t>
  </si>
  <si>
    <t>1921 c 113 § 1, part; RRS § 10417, part.]</t>
  </si>
  <si>
    <t>Electric</t>
  </si>
  <si>
    <t>Gas</t>
  </si>
  <si>
    <t>State Utility Tax</t>
  </si>
  <si>
    <t>two-tenths of one percent</t>
  </si>
  <si>
    <t>https://dor.wa.gov/find-taxes-rates/other-taxes/public-utility-tax</t>
  </si>
  <si>
    <r>
      <t xml:space="preserve">revenue, </t>
    </r>
    <r>
      <rPr>
        <b/>
        <sz val="11"/>
        <rFont val="Calibri"/>
        <family val="2"/>
        <scheme val="minor"/>
      </rPr>
      <t xml:space="preserve">plus </t>
    </r>
    <r>
      <rPr>
        <b/>
        <sz val="11"/>
        <rFont val="Calibri"/>
        <family val="2"/>
      </rPr>
      <t xml:space="preserve">two-tenths of one percent of any gross operating revenue in excess of fifty </t>
    </r>
  </si>
  <si>
    <r>
      <rPr>
        <b/>
        <sz val="11"/>
        <rFont val="Calibri"/>
        <family val="2"/>
      </rPr>
      <t>thousand dollars</t>
    </r>
    <r>
      <rPr>
        <sz val="11"/>
        <rFont val="Calibri"/>
        <family val="2"/>
        <scheme val="minor"/>
      </rPr>
      <t xml:space="preserve">: PROVIDED, That the commission may, by rule, set minimum fees that do </t>
    </r>
  </si>
  <si>
    <t>FOR THE TWELVE MONTHS ENDED DECEMBER 31, 2018</t>
  </si>
  <si>
    <t>CONVERSION FACTOR</t>
  </si>
  <si>
    <t>2019 GENERAL RATE CASE</t>
  </si>
  <si>
    <t>%'s</t>
  </si>
  <si>
    <t xml:space="preserve">FEDERAL INCOME TAX </t>
  </si>
  <si>
    <t>FEDERAL INCOME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</si>
</sst>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0"/>
    <numFmt numFmtId="165" formatCode="0.0000%"/>
    <numFmt numFmtId="166" formatCode="0.00000000"/>
  </numFmts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10"/>
      <color rgb="FF00B0F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0" borderId="0" xfId="0" applyNumberFormat="1" applyFont="1" applyFill="1" applyAlignment="1"/>
    <xf numFmtId="0" fontId="1" fillId="0" borderId="0" xfId="0" applyNumberFormat="1" applyFont="1" applyFill="1" applyAlignment="1"/>
    <xf numFmtId="0" fontId="2" fillId="0" borderId="0" xfId="0" applyNumberFormat="1" applyFont="1" applyAlignment="1"/>
    <xf numFmtId="0" fontId="3" fillId="0" borderId="0" xfId="0" applyNumberFormat="1" applyFont="1" applyFill="1" applyAlignment="1">
      <alignment horizontal="centerContinuous"/>
    </xf>
    <xf numFmtId="0" fontId="3" fillId="0" borderId="0" xfId="0" applyNumberFormat="1" applyFont="1" applyFill="1" applyAlignment="1" applyProtection="1">
      <alignment horizontal="centerContinuous"/>
      <protection locked="0"/>
    </xf>
    <xf numFmtId="0" fontId="3" fillId="0" borderId="2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0" borderId="0" xfId="0" applyNumberFormat="1" applyFont="1" applyFill="1" applyAlignment="1">
      <alignment horizontal="left"/>
    </xf>
    <xf numFmtId="164" fontId="1" fillId="0" borderId="0" xfId="0" applyNumberFormat="1" applyFont="1" applyFill="1" applyAlignment="1"/>
    <xf numFmtId="164" fontId="1" fillId="0" borderId="2" xfId="0" applyNumberFormat="1" applyFont="1" applyFill="1" applyBorder="1" applyAlignment="1"/>
    <xf numFmtId="164" fontId="1" fillId="0" borderId="0" xfId="0" applyNumberFormat="1" applyFont="1" applyFill="1" applyBorder="1" applyAlignment="1"/>
    <xf numFmtId="164" fontId="1" fillId="0" borderId="1" xfId="0" applyNumberFormat="1" applyFont="1" applyFill="1" applyBorder="1" applyAlignment="1" applyProtection="1">
      <protection locked="0"/>
    </xf>
    <xf numFmtId="166" fontId="2" fillId="0" borderId="0" xfId="0" applyNumberFormat="1" applyFont="1" applyAlignment="1"/>
    <xf numFmtId="164" fontId="3" fillId="0" borderId="0" xfId="0" applyNumberFormat="1" applyFont="1" applyFill="1" applyAlignment="1">
      <alignment horizontal="right"/>
    </xf>
    <xf numFmtId="164" fontId="0" fillId="0" borderId="0" xfId="0" applyNumberFormat="1"/>
    <xf numFmtId="0" fontId="4" fillId="0" borderId="0" xfId="0" applyFont="1" applyFill="1"/>
    <xf numFmtId="0" fontId="5" fillId="0" borderId="0" xfId="0" applyFont="1" applyFill="1"/>
    <xf numFmtId="0" fontId="5" fillId="0" borderId="0" xfId="0" applyNumberFormat="1" applyFont="1" applyFill="1"/>
    <xf numFmtId="16" fontId="5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165" fontId="1" fillId="0" borderId="0" xfId="0" applyNumberFormat="1" applyFont="1" applyFill="1" applyAlignment="1">
      <alignment horizontal="center"/>
    </xf>
    <xf numFmtId="9" fontId="1" fillId="0" borderId="0" xfId="0" applyNumberFormat="1" applyFont="1" applyFill="1" applyAlignment="1">
      <alignment horizontal="center"/>
    </xf>
    <xf numFmtId="0" fontId="2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Continuous"/>
    </xf>
    <xf numFmtId="0" fontId="3" fillId="0" borderId="0" xfId="0" applyNumberFormat="1" applyFont="1" applyAlignment="1">
      <alignment horizontal="centerContinuous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15240</xdr:colOff>
      <xdr:row>0</xdr:row>
      <xdr:rowOff>15240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240" cy="1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514350</xdr:colOff>
      <xdr:row>5</xdr:row>
      <xdr:rowOff>28575</xdr:rowOff>
    </xdr:from>
    <xdr:to>
      <xdr:col>12</xdr:col>
      <xdr:colOff>114300</xdr:colOff>
      <xdr:row>37</xdr:row>
      <xdr:rowOff>7619</xdr:rowOff>
    </xdr:to>
    <xdr:pic>
      <xdr:nvPicPr>
        <xdr:cNvPr id="10" name="Picture 9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370" t="2248"/>
        <a:stretch/>
      </xdr:blipFill>
      <xdr:spPr bwMode="auto">
        <a:xfrm>
          <a:off x="514350" y="981075"/>
          <a:ext cx="6915150" cy="60750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7E-BadDebt-19GRC-06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NEW-PSE-WP-SEF-6.07G-BadDebt-19GRC-06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E"/>
      <sheetName val="Summary"/>
      <sheetName val="3-YR AVERAGE-ELEC"/>
      <sheetName val="NetWriteoffs-Elec"/>
      <sheetName val="BS Acct-Elec"/>
      <sheetName val="ZO12"/>
      <sheetName val="SOE 12 ME 8-2018"/>
    </sheetNames>
    <sheetDataSet>
      <sheetData sheetId="0">
        <row r="12">
          <cell r="D12">
            <v>18742755.935488999</v>
          </cell>
        </row>
      </sheetData>
      <sheetData sheetId="1">
        <row r="18">
          <cell r="I18">
            <v>8.4790000000000004E-3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 G"/>
      <sheetName val="Summary"/>
      <sheetName val="3-YR AVERAGE-GAS"/>
      <sheetName val="NetWriteoffs-Gas"/>
      <sheetName val="BS Acct-Gas"/>
      <sheetName val="ZO12"/>
      <sheetName val="SOG 12ME 8-2018"/>
    </sheetNames>
    <sheetDataSet>
      <sheetData sheetId="0">
        <row r="12">
          <cell r="D12">
            <v>4333223.3545110002</v>
          </cell>
        </row>
      </sheetData>
      <sheetData sheetId="1">
        <row r="18">
          <cell r="G18">
            <v>5.1240000000000001E-3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6"/>
  <sheetViews>
    <sheetView tabSelected="1" zoomScaleNormal="100" workbookViewId="0">
      <selection activeCell="I17" sqref="I17"/>
    </sheetView>
  </sheetViews>
  <sheetFormatPr defaultColWidth="9.140625" defaultRowHeight="12.75" x14ac:dyDescent="0.2"/>
  <cols>
    <col min="1" max="1" width="5.42578125" style="3" customWidth="1"/>
    <col min="2" max="2" width="63.140625" style="3" customWidth="1"/>
    <col min="3" max="3" width="1.28515625" style="3" customWidth="1"/>
    <col min="4" max="4" width="7.85546875" style="3" customWidth="1"/>
    <col min="5" max="5" width="15.42578125" style="3" customWidth="1"/>
    <col min="6" max="16384" width="9.140625" style="3"/>
  </cols>
  <sheetData>
    <row r="3" spans="1:5" x14ac:dyDescent="0.2">
      <c r="A3" s="1"/>
      <c r="B3" s="2"/>
      <c r="C3" s="2"/>
      <c r="D3" s="2"/>
      <c r="E3" s="14"/>
    </row>
    <row r="4" spans="1:5" x14ac:dyDescent="0.2">
      <c r="A4" s="1"/>
      <c r="B4" s="1"/>
      <c r="C4" s="1"/>
      <c r="D4" s="1"/>
      <c r="E4" s="14"/>
    </row>
    <row r="5" spans="1:5" x14ac:dyDescent="0.2">
      <c r="A5" s="1"/>
      <c r="B5" s="1"/>
      <c r="C5" s="1"/>
      <c r="D5" s="1"/>
    </row>
    <row r="6" spans="1:5" x14ac:dyDescent="0.2">
      <c r="A6" s="5" t="s">
        <v>2</v>
      </c>
      <c r="B6" s="24"/>
      <c r="C6" s="5"/>
      <c r="D6" s="5"/>
      <c r="E6" s="5"/>
    </row>
    <row r="7" spans="1:5" x14ac:dyDescent="0.2">
      <c r="A7" s="25" t="s">
        <v>45</v>
      </c>
      <c r="B7" s="24"/>
      <c r="C7" s="26"/>
      <c r="D7" s="26"/>
      <c r="E7" s="26"/>
    </row>
    <row r="8" spans="1:5" x14ac:dyDescent="0.2">
      <c r="A8" s="4" t="s">
        <v>44</v>
      </c>
      <c r="B8" s="24"/>
      <c r="C8" s="4"/>
      <c r="D8" s="4"/>
      <c r="E8" s="4"/>
    </row>
    <row r="9" spans="1:5" x14ac:dyDescent="0.2">
      <c r="A9" s="4" t="s">
        <v>46</v>
      </c>
      <c r="B9" s="24"/>
      <c r="C9" s="4"/>
      <c r="D9" s="4"/>
      <c r="E9" s="4"/>
    </row>
    <row r="10" spans="1:5" x14ac:dyDescent="0.2">
      <c r="A10" s="1"/>
      <c r="B10" s="1"/>
      <c r="C10" s="1"/>
      <c r="D10" s="1"/>
      <c r="E10" s="1"/>
    </row>
    <row r="11" spans="1:5" x14ac:dyDescent="0.2">
      <c r="A11" s="20" t="s">
        <v>1</v>
      </c>
      <c r="B11" s="20"/>
      <c r="C11" s="20"/>
      <c r="D11" s="20"/>
      <c r="E11" s="20"/>
    </row>
    <row r="12" spans="1:5" x14ac:dyDescent="0.2">
      <c r="A12" s="6" t="s">
        <v>0</v>
      </c>
      <c r="B12" s="21" t="s">
        <v>3</v>
      </c>
      <c r="C12" s="6"/>
      <c r="D12" s="6" t="s">
        <v>47</v>
      </c>
      <c r="E12" s="6" t="s">
        <v>4</v>
      </c>
    </row>
    <row r="13" spans="1:5" x14ac:dyDescent="0.2">
      <c r="A13" s="2"/>
      <c r="B13" s="2"/>
      <c r="C13" s="2"/>
      <c r="D13" s="2"/>
      <c r="E13" s="7"/>
    </row>
    <row r="14" spans="1:5" x14ac:dyDescent="0.2">
      <c r="A14" s="7">
        <v>1</v>
      </c>
      <c r="B14" s="8" t="s">
        <v>5</v>
      </c>
      <c r="C14" s="2"/>
      <c r="D14" s="2"/>
      <c r="E14" s="9">
        <f>[1]Summary!$I$18</f>
        <v>8.4790000000000004E-3</v>
      </c>
    </row>
    <row r="15" spans="1:5" x14ac:dyDescent="0.2">
      <c r="A15" s="7">
        <v>2</v>
      </c>
      <c r="B15" s="8" t="s">
        <v>6</v>
      </c>
      <c r="C15" s="2"/>
      <c r="D15" s="2"/>
      <c r="E15" s="9">
        <f>'Annual Filing Fee'!A1</f>
        <v>2E-3</v>
      </c>
    </row>
    <row r="16" spans="1:5" x14ac:dyDescent="0.2">
      <c r="A16" s="7">
        <v>3</v>
      </c>
      <c r="B16" s="8" t="str">
        <f>"STATE UTILITY TAX - NET OF BAD DEBTS ( "&amp;D16*100&amp;"% - ( LINE 1 * "&amp;D16*100&amp;"%) )"</f>
        <v>STATE UTILITY TAX - NET OF BAD DEBTS ( 3.8734% - ( LINE 1 * 3.8734%) )</v>
      </c>
      <c r="C16" s="2"/>
      <c r="D16" s="22">
        <f>'Pub Util Tax'!D3</f>
        <v>3.8733999999999998E-2</v>
      </c>
      <c r="E16" s="10">
        <f>ROUND(D16-(D16*E14),6)</f>
        <v>3.8406000000000003E-2</v>
      </c>
    </row>
    <row r="17" spans="1:5" x14ac:dyDescent="0.2">
      <c r="A17" s="7">
        <v>4</v>
      </c>
      <c r="B17" s="8"/>
      <c r="C17" s="2"/>
      <c r="D17" s="7"/>
      <c r="E17" s="11"/>
    </row>
    <row r="18" spans="1:5" x14ac:dyDescent="0.2">
      <c r="A18" s="7">
        <v>5</v>
      </c>
      <c r="B18" s="8" t="s">
        <v>7</v>
      </c>
      <c r="C18" s="2"/>
      <c r="D18" s="7"/>
      <c r="E18" s="9">
        <f>ROUND(SUM(E14:E16),6)</f>
        <v>4.8884999999999998E-2</v>
      </c>
    </row>
    <row r="19" spans="1:5" x14ac:dyDescent="0.2">
      <c r="A19" s="7">
        <v>6</v>
      </c>
      <c r="B19" s="2"/>
      <c r="C19" s="2"/>
      <c r="D19" s="7"/>
      <c r="E19" s="9"/>
    </row>
    <row r="20" spans="1:5" x14ac:dyDescent="0.2">
      <c r="A20" s="7">
        <v>7</v>
      </c>
      <c r="B20" s="2" t="s">
        <v>8</v>
      </c>
      <c r="C20" s="2"/>
      <c r="D20" s="7"/>
      <c r="E20" s="9">
        <f>ROUND(1-E18,6)</f>
        <v>0.95111500000000004</v>
      </c>
    </row>
    <row r="21" spans="1:5" x14ac:dyDescent="0.2">
      <c r="A21" s="7">
        <v>8</v>
      </c>
      <c r="B21" s="8" t="s">
        <v>49</v>
      </c>
      <c r="C21" s="2"/>
      <c r="D21" s="23">
        <v>0.21</v>
      </c>
      <c r="E21" s="9">
        <f>ROUND((E20)*D21,6)</f>
        <v>0.19973399999999999</v>
      </c>
    </row>
    <row r="22" spans="1:5" x14ac:dyDescent="0.2">
      <c r="A22" s="7">
        <v>9</v>
      </c>
      <c r="B22" s="8" t="s">
        <v>10</v>
      </c>
      <c r="C22" s="2"/>
      <c r="D22" s="2"/>
      <c r="E22" s="12">
        <f>ROUND(1-E21-E18,6)</f>
        <v>0.75138099999999997</v>
      </c>
    </row>
    <row r="23" spans="1:5" x14ac:dyDescent="0.2">
      <c r="A23" s="2"/>
      <c r="B23" s="2"/>
      <c r="C23" s="2"/>
      <c r="D23" s="2"/>
      <c r="E23" s="7"/>
    </row>
    <row r="26" spans="1:5" x14ac:dyDescent="0.2">
      <c r="E26" s="13"/>
    </row>
  </sheetData>
  <phoneticPr fontId="0" type="noConversion"/>
  <printOptions horizontalCentered="1"/>
  <pageMargins left="0.68" right="0.56000000000000005" top="1" bottom="1" header="0.5" footer="0.5"/>
  <pageSetup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5"/>
  <sheetViews>
    <sheetView topLeftCell="A4" zoomScale="115" zoomScaleNormal="115" workbookViewId="0">
      <selection activeCell="F32" sqref="F32"/>
    </sheetView>
  </sheetViews>
  <sheetFormatPr defaultColWidth="9.140625" defaultRowHeight="12.75" x14ac:dyDescent="0.2"/>
  <cols>
    <col min="1" max="1" width="5.42578125" style="3" customWidth="1"/>
    <col min="2" max="2" width="63.28515625" style="3" bestFit="1" customWidth="1"/>
    <col min="3" max="3" width="3.42578125" style="3" customWidth="1"/>
    <col min="4" max="4" width="10" style="3" bestFit="1" customWidth="1"/>
    <col min="5" max="5" width="18.140625" style="3" customWidth="1"/>
    <col min="6" max="16384" width="9.140625" style="3"/>
  </cols>
  <sheetData>
    <row r="2" spans="1:5" x14ac:dyDescent="0.2">
      <c r="A2" s="1"/>
      <c r="B2" s="2"/>
      <c r="C2" s="2"/>
      <c r="D2" s="2"/>
      <c r="E2" s="14"/>
    </row>
    <row r="3" spans="1:5" x14ac:dyDescent="0.2">
      <c r="A3" s="1"/>
      <c r="B3" s="1"/>
      <c r="C3" s="1"/>
      <c r="D3" s="1"/>
      <c r="E3" s="14"/>
    </row>
    <row r="4" spans="1:5" x14ac:dyDescent="0.2">
      <c r="A4" s="1"/>
      <c r="B4" s="1"/>
      <c r="C4" s="1"/>
      <c r="D4" s="1"/>
    </row>
    <row r="5" spans="1:5" x14ac:dyDescent="0.2">
      <c r="A5" s="5" t="s">
        <v>9</v>
      </c>
      <c r="B5" s="24"/>
      <c r="C5" s="5"/>
      <c r="D5" s="5"/>
      <c r="E5" s="5"/>
    </row>
    <row r="6" spans="1:5" x14ac:dyDescent="0.2">
      <c r="A6" s="25" t="s">
        <v>45</v>
      </c>
      <c r="B6" s="24"/>
      <c r="C6" s="25"/>
      <c r="D6" s="25"/>
      <c r="E6" s="25"/>
    </row>
    <row r="7" spans="1:5" x14ac:dyDescent="0.2">
      <c r="A7" s="4" t="s">
        <v>44</v>
      </c>
      <c r="B7" s="4"/>
      <c r="C7" s="4"/>
      <c r="D7" s="4"/>
      <c r="E7" s="4"/>
    </row>
    <row r="8" spans="1:5" x14ac:dyDescent="0.2">
      <c r="A8" s="4" t="s">
        <v>46</v>
      </c>
      <c r="B8" s="24"/>
      <c r="C8" s="4"/>
      <c r="D8" s="4"/>
      <c r="E8" s="4"/>
    </row>
    <row r="9" spans="1:5" x14ac:dyDescent="0.2">
      <c r="A9" s="1"/>
      <c r="B9" s="1"/>
      <c r="C9" s="1"/>
      <c r="D9" s="1"/>
      <c r="E9" s="1"/>
    </row>
    <row r="10" spans="1:5" x14ac:dyDescent="0.2">
      <c r="A10" s="20" t="s">
        <v>1</v>
      </c>
      <c r="B10" s="20"/>
      <c r="C10" s="20"/>
      <c r="D10" s="20"/>
      <c r="E10" s="20"/>
    </row>
    <row r="11" spans="1:5" x14ac:dyDescent="0.2">
      <c r="A11" s="6" t="s">
        <v>0</v>
      </c>
      <c r="B11" s="21" t="s">
        <v>3</v>
      </c>
      <c r="C11" s="6"/>
      <c r="D11" s="6" t="s">
        <v>47</v>
      </c>
      <c r="E11" s="6" t="s">
        <v>4</v>
      </c>
    </row>
    <row r="12" spans="1:5" x14ac:dyDescent="0.2">
      <c r="A12" s="2"/>
      <c r="B12" s="2"/>
      <c r="C12" s="2"/>
      <c r="D12" s="2"/>
      <c r="E12" s="7"/>
    </row>
    <row r="13" spans="1:5" x14ac:dyDescent="0.2">
      <c r="A13" s="7">
        <v>1</v>
      </c>
      <c r="B13" s="8" t="s">
        <v>5</v>
      </c>
      <c r="C13" s="2"/>
      <c r="D13" s="2"/>
      <c r="E13" s="9">
        <f>[2]Summary!$G$18</f>
        <v>5.1240000000000001E-3</v>
      </c>
    </row>
    <row r="14" spans="1:5" x14ac:dyDescent="0.2">
      <c r="A14" s="7">
        <v>2</v>
      </c>
      <c r="B14" s="8" t="s">
        <v>6</v>
      </c>
      <c r="C14" s="2"/>
      <c r="D14" s="2"/>
      <c r="E14" s="9">
        <f>'Annual Filing Fee'!A1</f>
        <v>2E-3</v>
      </c>
    </row>
    <row r="15" spans="1:5" x14ac:dyDescent="0.2">
      <c r="A15" s="7">
        <v>3</v>
      </c>
      <c r="B15" s="8" t="str">
        <f>"STATE UTILITY TAX - NET OF BAD DEBTS ( "&amp;D15*100&amp;"% - ( LINE 1 * "&amp;D15*100&amp;"%) )"</f>
        <v>STATE UTILITY TAX - NET OF BAD DEBTS ( 3.852% - ( LINE 1 * 3.852%) )</v>
      </c>
      <c r="C15" s="2"/>
      <c r="D15" s="22">
        <f>'Pub Util Tax'!D4</f>
        <v>3.8519999999999999E-2</v>
      </c>
      <c r="E15" s="10">
        <f>ROUND(D15-(D15*E13),6)</f>
        <v>3.8323000000000003E-2</v>
      </c>
    </row>
    <row r="16" spans="1:5" x14ac:dyDescent="0.2">
      <c r="A16" s="7">
        <v>4</v>
      </c>
      <c r="B16" s="8"/>
      <c r="C16" s="2"/>
      <c r="D16" s="7"/>
      <c r="E16" s="11"/>
    </row>
    <row r="17" spans="1:5" x14ac:dyDescent="0.2">
      <c r="A17" s="7">
        <v>5</v>
      </c>
      <c r="B17" s="8" t="s">
        <v>7</v>
      </c>
      <c r="C17" s="2"/>
      <c r="D17" s="7"/>
      <c r="E17" s="9">
        <f>ROUND(SUM(E13:E15),6)</f>
        <v>4.5447000000000001E-2</v>
      </c>
    </row>
    <row r="18" spans="1:5" x14ac:dyDescent="0.2">
      <c r="A18" s="7">
        <v>6</v>
      </c>
      <c r="B18" s="2"/>
      <c r="C18" s="2"/>
      <c r="D18" s="7"/>
      <c r="E18" s="9"/>
    </row>
    <row r="19" spans="1:5" x14ac:dyDescent="0.2">
      <c r="A19" s="7">
        <v>7</v>
      </c>
      <c r="B19" s="2" t="s">
        <v>8</v>
      </c>
      <c r="C19" s="2"/>
      <c r="D19" s="7"/>
      <c r="E19" s="9">
        <f>ROUND(1-E17,6)</f>
        <v>0.95455299999999998</v>
      </c>
    </row>
    <row r="20" spans="1:5" x14ac:dyDescent="0.2">
      <c r="A20" s="7">
        <v>8</v>
      </c>
      <c r="B20" s="8" t="s">
        <v>48</v>
      </c>
      <c r="C20" s="2"/>
      <c r="D20" s="23">
        <v>0.21</v>
      </c>
      <c r="E20" s="9">
        <f>ROUND((E19)*D20,6)</f>
        <v>0.200456</v>
      </c>
    </row>
    <row r="21" spans="1:5" x14ac:dyDescent="0.2">
      <c r="A21" s="7">
        <v>9</v>
      </c>
      <c r="B21" s="8" t="s">
        <v>10</v>
      </c>
      <c r="C21" s="2"/>
      <c r="D21" s="2"/>
      <c r="E21" s="12">
        <f>ROUND(1-E20-E17,6)</f>
        <v>0.75409700000000002</v>
      </c>
    </row>
    <row r="22" spans="1:5" x14ac:dyDescent="0.2">
      <c r="A22" s="2"/>
      <c r="B22" s="2"/>
      <c r="C22" s="2"/>
      <c r="D22" s="2"/>
      <c r="E22" s="7"/>
    </row>
    <row r="25" spans="1:5" x14ac:dyDescent="0.2">
      <c r="E25" s="13"/>
    </row>
  </sheetData>
  <phoneticPr fontId="0" type="noConversion"/>
  <printOptions horizontalCentered="1"/>
  <pageMargins left="0.68" right="0.5600000000000000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workbookViewId="0"/>
  </sheetViews>
  <sheetFormatPr defaultColWidth="8.85546875" defaultRowHeight="15" x14ac:dyDescent="0.25"/>
  <cols>
    <col min="1" max="16384" width="8.85546875" style="17"/>
  </cols>
  <sheetData>
    <row r="1" spans="1:2" x14ac:dyDescent="0.25">
      <c r="A1" s="16">
        <v>2E-3</v>
      </c>
      <c r="B1" s="17" t="s">
        <v>40</v>
      </c>
    </row>
    <row r="2" spans="1:2" ht="5.45" customHeight="1" x14ac:dyDescent="0.25">
      <c r="A2" s="16"/>
    </row>
    <row r="3" spans="1:2" x14ac:dyDescent="0.25">
      <c r="A3" s="16" t="s">
        <v>11</v>
      </c>
    </row>
    <row r="4" spans="1:2" x14ac:dyDescent="0.25">
      <c r="A4" s="16" t="s">
        <v>14</v>
      </c>
    </row>
    <row r="6" spans="1:2" x14ac:dyDescent="0.25">
      <c r="A6" s="18" t="s">
        <v>16</v>
      </c>
    </row>
    <row r="7" spans="1:2" x14ac:dyDescent="0.25">
      <c r="A7" s="18" t="s">
        <v>17</v>
      </c>
    </row>
    <row r="8" spans="1:2" x14ac:dyDescent="0.25">
      <c r="A8" s="18" t="s">
        <v>18</v>
      </c>
    </row>
    <row r="9" spans="1:2" x14ac:dyDescent="0.25">
      <c r="A9" s="18" t="s">
        <v>19</v>
      </c>
    </row>
    <row r="10" spans="1:2" x14ac:dyDescent="0.25">
      <c r="A10" s="18" t="s">
        <v>20</v>
      </c>
    </row>
    <row r="11" spans="1:2" x14ac:dyDescent="0.25">
      <c r="A11" s="18" t="s">
        <v>42</v>
      </c>
    </row>
    <row r="12" spans="1:2" x14ac:dyDescent="0.25">
      <c r="A12" s="17" t="s">
        <v>43</v>
      </c>
    </row>
    <row r="13" spans="1:2" x14ac:dyDescent="0.25">
      <c r="A13" s="17" t="s">
        <v>21</v>
      </c>
    </row>
    <row r="14" spans="1:2" x14ac:dyDescent="0.25">
      <c r="A14" s="17" t="s">
        <v>22</v>
      </c>
    </row>
    <row r="16" spans="1:2" x14ac:dyDescent="0.25">
      <c r="A16" s="18" t="s">
        <v>23</v>
      </c>
    </row>
    <row r="17" spans="1:15" x14ac:dyDescent="0.25">
      <c r="A17" s="17" t="s">
        <v>24</v>
      </c>
    </row>
    <row r="18" spans="1:15" x14ac:dyDescent="0.25">
      <c r="A18" s="17" t="s">
        <v>25</v>
      </c>
    </row>
    <row r="19" spans="1:15" x14ac:dyDescent="0.25">
      <c r="A19" s="17" t="s">
        <v>26</v>
      </c>
      <c r="O19" s="19"/>
    </row>
    <row r="21" spans="1:15" x14ac:dyDescent="0.25">
      <c r="A21" s="18" t="s">
        <v>27</v>
      </c>
    </row>
    <row r="22" spans="1:15" x14ac:dyDescent="0.25">
      <c r="A22" s="18" t="s">
        <v>28</v>
      </c>
    </row>
    <row r="23" spans="1:15" x14ac:dyDescent="0.25">
      <c r="A23" s="17" t="s">
        <v>29</v>
      </c>
    </row>
    <row r="24" spans="1:15" x14ac:dyDescent="0.25">
      <c r="A24" s="17" t="s">
        <v>30</v>
      </c>
    </row>
    <row r="26" spans="1:15" x14ac:dyDescent="0.25">
      <c r="A26" s="17" t="s">
        <v>31</v>
      </c>
    </row>
    <row r="27" spans="1:15" x14ac:dyDescent="0.25">
      <c r="A27" s="17" t="s">
        <v>32</v>
      </c>
    </row>
    <row r="28" spans="1:15" x14ac:dyDescent="0.25">
      <c r="A28" s="17" t="s">
        <v>33</v>
      </c>
    </row>
    <row r="30" spans="1:15" x14ac:dyDescent="0.25">
      <c r="A30" s="17" t="s">
        <v>34</v>
      </c>
    </row>
    <row r="31" spans="1:15" x14ac:dyDescent="0.25">
      <c r="A31" s="17" t="s">
        <v>35</v>
      </c>
    </row>
    <row r="32" spans="1:15" x14ac:dyDescent="0.25">
      <c r="A32" s="17" t="s">
        <v>36</v>
      </c>
    </row>
    <row r="34" spans="1:1" x14ac:dyDescent="0.25">
      <c r="A34" s="17" t="s">
        <v>12</v>
      </c>
    </row>
    <row r="35" spans="1:1" x14ac:dyDescent="0.25">
      <c r="A35" s="17" t="s">
        <v>15</v>
      </c>
    </row>
    <row r="36" spans="1:1" x14ac:dyDescent="0.25">
      <c r="A36" s="17" t="s">
        <v>13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>
      <selection activeCell="N19" sqref="N19"/>
    </sheetView>
  </sheetViews>
  <sheetFormatPr defaultRowHeight="15" x14ac:dyDescent="0.25"/>
  <sheetData>
    <row r="1" spans="1:4" x14ac:dyDescent="0.25">
      <c r="A1" t="s">
        <v>39</v>
      </c>
    </row>
    <row r="2" spans="1:4" x14ac:dyDescent="0.25">
      <c r="A2" t="s">
        <v>41</v>
      </c>
    </row>
    <row r="3" spans="1:4" x14ac:dyDescent="0.25">
      <c r="C3" t="s">
        <v>37</v>
      </c>
      <c r="D3">
        <v>3.8733999999999998E-2</v>
      </c>
    </row>
    <row r="4" spans="1:4" x14ac:dyDescent="0.25">
      <c r="C4" t="s">
        <v>38</v>
      </c>
      <c r="D4" s="15">
        <v>3.8519999999999999E-2</v>
      </c>
    </row>
  </sheetData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7174EF9D-7E52-4B2E-8756-E56FB480BF97}"/>
</file>

<file path=customXml/itemProps2.xml><?xml version="1.0" encoding="utf-8"?>
<ds:datastoreItem xmlns:ds="http://schemas.openxmlformats.org/officeDocument/2006/customXml" ds:itemID="{6C071E2B-D68B-4A02-96C3-19F70AFDC049}"/>
</file>

<file path=customXml/itemProps3.xml><?xml version="1.0" encoding="utf-8"?>
<ds:datastoreItem xmlns:ds="http://schemas.openxmlformats.org/officeDocument/2006/customXml" ds:itemID="{5FC6C9D3-4E80-4212-A6AF-F0B173ABAC91}"/>
</file>

<file path=customXml/itemProps4.xml><?xml version="1.0" encoding="utf-8"?>
<ds:datastoreItem xmlns:ds="http://schemas.openxmlformats.org/officeDocument/2006/customXml" ds:itemID="{C09FB5D7-A711-4ABD-B6FE-A6EF94804B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4.01 E</vt:lpstr>
      <vt:lpstr>4.01 G</vt:lpstr>
      <vt:lpstr>Annual Filing Fee</vt:lpstr>
      <vt:lpstr>Pub Util Tax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NC</cp:lastModifiedBy>
  <cp:lastPrinted>2013-10-08T16:45:25Z</cp:lastPrinted>
  <dcterms:created xsi:type="dcterms:W3CDTF">2010-03-22T20:07:48Z</dcterms:created>
  <dcterms:modified xsi:type="dcterms:W3CDTF">2019-07-31T15:36:16Z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